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mc:AlternateContent xmlns:mc="http://schemas.openxmlformats.org/markup-compatibility/2006">
    <mc:Choice Requires="x15">
      <x15ac:absPath xmlns:x15ac="http://schemas.microsoft.com/office/spreadsheetml/2010/11/ac" url="S:\DG\CE\CDF\REPASSE DE RECURSOS 2026\MANUTENÇÃO_ESCOLAR_2026\MANUTENÇÃO_ORDINARIA_2026\"/>
    </mc:Choice>
  </mc:AlternateContent>
  <bookViews>
    <workbookView xWindow="0" yWindow="0" windowWidth="28800" windowHeight="12210" tabRatio="763"/>
  </bookViews>
  <sheets>
    <sheet name="BASE REPASSE UEE APTAS 2026" sheetId="11" r:id="rId1"/>
    <sheet name="Portaria nova 110-2026" sheetId="36" r:id="rId2"/>
    <sheet name="Portaria antiga 498-2021" sheetId="5" r:id="rId3"/>
    <sheet name="Plan atualizada aptas e desativ" sheetId="7" r:id="rId4"/>
    <sheet name="escolas desativadas em 2026" sheetId="31" state="hidden" r:id="rId5"/>
    <sheet name="ESCOLAS UAB (POLO)" sheetId="32" r:id="rId6"/>
    <sheet name="Consultar Sistema Escolar" sheetId="38" r:id="rId7"/>
    <sheet name="Processo Adm." sheetId="28" r:id="rId8"/>
  </sheets>
  <externalReferences>
    <externalReference r:id="rId9"/>
    <externalReference r:id="rId10"/>
    <externalReference r:id="rId11"/>
  </externalReferences>
  <definedNames>
    <definedName name="_xlnm._FilterDatabase" localSheetId="0" hidden="1">'BASE REPASSE UEE APTAS 2026'!$A$6:$BE$1038</definedName>
    <definedName name="_xlnm._FilterDatabase" localSheetId="6" hidden="1">'Consultar Sistema Escolar'!$A$2:$N$1057</definedName>
    <definedName name="_xlnm._FilterDatabase" localSheetId="4" hidden="1">'escolas desativadas em 2026'!$A$6:$I$30</definedName>
    <definedName name="_xlnm._FilterDatabase" localSheetId="3" hidden="1">'Plan atualizada aptas e desativ'!$A$3:$AR$1203</definedName>
    <definedName name="_xlnm.Print_Area" localSheetId="0">'BASE REPASSE UEE APTAS 2026'!$A$1:$BA$1038</definedName>
    <definedName name="_xlnm.Print_Area" localSheetId="6">#REF!</definedName>
    <definedName name="_xlnm.Print_Area" localSheetId="4">#REF!</definedName>
    <definedName name="_xlnm.Print_Area" localSheetId="3">'Plan atualizada aptas e desativ'!$A$1:$I$1203</definedName>
    <definedName name="_xlnm.Print_Area">#REF!</definedName>
    <definedName name="COPIA" localSheetId="6">OFFSET(#REF!,0,0,COUNTA(#REF!),1)</definedName>
    <definedName name="COPIA">OFFSET(#REF!,0,0,COUNTA(#REF!),1)</definedName>
    <definedName name="COPIA6" localSheetId="6">#REF!</definedName>
    <definedName name="COPIA6">#REF!</definedName>
    <definedName name="Dados" localSheetId="6">#REF!</definedName>
    <definedName name="Dados">#REF!</definedName>
    <definedName name="DataFinal" localSheetId="6">#REF!</definedName>
    <definedName name="DataFinal">#REF!</definedName>
    <definedName name="DataInicio" localSheetId="6">#REF!</definedName>
    <definedName name="DataInicio">#REF!</definedName>
    <definedName name="DrillSubfolders" localSheetId="6">#REF!</definedName>
    <definedName name="DrillSubfolders">#REF!</definedName>
    <definedName name="faed" localSheetId="6">#REF!</definedName>
    <definedName name="faed">#REF!</definedName>
    <definedName name="FAED.D" localSheetId="6">#REF!</definedName>
    <definedName name="FAED.D">#REF!</definedName>
    <definedName name="Foto" localSheetId="6">#REF!</definedName>
    <definedName name="Foto">#REF!</definedName>
    <definedName name="l_cLIENTE">HYPERLINK(CELL("endereço",INDIRECT("CLIENTES!A1")),"CLIENTES")</definedName>
    <definedName name="lista">OFFSET(#REF!,0,0,COUNTA(#REF!),1)</definedName>
    <definedName name="ListFiles" localSheetId="6">#REF!</definedName>
    <definedName name="ListFiles">#REF!</definedName>
    <definedName name="ListFolders" localSheetId="6">#REF!</definedName>
    <definedName name="ListFolders">#REF!</definedName>
    <definedName name="numcor">GET.CELL(38,#REF!)</definedName>
    <definedName name="PARCELAS" localSheetId="6">OFFSET(#REF!,0,0,COUNTA(#REF!),1)</definedName>
    <definedName name="PARCELAS">OFFSET(#REF!,0,0,COUNTA(#REF!),1)</definedName>
    <definedName name="Path" localSheetId="6">#REF!</definedName>
    <definedName name="Path">#REF!</definedName>
    <definedName name="Programas" localSheetId="6">OFFSET(#REF!,0,0,COUNTA(#REF!),1)</definedName>
    <definedName name="Programas">OFFSET(#REF!,0,0,COUNTA(#REF!),1)</definedName>
    <definedName name="SearchMethod" localSheetId="6">#REF!</definedName>
    <definedName name="SearchMethod">#REF!</definedName>
    <definedName name="TEST" localSheetId="6">#REF!</definedName>
    <definedName name="TEST">#REF!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 i="7" l="1"/>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4" i="7"/>
  <c r="I8" i="11"/>
  <c r="I9" i="11"/>
  <c r="I10" i="11"/>
  <c r="I11" i="11"/>
  <c r="I12" i="11"/>
  <c r="I13" i="11"/>
  <c r="I14" i="11"/>
  <c r="I15" i="11"/>
  <c r="I16" i="11"/>
  <c r="I17" i="11"/>
  <c r="I18" i="11"/>
  <c r="I19" i="11"/>
  <c r="I20" i="11"/>
  <c r="I21" i="11"/>
  <c r="I22" i="11"/>
  <c r="I23" i="11"/>
  <c r="I24" i="11"/>
  <c r="I25" i="11"/>
  <c r="I26" i="11"/>
  <c r="I27" i="11"/>
  <c r="I28" i="11"/>
  <c r="I29" i="11"/>
  <c r="I30" i="11"/>
  <c r="I31" i="11"/>
  <c r="I32" i="11"/>
  <c r="I33" i="11"/>
  <c r="I34" i="11"/>
  <c r="I35" i="11"/>
  <c r="I36" i="11"/>
  <c r="I37" i="11"/>
  <c r="I38" i="11"/>
  <c r="I39" i="11"/>
  <c r="I40" i="11"/>
  <c r="I41" i="11"/>
  <c r="I42" i="11"/>
  <c r="I43" i="11"/>
  <c r="I44" i="11"/>
  <c r="I45" i="11"/>
  <c r="I46" i="11"/>
  <c r="I47" i="11"/>
  <c r="I48" i="11"/>
  <c r="I49" i="11"/>
  <c r="I50" i="11"/>
  <c r="I51" i="11"/>
  <c r="I52" i="11"/>
  <c r="I53" i="11"/>
  <c r="I54" i="11"/>
  <c r="I55" i="11"/>
  <c r="I56" i="11"/>
  <c r="I57" i="11"/>
  <c r="I58" i="11"/>
  <c r="I59" i="11"/>
  <c r="I60" i="11"/>
  <c r="I61" i="11"/>
  <c r="I62" i="11"/>
  <c r="I63" i="11"/>
  <c r="I64" i="11"/>
  <c r="I65" i="11"/>
  <c r="I66" i="11"/>
  <c r="I67" i="11"/>
  <c r="I68" i="11"/>
  <c r="I69" i="11"/>
  <c r="I70" i="11"/>
  <c r="I71" i="11"/>
  <c r="I72" i="11"/>
  <c r="I73" i="11"/>
  <c r="I74" i="11"/>
  <c r="I75" i="11"/>
  <c r="I76" i="11"/>
  <c r="I77" i="11"/>
  <c r="I78" i="11"/>
  <c r="I79" i="11"/>
  <c r="I80" i="11"/>
  <c r="I81" i="11"/>
  <c r="I82" i="11"/>
  <c r="I83" i="11"/>
  <c r="I84" i="11"/>
  <c r="I85" i="11"/>
  <c r="I86" i="11"/>
  <c r="I87" i="11"/>
  <c r="I88" i="11"/>
  <c r="I89" i="11"/>
  <c r="I90" i="11"/>
  <c r="I91" i="11"/>
  <c r="I92" i="11"/>
  <c r="I93" i="11"/>
  <c r="I94" i="11"/>
  <c r="I95" i="11"/>
  <c r="I96" i="11"/>
  <c r="I97" i="11"/>
  <c r="I98" i="11"/>
  <c r="I99" i="11"/>
  <c r="I100" i="11"/>
  <c r="I101" i="11"/>
  <c r="I102" i="11"/>
  <c r="I103" i="11"/>
  <c r="I104" i="11"/>
  <c r="I105" i="11"/>
  <c r="I106" i="11"/>
  <c r="I107" i="11"/>
  <c r="I108" i="11"/>
  <c r="I109" i="11"/>
  <c r="I110" i="11"/>
  <c r="I111" i="11"/>
  <c r="I112" i="11"/>
  <c r="I113" i="11"/>
  <c r="I114" i="11"/>
  <c r="I115" i="11"/>
  <c r="I116" i="11"/>
  <c r="I117" i="11"/>
  <c r="I118" i="11"/>
  <c r="I119" i="11"/>
  <c r="I120" i="11"/>
  <c r="I121" i="11"/>
  <c r="I122" i="11"/>
  <c r="I123" i="11"/>
  <c r="I124" i="11"/>
  <c r="I125" i="11"/>
  <c r="I126" i="11"/>
  <c r="I127" i="11"/>
  <c r="I128" i="11"/>
  <c r="I129" i="11"/>
  <c r="I130" i="11"/>
  <c r="I131" i="11"/>
  <c r="I132" i="11"/>
  <c r="I133" i="11"/>
  <c r="I134" i="11"/>
  <c r="I135" i="11"/>
  <c r="I136" i="11"/>
  <c r="I137" i="11"/>
  <c r="I138" i="11"/>
  <c r="I139" i="11"/>
  <c r="I140" i="11"/>
  <c r="I141" i="11"/>
  <c r="I142" i="11"/>
  <c r="I143" i="11"/>
  <c r="I144" i="11"/>
  <c r="I145" i="11"/>
  <c r="I146" i="11"/>
  <c r="I147" i="11"/>
  <c r="I148" i="11"/>
  <c r="I149" i="11"/>
  <c r="I150" i="11"/>
  <c r="I151" i="11"/>
  <c r="I152" i="11"/>
  <c r="I153" i="11"/>
  <c r="I154" i="11"/>
  <c r="I155" i="11"/>
  <c r="I156" i="11"/>
  <c r="I157" i="11"/>
  <c r="I158" i="11"/>
  <c r="I159" i="11"/>
  <c r="I160" i="11"/>
  <c r="I161" i="11"/>
  <c r="I162" i="11"/>
  <c r="I163" i="11"/>
  <c r="I164" i="11"/>
  <c r="I165" i="11"/>
  <c r="I166" i="11"/>
  <c r="I167" i="11"/>
  <c r="I168" i="11"/>
  <c r="I169" i="11"/>
  <c r="I170" i="11"/>
  <c r="I171" i="11"/>
  <c r="I172" i="11"/>
  <c r="I173" i="11"/>
  <c r="I174" i="11"/>
  <c r="I175" i="11"/>
  <c r="I176" i="11"/>
  <c r="I177" i="11"/>
  <c r="I178" i="11"/>
  <c r="I179" i="11"/>
  <c r="I180" i="11"/>
  <c r="I181" i="11"/>
  <c r="I182" i="11"/>
  <c r="I183" i="11"/>
  <c r="I184" i="11"/>
  <c r="I185" i="11"/>
  <c r="I186" i="11"/>
  <c r="I187" i="11"/>
  <c r="I188" i="11"/>
  <c r="I189" i="11"/>
  <c r="I190" i="11"/>
  <c r="I191" i="11"/>
  <c r="I192" i="11"/>
  <c r="I193" i="11"/>
  <c r="I194" i="11"/>
  <c r="I195" i="11"/>
  <c r="I196" i="11"/>
  <c r="I197" i="11"/>
  <c r="I198" i="11"/>
  <c r="I199" i="11"/>
  <c r="I200" i="11"/>
  <c r="I201" i="11"/>
  <c r="I202" i="11"/>
  <c r="I203" i="11"/>
  <c r="I204" i="11"/>
  <c r="I205" i="11"/>
  <c r="I206" i="11"/>
  <c r="I207" i="11"/>
  <c r="I208" i="11"/>
  <c r="I209" i="11"/>
  <c r="I210" i="11"/>
  <c r="I211" i="11"/>
  <c r="I212" i="11"/>
  <c r="I213" i="11"/>
  <c r="I214" i="11"/>
  <c r="I215" i="11"/>
  <c r="I216" i="11"/>
  <c r="I217" i="11"/>
  <c r="I218" i="11"/>
  <c r="I219" i="11"/>
  <c r="I220" i="11"/>
  <c r="I221" i="11"/>
  <c r="I222" i="11"/>
  <c r="I223" i="11"/>
  <c r="I224" i="11"/>
  <c r="I225" i="11"/>
  <c r="I226" i="11"/>
  <c r="I227" i="11"/>
  <c r="I228" i="11"/>
  <c r="I229" i="11"/>
  <c r="I230" i="11"/>
  <c r="I231" i="11"/>
  <c r="I232" i="11"/>
  <c r="I233" i="11"/>
  <c r="I234" i="11"/>
  <c r="I235" i="11"/>
  <c r="I236" i="11"/>
  <c r="I237" i="11"/>
  <c r="I238" i="11"/>
  <c r="I239" i="11"/>
  <c r="I240" i="11"/>
  <c r="I241" i="11"/>
  <c r="I242" i="11"/>
  <c r="I243" i="11"/>
  <c r="I244" i="11"/>
  <c r="I245" i="11"/>
  <c r="I246" i="11"/>
  <c r="I247" i="11"/>
  <c r="I248" i="11"/>
  <c r="I249" i="11"/>
  <c r="I250" i="11"/>
  <c r="I251" i="11"/>
  <c r="I252" i="11"/>
  <c r="I253" i="11"/>
  <c r="I254" i="11"/>
  <c r="I255" i="11"/>
  <c r="I256" i="11"/>
  <c r="I257" i="11"/>
  <c r="I258" i="11"/>
  <c r="I259" i="11"/>
  <c r="I260" i="11"/>
  <c r="I261" i="11"/>
  <c r="I262" i="11"/>
  <c r="I263" i="11"/>
  <c r="I264" i="11"/>
  <c r="I265" i="11"/>
  <c r="I266" i="11"/>
  <c r="I267" i="11"/>
  <c r="I268" i="11"/>
  <c r="I269" i="11"/>
  <c r="I270" i="11"/>
  <c r="I271" i="11"/>
  <c r="I272" i="11"/>
  <c r="I273" i="11"/>
  <c r="I274" i="11"/>
  <c r="I275" i="11"/>
  <c r="I276" i="11"/>
  <c r="I277" i="11"/>
  <c r="I278" i="11"/>
  <c r="I279" i="11"/>
  <c r="I280" i="11"/>
  <c r="I281" i="11"/>
  <c r="I282" i="11"/>
  <c r="I283" i="11"/>
  <c r="I284" i="11"/>
  <c r="I285" i="11"/>
  <c r="I286" i="11"/>
  <c r="I287" i="11"/>
  <c r="I288" i="11"/>
  <c r="I289" i="11"/>
  <c r="I290" i="11"/>
  <c r="I291" i="11"/>
  <c r="I292" i="11"/>
  <c r="I293" i="11"/>
  <c r="I294" i="11"/>
  <c r="I295" i="11"/>
  <c r="I296" i="11"/>
  <c r="I297" i="11"/>
  <c r="I298" i="11"/>
  <c r="I299" i="11"/>
  <c r="I300" i="11"/>
  <c r="I301" i="11"/>
  <c r="I302" i="11"/>
  <c r="I303" i="11"/>
  <c r="I304" i="11"/>
  <c r="I305" i="11"/>
  <c r="I306" i="11"/>
  <c r="I307" i="11"/>
  <c r="I308" i="11"/>
  <c r="I309" i="11"/>
  <c r="I310" i="11"/>
  <c r="I311" i="11"/>
  <c r="I312" i="11"/>
  <c r="I313" i="11"/>
  <c r="I314" i="11"/>
  <c r="I315" i="11"/>
  <c r="I316" i="11"/>
  <c r="I317" i="11"/>
  <c r="I318" i="11"/>
  <c r="I319" i="11"/>
  <c r="I320" i="11"/>
  <c r="I321" i="11"/>
  <c r="I322" i="11"/>
  <c r="I323" i="11"/>
  <c r="I324" i="11"/>
  <c r="I325" i="11"/>
  <c r="I326" i="11"/>
  <c r="I327" i="11"/>
  <c r="I328" i="11"/>
  <c r="I329" i="11"/>
  <c r="I330" i="11"/>
  <c r="I331" i="11"/>
  <c r="I332" i="11"/>
  <c r="I333" i="11"/>
  <c r="I334" i="11"/>
  <c r="I335" i="11"/>
  <c r="I336" i="11"/>
  <c r="I337" i="11"/>
  <c r="I338" i="11"/>
  <c r="I339" i="11"/>
  <c r="I340" i="11"/>
  <c r="I341" i="11"/>
  <c r="I342" i="11"/>
  <c r="I343" i="11"/>
  <c r="I344" i="11"/>
  <c r="I345" i="11"/>
  <c r="I346" i="11"/>
  <c r="I347" i="11"/>
  <c r="I348" i="11"/>
  <c r="I349" i="11"/>
  <c r="I350" i="11"/>
  <c r="I351" i="11"/>
  <c r="I352" i="11"/>
  <c r="I353" i="11"/>
  <c r="I354" i="11"/>
  <c r="I355" i="11"/>
  <c r="I356" i="11"/>
  <c r="I357" i="11"/>
  <c r="I358" i="11"/>
  <c r="I359" i="11"/>
  <c r="I360" i="11"/>
  <c r="I361" i="11"/>
  <c r="I362" i="11"/>
  <c r="I363" i="11"/>
  <c r="I364" i="11"/>
  <c r="I365" i="11"/>
  <c r="I366" i="11"/>
  <c r="I367" i="11"/>
  <c r="I368" i="11"/>
  <c r="I369" i="11"/>
  <c r="I370" i="11"/>
  <c r="I371" i="11"/>
  <c r="I372" i="11"/>
  <c r="I373" i="11"/>
  <c r="I374" i="11"/>
  <c r="I375" i="11"/>
  <c r="I376" i="11"/>
  <c r="I377" i="11"/>
  <c r="I378" i="11"/>
  <c r="I379" i="11"/>
  <c r="I380" i="11"/>
  <c r="I381" i="11"/>
  <c r="I382" i="11"/>
  <c r="I383" i="11"/>
  <c r="I384" i="11"/>
  <c r="I385" i="11"/>
  <c r="I386" i="11"/>
  <c r="I387" i="11"/>
  <c r="I388" i="11"/>
  <c r="I389" i="11"/>
  <c r="I390" i="11"/>
  <c r="I391" i="11"/>
  <c r="I392" i="11"/>
  <c r="I393" i="11"/>
  <c r="I394" i="11"/>
  <c r="I395" i="11"/>
  <c r="I396" i="11"/>
  <c r="I397" i="11"/>
  <c r="I398" i="11"/>
  <c r="I399" i="11"/>
  <c r="I400" i="11"/>
  <c r="I401" i="11"/>
  <c r="I402" i="11"/>
  <c r="I403" i="11"/>
  <c r="I404" i="11"/>
  <c r="I405" i="11"/>
  <c r="I406" i="11"/>
  <c r="I407" i="11"/>
  <c r="I408" i="11"/>
  <c r="I409" i="11"/>
  <c r="I410" i="11"/>
  <c r="I411" i="11"/>
  <c r="I412" i="11"/>
  <c r="I413" i="11"/>
  <c r="I414" i="11"/>
  <c r="I415" i="11"/>
  <c r="I416" i="11"/>
  <c r="I417" i="11"/>
  <c r="I418" i="11"/>
  <c r="I419" i="11"/>
  <c r="I420" i="11"/>
  <c r="I421" i="11"/>
  <c r="I422" i="11"/>
  <c r="I423" i="11"/>
  <c r="I424" i="11"/>
  <c r="I425" i="11"/>
  <c r="I426" i="11"/>
  <c r="I427" i="11"/>
  <c r="I428" i="11"/>
  <c r="I429" i="11"/>
  <c r="I430" i="11"/>
  <c r="I431" i="11"/>
  <c r="I432" i="11"/>
  <c r="I433" i="11"/>
  <c r="I434" i="11"/>
  <c r="I435" i="11"/>
  <c r="I436" i="11"/>
  <c r="I437" i="11"/>
  <c r="I438" i="11"/>
  <c r="I439" i="11"/>
  <c r="I440" i="11"/>
  <c r="I441" i="11"/>
  <c r="I442" i="11"/>
  <c r="I443" i="11"/>
  <c r="I444" i="11"/>
  <c r="I445" i="11"/>
  <c r="I446" i="11"/>
  <c r="I447" i="11"/>
  <c r="I448" i="11"/>
  <c r="I449" i="11"/>
  <c r="I450" i="11"/>
  <c r="I451" i="11"/>
  <c r="I452" i="11"/>
  <c r="I453" i="11"/>
  <c r="I454" i="11"/>
  <c r="I455" i="11"/>
  <c r="I456" i="11"/>
  <c r="I457" i="11"/>
  <c r="I458" i="11"/>
  <c r="I459" i="11"/>
  <c r="I460" i="11"/>
  <c r="I461" i="11"/>
  <c r="I462" i="11"/>
  <c r="I463" i="11"/>
  <c r="I464" i="11"/>
  <c r="I465" i="11"/>
  <c r="I466" i="11"/>
  <c r="I467" i="11"/>
  <c r="I468" i="11"/>
  <c r="I469" i="11"/>
  <c r="I470" i="11"/>
  <c r="I471" i="11"/>
  <c r="I472" i="11"/>
  <c r="I473" i="11"/>
  <c r="I474" i="11"/>
  <c r="I475" i="11"/>
  <c r="I476" i="11"/>
  <c r="I477" i="11"/>
  <c r="I478" i="11"/>
  <c r="I479" i="11"/>
  <c r="I480" i="11"/>
  <c r="I481" i="11"/>
  <c r="I482" i="11"/>
  <c r="I483" i="11"/>
  <c r="I484" i="11"/>
  <c r="I485" i="11"/>
  <c r="I486" i="11"/>
  <c r="I487" i="11"/>
  <c r="I488" i="11"/>
  <c r="I489" i="11"/>
  <c r="I490" i="11"/>
  <c r="I491" i="11"/>
  <c r="I492" i="11"/>
  <c r="I493" i="11"/>
  <c r="I494" i="11"/>
  <c r="I495" i="11"/>
  <c r="I496" i="11"/>
  <c r="I497" i="11"/>
  <c r="I498" i="11"/>
  <c r="I499" i="11"/>
  <c r="I500" i="11"/>
  <c r="I501" i="11"/>
  <c r="I502" i="11"/>
  <c r="I503" i="11"/>
  <c r="I504" i="11"/>
  <c r="I505" i="11"/>
  <c r="I506" i="11"/>
  <c r="I507" i="11"/>
  <c r="I508" i="11"/>
  <c r="I509" i="11"/>
  <c r="I510" i="11"/>
  <c r="I511" i="11"/>
  <c r="I512" i="11"/>
  <c r="I513" i="11"/>
  <c r="I514" i="11"/>
  <c r="I515" i="11"/>
  <c r="I516" i="11"/>
  <c r="I517" i="11"/>
  <c r="I518" i="11"/>
  <c r="I519" i="11"/>
  <c r="I520" i="11"/>
  <c r="I521" i="11"/>
  <c r="I522" i="11"/>
  <c r="I523" i="11"/>
  <c r="I524" i="11"/>
  <c r="I525" i="11"/>
  <c r="I526" i="11"/>
  <c r="I527" i="11"/>
  <c r="I528" i="11"/>
  <c r="I529" i="11"/>
  <c r="I530" i="11"/>
  <c r="I531" i="11"/>
  <c r="I532" i="11"/>
  <c r="I533" i="11"/>
  <c r="I534" i="11"/>
  <c r="I535" i="11"/>
  <c r="I536" i="11"/>
  <c r="I537" i="11"/>
  <c r="I538" i="11"/>
  <c r="I539" i="11"/>
  <c r="I540" i="11"/>
  <c r="I541" i="11"/>
  <c r="I542" i="11"/>
  <c r="I543" i="11"/>
  <c r="I544" i="11"/>
  <c r="I545" i="11"/>
  <c r="I546" i="11"/>
  <c r="I547" i="11"/>
  <c r="I548" i="11"/>
  <c r="I549" i="11"/>
  <c r="I550" i="11"/>
  <c r="I551" i="11"/>
  <c r="I552" i="11"/>
  <c r="I553" i="11"/>
  <c r="I554" i="11"/>
  <c r="I555" i="11"/>
  <c r="I556" i="11"/>
  <c r="I557" i="11"/>
  <c r="I558" i="11"/>
  <c r="I559" i="11"/>
  <c r="I560" i="11"/>
  <c r="I561" i="11"/>
  <c r="I562" i="11"/>
  <c r="I563" i="11"/>
  <c r="I564" i="11"/>
  <c r="I565" i="11"/>
  <c r="I566" i="11"/>
  <c r="I567" i="11"/>
  <c r="I568" i="11"/>
  <c r="I569" i="11"/>
  <c r="I570" i="11"/>
  <c r="I571" i="11"/>
  <c r="I572" i="11"/>
  <c r="I573" i="11"/>
  <c r="I574" i="11"/>
  <c r="I575" i="11"/>
  <c r="I576" i="11"/>
  <c r="I577" i="11"/>
  <c r="I578" i="11"/>
  <c r="I579" i="11"/>
  <c r="I580" i="11"/>
  <c r="I581" i="11"/>
  <c r="I582" i="11"/>
  <c r="I583" i="11"/>
  <c r="I584" i="11"/>
  <c r="I585" i="11"/>
  <c r="I586" i="11"/>
  <c r="I587" i="11"/>
  <c r="I588" i="11"/>
  <c r="I589" i="11"/>
  <c r="I590" i="11"/>
  <c r="I591" i="11"/>
  <c r="I592" i="11"/>
  <c r="I593" i="11"/>
  <c r="I594" i="11"/>
  <c r="I595" i="11"/>
  <c r="I596" i="11"/>
  <c r="I597" i="11"/>
  <c r="I598" i="11"/>
  <c r="I599" i="11"/>
  <c r="I600" i="11"/>
  <c r="I601" i="11"/>
  <c r="I602" i="11"/>
  <c r="I603" i="11"/>
  <c r="I604" i="11"/>
  <c r="I605" i="11"/>
  <c r="I606" i="11"/>
  <c r="I607" i="11"/>
  <c r="I608" i="11"/>
  <c r="I609" i="11"/>
  <c r="I610" i="11"/>
  <c r="I611" i="11"/>
  <c r="I612" i="11"/>
  <c r="I613" i="11"/>
  <c r="I614" i="11"/>
  <c r="I615" i="11"/>
  <c r="I616" i="11"/>
  <c r="I617" i="11"/>
  <c r="I618" i="11"/>
  <c r="I619" i="11"/>
  <c r="I620" i="11"/>
  <c r="I621" i="11"/>
  <c r="I622" i="11"/>
  <c r="I623" i="11"/>
  <c r="I624" i="11"/>
  <c r="I625" i="11"/>
  <c r="I626" i="11"/>
  <c r="I627" i="11"/>
  <c r="I628" i="11"/>
  <c r="I629" i="11"/>
  <c r="I630" i="11"/>
  <c r="I631" i="11"/>
  <c r="I632" i="11"/>
  <c r="I633" i="11"/>
  <c r="I634" i="11"/>
  <c r="I635" i="11"/>
  <c r="I636" i="11"/>
  <c r="I637" i="11"/>
  <c r="I638" i="11"/>
  <c r="I639" i="11"/>
  <c r="I640" i="11"/>
  <c r="I641" i="11"/>
  <c r="I642" i="11"/>
  <c r="I643" i="11"/>
  <c r="I644" i="11"/>
  <c r="I645" i="11"/>
  <c r="I646" i="11"/>
  <c r="I647" i="11"/>
  <c r="I648" i="11"/>
  <c r="I649" i="11"/>
  <c r="I650" i="11"/>
  <c r="I651" i="11"/>
  <c r="I652" i="11"/>
  <c r="I653" i="11"/>
  <c r="I654" i="11"/>
  <c r="I655" i="11"/>
  <c r="I656" i="11"/>
  <c r="I657" i="11"/>
  <c r="I658" i="11"/>
  <c r="I659" i="11"/>
  <c r="I660" i="11"/>
  <c r="I661" i="11"/>
  <c r="I662" i="11"/>
  <c r="I663" i="11"/>
  <c r="I664" i="11"/>
  <c r="I665" i="11"/>
  <c r="I666" i="11"/>
  <c r="I667" i="11"/>
  <c r="I668" i="11"/>
  <c r="I669" i="11"/>
  <c r="I670" i="11"/>
  <c r="I671" i="11"/>
  <c r="I672" i="11"/>
  <c r="I673" i="11"/>
  <c r="I674" i="11"/>
  <c r="I675" i="11"/>
  <c r="I676" i="11"/>
  <c r="I677" i="11"/>
  <c r="I678" i="11"/>
  <c r="I679" i="11"/>
  <c r="I680" i="11"/>
  <c r="I681" i="11"/>
  <c r="I682" i="11"/>
  <c r="I683" i="11"/>
  <c r="I684" i="11"/>
  <c r="I685" i="11"/>
  <c r="I686" i="11"/>
  <c r="I687" i="11"/>
  <c r="I688" i="11"/>
  <c r="I689" i="11"/>
  <c r="I690" i="11"/>
  <c r="I691" i="11"/>
  <c r="I692" i="11"/>
  <c r="I693" i="11"/>
  <c r="I694" i="11"/>
  <c r="I695" i="11"/>
  <c r="I696" i="11"/>
  <c r="I697" i="11"/>
  <c r="I698" i="11"/>
  <c r="I699" i="11"/>
  <c r="I700" i="11"/>
  <c r="I701" i="11"/>
  <c r="I702" i="11"/>
  <c r="I703" i="11"/>
  <c r="I704" i="11"/>
  <c r="I705" i="11"/>
  <c r="I706" i="11"/>
  <c r="I707" i="11"/>
  <c r="I708" i="11"/>
  <c r="I709" i="11"/>
  <c r="I710" i="11"/>
  <c r="I711" i="11"/>
  <c r="I712" i="11"/>
  <c r="I713" i="11"/>
  <c r="I714" i="11"/>
  <c r="I715" i="11"/>
  <c r="I716" i="11"/>
  <c r="I717" i="11"/>
  <c r="I718" i="11"/>
  <c r="I719" i="11"/>
  <c r="I720" i="11"/>
  <c r="I721" i="11"/>
  <c r="I722" i="11"/>
  <c r="I723" i="11"/>
  <c r="I724" i="11"/>
  <c r="I725" i="11"/>
  <c r="I726" i="11"/>
  <c r="I727" i="11"/>
  <c r="I728" i="11"/>
  <c r="I729" i="11"/>
  <c r="I730" i="11"/>
  <c r="I731" i="11"/>
  <c r="I732" i="11"/>
  <c r="I733" i="11"/>
  <c r="I734" i="11"/>
  <c r="I735" i="11"/>
  <c r="I736" i="11"/>
  <c r="I737" i="11"/>
  <c r="I738" i="11"/>
  <c r="I739" i="11"/>
  <c r="I740" i="11"/>
  <c r="I741" i="11"/>
  <c r="I742" i="11"/>
  <c r="I743" i="11"/>
  <c r="I744" i="11"/>
  <c r="I745" i="11"/>
  <c r="I746" i="11"/>
  <c r="I747" i="11"/>
  <c r="I748" i="11"/>
  <c r="I749" i="11"/>
  <c r="I750" i="11"/>
  <c r="I751" i="11"/>
  <c r="I752" i="11"/>
  <c r="I753" i="11"/>
  <c r="I754" i="11"/>
  <c r="I755" i="11"/>
  <c r="I756" i="11"/>
  <c r="I757" i="11"/>
  <c r="I758" i="11"/>
  <c r="I759" i="11"/>
  <c r="I760" i="11"/>
  <c r="I761" i="11"/>
  <c r="I762" i="11"/>
  <c r="I763" i="11"/>
  <c r="I764" i="11"/>
  <c r="I765" i="11"/>
  <c r="I766" i="11"/>
  <c r="I767" i="11"/>
  <c r="I768" i="11"/>
  <c r="I769" i="11"/>
  <c r="I770" i="11"/>
  <c r="I771" i="11"/>
  <c r="I772" i="11"/>
  <c r="I773" i="11"/>
  <c r="I774" i="11"/>
  <c r="I775" i="11"/>
  <c r="I776" i="11"/>
  <c r="I777" i="11"/>
  <c r="I778" i="11"/>
  <c r="I779" i="11"/>
  <c r="I780" i="11"/>
  <c r="I781" i="11"/>
  <c r="I782" i="11"/>
  <c r="I783" i="11"/>
  <c r="I784" i="11"/>
  <c r="I785" i="11"/>
  <c r="I786" i="11"/>
  <c r="I787" i="11"/>
  <c r="I788" i="11"/>
  <c r="I789" i="11"/>
  <c r="I790" i="11"/>
  <c r="I791" i="11"/>
  <c r="I792" i="11"/>
  <c r="I793" i="11"/>
  <c r="I794" i="11"/>
  <c r="I795" i="11"/>
  <c r="I796" i="11"/>
  <c r="I797" i="11"/>
  <c r="I798" i="11"/>
  <c r="I799" i="11"/>
  <c r="I800" i="11"/>
  <c r="I801" i="11"/>
  <c r="I802" i="11"/>
  <c r="I803" i="11"/>
  <c r="I804" i="11"/>
  <c r="I805" i="11"/>
  <c r="I806" i="11"/>
  <c r="I807" i="11"/>
  <c r="I808" i="11"/>
  <c r="I809" i="11"/>
  <c r="I810" i="11"/>
  <c r="I811" i="11"/>
  <c r="I812" i="11"/>
  <c r="I813" i="11"/>
  <c r="I814" i="11"/>
  <c r="I815" i="11"/>
  <c r="I816" i="11"/>
  <c r="I817" i="11"/>
  <c r="I818" i="11"/>
  <c r="I819" i="11"/>
  <c r="I820" i="11"/>
  <c r="I821" i="11"/>
  <c r="I822" i="11"/>
  <c r="I823" i="11"/>
  <c r="I824" i="11"/>
  <c r="I825" i="11"/>
  <c r="I826" i="11"/>
  <c r="I827" i="11"/>
  <c r="I828" i="11"/>
  <c r="I829" i="11"/>
  <c r="I830" i="11"/>
  <c r="I831" i="11"/>
  <c r="I832" i="11"/>
  <c r="I833" i="11"/>
  <c r="I834" i="11"/>
  <c r="I835" i="11"/>
  <c r="I836" i="11"/>
  <c r="I837" i="11"/>
  <c r="I838" i="11"/>
  <c r="I839" i="11"/>
  <c r="I840" i="11"/>
  <c r="I841" i="11"/>
  <c r="I842" i="11"/>
  <c r="I843" i="11"/>
  <c r="I844" i="11"/>
  <c r="I845" i="11"/>
  <c r="I846" i="11"/>
  <c r="I847" i="11"/>
  <c r="I848" i="11"/>
  <c r="I849" i="11"/>
  <c r="I850" i="11"/>
  <c r="I851" i="11"/>
  <c r="I852" i="11"/>
  <c r="I853" i="11"/>
  <c r="I854" i="11"/>
  <c r="I855" i="11"/>
  <c r="I856" i="11"/>
  <c r="I857" i="11"/>
  <c r="I858" i="11"/>
  <c r="I859" i="11"/>
  <c r="I860" i="11"/>
  <c r="I861" i="11"/>
  <c r="I862" i="11"/>
  <c r="I863" i="11"/>
  <c r="I864" i="11"/>
  <c r="I865" i="11"/>
  <c r="I866" i="11"/>
  <c r="I867" i="11"/>
  <c r="I868" i="11"/>
  <c r="I869" i="11"/>
  <c r="I870" i="11"/>
  <c r="I871" i="11"/>
  <c r="I872" i="11"/>
  <c r="I873" i="11"/>
  <c r="I874" i="11"/>
  <c r="I875" i="11"/>
  <c r="I876" i="11"/>
  <c r="I877" i="11"/>
  <c r="I878" i="11"/>
  <c r="I879" i="11"/>
  <c r="I880" i="11"/>
  <c r="I881" i="11"/>
  <c r="I882" i="11"/>
  <c r="I883" i="11"/>
  <c r="I884" i="11"/>
  <c r="I885" i="11"/>
  <c r="I886" i="11"/>
  <c r="I887" i="11"/>
  <c r="I888" i="11"/>
  <c r="I889" i="11"/>
  <c r="I890" i="11"/>
  <c r="I891" i="11"/>
  <c r="I892" i="11"/>
  <c r="I893" i="11"/>
  <c r="I894" i="11"/>
  <c r="I895" i="11"/>
  <c r="I896" i="11"/>
  <c r="I897" i="11"/>
  <c r="I898" i="11"/>
  <c r="I899" i="11"/>
  <c r="I900" i="11"/>
  <c r="I901" i="11"/>
  <c r="I902" i="11"/>
  <c r="I903" i="11"/>
  <c r="I904" i="11"/>
  <c r="I905" i="11"/>
  <c r="I906" i="11"/>
  <c r="I907" i="11"/>
  <c r="I908" i="11"/>
  <c r="I909" i="11"/>
  <c r="I910" i="11"/>
  <c r="I911" i="11"/>
  <c r="I912" i="11"/>
  <c r="I913" i="11"/>
  <c r="I914" i="11"/>
  <c r="I915" i="11"/>
  <c r="I916" i="11"/>
  <c r="I917" i="11"/>
  <c r="I918" i="11"/>
  <c r="I919" i="11"/>
  <c r="I920" i="11"/>
  <c r="I921" i="11"/>
  <c r="I922" i="11"/>
  <c r="I923" i="11"/>
  <c r="I924" i="11"/>
  <c r="I925" i="11"/>
  <c r="I926" i="11"/>
  <c r="I927" i="11"/>
  <c r="I928" i="11"/>
  <c r="I929" i="11"/>
  <c r="I930" i="11"/>
  <c r="I931" i="11"/>
  <c r="I932" i="11"/>
  <c r="I933" i="11"/>
  <c r="I934" i="11"/>
  <c r="I935" i="11"/>
  <c r="I936" i="11"/>
  <c r="I937" i="11"/>
  <c r="I938" i="11"/>
  <c r="I939" i="11"/>
  <c r="I940" i="11"/>
  <c r="I941" i="11"/>
  <c r="I942" i="11"/>
  <c r="I943" i="11"/>
  <c r="I944" i="11"/>
  <c r="I945" i="11"/>
  <c r="I946" i="11"/>
  <c r="I947" i="11"/>
  <c r="I948" i="11"/>
  <c r="I949" i="11"/>
  <c r="I950" i="11"/>
  <c r="I951" i="11"/>
  <c r="I952" i="11"/>
  <c r="I953" i="11"/>
  <c r="I954" i="11"/>
  <c r="I955" i="11"/>
  <c r="I956" i="11"/>
  <c r="I957" i="11"/>
  <c r="I958" i="11"/>
  <c r="I959" i="11"/>
  <c r="I960" i="11"/>
  <c r="I961" i="11"/>
  <c r="I962" i="11"/>
  <c r="I963" i="11"/>
  <c r="I964" i="11"/>
  <c r="I965" i="11"/>
  <c r="I966" i="11"/>
  <c r="I967" i="11"/>
  <c r="I968" i="11"/>
  <c r="I969" i="11"/>
  <c r="I970" i="11"/>
  <c r="I971" i="11"/>
  <c r="I972" i="11"/>
  <c r="I973" i="11"/>
  <c r="I974" i="11"/>
  <c r="I975" i="11"/>
  <c r="I976" i="11"/>
  <c r="I977" i="11"/>
  <c r="I978" i="11"/>
  <c r="I979" i="11"/>
  <c r="I980" i="11"/>
  <c r="I981" i="11"/>
  <c r="I982" i="11"/>
  <c r="I983" i="11"/>
  <c r="I984" i="11"/>
  <c r="I985" i="11"/>
  <c r="I986" i="11"/>
  <c r="I987" i="11"/>
  <c r="I988" i="11"/>
  <c r="I989" i="11"/>
  <c r="I990" i="11"/>
  <c r="I991" i="11"/>
  <c r="I992" i="11"/>
  <c r="I993" i="11"/>
  <c r="I994" i="11"/>
  <c r="I995" i="11"/>
  <c r="I996" i="11"/>
  <c r="I997" i="11"/>
  <c r="I998" i="11"/>
  <c r="I999" i="11"/>
  <c r="I1000" i="11"/>
  <c r="I1001" i="11"/>
  <c r="I1002" i="11"/>
  <c r="I1003" i="11"/>
  <c r="I1004" i="11"/>
  <c r="I1005" i="11"/>
  <c r="I1006" i="11"/>
  <c r="I1007" i="11"/>
  <c r="I1008" i="11"/>
  <c r="I1009" i="11"/>
  <c r="I1010" i="11"/>
  <c r="I1011" i="11"/>
  <c r="I1012" i="11"/>
  <c r="I1013" i="11"/>
  <c r="I1014" i="11"/>
  <c r="I1015" i="11"/>
  <c r="I1016" i="11"/>
  <c r="I1017" i="11"/>
  <c r="I1018" i="11"/>
  <c r="I1019" i="11"/>
  <c r="I1020" i="11"/>
  <c r="I1021" i="11"/>
  <c r="I1022" i="11"/>
  <c r="I1023" i="11"/>
  <c r="I1024" i="11"/>
  <c r="I1025" i="11"/>
  <c r="I1026" i="11"/>
  <c r="I1027" i="11"/>
  <c r="I1028" i="11"/>
  <c r="I1029" i="11"/>
  <c r="I1030" i="11"/>
  <c r="I1031" i="11"/>
  <c r="I1032" i="11"/>
  <c r="I1033" i="11"/>
  <c r="I1034" i="11"/>
  <c r="I1035" i="11"/>
  <c r="I1036" i="11"/>
  <c r="I1037" i="11"/>
  <c r="I7" i="11"/>
  <c r="P5" i="32" l="1"/>
  <c r="P6" i="32"/>
  <c r="P7" i="32"/>
  <c r="P8" i="32"/>
  <c r="P9" i="32"/>
  <c r="P10" i="32"/>
  <c r="P11" i="32"/>
  <c r="P12" i="32"/>
  <c r="P13" i="32"/>
  <c r="P14" i="32"/>
  <c r="P15" i="32"/>
  <c r="P16" i="32"/>
  <c r="P17" i="32"/>
  <c r="P18" i="32"/>
  <c r="P19" i="32"/>
  <c r="P20" i="32"/>
  <c r="P21" i="32"/>
  <c r="P22" i="32"/>
  <c r="P23" i="32"/>
  <c r="P24" i="32"/>
  <c r="P25" i="32"/>
  <c r="P26" i="32"/>
  <c r="P27" i="32"/>
  <c r="P28" i="32"/>
  <c r="P29" i="32"/>
  <c r="P30" i="32"/>
  <c r="P4" i="32"/>
  <c r="O5" i="32"/>
  <c r="O6" i="32"/>
  <c r="O7" i="32"/>
  <c r="O8" i="32"/>
  <c r="O9" i="32"/>
  <c r="O10" i="32"/>
  <c r="O11" i="32"/>
  <c r="O12" i="32"/>
  <c r="O13" i="32"/>
  <c r="O14" i="32"/>
  <c r="O15" i="32"/>
  <c r="O16" i="32"/>
  <c r="O17" i="32"/>
  <c r="O18" i="32"/>
  <c r="O19" i="32"/>
  <c r="O20" i="32"/>
  <c r="O21" i="32"/>
  <c r="O22" i="32"/>
  <c r="O23" i="32"/>
  <c r="O24" i="32"/>
  <c r="O25" i="32"/>
  <c r="O26" i="32"/>
  <c r="O27" i="32"/>
  <c r="O28" i="32"/>
  <c r="O29" i="32"/>
  <c r="O30" i="32"/>
  <c r="O4" i="32"/>
  <c r="AB288" i="11" l="1"/>
  <c r="AF288" i="11" s="1"/>
  <c r="AB339" i="11"/>
  <c r="AF339" i="11" s="1"/>
  <c r="AB732" i="11"/>
  <c r="AF732" i="11" s="1"/>
  <c r="BB8" i="11" l="1"/>
  <c r="BC8" i="11"/>
  <c r="BB9" i="11"/>
  <c r="BC9" i="11"/>
  <c r="BB10" i="11"/>
  <c r="BC10" i="11"/>
  <c r="BB11" i="11"/>
  <c r="BC11" i="11"/>
  <c r="BB12" i="11"/>
  <c r="BC12" i="11"/>
  <c r="BB13" i="11"/>
  <c r="BC13" i="11"/>
  <c r="BB14" i="11"/>
  <c r="BC14" i="11"/>
  <c r="BB15" i="11"/>
  <c r="BC15" i="11"/>
  <c r="BB16" i="11"/>
  <c r="BC16" i="11"/>
  <c r="BB17" i="11"/>
  <c r="BC17" i="11"/>
  <c r="BB18" i="11"/>
  <c r="BC18" i="11"/>
  <c r="BB19" i="11"/>
  <c r="BC19" i="11"/>
  <c r="BB20" i="11"/>
  <c r="BC20" i="11"/>
  <c r="BB21" i="11"/>
  <c r="BC21" i="11"/>
  <c r="BB22" i="11"/>
  <c r="BC22" i="11"/>
  <c r="BB23" i="11"/>
  <c r="BC23" i="11"/>
  <c r="BB24" i="11"/>
  <c r="BC24" i="11"/>
  <c r="BB25" i="11"/>
  <c r="BC25" i="11"/>
  <c r="BB26" i="11"/>
  <c r="BC26" i="11"/>
  <c r="BB27" i="11"/>
  <c r="BC27" i="11"/>
  <c r="BB28" i="11"/>
  <c r="BC28" i="11"/>
  <c r="BB29" i="11"/>
  <c r="BC29" i="11"/>
  <c r="BB30" i="11"/>
  <c r="BC30" i="11"/>
  <c r="BB31" i="11"/>
  <c r="BC31" i="11"/>
  <c r="BB32" i="11"/>
  <c r="BC32" i="11"/>
  <c r="BB33" i="11"/>
  <c r="BC33" i="11"/>
  <c r="BB34" i="11"/>
  <c r="BC34" i="11"/>
  <c r="BB35" i="11"/>
  <c r="BC35" i="11"/>
  <c r="BB36" i="11"/>
  <c r="BC36" i="11"/>
  <c r="BB37" i="11"/>
  <c r="BC37" i="11"/>
  <c r="BB38" i="11"/>
  <c r="BC38" i="11"/>
  <c r="BB39" i="11"/>
  <c r="BC39" i="11"/>
  <c r="BB40" i="11"/>
  <c r="BC40" i="11"/>
  <c r="BB41" i="11"/>
  <c r="BC41" i="11"/>
  <c r="BB42" i="11"/>
  <c r="BC42" i="11"/>
  <c r="BB43" i="11"/>
  <c r="BC43" i="11"/>
  <c r="BB44" i="11"/>
  <c r="BC44" i="11"/>
  <c r="BB45" i="11"/>
  <c r="BC45" i="11"/>
  <c r="BB46" i="11"/>
  <c r="BC46" i="11"/>
  <c r="BB47" i="11"/>
  <c r="BC47" i="11"/>
  <c r="BB48" i="11"/>
  <c r="BC48" i="11"/>
  <c r="BB49" i="11"/>
  <c r="BC49" i="11"/>
  <c r="BB50" i="11"/>
  <c r="BC50" i="11"/>
  <c r="BB51" i="11"/>
  <c r="BC51" i="11"/>
  <c r="BB52" i="11"/>
  <c r="BC52" i="11"/>
  <c r="BB53" i="11"/>
  <c r="BC53" i="11"/>
  <c r="BB54" i="11"/>
  <c r="BC54" i="11"/>
  <c r="BB55" i="11"/>
  <c r="BC55" i="11"/>
  <c r="BB56" i="11"/>
  <c r="BC56" i="11"/>
  <c r="BB57" i="11"/>
  <c r="BC57" i="11"/>
  <c r="BB58" i="11"/>
  <c r="BC58" i="11"/>
  <c r="BB59" i="11"/>
  <c r="BC59" i="11"/>
  <c r="BB60" i="11"/>
  <c r="BC60" i="11"/>
  <c r="BB61" i="11"/>
  <c r="BC61" i="11"/>
  <c r="BB62" i="11"/>
  <c r="BC62" i="11"/>
  <c r="BB63" i="11"/>
  <c r="BC63" i="11"/>
  <c r="BB64" i="11"/>
  <c r="BC64" i="11"/>
  <c r="BB65" i="11"/>
  <c r="BC65" i="11"/>
  <c r="BB66" i="11"/>
  <c r="BC66" i="11"/>
  <c r="BB67" i="11"/>
  <c r="BC67" i="11"/>
  <c r="BB68" i="11"/>
  <c r="BC68" i="11"/>
  <c r="BB69" i="11"/>
  <c r="BC69" i="11"/>
  <c r="BB70" i="11"/>
  <c r="BC70" i="11"/>
  <c r="BB71" i="11"/>
  <c r="BC71" i="11"/>
  <c r="BB72" i="11"/>
  <c r="BC72" i="11"/>
  <c r="BB73" i="11"/>
  <c r="BC73" i="11"/>
  <c r="BB74" i="11"/>
  <c r="BC74" i="11"/>
  <c r="BB75" i="11"/>
  <c r="BC75" i="11"/>
  <c r="BB76" i="11"/>
  <c r="BC76" i="11"/>
  <c r="BB77" i="11"/>
  <c r="BC77" i="11"/>
  <c r="BB78" i="11"/>
  <c r="BC78" i="11"/>
  <c r="BB79" i="11"/>
  <c r="BC79" i="11"/>
  <c r="BB80" i="11"/>
  <c r="BC80" i="11"/>
  <c r="BB81" i="11"/>
  <c r="BC81" i="11"/>
  <c r="BB82" i="11"/>
  <c r="BC82" i="11"/>
  <c r="BB83" i="11"/>
  <c r="BC83" i="11"/>
  <c r="BB84" i="11"/>
  <c r="BC84" i="11"/>
  <c r="BB85" i="11"/>
  <c r="BC85" i="11"/>
  <c r="BB86" i="11"/>
  <c r="BC86" i="11"/>
  <c r="BB87" i="11"/>
  <c r="BC87" i="11"/>
  <c r="BB88" i="11"/>
  <c r="BC88" i="11"/>
  <c r="BB89" i="11"/>
  <c r="BC89" i="11"/>
  <c r="BB90" i="11"/>
  <c r="BC90" i="11"/>
  <c r="BB91" i="11"/>
  <c r="BC91" i="11"/>
  <c r="BB92" i="11"/>
  <c r="BC92" i="11"/>
  <c r="BB93" i="11"/>
  <c r="BC93" i="11"/>
  <c r="BB94" i="11"/>
  <c r="BC94" i="11"/>
  <c r="BB95" i="11"/>
  <c r="BC95" i="11"/>
  <c r="BB96" i="11"/>
  <c r="BC96" i="11"/>
  <c r="BB97" i="11"/>
  <c r="BC97" i="11"/>
  <c r="BB98" i="11"/>
  <c r="BC98" i="11"/>
  <c r="BB99" i="11"/>
  <c r="BC99" i="11"/>
  <c r="BB100" i="11"/>
  <c r="BC100" i="11"/>
  <c r="BB101" i="11"/>
  <c r="BC101" i="11"/>
  <c r="BB102" i="11"/>
  <c r="BC102" i="11"/>
  <c r="BB103" i="11"/>
  <c r="BC103" i="11"/>
  <c r="BB104" i="11"/>
  <c r="BC104" i="11"/>
  <c r="BB105" i="11"/>
  <c r="BC105" i="11"/>
  <c r="BB106" i="11"/>
  <c r="BC106" i="11"/>
  <c r="BB107" i="11"/>
  <c r="BC107" i="11"/>
  <c r="BB108" i="11"/>
  <c r="BC108" i="11"/>
  <c r="BB109" i="11"/>
  <c r="BC109" i="11"/>
  <c r="BB110" i="11"/>
  <c r="BC110" i="11"/>
  <c r="BB111" i="11"/>
  <c r="BC111" i="11"/>
  <c r="BB112" i="11"/>
  <c r="BC112" i="11"/>
  <c r="BB113" i="11"/>
  <c r="BC113" i="11"/>
  <c r="BB114" i="11"/>
  <c r="BC114" i="11"/>
  <c r="BB115" i="11"/>
  <c r="BC115" i="11"/>
  <c r="BB116" i="11"/>
  <c r="BC116" i="11"/>
  <c r="BB117" i="11"/>
  <c r="BC117" i="11"/>
  <c r="BB118" i="11"/>
  <c r="BC118" i="11"/>
  <c r="BB119" i="11"/>
  <c r="BC119" i="11"/>
  <c r="BB120" i="11"/>
  <c r="BC120" i="11"/>
  <c r="BB121" i="11"/>
  <c r="BC121" i="11"/>
  <c r="BB122" i="11"/>
  <c r="BC122" i="11"/>
  <c r="BB123" i="11"/>
  <c r="BC123" i="11"/>
  <c r="BB124" i="11"/>
  <c r="BC124" i="11"/>
  <c r="BB125" i="11"/>
  <c r="BC125" i="11"/>
  <c r="BB126" i="11"/>
  <c r="BC126" i="11"/>
  <c r="BB127" i="11"/>
  <c r="BC127" i="11"/>
  <c r="BB128" i="11"/>
  <c r="BC128" i="11"/>
  <c r="BB129" i="11"/>
  <c r="BC129" i="11"/>
  <c r="BB130" i="11"/>
  <c r="BC130" i="11"/>
  <c r="BB131" i="11"/>
  <c r="BC131" i="11"/>
  <c r="BB132" i="11"/>
  <c r="BC132" i="11"/>
  <c r="BB133" i="11"/>
  <c r="BC133" i="11"/>
  <c r="BB134" i="11"/>
  <c r="BC134" i="11"/>
  <c r="BB135" i="11"/>
  <c r="BC135" i="11"/>
  <c r="BB136" i="11"/>
  <c r="BC136" i="11"/>
  <c r="BB137" i="11"/>
  <c r="BC137" i="11"/>
  <c r="BB138" i="11"/>
  <c r="BC138" i="11"/>
  <c r="BB139" i="11"/>
  <c r="BC139" i="11"/>
  <c r="BB140" i="11"/>
  <c r="BC140" i="11"/>
  <c r="BB141" i="11"/>
  <c r="BC141" i="11"/>
  <c r="BB142" i="11"/>
  <c r="BC142" i="11"/>
  <c r="BB143" i="11"/>
  <c r="BC143" i="11"/>
  <c r="BB144" i="11"/>
  <c r="BC144" i="11"/>
  <c r="BB145" i="11"/>
  <c r="BC145" i="11"/>
  <c r="BB146" i="11"/>
  <c r="BC146" i="11"/>
  <c r="BB147" i="11"/>
  <c r="BC147" i="11"/>
  <c r="BB148" i="11"/>
  <c r="BC148" i="11"/>
  <c r="BB149" i="11"/>
  <c r="BC149" i="11"/>
  <c r="BB150" i="11"/>
  <c r="BC150" i="11"/>
  <c r="BB151" i="11"/>
  <c r="BC151" i="11"/>
  <c r="BB152" i="11"/>
  <c r="BC152" i="11"/>
  <c r="BB153" i="11"/>
  <c r="BC153" i="11"/>
  <c r="BB154" i="11"/>
  <c r="BC154" i="11"/>
  <c r="BB155" i="11"/>
  <c r="BC155" i="11"/>
  <c r="BB156" i="11"/>
  <c r="BC156" i="11"/>
  <c r="BB157" i="11"/>
  <c r="BC157" i="11"/>
  <c r="BB158" i="11"/>
  <c r="BC158" i="11"/>
  <c r="BB159" i="11"/>
  <c r="BC159" i="11"/>
  <c r="BB160" i="11"/>
  <c r="BC160" i="11"/>
  <c r="BB161" i="11"/>
  <c r="BC161" i="11"/>
  <c r="BB162" i="11"/>
  <c r="BC162" i="11"/>
  <c r="BB163" i="11"/>
  <c r="BC163" i="11"/>
  <c r="BB164" i="11"/>
  <c r="BC164" i="11"/>
  <c r="BB165" i="11"/>
  <c r="BC165" i="11"/>
  <c r="BB166" i="11"/>
  <c r="BC166" i="11"/>
  <c r="BB167" i="11"/>
  <c r="BC167" i="11"/>
  <c r="BB168" i="11"/>
  <c r="BC168" i="11"/>
  <c r="BB169" i="11"/>
  <c r="BC169" i="11"/>
  <c r="BB170" i="11"/>
  <c r="BC170" i="11"/>
  <c r="BB171" i="11"/>
  <c r="BC171" i="11"/>
  <c r="BB172" i="11"/>
  <c r="BC172" i="11"/>
  <c r="BB173" i="11"/>
  <c r="BC173" i="11"/>
  <c r="BB174" i="11"/>
  <c r="BC174" i="11"/>
  <c r="BB175" i="11"/>
  <c r="BC175" i="11"/>
  <c r="BB176" i="11"/>
  <c r="BC176" i="11"/>
  <c r="BB177" i="11"/>
  <c r="BC177" i="11"/>
  <c r="BB178" i="11"/>
  <c r="BC178" i="11"/>
  <c r="BB179" i="11"/>
  <c r="BC179" i="11"/>
  <c r="BB180" i="11"/>
  <c r="BC180" i="11"/>
  <c r="BB181" i="11"/>
  <c r="BC181" i="11"/>
  <c r="BB182" i="11"/>
  <c r="BC182" i="11"/>
  <c r="BB183" i="11"/>
  <c r="BC183" i="11"/>
  <c r="BB184" i="11"/>
  <c r="BC184" i="11"/>
  <c r="BB185" i="11"/>
  <c r="BC185" i="11"/>
  <c r="BB186" i="11"/>
  <c r="BC186" i="11"/>
  <c r="BB187" i="11"/>
  <c r="BC187" i="11"/>
  <c r="BB188" i="11"/>
  <c r="BC188" i="11"/>
  <c r="BB189" i="11"/>
  <c r="BC189" i="11"/>
  <c r="BB190" i="11"/>
  <c r="BC190" i="11"/>
  <c r="BB191" i="11"/>
  <c r="BC191" i="11"/>
  <c r="BB192" i="11"/>
  <c r="BC192" i="11"/>
  <c r="BB193" i="11"/>
  <c r="BC193" i="11"/>
  <c r="BB194" i="11"/>
  <c r="BC194" i="11"/>
  <c r="BB195" i="11"/>
  <c r="BC195" i="11"/>
  <c r="BB196" i="11"/>
  <c r="BC196" i="11"/>
  <c r="BB197" i="11"/>
  <c r="BC197" i="11"/>
  <c r="BB198" i="11"/>
  <c r="BC198" i="11"/>
  <c r="BB199" i="11"/>
  <c r="BC199" i="11"/>
  <c r="BB200" i="11"/>
  <c r="BC200" i="11"/>
  <c r="BB201" i="11"/>
  <c r="BC201" i="11"/>
  <c r="BB202" i="11"/>
  <c r="BC202" i="11"/>
  <c r="BB203" i="11"/>
  <c r="BC203" i="11"/>
  <c r="BB204" i="11"/>
  <c r="BC204" i="11"/>
  <c r="BB205" i="11"/>
  <c r="BC205" i="11"/>
  <c r="BB206" i="11"/>
  <c r="BC206" i="11"/>
  <c r="BB207" i="11"/>
  <c r="BC207" i="11"/>
  <c r="BB208" i="11"/>
  <c r="BC208" i="11"/>
  <c r="BB209" i="11"/>
  <c r="BC209" i="11"/>
  <c r="BB210" i="11"/>
  <c r="BC210" i="11"/>
  <c r="BB211" i="11"/>
  <c r="BC211" i="11"/>
  <c r="BB212" i="11"/>
  <c r="BC212" i="11"/>
  <c r="BB213" i="11"/>
  <c r="BC213" i="11"/>
  <c r="BB214" i="11"/>
  <c r="BC214" i="11"/>
  <c r="BB215" i="11"/>
  <c r="BC215" i="11"/>
  <c r="BB216" i="11"/>
  <c r="BC216" i="11"/>
  <c r="BB217" i="11"/>
  <c r="BC217" i="11"/>
  <c r="BB218" i="11"/>
  <c r="BC218" i="11"/>
  <c r="BB219" i="11"/>
  <c r="BC219" i="11"/>
  <c r="BB220" i="11"/>
  <c r="BC220" i="11"/>
  <c r="BB221" i="11"/>
  <c r="BC221" i="11"/>
  <c r="BB222" i="11"/>
  <c r="BC222" i="11"/>
  <c r="BB223" i="11"/>
  <c r="BC223" i="11"/>
  <c r="BB224" i="11"/>
  <c r="BC224" i="11"/>
  <c r="BB225" i="11"/>
  <c r="BC225" i="11"/>
  <c r="BB226" i="11"/>
  <c r="BC226" i="11"/>
  <c r="BB227" i="11"/>
  <c r="BC227" i="11"/>
  <c r="BB228" i="11"/>
  <c r="BC228" i="11"/>
  <c r="BB229" i="11"/>
  <c r="BC229" i="11"/>
  <c r="BB230" i="11"/>
  <c r="BC230" i="11"/>
  <c r="BB231" i="11"/>
  <c r="BC231" i="11"/>
  <c r="BB232" i="11"/>
  <c r="BC232" i="11"/>
  <c r="BB233" i="11"/>
  <c r="BC233" i="11"/>
  <c r="BB234" i="11"/>
  <c r="BC234" i="11"/>
  <c r="BB235" i="11"/>
  <c r="BC235" i="11"/>
  <c r="BB236" i="11"/>
  <c r="BC236" i="11"/>
  <c r="BB237" i="11"/>
  <c r="BC237" i="11"/>
  <c r="BB238" i="11"/>
  <c r="BC238" i="11"/>
  <c r="BB239" i="11"/>
  <c r="BC239" i="11"/>
  <c r="BB240" i="11"/>
  <c r="BC240" i="11"/>
  <c r="BB241" i="11"/>
  <c r="BC241" i="11"/>
  <c r="BB242" i="11"/>
  <c r="BC242" i="11"/>
  <c r="BB243" i="11"/>
  <c r="BC243" i="11"/>
  <c r="BB244" i="11"/>
  <c r="BC244" i="11"/>
  <c r="BB245" i="11"/>
  <c r="BC245" i="11"/>
  <c r="BB246" i="11"/>
  <c r="BC246" i="11"/>
  <c r="BB247" i="11"/>
  <c r="BC247" i="11"/>
  <c r="BB248" i="11"/>
  <c r="BC248" i="11"/>
  <c r="BB249" i="11"/>
  <c r="BC249" i="11"/>
  <c r="BB250" i="11"/>
  <c r="BC250" i="11"/>
  <c r="BB251" i="11"/>
  <c r="BC251" i="11"/>
  <c r="BB252" i="11"/>
  <c r="BC252" i="11"/>
  <c r="BB253" i="11"/>
  <c r="BC253" i="11"/>
  <c r="BB254" i="11"/>
  <c r="BC254" i="11"/>
  <c r="BB255" i="11"/>
  <c r="BC255" i="11"/>
  <c r="BB256" i="11"/>
  <c r="BC256" i="11"/>
  <c r="BB257" i="11"/>
  <c r="BC257" i="11"/>
  <c r="BB258" i="11"/>
  <c r="BC258" i="11"/>
  <c r="BB259" i="11"/>
  <c r="BC259" i="11"/>
  <c r="BB260" i="11"/>
  <c r="BC260" i="11"/>
  <c r="BB261" i="11"/>
  <c r="BC261" i="11"/>
  <c r="BB262" i="11"/>
  <c r="BC262" i="11"/>
  <c r="BB263" i="11"/>
  <c r="BC263" i="11"/>
  <c r="BB264" i="11"/>
  <c r="BC264" i="11"/>
  <c r="BB265" i="11"/>
  <c r="BC265" i="11"/>
  <c r="BB266" i="11"/>
  <c r="BC266" i="11"/>
  <c r="BB267" i="11"/>
  <c r="BC267" i="11"/>
  <c r="BB268" i="11"/>
  <c r="BC268" i="11"/>
  <c r="BB269" i="11"/>
  <c r="BC269" i="11"/>
  <c r="BB270" i="11"/>
  <c r="BC270" i="11"/>
  <c r="BB271" i="11"/>
  <c r="BC271" i="11"/>
  <c r="BB272" i="11"/>
  <c r="BC272" i="11"/>
  <c r="BB273" i="11"/>
  <c r="BC273" i="11"/>
  <c r="BB274" i="11"/>
  <c r="BC274" i="11"/>
  <c r="BB275" i="11"/>
  <c r="BC275" i="11"/>
  <c r="BB276" i="11"/>
  <c r="BC276" i="11"/>
  <c r="BB277" i="11"/>
  <c r="BC277" i="11"/>
  <c r="BB278" i="11"/>
  <c r="BC278" i="11"/>
  <c r="BB279" i="11"/>
  <c r="BC279" i="11"/>
  <c r="BB280" i="11"/>
  <c r="BC280" i="11"/>
  <c r="BB281" i="11"/>
  <c r="BC281" i="11"/>
  <c r="BB282" i="11"/>
  <c r="BC282" i="11"/>
  <c r="BB283" i="11"/>
  <c r="BC283" i="11"/>
  <c r="BB284" i="11"/>
  <c r="BC284" i="11"/>
  <c r="BB285" i="11"/>
  <c r="BC285" i="11"/>
  <c r="BB286" i="11"/>
  <c r="BC286" i="11"/>
  <c r="BB287" i="11"/>
  <c r="BC287" i="11"/>
  <c r="BB288" i="11"/>
  <c r="BC288" i="11"/>
  <c r="BB289" i="11"/>
  <c r="BC289" i="11"/>
  <c r="BB290" i="11"/>
  <c r="BC290" i="11"/>
  <c r="BB291" i="11"/>
  <c r="BC291" i="11"/>
  <c r="BB292" i="11"/>
  <c r="BC292" i="11"/>
  <c r="BB293" i="11"/>
  <c r="BC293" i="11"/>
  <c r="BB294" i="11"/>
  <c r="BC294" i="11"/>
  <c r="BB295" i="11"/>
  <c r="BC295" i="11"/>
  <c r="BB296" i="11"/>
  <c r="BC296" i="11"/>
  <c r="BB297" i="11"/>
  <c r="BC297" i="11"/>
  <c r="BB298" i="11"/>
  <c r="BC298" i="11"/>
  <c r="BB299" i="11"/>
  <c r="BC299" i="11"/>
  <c r="BB300" i="11"/>
  <c r="BC300" i="11"/>
  <c r="BB301" i="11"/>
  <c r="BC301" i="11"/>
  <c r="BB302" i="11"/>
  <c r="BC302" i="11"/>
  <c r="BB303" i="11"/>
  <c r="BC303" i="11"/>
  <c r="BB304" i="11"/>
  <c r="BC304" i="11"/>
  <c r="BB305" i="11"/>
  <c r="BC305" i="11"/>
  <c r="BB306" i="11"/>
  <c r="BC306" i="11"/>
  <c r="BB307" i="11"/>
  <c r="BC307" i="11"/>
  <c r="BB308" i="11"/>
  <c r="BC308" i="11"/>
  <c r="BB309" i="11"/>
  <c r="BC309" i="11"/>
  <c r="BB310" i="11"/>
  <c r="BC310" i="11"/>
  <c r="BB311" i="11"/>
  <c r="BC311" i="11"/>
  <c r="BB312" i="11"/>
  <c r="BC312" i="11"/>
  <c r="BB313" i="11"/>
  <c r="BC313" i="11"/>
  <c r="BB314" i="11"/>
  <c r="BC314" i="11"/>
  <c r="BB315" i="11"/>
  <c r="BC315" i="11"/>
  <c r="BB316" i="11"/>
  <c r="BC316" i="11"/>
  <c r="BB317" i="11"/>
  <c r="BC317" i="11"/>
  <c r="BB318" i="11"/>
  <c r="BC318" i="11"/>
  <c r="BB319" i="11"/>
  <c r="BC319" i="11"/>
  <c r="BB320" i="11"/>
  <c r="BC320" i="11"/>
  <c r="BB321" i="11"/>
  <c r="BC321" i="11"/>
  <c r="BB322" i="11"/>
  <c r="BC322" i="11"/>
  <c r="BB323" i="11"/>
  <c r="BC323" i="11"/>
  <c r="BB324" i="11"/>
  <c r="BC324" i="11"/>
  <c r="BB325" i="11"/>
  <c r="BC325" i="11"/>
  <c r="BB326" i="11"/>
  <c r="BC326" i="11"/>
  <c r="BB327" i="11"/>
  <c r="BC327" i="11"/>
  <c r="BB328" i="11"/>
  <c r="BC328" i="11"/>
  <c r="BB329" i="11"/>
  <c r="BC329" i="11"/>
  <c r="BB330" i="11"/>
  <c r="BC330" i="11"/>
  <c r="BB331" i="11"/>
  <c r="BC331" i="11"/>
  <c r="BB332" i="11"/>
  <c r="BC332" i="11"/>
  <c r="BB333" i="11"/>
  <c r="BC333" i="11"/>
  <c r="BB334" i="11"/>
  <c r="BC334" i="11"/>
  <c r="BB335" i="11"/>
  <c r="BC335" i="11"/>
  <c r="BB336" i="11"/>
  <c r="BC336" i="11"/>
  <c r="BB337" i="11"/>
  <c r="BC337" i="11"/>
  <c r="BB338" i="11"/>
  <c r="BC338" i="11"/>
  <c r="BB339" i="11"/>
  <c r="BC339" i="11"/>
  <c r="BB340" i="11"/>
  <c r="BC340" i="11"/>
  <c r="BB341" i="11"/>
  <c r="BC341" i="11"/>
  <c r="BB342" i="11"/>
  <c r="BC342" i="11"/>
  <c r="BB343" i="11"/>
  <c r="BC343" i="11"/>
  <c r="BB344" i="11"/>
  <c r="BC344" i="11"/>
  <c r="BB345" i="11"/>
  <c r="BC345" i="11"/>
  <c r="BB346" i="11"/>
  <c r="BC346" i="11"/>
  <c r="BB347" i="11"/>
  <c r="BC347" i="11"/>
  <c r="BB348" i="11"/>
  <c r="BC348" i="11"/>
  <c r="BB349" i="11"/>
  <c r="BC349" i="11"/>
  <c r="BB350" i="11"/>
  <c r="BC350" i="11"/>
  <c r="BB351" i="11"/>
  <c r="BC351" i="11"/>
  <c r="BB352" i="11"/>
  <c r="BC352" i="11"/>
  <c r="BB353" i="11"/>
  <c r="BC353" i="11"/>
  <c r="BB354" i="11"/>
  <c r="BC354" i="11"/>
  <c r="BB355" i="11"/>
  <c r="BC355" i="11"/>
  <c r="BB356" i="11"/>
  <c r="BC356" i="11"/>
  <c r="BB357" i="11"/>
  <c r="BC357" i="11"/>
  <c r="BB358" i="11"/>
  <c r="BC358" i="11"/>
  <c r="BB359" i="11"/>
  <c r="BC359" i="11"/>
  <c r="BB360" i="11"/>
  <c r="BC360" i="11"/>
  <c r="BB361" i="11"/>
  <c r="BC361" i="11"/>
  <c r="BB362" i="11"/>
  <c r="BC362" i="11"/>
  <c r="BB363" i="11"/>
  <c r="BC363" i="11"/>
  <c r="BB364" i="11"/>
  <c r="BC364" i="11"/>
  <c r="BB365" i="11"/>
  <c r="BC365" i="11"/>
  <c r="BB366" i="11"/>
  <c r="BC366" i="11"/>
  <c r="BB367" i="11"/>
  <c r="BC367" i="11"/>
  <c r="BB368" i="11"/>
  <c r="BC368" i="11"/>
  <c r="BB369" i="11"/>
  <c r="BC369" i="11"/>
  <c r="BB370" i="11"/>
  <c r="BC370" i="11"/>
  <c r="BB371" i="11"/>
  <c r="BC371" i="11"/>
  <c r="BB372" i="11"/>
  <c r="BC372" i="11"/>
  <c r="BB373" i="11"/>
  <c r="BC373" i="11"/>
  <c r="BB374" i="11"/>
  <c r="BC374" i="11"/>
  <c r="BB375" i="11"/>
  <c r="BC375" i="11"/>
  <c r="BB376" i="11"/>
  <c r="BC376" i="11"/>
  <c r="BB377" i="11"/>
  <c r="BC377" i="11"/>
  <c r="BB378" i="11"/>
  <c r="BC378" i="11"/>
  <c r="BB379" i="11"/>
  <c r="BC379" i="11"/>
  <c r="BB380" i="11"/>
  <c r="BC380" i="11"/>
  <c r="BB381" i="11"/>
  <c r="BC381" i="11"/>
  <c r="BB382" i="11"/>
  <c r="BC382" i="11"/>
  <c r="BB383" i="11"/>
  <c r="BC383" i="11"/>
  <c r="BB384" i="11"/>
  <c r="BC384" i="11"/>
  <c r="BB385" i="11"/>
  <c r="BC385" i="11"/>
  <c r="BB386" i="11"/>
  <c r="BC386" i="11"/>
  <c r="BB387" i="11"/>
  <c r="BC387" i="11"/>
  <c r="BB388" i="11"/>
  <c r="BC388" i="11"/>
  <c r="BB389" i="11"/>
  <c r="BC389" i="11"/>
  <c r="BB390" i="11"/>
  <c r="BC390" i="11"/>
  <c r="BB391" i="11"/>
  <c r="BC391" i="11"/>
  <c r="BB392" i="11"/>
  <c r="BC392" i="11"/>
  <c r="BB393" i="11"/>
  <c r="BC393" i="11"/>
  <c r="BB394" i="11"/>
  <c r="BC394" i="11"/>
  <c r="BB395" i="11"/>
  <c r="BC395" i="11"/>
  <c r="BB396" i="11"/>
  <c r="BC396" i="11"/>
  <c r="BB397" i="11"/>
  <c r="BC397" i="11"/>
  <c r="BB398" i="11"/>
  <c r="BC398" i="11"/>
  <c r="BB399" i="11"/>
  <c r="BC399" i="11"/>
  <c r="BB400" i="11"/>
  <c r="BC400" i="11"/>
  <c r="BB401" i="11"/>
  <c r="BC401" i="11"/>
  <c r="BB402" i="11"/>
  <c r="BC402" i="11"/>
  <c r="BB403" i="11"/>
  <c r="BC403" i="11"/>
  <c r="BB404" i="11"/>
  <c r="BC404" i="11"/>
  <c r="BB405" i="11"/>
  <c r="BC405" i="11"/>
  <c r="BB406" i="11"/>
  <c r="BC406" i="11"/>
  <c r="BB407" i="11"/>
  <c r="BC407" i="11"/>
  <c r="BB408" i="11"/>
  <c r="BC408" i="11"/>
  <c r="BB409" i="11"/>
  <c r="BC409" i="11"/>
  <c r="BB410" i="11"/>
  <c r="BC410" i="11"/>
  <c r="BB411" i="11"/>
  <c r="BC411" i="11"/>
  <c r="BB412" i="11"/>
  <c r="BC412" i="11"/>
  <c r="BB413" i="11"/>
  <c r="BC413" i="11"/>
  <c r="BB414" i="11"/>
  <c r="BC414" i="11"/>
  <c r="BB415" i="11"/>
  <c r="BC415" i="11"/>
  <c r="BB416" i="11"/>
  <c r="BC416" i="11"/>
  <c r="BB417" i="11"/>
  <c r="BC417" i="11"/>
  <c r="BB418" i="11"/>
  <c r="BC418" i="11"/>
  <c r="BB419" i="11"/>
  <c r="BC419" i="11"/>
  <c r="BB420" i="11"/>
  <c r="BC420" i="11"/>
  <c r="BB421" i="11"/>
  <c r="BC421" i="11"/>
  <c r="BB422" i="11"/>
  <c r="BC422" i="11"/>
  <c r="BB423" i="11"/>
  <c r="BC423" i="11"/>
  <c r="BB424" i="11"/>
  <c r="BC424" i="11"/>
  <c r="BB425" i="11"/>
  <c r="BC425" i="11"/>
  <c r="BB426" i="11"/>
  <c r="BC426" i="11"/>
  <c r="BB427" i="11"/>
  <c r="BC427" i="11"/>
  <c r="BB428" i="11"/>
  <c r="BC428" i="11"/>
  <c r="BB429" i="11"/>
  <c r="BC429" i="11"/>
  <c r="BB430" i="11"/>
  <c r="BC430" i="11"/>
  <c r="BB431" i="11"/>
  <c r="BC431" i="11"/>
  <c r="BB432" i="11"/>
  <c r="BC432" i="11"/>
  <c r="BB433" i="11"/>
  <c r="BC433" i="11"/>
  <c r="BB434" i="11"/>
  <c r="BC434" i="11"/>
  <c r="BB435" i="11"/>
  <c r="BC435" i="11"/>
  <c r="BB436" i="11"/>
  <c r="BC436" i="11"/>
  <c r="BB437" i="11"/>
  <c r="BC437" i="11"/>
  <c r="BB438" i="11"/>
  <c r="BC438" i="11"/>
  <c r="BB439" i="11"/>
  <c r="BC439" i="11"/>
  <c r="BB440" i="11"/>
  <c r="BC440" i="11"/>
  <c r="BB441" i="11"/>
  <c r="BC441" i="11"/>
  <c r="BB442" i="11"/>
  <c r="BC442" i="11"/>
  <c r="BB443" i="11"/>
  <c r="BC443" i="11"/>
  <c r="BB444" i="11"/>
  <c r="BC444" i="11"/>
  <c r="BB445" i="11"/>
  <c r="BC445" i="11"/>
  <c r="BB446" i="11"/>
  <c r="BC446" i="11"/>
  <c r="BB447" i="11"/>
  <c r="BC447" i="11"/>
  <c r="BB448" i="11"/>
  <c r="BC448" i="11"/>
  <c r="BB449" i="11"/>
  <c r="BC449" i="11"/>
  <c r="BB450" i="11"/>
  <c r="BC450" i="11"/>
  <c r="BB451" i="11"/>
  <c r="BC451" i="11"/>
  <c r="BB452" i="11"/>
  <c r="BC452" i="11"/>
  <c r="BB453" i="11"/>
  <c r="BC453" i="11"/>
  <c r="BB454" i="11"/>
  <c r="BC454" i="11"/>
  <c r="BB455" i="11"/>
  <c r="BC455" i="11"/>
  <c r="BB456" i="11"/>
  <c r="BC456" i="11"/>
  <c r="BB457" i="11"/>
  <c r="BC457" i="11"/>
  <c r="BB458" i="11"/>
  <c r="BC458" i="11"/>
  <c r="BB459" i="11"/>
  <c r="BC459" i="11"/>
  <c r="BB460" i="11"/>
  <c r="BC460" i="11"/>
  <c r="BB461" i="11"/>
  <c r="BC461" i="11"/>
  <c r="BB462" i="11"/>
  <c r="BC462" i="11"/>
  <c r="BB463" i="11"/>
  <c r="BC463" i="11"/>
  <c r="BB464" i="11"/>
  <c r="BC464" i="11"/>
  <c r="BB465" i="11"/>
  <c r="BC465" i="11"/>
  <c r="BB466" i="11"/>
  <c r="BC466" i="11"/>
  <c r="BB467" i="11"/>
  <c r="BC467" i="11"/>
  <c r="BB468" i="11"/>
  <c r="BC468" i="11"/>
  <c r="BB469" i="11"/>
  <c r="BC469" i="11"/>
  <c r="BB470" i="11"/>
  <c r="BC470" i="11"/>
  <c r="BB471" i="11"/>
  <c r="BC471" i="11"/>
  <c r="BB472" i="11"/>
  <c r="BC472" i="11"/>
  <c r="BB473" i="11"/>
  <c r="BC473" i="11"/>
  <c r="BB474" i="11"/>
  <c r="BC474" i="11"/>
  <c r="BB475" i="11"/>
  <c r="BC475" i="11"/>
  <c r="BB476" i="11"/>
  <c r="BC476" i="11"/>
  <c r="BB477" i="11"/>
  <c r="BC477" i="11"/>
  <c r="BB478" i="11"/>
  <c r="BC478" i="11"/>
  <c r="BB479" i="11"/>
  <c r="BC479" i="11"/>
  <c r="BB480" i="11"/>
  <c r="BC480" i="11"/>
  <c r="BB481" i="11"/>
  <c r="BC481" i="11"/>
  <c r="BB482" i="11"/>
  <c r="BC482" i="11"/>
  <c r="BB483" i="11"/>
  <c r="BC483" i="11"/>
  <c r="BB484" i="11"/>
  <c r="BC484" i="11"/>
  <c r="BB485" i="11"/>
  <c r="BC485" i="11"/>
  <c r="BB486" i="11"/>
  <c r="BC486" i="11"/>
  <c r="BB487" i="11"/>
  <c r="BC487" i="11"/>
  <c r="BB488" i="11"/>
  <c r="BC488" i="11"/>
  <c r="BB489" i="11"/>
  <c r="BC489" i="11"/>
  <c r="BB490" i="11"/>
  <c r="BC490" i="11"/>
  <c r="BB491" i="11"/>
  <c r="BC491" i="11"/>
  <c r="BB492" i="11"/>
  <c r="BC492" i="11"/>
  <c r="BB493" i="11"/>
  <c r="BC493" i="11"/>
  <c r="BB494" i="11"/>
  <c r="BC494" i="11"/>
  <c r="BB495" i="11"/>
  <c r="BC495" i="11"/>
  <c r="BB496" i="11"/>
  <c r="BC496" i="11"/>
  <c r="BB497" i="11"/>
  <c r="BC497" i="11"/>
  <c r="BB498" i="11"/>
  <c r="BC498" i="11"/>
  <c r="BB499" i="11"/>
  <c r="BC499" i="11"/>
  <c r="BB500" i="11"/>
  <c r="BC500" i="11"/>
  <c r="BB501" i="11"/>
  <c r="BC501" i="11"/>
  <c r="BB502" i="11"/>
  <c r="BC502" i="11"/>
  <c r="BB503" i="11"/>
  <c r="BC503" i="11"/>
  <c r="BB504" i="11"/>
  <c r="BC504" i="11"/>
  <c r="BB505" i="11"/>
  <c r="BC505" i="11"/>
  <c r="BB506" i="11"/>
  <c r="BC506" i="11"/>
  <c r="BB507" i="11"/>
  <c r="BC507" i="11"/>
  <c r="BB508" i="11"/>
  <c r="BC508" i="11"/>
  <c r="BB509" i="11"/>
  <c r="BC509" i="11"/>
  <c r="BB510" i="11"/>
  <c r="BC510" i="11"/>
  <c r="BB511" i="11"/>
  <c r="BC511" i="11"/>
  <c r="BB512" i="11"/>
  <c r="BC512" i="11"/>
  <c r="BB513" i="11"/>
  <c r="BC513" i="11"/>
  <c r="BB514" i="11"/>
  <c r="BC514" i="11"/>
  <c r="BB515" i="11"/>
  <c r="BC515" i="11"/>
  <c r="BB516" i="11"/>
  <c r="BC516" i="11"/>
  <c r="BB517" i="11"/>
  <c r="BC517" i="11"/>
  <c r="BB518" i="11"/>
  <c r="BC518" i="11"/>
  <c r="BB519" i="11"/>
  <c r="BC519" i="11"/>
  <c r="BB520" i="11"/>
  <c r="BC520" i="11"/>
  <c r="BB521" i="11"/>
  <c r="BC521" i="11"/>
  <c r="BB522" i="11"/>
  <c r="BC522" i="11"/>
  <c r="BB523" i="11"/>
  <c r="BC523" i="11"/>
  <c r="BB524" i="11"/>
  <c r="BC524" i="11"/>
  <c r="BB525" i="11"/>
  <c r="BC525" i="11"/>
  <c r="BB526" i="11"/>
  <c r="BC526" i="11"/>
  <c r="BB527" i="11"/>
  <c r="BC527" i="11"/>
  <c r="BB528" i="11"/>
  <c r="BC528" i="11"/>
  <c r="BB529" i="11"/>
  <c r="BC529" i="11"/>
  <c r="BB530" i="11"/>
  <c r="BC530" i="11"/>
  <c r="BB531" i="11"/>
  <c r="BC531" i="11"/>
  <c r="BB532" i="11"/>
  <c r="BC532" i="11"/>
  <c r="BB533" i="11"/>
  <c r="BC533" i="11"/>
  <c r="BB534" i="11"/>
  <c r="BC534" i="11"/>
  <c r="BB535" i="11"/>
  <c r="BC535" i="11"/>
  <c r="BB536" i="11"/>
  <c r="BC536" i="11"/>
  <c r="BB537" i="11"/>
  <c r="BC537" i="11"/>
  <c r="BB538" i="11"/>
  <c r="BC538" i="11"/>
  <c r="BB539" i="11"/>
  <c r="BC539" i="11"/>
  <c r="BB540" i="11"/>
  <c r="BC540" i="11"/>
  <c r="BB541" i="11"/>
  <c r="BC541" i="11"/>
  <c r="BB542" i="11"/>
  <c r="BC542" i="11"/>
  <c r="BB543" i="11"/>
  <c r="BC543" i="11"/>
  <c r="BB544" i="11"/>
  <c r="BC544" i="11"/>
  <c r="BB545" i="11"/>
  <c r="BC545" i="11"/>
  <c r="BB546" i="11"/>
  <c r="BC546" i="11"/>
  <c r="BB547" i="11"/>
  <c r="BC547" i="11"/>
  <c r="BB548" i="11"/>
  <c r="BC548" i="11"/>
  <c r="BB549" i="11"/>
  <c r="BC549" i="11"/>
  <c r="BB550" i="11"/>
  <c r="BC550" i="11"/>
  <c r="BB551" i="11"/>
  <c r="BC551" i="11"/>
  <c r="BB552" i="11"/>
  <c r="BC552" i="11"/>
  <c r="BB553" i="11"/>
  <c r="BC553" i="11"/>
  <c r="BB554" i="11"/>
  <c r="BC554" i="11"/>
  <c r="BB555" i="11"/>
  <c r="BC555" i="11"/>
  <c r="BB556" i="11"/>
  <c r="BC556" i="11"/>
  <c r="BB557" i="11"/>
  <c r="BC557" i="11"/>
  <c r="BB558" i="11"/>
  <c r="BC558" i="11"/>
  <c r="BB559" i="11"/>
  <c r="BC559" i="11"/>
  <c r="BB560" i="11"/>
  <c r="BC560" i="11"/>
  <c r="BB561" i="11"/>
  <c r="BC561" i="11"/>
  <c r="BB562" i="11"/>
  <c r="BC562" i="11"/>
  <c r="BB563" i="11"/>
  <c r="BC563" i="11"/>
  <c r="BB564" i="11"/>
  <c r="BC564" i="11"/>
  <c r="BB565" i="11"/>
  <c r="BC565" i="11"/>
  <c r="BB566" i="11"/>
  <c r="BC566" i="11"/>
  <c r="BB567" i="11"/>
  <c r="BC567" i="11"/>
  <c r="BB568" i="11"/>
  <c r="BC568" i="11"/>
  <c r="BB569" i="11"/>
  <c r="BC569" i="11"/>
  <c r="BB570" i="11"/>
  <c r="BC570" i="11"/>
  <c r="BB571" i="11"/>
  <c r="BC571" i="11"/>
  <c r="BB572" i="11"/>
  <c r="BC572" i="11"/>
  <c r="BB573" i="11"/>
  <c r="BC573" i="11"/>
  <c r="BB574" i="11"/>
  <c r="BC574" i="11"/>
  <c r="BB575" i="11"/>
  <c r="BC575" i="11"/>
  <c r="BB576" i="11"/>
  <c r="BC576" i="11"/>
  <c r="BB577" i="11"/>
  <c r="BC577" i="11"/>
  <c r="BB578" i="11"/>
  <c r="BC578" i="11"/>
  <c r="BB579" i="11"/>
  <c r="BC579" i="11"/>
  <c r="BB580" i="11"/>
  <c r="BC580" i="11"/>
  <c r="BB581" i="11"/>
  <c r="BC581" i="11"/>
  <c r="BB582" i="11"/>
  <c r="BC582" i="11"/>
  <c r="BB583" i="11"/>
  <c r="BC583" i="11"/>
  <c r="BB584" i="11"/>
  <c r="BC584" i="11"/>
  <c r="BB585" i="11"/>
  <c r="BC585" i="11"/>
  <c r="BB586" i="11"/>
  <c r="BC586" i="11"/>
  <c r="BB587" i="11"/>
  <c r="BC587" i="11"/>
  <c r="BB588" i="11"/>
  <c r="BC588" i="11"/>
  <c r="BB589" i="11"/>
  <c r="BC589" i="11"/>
  <c r="BB590" i="11"/>
  <c r="BC590" i="11"/>
  <c r="BB591" i="11"/>
  <c r="BC591" i="11"/>
  <c r="BB592" i="11"/>
  <c r="BC592" i="11"/>
  <c r="BB593" i="11"/>
  <c r="BC593" i="11"/>
  <c r="BB594" i="11"/>
  <c r="BC594" i="11"/>
  <c r="BB595" i="11"/>
  <c r="BC595" i="11"/>
  <c r="BB596" i="11"/>
  <c r="BC596" i="11"/>
  <c r="BB597" i="11"/>
  <c r="BC597" i="11"/>
  <c r="BB598" i="11"/>
  <c r="BC598" i="11"/>
  <c r="BB599" i="11"/>
  <c r="BC599" i="11"/>
  <c r="BB600" i="11"/>
  <c r="BC600" i="11"/>
  <c r="BB601" i="11"/>
  <c r="BC601" i="11"/>
  <c r="BB602" i="11"/>
  <c r="BC602" i="11"/>
  <c r="BB603" i="11"/>
  <c r="BC603" i="11"/>
  <c r="BB604" i="11"/>
  <c r="BC604" i="11"/>
  <c r="BB605" i="11"/>
  <c r="BC605" i="11"/>
  <c r="BB606" i="11"/>
  <c r="BC606" i="11"/>
  <c r="BB607" i="11"/>
  <c r="BC607" i="11"/>
  <c r="BB608" i="11"/>
  <c r="BC608" i="11"/>
  <c r="BB609" i="11"/>
  <c r="BC609" i="11"/>
  <c r="BB610" i="11"/>
  <c r="BC610" i="11"/>
  <c r="BB611" i="11"/>
  <c r="BC611" i="11"/>
  <c r="BB612" i="11"/>
  <c r="BC612" i="11"/>
  <c r="BB613" i="11"/>
  <c r="BC613" i="11"/>
  <c r="BB614" i="11"/>
  <c r="BC614" i="11"/>
  <c r="BB615" i="11"/>
  <c r="BC615" i="11"/>
  <c r="BB616" i="11"/>
  <c r="BC616" i="11"/>
  <c r="BB617" i="11"/>
  <c r="BC617" i="11"/>
  <c r="BB618" i="11"/>
  <c r="BC618" i="11"/>
  <c r="BB619" i="11"/>
  <c r="BC619" i="11"/>
  <c r="BB620" i="11"/>
  <c r="BC620" i="11"/>
  <c r="BB621" i="11"/>
  <c r="BC621" i="11"/>
  <c r="BB622" i="11"/>
  <c r="BC622" i="11"/>
  <c r="BB623" i="11"/>
  <c r="BC623" i="11"/>
  <c r="BB624" i="11"/>
  <c r="BC624" i="11"/>
  <c r="BB625" i="11"/>
  <c r="BC625" i="11"/>
  <c r="BB626" i="11"/>
  <c r="BC626" i="11"/>
  <c r="BB627" i="11"/>
  <c r="BC627" i="11"/>
  <c r="BB628" i="11"/>
  <c r="BC628" i="11"/>
  <c r="BB629" i="11"/>
  <c r="BC629" i="11"/>
  <c r="BB630" i="11"/>
  <c r="BC630" i="11"/>
  <c r="BB631" i="11"/>
  <c r="BC631" i="11"/>
  <c r="BB632" i="11"/>
  <c r="BC632" i="11"/>
  <c r="BB633" i="11"/>
  <c r="BC633" i="11"/>
  <c r="BB634" i="11"/>
  <c r="BC634" i="11"/>
  <c r="BB635" i="11"/>
  <c r="BC635" i="11"/>
  <c r="BB636" i="11"/>
  <c r="BC636" i="11"/>
  <c r="BB637" i="11"/>
  <c r="BC637" i="11"/>
  <c r="BB638" i="11"/>
  <c r="BC638" i="11"/>
  <c r="BB639" i="11"/>
  <c r="BC639" i="11"/>
  <c r="BB640" i="11"/>
  <c r="BC640" i="11"/>
  <c r="BB641" i="11"/>
  <c r="BC641" i="11"/>
  <c r="BB642" i="11"/>
  <c r="BC642" i="11"/>
  <c r="BB643" i="11"/>
  <c r="BC643" i="11"/>
  <c r="BB644" i="11"/>
  <c r="BC644" i="11"/>
  <c r="BB645" i="11"/>
  <c r="BC645" i="11"/>
  <c r="BB646" i="11"/>
  <c r="BC646" i="11"/>
  <c r="BB647" i="11"/>
  <c r="BC647" i="11"/>
  <c r="BB648" i="11"/>
  <c r="BC648" i="11"/>
  <c r="BB649" i="11"/>
  <c r="BC649" i="11"/>
  <c r="BB650" i="11"/>
  <c r="BC650" i="11"/>
  <c r="BB651" i="11"/>
  <c r="BC651" i="11"/>
  <c r="BB652" i="11"/>
  <c r="BC652" i="11"/>
  <c r="BB653" i="11"/>
  <c r="BC653" i="11"/>
  <c r="BB654" i="11"/>
  <c r="BC654" i="11"/>
  <c r="BB655" i="11"/>
  <c r="BC655" i="11"/>
  <c r="BB656" i="11"/>
  <c r="BC656" i="11"/>
  <c r="BB657" i="11"/>
  <c r="BC657" i="11"/>
  <c r="BB658" i="11"/>
  <c r="BC658" i="11"/>
  <c r="BB659" i="11"/>
  <c r="BC659" i="11"/>
  <c r="BB660" i="11"/>
  <c r="BC660" i="11"/>
  <c r="BB661" i="11"/>
  <c r="BC661" i="11"/>
  <c r="BB662" i="11"/>
  <c r="BC662" i="11"/>
  <c r="BB663" i="11"/>
  <c r="BC663" i="11"/>
  <c r="BB664" i="11"/>
  <c r="BC664" i="11"/>
  <c r="BB665" i="11"/>
  <c r="BC665" i="11"/>
  <c r="BB666" i="11"/>
  <c r="BC666" i="11"/>
  <c r="BB667" i="11"/>
  <c r="BC667" i="11"/>
  <c r="BB668" i="11"/>
  <c r="BC668" i="11"/>
  <c r="BB669" i="11"/>
  <c r="BC669" i="11"/>
  <c r="BB670" i="11"/>
  <c r="BC670" i="11"/>
  <c r="BB671" i="11"/>
  <c r="BC671" i="11"/>
  <c r="BB672" i="11"/>
  <c r="BC672" i="11"/>
  <c r="BB673" i="11"/>
  <c r="BC673" i="11"/>
  <c r="BB674" i="11"/>
  <c r="BC674" i="11"/>
  <c r="BB675" i="11"/>
  <c r="BC675" i="11"/>
  <c r="BB676" i="11"/>
  <c r="BC676" i="11"/>
  <c r="BB677" i="11"/>
  <c r="BC677" i="11"/>
  <c r="BB678" i="11"/>
  <c r="BC678" i="11"/>
  <c r="BB679" i="11"/>
  <c r="BC679" i="11"/>
  <c r="BB680" i="11"/>
  <c r="BC680" i="11"/>
  <c r="BB681" i="11"/>
  <c r="BC681" i="11"/>
  <c r="BB682" i="11"/>
  <c r="BC682" i="11"/>
  <c r="BB683" i="11"/>
  <c r="BC683" i="11"/>
  <c r="BB684" i="11"/>
  <c r="BC684" i="11"/>
  <c r="BB685" i="11"/>
  <c r="BC685" i="11"/>
  <c r="BB686" i="11"/>
  <c r="BC686" i="11"/>
  <c r="BB687" i="11"/>
  <c r="BC687" i="11"/>
  <c r="BB688" i="11"/>
  <c r="BC688" i="11"/>
  <c r="BB689" i="11"/>
  <c r="BC689" i="11"/>
  <c r="BB690" i="11"/>
  <c r="BC690" i="11"/>
  <c r="BB691" i="11"/>
  <c r="BC691" i="11"/>
  <c r="BB692" i="11"/>
  <c r="BC692" i="11"/>
  <c r="BB693" i="11"/>
  <c r="BC693" i="11"/>
  <c r="BB694" i="11"/>
  <c r="BC694" i="11"/>
  <c r="BB695" i="11"/>
  <c r="BC695" i="11"/>
  <c r="BB696" i="11"/>
  <c r="BC696" i="11"/>
  <c r="BB697" i="11"/>
  <c r="BC697" i="11"/>
  <c r="BB698" i="11"/>
  <c r="BC698" i="11"/>
  <c r="BB699" i="11"/>
  <c r="BC699" i="11"/>
  <c r="BB700" i="11"/>
  <c r="BC700" i="11"/>
  <c r="BB701" i="11"/>
  <c r="BC701" i="11"/>
  <c r="BB702" i="11"/>
  <c r="BC702" i="11"/>
  <c r="BB703" i="11"/>
  <c r="BC703" i="11"/>
  <c r="BB704" i="11"/>
  <c r="BC704" i="11"/>
  <c r="BB705" i="11"/>
  <c r="BC705" i="11"/>
  <c r="BB706" i="11"/>
  <c r="BC706" i="11"/>
  <c r="BB707" i="11"/>
  <c r="BC707" i="11"/>
  <c r="BB708" i="11"/>
  <c r="BC708" i="11"/>
  <c r="BB709" i="11"/>
  <c r="BC709" i="11"/>
  <c r="BB710" i="11"/>
  <c r="BC710" i="11"/>
  <c r="BB711" i="11"/>
  <c r="BC711" i="11"/>
  <c r="BB712" i="11"/>
  <c r="BC712" i="11"/>
  <c r="BB713" i="11"/>
  <c r="BC713" i="11"/>
  <c r="BB714" i="11"/>
  <c r="BC714" i="11"/>
  <c r="BB715" i="11"/>
  <c r="BC715" i="11"/>
  <c r="BB716" i="11"/>
  <c r="BC716" i="11"/>
  <c r="BB717" i="11"/>
  <c r="BC717" i="11"/>
  <c r="BB718" i="11"/>
  <c r="BC718" i="11"/>
  <c r="BB719" i="11"/>
  <c r="BC719" i="11"/>
  <c r="BB720" i="11"/>
  <c r="BC720" i="11"/>
  <c r="BB721" i="11"/>
  <c r="BC721" i="11"/>
  <c r="BB722" i="11"/>
  <c r="BC722" i="11"/>
  <c r="BB723" i="11"/>
  <c r="BC723" i="11"/>
  <c r="BB724" i="11"/>
  <c r="BC724" i="11"/>
  <c r="BB725" i="11"/>
  <c r="BC725" i="11"/>
  <c r="BB726" i="11"/>
  <c r="BC726" i="11"/>
  <c r="BB727" i="11"/>
  <c r="BC727" i="11"/>
  <c r="BB728" i="11"/>
  <c r="BC728" i="11"/>
  <c r="BB729" i="11"/>
  <c r="BC729" i="11"/>
  <c r="BB730" i="11"/>
  <c r="BC730" i="11"/>
  <c r="BB731" i="11"/>
  <c r="BC731" i="11"/>
  <c r="BB732" i="11"/>
  <c r="BC732" i="11"/>
  <c r="BB733" i="11"/>
  <c r="BC733" i="11"/>
  <c r="BB734" i="11"/>
  <c r="BC734" i="11"/>
  <c r="BB735" i="11"/>
  <c r="BC735" i="11"/>
  <c r="BB736" i="11"/>
  <c r="BC736" i="11"/>
  <c r="BB737" i="11"/>
  <c r="BC737" i="11"/>
  <c r="BB738" i="11"/>
  <c r="BC738" i="11"/>
  <c r="BB739" i="11"/>
  <c r="BC739" i="11"/>
  <c r="BB740" i="11"/>
  <c r="BC740" i="11"/>
  <c r="BB741" i="11"/>
  <c r="BC741" i="11"/>
  <c r="BB742" i="11"/>
  <c r="BC742" i="11"/>
  <c r="BB743" i="11"/>
  <c r="BC743" i="11"/>
  <c r="BB744" i="11"/>
  <c r="BC744" i="11"/>
  <c r="BB745" i="11"/>
  <c r="BC745" i="11"/>
  <c r="BB746" i="11"/>
  <c r="BC746" i="11"/>
  <c r="BB747" i="11"/>
  <c r="BC747" i="11"/>
  <c r="BB748" i="11"/>
  <c r="BC748" i="11"/>
  <c r="BB749" i="11"/>
  <c r="BC749" i="11"/>
  <c r="BB750" i="11"/>
  <c r="BC750" i="11"/>
  <c r="BB751" i="11"/>
  <c r="BC751" i="11"/>
  <c r="BB752" i="11"/>
  <c r="BC752" i="11"/>
  <c r="BB753" i="11"/>
  <c r="BC753" i="11"/>
  <c r="BB754" i="11"/>
  <c r="BC754" i="11"/>
  <c r="BB755" i="11"/>
  <c r="BC755" i="11"/>
  <c r="BB756" i="11"/>
  <c r="BC756" i="11"/>
  <c r="BB757" i="11"/>
  <c r="BC757" i="11"/>
  <c r="BB758" i="11"/>
  <c r="BC758" i="11"/>
  <c r="BB759" i="11"/>
  <c r="BC759" i="11"/>
  <c r="BB760" i="11"/>
  <c r="BC760" i="11"/>
  <c r="BB761" i="11"/>
  <c r="BC761" i="11"/>
  <c r="BB762" i="11"/>
  <c r="BC762" i="11"/>
  <c r="BB763" i="11"/>
  <c r="BC763" i="11"/>
  <c r="BB764" i="11"/>
  <c r="BC764" i="11"/>
  <c r="BB765" i="11"/>
  <c r="BC765" i="11"/>
  <c r="BB766" i="11"/>
  <c r="BC766" i="11"/>
  <c r="BB767" i="11"/>
  <c r="BC767" i="11"/>
  <c r="BB768" i="11"/>
  <c r="BC768" i="11"/>
  <c r="BB769" i="11"/>
  <c r="BC769" i="11"/>
  <c r="BB770" i="11"/>
  <c r="BC770" i="11"/>
  <c r="BB771" i="11"/>
  <c r="BC771" i="11"/>
  <c r="BB772" i="11"/>
  <c r="BC772" i="11"/>
  <c r="BB773" i="11"/>
  <c r="BC773" i="11"/>
  <c r="BB774" i="11"/>
  <c r="BC774" i="11"/>
  <c r="BB775" i="11"/>
  <c r="BC775" i="11"/>
  <c r="BB776" i="11"/>
  <c r="BC776" i="11"/>
  <c r="BB777" i="11"/>
  <c r="BC777" i="11"/>
  <c r="BB778" i="11"/>
  <c r="BC778" i="11"/>
  <c r="BB779" i="11"/>
  <c r="BC779" i="11"/>
  <c r="BB780" i="11"/>
  <c r="BC780" i="11"/>
  <c r="BB781" i="11"/>
  <c r="BC781" i="11"/>
  <c r="BB782" i="11"/>
  <c r="BC782" i="11"/>
  <c r="BB783" i="11"/>
  <c r="BC783" i="11"/>
  <c r="BB784" i="11"/>
  <c r="BC784" i="11"/>
  <c r="BB785" i="11"/>
  <c r="BC785" i="11"/>
  <c r="BB786" i="11"/>
  <c r="BC786" i="11"/>
  <c r="BB787" i="11"/>
  <c r="BC787" i="11"/>
  <c r="BB788" i="11"/>
  <c r="BC788" i="11"/>
  <c r="BB789" i="11"/>
  <c r="BC789" i="11"/>
  <c r="BB790" i="11"/>
  <c r="BC790" i="11"/>
  <c r="BB791" i="11"/>
  <c r="BC791" i="11"/>
  <c r="BB792" i="11"/>
  <c r="BC792" i="11"/>
  <c r="BB793" i="11"/>
  <c r="BC793" i="11"/>
  <c r="BB794" i="11"/>
  <c r="BC794" i="11"/>
  <c r="BB795" i="11"/>
  <c r="BC795" i="11"/>
  <c r="BB796" i="11"/>
  <c r="BC796" i="11"/>
  <c r="BB797" i="11"/>
  <c r="BC797" i="11"/>
  <c r="BB798" i="11"/>
  <c r="BC798" i="11"/>
  <c r="BB799" i="11"/>
  <c r="BC799" i="11"/>
  <c r="BB800" i="11"/>
  <c r="BC800" i="11"/>
  <c r="BB801" i="11"/>
  <c r="BC801" i="11"/>
  <c r="BB802" i="11"/>
  <c r="BC802" i="11"/>
  <c r="BB803" i="11"/>
  <c r="BC803" i="11"/>
  <c r="BB804" i="11"/>
  <c r="BC804" i="11"/>
  <c r="BB805" i="11"/>
  <c r="BC805" i="11"/>
  <c r="BB806" i="11"/>
  <c r="BC806" i="11"/>
  <c r="BB807" i="11"/>
  <c r="BC807" i="11"/>
  <c r="BB808" i="11"/>
  <c r="BC808" i="11"/>
  <c r="BB809" i="11"/>
  <c r="BC809" i="11"/>
  <c r="BB810" i="11"/>
  <c r="BC810" i="11"/>
  <c r="BB811" i="11"/>
  <c r="BC811" i="11"/>
  <c r="BB812" i="11"/>
  <c r="BC812" i="11"/>
  <c r="BB813" i="11"/>
  <c r="BC813" i="11"/>
  <c r="BB814" i="11"/>
  <c r="BC814" i="11"/>
  <c r="BB815" i="11"/>
  <c r="BC815" i="11"/>
  <c r="BB816" i="11"/>
  <c r="BC816" i="11"/>
  <c r="BB817" i="11"/>
  <c r="BC817" i="11"/>
  <c r="BB818" i="11"/>
  <c r="BC818" i="11"/>
  <c r="BB819" i="11"/>
  <c r="BC819" i="11"/>
  <c r="BB820" i="11"/>
  <c r="BC820" i="11"/>
  <c r="BB821" i="11"/>
  <c r="BC821" i="11"/>
  <c r="BB822" i="11"/>
  <c r="BC822" i="11"/>
  <c r="BB823" i="11"/>
  <c r="BC823" i="11"/>
  <c r="BB824" i="11"/>
  <c r="BC824" i="11"/>
  <c r="BB825" i="11"/>
  <c r="BC825" i="11"/>
  <c r="BB826" i="11"/>
  <c r="BC826" i="11"/>
  <c r="BB827" i="11"/>
  <c r="BC827" i="11"/>
  <c r="BB828" i="11"/>
  <c r="BC828" i="11"/>
  <c r="BB829" i="11"/>
  <c r="BC829" i="11"/>
  <c r="BB830" i="11"/>
  <c r="BC830" i="11"/>
  <c r="BB831" i="11"/>
  <c r="BC831" i="11"/>
  <c r="BB832" i="11"/>
  <c r="BC832" i="11"/>
  <c r="BB833" i="11"/>
  <c r="BC833" i="11"/>
  <c r="BB834" i="11"/>
  <c r="BC834" i="11"/>
  <c r="BB835" i="11"/>
  <c r="BC835" i="11"/>
  <c r="BB836" i="11"/>
  <c r="BC836" i="11"/>
  <c r="BB837" i="11"/>
  <c r="BC837" i="11"/>
  <c r="BB838" i="11"/>
  <c r="BC838" i="11"/>
  <c r="BB839" i="11"/>
  <c r="BC839" i="11"/>
  <c r="BB840" i="11"/>
  <c r="BC840" i="11"/>
  <c r="BB841" i="11"/>
  <c r="BC841" i="11"/>
  <c r="BB842" i="11"/>
  <c r="BC842" i="11"/>
  <c r="BB843" i="11"/>
  <c r="BC843" i="11"/>
  <c r="BB844" i="11"/>
  <c r="BC844" i="11"/>
  <c r="BB845" i="11"/>
  <c r="BC845" i="11"/>
  <c r="BB846" i="11"/>
  <c r="BC846" i="11"/>
  <c r="BB847" i="11"/>
  <c r="BC847" i="11"/>
  <c r="BB848" i="11"/>
  <c r="BC848" i="11"/>
  <c r="BB849" i="11"/>
  <c r="BC849" i="11"/>
  <c r="BB850" i="11"/>
  <c r="BC850" i="11"/>
  <c r="BB851" i="11"/>
  <c r="BC851" i="11"/>
  <c r="BB852" i="11"/>
  <c r="BC852" i="11"/>
  <c r="BB853" i="11"/>
  <c r="BC853" i="11"/>
  <c r="BB854" i="11"/>
  <c r="BC854" i="11"/>
  <c r="BB855" i="11"/>
  <c r="BC855" i="11"/>
  <c r="BB856" i="11"/>
  <c r="BC856" i="11"/>
  <c r="BB857" i="11"/>
  <c r="BC857" i="11"/>
  <c r="BB858" i="11"/>
  <c r="BC858" i="11"/>
  <c r="BB859" i="11"/>
  <c r="BC859" i="11"/>
  <c r="BB860" i="11"/>
  <c r="BC860" i="11"/>
  <c r="BB861" i="11"/>
  <c r="BC861" i="11"/>
  <c r="BB862" i="11"/>
  <c r="BC862" i="11"/>
  <c r="BB863" i="11"/>
  <c r="BC863" i="11"/>
  <c r="BB864" i="11"/>
  <c r="BC864" i="11"/>
  <c r="BB865" i="11"/>
  <c r="BC865" i="11"/>
  <c r="BB866" i="11"/>
  <c r="BC866" i="11"/>
  <c r="BB867" i="11"/>
  <c r="BC867" i="11"/>
  <c r="BB868" i="11"/>
  <c r="BC868" i="11"/>
  <c r="BB869" i="11"/>
  <c r="BC869" i="11"/>
  <c r="BB870" i="11"/>
  <c r="BC870" i="11"/>
  <c r="BB871" i="11"/>
  <c r="BC871" i="11"/>
  <c r="BB872" i="11"/>
  <c r="BC872" i="11"/>
  <c r="BB873" i="11"/>
  <c r="BC873" i="11"/>
  <c r="BB874" i="11"/>
  <c r="BC874" i="11"/>
  <c r="BB875" i="11"/>
  <c r="BC875" i="11"/>
  <c r="BB876" i="11"/>
  <c r="BC876" i="11"/>
  <c r="BB877" i="11"/>
  <c r="BC877" i="11"/>
  <c r="BB878" i="11"/>
  <c r="BC878" i="11"/>
  <c r="BB879" i="11"/>
  <c r="BC879" i="11"/>
  <c r="BB880" i="11"/>
  <c r="BC880" i="11"/>
  <c r="BB881" i="11"/>
  <c r="BC881" i="11"/>
  <c r="BB882" i="11"/>
  <c r="BC882" i="11"/>
  <c r="BB883" i="11"/>
  <c r="BC883" i="11"/>
  <c r="BB884" i="11"/>
  <c r="BC884" i="11"/>
  <c r="BB885" i="11"/>
  <c r="BC885" i="11"/>
  <c r="BB886" i="11"/>
  <c r="BC886" i="11"/>
  <c r="BB887" i="11"/>
  <c r="BC887" i="11"/>
  <c r="BB888" i="11"/>
  <c r="BC888" i="11"/>
  <c r="BB889" i="11"/>
  <c r="BC889" i="11"/>
  <c r="BB890" i="11"/>
  <c r="BC890" i="11"/>
  <c r="BB891" i="11"/>
  <c r="BC891" i="11"/>
  <c r="BB892" i="11"/>
  <c r="BC892" i="11"/>
  <c r="BB893" i="11"/>
  <c r="BC893" i="11"/>
  <c r="BB894" i="11"/>
  <c r="BC894" i="11"/>
  <c r="BB895" i="11"/>
  <c r="BC895" i="11"/>
  <c r="BB896" i="11"/>
  <c r="BC896" i="11"/>
  <c r="BB897" i="11"/>
  <c r="BC897" i="11"/>
  <c r="BB898" i="11"/>
  <c r="BC898" i="11"/>
  <c r="BB899" i="11"/>
  <c r="BC899" i="11"/>
  <c r="BB900" i="11"/>
  <c r="BC900" i="11"/>
  <c r="BB901" i="11"/>
  <c r="BC901" i="11"/>
  <c r="BB902" i="11"/>
  <c r="BC902" i="11"/>
  <c r="BB903" i="11"/>
  <c r="BC903" i="11"/>
  <c r="BB904" i="11"/>
  <c r="BC904" i="11"/>
  <c r="BB905" i="11"/>
  <c r="BC905" i="11"/>
  <c r="BB906" i="11"/>
  <c r="BC906" i="11"/>
  <c r="BB907" i="11"/>
  <c r="BC907" i="11"/>
  <c r="BB908" i="11"/>
  <c r="BC908" i="11"/>
  <c r="BB909" i="11"/>
  <c r="BC909" i="11"/>
  <c r="BB910" i="11"/>
  <c r="BC910" i="11"/>
  <c r="BB911" i="11"/>
  <c r="BC911" i="11"/>
  <c r="BB912" i="11"/>
  <c r="BC912" i="11"/>
  <c r="BB913" i="11"/>
  <c r="BC913" i="11"/>
  <c r="BB914" i="11"/>
  <c r="BC914" i="11"/>
  <c r="BB915" i="11"/>
  <c r="BC915" i="11"/>
  <c r="BB916" i="11"/>
  <c r="BC916" i="11"/>
  <c r="BB917" i="11"/>
  <c r="BC917" i="11"/>
  <c r="BB918" i="11"/>
  <c r="BC918" i="11"/>
  <c r="BB919" i="11"/>
  <c r="BC919" i="11"/>
  <c r="BB920" i="11"/>
  <c r="BC920" i="11"/>
  <c r="BB921" i="11"/>
  <c r="BC921" i="11"/>
  <c r="BB922" i="11"/>
  <c r="BC922" i="11"/>
  <c r="BB923" i="11"/>
  <c r="BC923" i="11"/>
  <c r="BB924" i="11"/>
  <c r="BC924" i="11"/>
  <c r="BB925" i="11"/>
  <c r="BC925" i="11"/>
  <c r="BB926" i="11"/>
  <c r="BC926" i="11"/>
  <c r="BB927" i="11"/>
  <c r="BC927" i="11"/>
  <c r="BB928" i="11"/>
  <c r="BC928" i="11"/>
  <c r="BB929" i="11"/>
  <c r="BC929" i="11"/>
  <c r="BB930" i="11"/>
  <c r="BC930" i="11"/>
  <c r="BB931" i="11"/>
  <c r="BC931" i="11"/>
  <c r="BB932" i="11"/>
  <c r="BC932" i="11"/>
  <c r="BB933" i="11"/>
  <c r="BC933" i="11"/>
  <c r="BB934" i="11"/>
  <c r="BC934" i="11"/>
  <c r="BB935" i="11"/>
  <c r="BC935" i="11"/>
  <c r="BB936" i="11"/>
  <c r="BC936" i="11"/>
  <c r="BB937" i="11"/>
  <c r="BC937" i="11"/>
  <c r="BB938" i="11"/>
  <c r="BC938" i="11"/>
  <c r="BB939" i="11"/>
  <c r="BC939" i="11"/>
  <c r="BB940" i="11"/>
  <c r="BC940" i="11"/>
  <c r="BB941" i="11"/>
  <c r="BC941" i="11"/>
  <c r="BB942" i="11"/>
  <c r="BC942" i="11"/>
  <c r="BB943" i="11"/>
  <c r="BC943" i="11"/>
  <c r="BB944" i="11"/>
  <c r="BC944" i="11"/>
  <c r="BB945" i="11"/>
  <c r="BC945" i="11"/>
  <c r="BB946" i="11"/>
  <c r="BC946" i="11"/>
  <c r="BB947" i="11"/>
  <c r="BC947" i="11"/>
  <c r="BB948" i="11"/>
  <c r="BC948" i="11"/>
  <c r="BB949" i="11"/>
  <c r="BC949" i="11"/>
  <c r="BB950" i="11"/>
  <c r="BC950" i="11"/>
  <c r="BB951" i="11"/>
  <c r="BC951" i="11"/>
  <c r="BB952" i="11"/>
  <c r="BC952" i="11"/>
  <c r="BB953" i="11"/>
  <c r="BC953" i="11"/>
  <c r="BB954" i="11"/>
  <c r="BC954" i="11"/>
  <c r="BB955" i="11"/>
  <c r="BC955" i="11"/>
  <c r="BB956" i="11"/>
  <c r="BC956" i="11"/>
  <c r="BB957" i="11"/>
  <c r="BC957" i="11"/>
  <c r="BB958" i="11"/>
  <c r="BC958" i="11"/>
  <c r="BB959" i="11"/>
  <c r="BC959" i="11"/>
  <c r="BB960" i="11"/>
  <c r="BC960" i="11"/>
  <c r="BB961" i="11"/>
  <c r="BC961" i="11"/>
  <c r="BB962" i="11"/>
  <c r="BC962" i="11"/>
  <c r="BB963" i="11"/>
  <c r="BC963" i="11"/>
  <c r="BB964" i="11"/>
  <c r="BC964" i="11"/>
  <c r="BB965" i="11"/>
  <c r="BC965" i="11"/>
  <c r="BB966" i="11"/>
  <c r="BC966" i="11"/>
  <c r="BB967" i="11"/>
  <c r="BC967" i="11"/>
  <c r="BB968" i="11"/>
  <c r="BC968" i="11"/>
  <c r="BB969" i="11"/>
  <c r="BC969" i="11"/>
  <c r="BB970" i="11"/>
  <c r="BC970" i="11"/>
  <c r="BB971" i="11"/>
  <c r="BC971" i="11"/>
  <c r="BB972" i="11"/>
  <c r="BC972" i="11"/>
  <c r="BB973" i="11"/>
  <c r="BC973" i="11"/>
  <c r="BB974" i="11"/>
  <c r="BC974" i="11"/>
  <c r="BB975" i="11"/>
  <c r="BC975" i="11"/>
  <c r="BB976" i="11"/>
  <c r="BC976" i="11"/>
  <c r="BB977" i="11"/>
  <c r="BC977" i="11"/>
  <c r="BB978" i="11"/>
  <c r="BC978" i="11"/>
  <c r="BB979" i="11"/>
  <c r="BC979" i="11"/>
  <c r="BB980" i="11"/>
  <c r="BC980" i="11"/>
  <c r="BB981" i="11"/>
  <c r="BC981" i="11"/>
  <c r="BB982" i="11"/>
  <c r="BC982" i="11"/>
  <c r="BB983" i="11"/>
  <c r="BC983" i="11"/>
  <c r="BB984" i="11"/>
  <c r="BC984" i="11"/>
  <c r="BB985" i="11"/>
  <c r="BC985" i="11"/>
  <c r="BB986" i="11"/>
  <c r="BC986" i="11"/>
  <c r="BB987" i="11"/>
  <c r="BC987" i="11"/>
  <c r="BB988" i="11"/>
  <c r="BC988" i="11"/>
  <c r="BB989" i="11"/>
  <c r="BC989" i="11"/>
  <c r="BB990" i="11"/>
  <c r="BC990" i="11"/>
  <c r="BB991" i="11"/>
  <c r="BC991" i="11"/>
  <c r="BB992" i="11"/>
  <c r="BC992" i="11"/>
  <c r="BB993" i="11"/>
  <c r="BC993" i="11"/>
  <c r="BB994" i="11"/>
  <c r="BC994" i="11"/>
  <c r="BB995" i="11"/>
  <c r="BC995" i="11"/>
  <c r="BB996" i="11"/>
  <c r="BC996" i="11"/>
  <c r="BB997" i="11"/>
  <c r="BC997" i="11"/>
  <c r="BB998" i="11"/>
  <c r="BC998" i="11"/>
  <c r="BB999" i="11"/>
  <c r="BC999" i="11"/>
  <c r="BB1000" i="11"/>
  <c r="BC1000" i="11"/>
  <c r="BB1001" i="11"/>
  <c r="BC1001" i="11"/>
  <c r="BB1002" i="11"/>
  <c r="BC1002" i="11"/>
  <c r="BB1003" i="11"/>
  <c r="BC1003" i="11"/>
  <c r="BB1004" i="11"/>
  <c r="BC1004" i="11"/>
  <c r="BB1005" i="11"/>
  <c r="BC1005" i="11"/>
  <c r="BB1006" i="11"/>
  <c r="BC1006" i="11"/>
  <c r="BB1007" i="11"/>
  <c r="BC1007" i="11"/>
  <c r="BB1008" i="11"/>
  <c r="BC1008" i="11"/>
  <c r="BB1009" i="11"/>
  <c r="BC1009" i="11"/>
  <c r="BB1010" i="11"/>
  <c r="BC1010" i="11"/>
  <c r="BB1011" i="11"/>
  <c r="BC1011" i="11"/>
  <c r="BB1012" i="11"/>
  <c r="BC1012" i="11"/>
  <c r="BB1013" i="11"/>
  <c r="BC1013" i="11"/>
  <c r="BB1014" i="11"/>
  <c r="BC1014" i="11"/>
  <c r="BB1015" i="11"/>
  <c r="BC1015" i="11"/>
  <c r="BB1016" i="11"/>
  <c r="BC1016" i="11"/>
  <c r="BB1017" i="11"/>
  <c r="BC1017" i="11"/>
  <c r="BB1018" i="11"/>
  <c r="BC1018" i="11"/>
  <c r="BB1019" i="11"/>
  <c r="BC1019" i="11"/>
  <c r="BB1020" i="11"/>
  <c r="BC1020" i="11"/>
  <c r="BB1021" i="11"/>
  <c r="BC1021" i="11"/>
  <c r="BB1022" i="11"/>
  <c r="BC1022" i="11"/>
  <c r="BB1023" i="11"/>
  <c r="BC1023" i="11"/>
  <c r="BB1024" i="11"/>
  <c r="BC1024" i="11"/>
  <c r="BB1025" i="11"/>
  <c r="BC1025" i="11"/>
  <c r="BB1026" i="11"/>
  <c r="BC1026" i="11"/>
  <c r="BB1027" i="11"/>
  <c r="BC1027" i="11"/>
  <c r="BB1028" i="11"/>
  <c r="BC1028" i="11"/>
  <c r="BB1029" i="11"/>
  <c r="BC1029" i="11"/>
  <c r="BB1030" i="11"/>
  <c r="BC1030" i="11"/>
  <c r="BB1031" i="11"/>
  <c r="BC1031" i="11"/>
  <c r="BB1032" i="11"/>
  <c r="BC1032" i="11"/>
  <c r="BB1033" i="11"/>
  <c r="BC1033" i="11"/>
  <c r="BB1034" i="11"/>
  <c r="BC1034" i="11"/>
  <c r="BB1035" i="11"/>
  <c r="BC1035" i="11"/>
  <c r="BB1036" i="11"/>
  <c r="BC1036" i="11"/>
  <c r="BB1037" i="11"/>
  <c r="BC1037" i="11"/>
  <c r="BB7" i="11"/>
  <c r="BC7" i="11"/>
  <c r="AE8" i="11"/>
  <c r="AE9" i="11"/>
  <c r="AE10" i="11"/>
  <c r="AE11" i="11"/>
  <c r="AE12" i="11"/>
  <c r="AE13" i="11"/>
  <c r="AE14" i="11"/>
  <c r="AE15" i="11"/>
  <c r="AE16" i="11"/>
  <c r="AE17" i="11"/>
  <c r="AE18" i="11"/>
  <c r="AE19" i="11"/>
  <c r="AE20" i="11"/>
  <c r="AE21" i="11"/>
  <c r="AE22" i="11"/>
  <c r="AE23" i="11"/>
  <c r="AE24" i="11"/>
  <c r="AE25" i="11"/>
  <c r="AE26" i="11"/>
  <c r="AE27" i="11"/>
  <c r="AE28" i="11"/>
  <c r="AE29" i="11"/>
  <c r="AE30" i="11"/>
  <c r="AE31" i="11"/>
  <c r="AE32" i="11"/>
  <c r="AE33" i="11"/>
  <c r="AE34" i="11"/>
  <c r="AE35" i="11"/>
  <c r="AE36" i="11"/>
  <c r="AE37" i="11"/>
  <c r="AE38" i="11"/>
  <c r="AE39" i="11"/>
  <c r="AE40" i="11"/>
  <c r="AE41" i="11"/>
  <c r="AE42" i="11"/>
  <c r="AE43" i="11"/>
  <c r="AE44" i="11"/>
  <c r="AE45" i="11"/>
  <c r="AE46" i="11"/>
  <c r="AE47" i="11"/>
  <c r="AE48" i="11"/>
  <c r="AE49" i="11"/>
  <c r="AE50" i="11"/>
  <c r="AE51" i="11"/>
  <c r="AE52" i="11"/>
  <c r="AE53" i="11"/>
  <c r="AE54" i="11"/>
  <c r="AE55" i="11"/>
  <c r="AE56" i="11"/>
  <c r="AE57" i="11"/>
  <c r="AE58" i="11"/>
  <c r="AE59" i="11"/>
  <c r="AE60" i="11"/>
  <c r="AE61" i="11"/>
  <c r="AE62" i="11"/>
  <c r="AE63" i="11"/>
  <c r="AE64" i="11"/>
  <c r="AE65" i="11"/>
  <c r="AE66" i="11"/>
  <c r="AE67" i="11"/>
  <c r="AE68" i="11"/>
  <c r="AE69" i="11"/>
  <c r="AE70" i="11"/>
  <c r="AE71" i="11"/>
  <c r="AE72" i="11"/>
  <c r="AE73" i="11"/>
  <c r="AE74" i="11"/>
  <c r="AE75" i="11"/>
  <c r="AE76" i="11"/>
  <c r="AE77" i="11"/>
  <c r="AE78" i="11"/>
  <c r="AE79" i="11"/>
  <c r="AE80" i="11"/>
  <c r="AE81" i="11"/>
  <c r="AE82" i="11"/>
  <c r="AE83" i="11"/>
  <c r="AE84" i="11"/>
  <c r="AE85" i="11"/>
  <c r="AE86" i="11"/>
  <c r="AE87" i="11"/>
  <c r="AE88" i="11"/>
  <c r="AE89" i="11"/>
  <c r="AE90" i="11"/>
  <c r="AE91" i="11"/>
  <c r="AE92" i="11"/>
  <c r="AE93" i="11"/>
  <c r="AE94" i="11"/>
  <c r="AE95" i="11"/>
  <c r="AE96" i="11"/>
  <c r="AE97" i="11"/>
  <c r="AE98" i="11"/>
  <c r="AE99" i="11"/>
  <c r="AE100" i="11"/>
  <c r="AE101" i="11"/>
  <c r="AE102" i="11"/>
  <c r="AE103" i="11"/>
  <c r="AE104" i="11"/>
  <c r="AE105" i="11"/>
  <c r="AE106" i="11"/>
  <c r="AE107" i="11"/>
  <c r="AE108" i="11"/>
  <c r="AE109" i="11"/>
  <c r="AE110" i="11"/>
  <c r="AE111" i="11"/>
  <c r="AE112" i="11"/>
  <c r="AE113" i="11"/>
  <c r="AE114" i="11"/>
  <c r="AE115" i="11"/>
  <c r="AE116" i="11"/>
  <c r="AE117" i="11"/>
  <c r="AE118" i="11"/>
  <c r="AE119" i="11"/>
  <c r="AE120" i="11"/>
  <c r="AE121" i="11"/>
  <c r="AE122" i="11"/>
  <c r="AE123" i="11"/>
  <c r="AE124" i="11"/>
  <c r="AE125" i="11"/>
  <c r="AE126" i="11"/>
  <c r="AE127" i="11"/>
  <c r="AE128" i="11"/>
  <c r="AE129" i="11"/>
  <c r="AE130" i="11"/>
  <c r="AE131" i="11"/>
  <c r="AE132" i="11"/>
  <c r="AE133" i="11"/>
  <c r="AE134" i="11"/>
  <c r="AE135" i="11"/>
  <c r="AE136" i="11"/>
  <c r="AE137" i="11"/>
  <c r="AE138" i="11"/>
  <c r="AE139" i="11"/>
  <c r="AE140" i="11"/>
  <c r="AE141" i="11"/>
  <c r="AE142" i="11"/>
  <c r="AE143" i="11"/>
  <c r="AE144" i="11"/>
  <c r="AE145" i="11"/>
  <c r="AE146" i="11"/>
  <c r="AE147" i="11"/>
  <c r="AE148" i="11"/>
  <c r="AE149" i="11"/>
  <c r="AE150" i="11"/>
  <c r="AE151" i="11"/>
  <c r="AE152" i="11"/>
  <c r="AE153" i="11"/>
  <c r="AE154" i="11"/>
  <c r="AE155" i="11"/>
  <c r="AE156" i="11"/>
  <c r="AE157" i="11"/>
  <c r="AE158" i="11"/>
  <c r="AE159" i="11"/>
  <c r="AE160" i="11"/>
  <c r="AE161" i="11"/>
  <c r="AE162" i="11"/>
  <c r="AE163" i="11"/>
  <c r="AE164" i="11"/>
  <c r="AE165" i="11"/>
  <c r="AE166" i="11"/>
  <c r="AE167" i="11"/>
  <c r="AE168" i="11"/>
  <c r="AE169" i="11"/>
  <c r="AE170" i="11"/>
  <c r="AE171" i="11"/>
  <c r="AE172" i="11"/>
  <c r="AE173" i="11"/>
  <c r="AE174" i="11"/>
  <c r="AE175" i="11"/>
  <c r="AE176" i="11"/>
  <c r="AE177" i="11"/>
  <c r="AE178" i="11"/>
  <c r="AE179" i="11"/>
  <c r="AE180" i="11"/>
  <c r="AE181" i="11"/>
  <c r="AE182" i="11"/>
  <c r="AE183" i="11"/>
  <c r="AE184" i="11"/>
  <c r="AE185" i="11"/>
  <c r="AE186" i="11"/>
  <c r="AE187" i="11"/>
  <c r="AE188" i="11"/>
  <c r="AE189" i="11"/>
  <c r="AE190" i="11"/>
  <c r="AE191" i="11"/>
  <c r="AE192" i="11"/>
  <c r="AE193" i="11"/>
  <c r="AE194" i="11"/>
  <c r="AE195" i="11"/>
  <c r="AE196" i="11"/>
  <c r="AE197" i="11"/>
  <c r="AE198" i="11"/>
  <c r="AE199" i="11"/>
  <c r="AE200" i="11"/>
  <c r="AE201" i="11"/>
  <c r="AE202" i="11"/>
  <c r="AE203" i="11"/>
  <c r="AE204" i="11"/>
  <c r="AE205" i="11"/>
  <c r="AE206" i="11"/>
  <c r="AE207" i="11"/>
  <c r="AE208" i="11"/>
  <c r="AE209" i="11"/>
  <c r="AE210" i="11"/>
  <c r="AE211" i="11"/>
  <c r="AE212" i="11"/>
  <c r="AE213" i="11"/>
  <c r="AE214" i="11"/>
  <c r="AE215" i="11"/>
  <c r="AE216" i="11"/>
  <c r="AE217" i="11"/>
  <c r="AE218" i="11"/>
  <c r="AE219" i="11"/>
  <c r="AE220" i="11"/>
  <c r="AE221" i="11"/>
  <c r="AE222" i="11"/>
  <c r="AE223" i="11"/>
  <c r="AE224" i="11"/>
  <c r="AE225" i="11"/>
  <c r="AE226" i="11"/>
  <c r="AE227" i="11"/>
  <c r="AE228" i="11"/>
  <c r="AE229" i="11"/>
  <c r="AE230" i="11"/>
  <c r="AE231" i="11"/>
  <c r="AE232" i="11"/>
  <c r="AE233" i="11"/>
  <c r="AE234" i="11"/>
  <c r="AE235" i="11"/>
  <c r="AE236" i="11"/>
  <c r="AE237" i="11"/>
  <c r="AE238" i="11"/>
  <c r="AE239" i="11"/>
  <c r="AE240" i="11"/>
  <c r="AE241" i="11"/>
  <c r="AE242" i="11"/>
  <c r="AE243" i="11"/>
  <c r="AE244" i="11"/>
  <c r="AE245" i="11"/>
  <c r="AE246" i="11"/>
  <c r="AE247" i="11"/>
  <c r="AE248" i="11"/>
  <c r="AE249" i="11"/>
  <c r="AE250" i="11"/>
  <c r="AE251" i="11"/>
  <c r="AE252" i="11"/>
  <c r="AE253" i="11"/>
  <c r="AE254" i="11"/>
  <c r="AE255" i="11"/>
  <c r="AE256" i="11"/>
  <c r="AE257" i="11"/>
  <c r="AE258" i="11"/>
  <c r="AE259" i="11"/>
  <c r="AE260" i="11"/>
  <c r="AE261" i="11"/>
  <c r="AE262" i="11"/>
  <c r="AE263" i="11"/>
  <c r="AE264" i="11"/>
  <c r="AE265" i="11"/>
  <c r="AE266" i="11"/>
  <c r="AE267" i="11"/>
  <c r="AE268" i="11"/>
  <c r="AE269" i="11"/>
  <c r="AE270" i="11"/>
  <c r="AE271" i="11"/>
  <c r="AE272" i="11"/>
  <c r="AE273" i="11"/>
  <c r="AE274" i="11"/>
  <c r="AE275" i="11"/>
  <c r="AE276" i="11"/>
  <c r="AE277" i="11"/>
  <c r="AE278" i="11"/>
  <c r="AE279" i="11"/>
  <c r="AE280" i="11"/>
  <c r="AE281" i="11"/>
  <c r="AE282" i="11"/>
  <c r="AE283" i="11"/>
  <c r="AE284" i="11"/>
  <c r="AE285" i="11"/>
  <c r="AE286" i="11"/>
  <c r="AE287" i="11"/>
  <c r="AE288" i="11"/>
  <c r="AE289" i="11"/>
  <c r="AE290" i="11"/>
  <c r="AE291" i="11"/>
  <c r="AE292" i="11"/>
  <c r="AE293" i="11"/>
  <c r="AE294" i="11"/>
  <c r="AE295" i="11"/>
  <c r="AE296" i="11"/>
  <c r="AE297" i="11"/>
  <c r="AE298" i="11"/>
  <c r="AE299" i="11"/>
  <c r="AE300" i="11"/>
  <c r="AE301" i="11"/>
  <c r="AE302" i="11"/>
  <c r="AE303" i="11"/>
  <c r="AE304" i="11"/>
  <c r="AE305" i="11"/>
  <c r="AE306" i="11"/>
  <c r="AE307" i="11"/>
  <c r="AE308" i="11"/>
  <c r="AE309" i="11"/>
  <c r="AE310" i="11"/>
  <c r="AE311" i="11"/>
  <c r="AE312" i="11"/>
  <c r="AE313" i="11"/>
  <c r="AE314" i="11"/>
  <c r="AE315" i="11"/>
  <c r="AE316" i="11"/>
  <c r="AE317" i="11"/>
  <c r="AE318" i="11"/>
  <c r="AE319" i="11"/>
  <c r="AE320" i="11"/>
  <c r="AE321" i="11"/>
  <c r="AE322" i="11"/>
  <c r="AE323" i="11"/>
  <c r="AE324" i="11"/>
  <c r="AE325" i="11"/>
  <c r="AE326" i="11"/>
  <c r="AE327" i="11"/>
  <c r="AE328" i="11"/>
  <c r="AE329" i="11"/>
  <c r="AE330" i="11"/>
  <c r="AE331" i="11"/>
  <c r="AE332" i="11"/>
  <c r="AE333" i="11"/>
  <c r="AE334" i="11"/>
  <c r="AE335" i="11"/>
  <c r="AE336" i="11"/>
  <c r="AE337" i="11"/>
  <c r="AE338" i="11"/>
  <c r="AE339" i="11"/>
  <c r="AE340" i="11"/>
  <c r="AE341" i="11"/>
  <c r="AE342" i="11"/>
  <c r="AE343" i="11"/>
  <c r="AE344" i="11"/>
  <c r="AE345" i="11"/>
  <c r="AE346" i="11"/>
  <c r="AE347" i="11"/>
  <c r="AE348" i="11"/>
  <c r="AE349" i="11"/>
  <c r="AE350" i="11"/>
  <c r="AE351" i="11"/>
  <c r="AE352" i="11"/>
  <c r="AE353" i="11"/>
  <c r="AE354" i="11"/>
  <c r="AE355" i="11"/>
  <c r="AE356" i="11"/>
  <c r="AE357" i="11"/>
  <c r="AE358" i="11"/>
  <c r="AE359" i="11"/>
  <c r="AE360" i="11"/>
  <c r="AE361" i="11"/>
  <c r="AE362" i="11"/>
  <c r="AE363" i="11"/>
  <c r="AE364" i="11"/>
  <c r="AE365" i="11"/>
  <c r="AE366" i="11"/>
  <c r="AE367" i="11"/>
  <c r="AE368" i="11"/>
  <c r="AE369" i="11"/>
  <c r="AE370" i="11"/>
  <c r="AE371" i="11"/>
  <c r="AE372" i="11"/>
  <c r="AE373" i="11"/>
  <c r="AE374" i="11"/>
  <c r="AE375" i="11"/>
  <c r="AE376" i="11"/>
  <c r="AE377" i="11"/>
  <c r="AE378" i="11"/>
  <c r="AE379" i="11"/>
  <c r="AE380" i="11"/>
  <c r="AE381" i="11"/>
  <c r="AE382" i="11"/>
  <c r="AE383" i="11"/>
  <c r="AE384" i="11"/>
  <c r="AE385" i="11"/>
  <c r="AE386" i="11"/>
  <c r="AE387" i="11"/>
  <c r="AE388" i="11"/>
  <c r="AE389" i="11"/>
  <c r="AE390" i="11"/>
  <c r="AE391" i="11"/>
  <c r="AE392" i="11"/>
  <c r="AE393" i="11"/>
  <c r="AE394" i="11"/>
  <c r="AE395" i="11"/>
  <c r="AE396" i="11"/>
  <c r="AE397" i="11"/>
  <c r="AE398" i="11"/>
  <c r="AE399" i="11"/>
  <c r="AE400" i="11"/>
  <c r="AE401" i="11"/>
  <c r="AE402" i="11"/>
  <c r="AE403" i="11"/>
  <c r="AE404" i="11"/>
  <c r="AE405" i="11"/>
  <c r="AE406" i="11"/>
  <c r="AE407" i="11"/>
  <c r="AE408" i="11"/>
  <c r="AE409" i="11"/>
  <c r="AE410" i="11"/>
  <c r="AE411" i="11"/>
  <c r="AE412" i="11"/>
  <c r="AE413" i="11"/>
  <c r="AE414" i="11"/>
  <c r="AE415" i="11"/>
  <c r="AE416" i="11"/>
  <c r="AE417" i="11"/>
  <c r="AE418" i="11"/>
  <c r="AE419" i="11"/>
  <c r="AE420" i="11"/>
  <c r="AE421" i="11"/>
  <c r="AE422" i="11"/>
  <c r="AE423" i="11"/>
  <c r="AE424" i="11"/>
  <c r="AE425" i="11"/>
  <c r="AE426" i="11"/>
  <c r="AE427" i="11"/>
  <c r="AE428" i="11"/>
  <c r="AE429" i="11"/>
  <c r="AE430" i="11"/>
  <c r="AE431" i="11"/>
  <c r="AE432" i="11"/>
  <c r="AE433" i="11"/>
  <c r="AE434" i="11"/>
  <c r="AE435" i="11"/>
  <c r="AE436" i="11"/>
  <c r="AE437" i="11"/>
  <c r="AE438" i="11"/>
  <c r="AE439" i="11"/>
  <c r="AE440" i="11"/>
  <c r="AE441" i="11"/>
  <c r="AE442" i="11"/>
  <c r="AE443" i="11"/>
  <c r="AE444" i="11"/>
  <c r="AE445" i="11"/>
  <c r="AE446" i="11"/>
  <c r="AE447" i="11"/>
  <c r="AE448" i="11"/>
  <c r="AE449" i="11"/>
  <c r="AE450" i="11"/>
  <c r="AE451" i="11"/>
  <c r="AE452" i="11"/>
  <c r="AE453" i="11"/>
  <c r="AE454" i="11"/>
  <c r="AE455" i="11"/>
  <c r="AE456" i="11"/>
  <c r="AE457" i="11"/>
  <c r="AE458" i="11"/>
  <c r="AE459" i="11"/>
  <c r="AE460" i="11"/>
  <c r="AE461" i="11"/>
  <c r="AE462" i="11"/>
  <c r="AE463" i="11"/>
  <c r="AE464" i="11"/>
  <c r="AE465" i="11"/>
  <c r="AE466" i="11"/>
  <c r="AE467" i="11"/>
  <c r="AE468" i="11"/>
  <c r="AE469" i="11"/>
  <c r="AE470" i="11"/>
  <c r="AE471" i="11"/>
  <c r="AE472" i="11"/>
  <c r="AE473" i="11"/>
  <c r="AE474" i="11"/>
  <c r="AE475" i="11"/>
  <c r="AE476" i="11"/>
  <c r="AE477" i="11"/>
  <c r="AE478" i="11"/>
  <c r="AE479" i="11"/>
  <c r="AE480" i="11"/>
  <c r="AE481" i="11"/>
  <c r="AE482" i="11"/>
  <c r="AE483" i="11"/>
  <c r="AE484" i="11"/>
  <c r="AE485" i="11"/>
  <c r="AE486" i="11"/>
  <c r="AE487" i="11"/>
  <c r="AE488" i="11"/>
  <c r="AE489" i="11"/>
  <c r="AE490" i="11"/>
  <c r="AE491" i="11"/>
  <c r="AE492" i="11"/>
  <c r="AE493" i="11"/>
  <c r="AE494" i="11"/>
  <c r="AE495" i="11"/>
  <c r="AE496" i="11"/>
  <c r="AE497" i="11"/>
  <c r="AE498" i="11"/>
  <c r="AE499" i="11"/>
  <c r="AE500" i="11"/>
  <c r="AE501" i="11"/>
  <c r="AE502" i="11"/>
  <c r="AE503" i="11"/>
  <c r="AE504" i="11"/>
  <c r="AE505" i="11"/>
  <c r="AE506" i="11"/>
  <c r="AE507" i="11"/>
  <c r="AE508" i="11"/>
  <c r="AE509" i="11"/>
  <c r="AE510" i="11"/>
  <c r="AE511" i="11"/>
  <c r="AE512" i="11"/>
  <c r="AE513" i="11"/>
  <c r="AE514" i="11"/>
  <c r="AE515" i="11"/>
  <c r="AE516" i="11"/>
  <c r="AE517" i="11"/>
  <c r="AE518" i="11"/>
  <c r="AE519" i="11"/>
  <c r="AE520" i="11"/>
  <c r="AE521" i="11"/>
  <c r="AE522" i="11"/>
  <c r="AE523" i="11"/>
  <c r="AE524" i="11"/>
  <c r="AE525" i="11"/>
  <c r="AE526" i="11"/>
  <c r="AE527" i="11"/>
  <c r="AE528" i="11"/>
  <c r="AE529" i="11"/>
  <c r="AE530" i="11"/>
  <c r="AE531" i="11"/>
  <c r="AE532" i="11"/>
  <c r="AE533" i="11"/>
  <c r="AE534" i="11"/>
  <c r="AE535" i="11"/>
  <c r="AE536" i="11"/>
  <c r="AE537" i="11"/>
  <c r="AE538" i="11"/>
  <c r="AE539" i="11"/>
  <c r="AE540" i="11"/>
  <c r="AE541" i="11"/>
  <c r="AE542" i="11"/>
  <c r="AE543" i="11"/>
  <c r="AE544" i="11"/>
  <c r="AE545" i="11"/>
  <c r="AE546" i="11"/>
  <c r="AE547" i="11"/>
  <c r="AE548" i="11"/>
  <c r="AE549" i="11"/>
  <c r="AE550" i="11"/>
  <c r="AE551" i="11"/>
  <c r="AE552" i="11"/>
  <c r="AE553" i="11"/>
  <c r="AE554" i="11"/>
  <c r="AE555" i="11"/>
  <c r="AE556" i="11"/>
  <c r="AE557" i="11"/>
  <c r="AE558" i="11"/>
  <c r="AE559" i="11"/>
  <c r="AE560" i="11"/>
  <c r="AE561" i="11"/>
  <c r="AE562" i="11"/>
  <c r="AE563" i="11"/>
  <c r="AE564" i="11"/>
  <c r="AE565" i="11"/>
  <c r="AE566" i="11"/>
  <c r="AE567" i="11"/>
  <c r="AE568" i="11"/>
  <c r="AE569" i="11"/>
  <c r="AE570" i="11"/>
  <c r="AE571" i="11"/>
  <c r="AE572" i="11"/>
  <c r="AE573" i="11"/>
  <c r="AE574" i="11"/>
  <c r="AE575" i="11"/>
  <c r="AE576" i="11"/>
  <c r="AE577" i="11"/>
  <c r="AE578" i="11"/>
  <c r="AE579" i="11"/>
  <c r="AE580" i="11"/>
  <c r="AE581" i="11"/>
  <c r="AE582" i="11"/>
  <c r="AE583" i="11"/>
  <c r="AE584" i="11"/>
  <c r="AE585" i="11"/>
  <c r="AE586" i="11"/>
  <c r="AE587" i="11"/>
  <c r="AE588" i="11"/>
  <c r="AE589" i="11"/>
  <c r="AE590" i="11"/>
  <c r="AE591" i="11"/>
  <c r="AE592" i="11"/>
  <c r="AE593" i="11"/>
  <c r="AE594" i="11"/>
  <c r="AE595" i="11"/>
  <c r="AE596" i="11"/>
  <c r="AE597" i="11"/>
  <c r="AE598" i="11"/>
  <c r="AE599" i="11"/>
  <c r="AE600" i="11"/>
  <c r="AE601" i="11"/>
  <c r="AE602" i="11"/>
  <c r="AE603" i="11"/>
  <c r="AE604" i="11"/>
  <c r="AE605" i="11"/>
  <c r="AE606" i="11"/>
  <c r="AE607" i="11"/>
  <c r="AE608" i="11"/>
  <c r="AE609" i="11"/>
  <c r="AE610" i="11"/>
  <c r="AE611" i="11"/>
  <c r="AE612" i="11"/>
  <c r="AE613" i="11"/>
  <c r="AE614" i="11"/>
  <c r="AE615" i="11"/>
  <c r="AE616" i="11"/>
  <c r="AE617" i="11"/>
  <c r="AE618" i="11"/>
  <c r="AE619" i="11"/>
  <c r="AE620" i="11"/>
  <c r="AE621" i="11"/>
  <c r="AE622" i="11"/>
  <c r="AE623" i="11"/>
  <c r="AE624" i="11"/>
  <c r="AE625" i="11"/>
  <c r="AE626" i="11"/>
  <c r="AE627" i="11"/>
  <c r="AE628" i="11"/>
  <c r="AE629" i="11"/>
  <c r="AE630" i="11"/>
  <c r="AE631" i="11"/>
  <c r="AE632" i="11"/>
  <c r="AE633" i="11"/>
  <c r="AE634" i="11"/>
  <c r="AE635" i="11"/>
  <c r="AE636" i="11"/>
  <c r="AE637" i="11"/>
  <c r="AE638" i="11"/>
  <c r="AE639" i="11"/>
  <c r="AE640" i="11"/>
  <c r="AE641" i="11"/>
  <c r="AE642" i="11"/>
  <c r="AE643" i="11"/>
  <c r="AE644" i="11"/>
  <c r="AE645" i="11"/>
  <c r="AE646" i="11"/>
  <c r="AE647" i="11"/>
  <c r="AE648" i="11"/>
  <c r="AE649" i="11"/>
  <c r="AE650" i="11"/>
  <c r="AE651" i="11"/>
  <c r="AE652" i="11"/>
  <c r="AE653" i="11"/>
  <c r="AE654" i="11"/>
  <c r="AE655" i="11"/>
  <c r="AE656" i="11"/>
  <c r="AE657" i="11"/>
  <c r="AE658" i="11"/>
  <c r="AE659" i="11"/>
  <c r="AE660" i="11"/>
  <c r="AE661" i="11"/>
  <c r="AE662" i="11"/>
  <c r="AE663" i="11"/>
  <c r="AE664" i="11"/>
  <c r="AE665" i="11"/>
  <c r="AE666" i="11"/>
  <c r="AE667" i="11"/>
  <c r="AE668" i="11"/>
  <c r="AE669" i="11"/>
  <c r="AE670" i="11"/>
  <c r="AE671" i="11"/>
  <c r="AE672" i="11"/>
  <c r="AE673" i="11"/>
  <c r="AE674" i="11"/>
  <c r="AE675" i="11"/>
  <c r="AE676" i="11"/>
  <c r="AE677" i="11"/>
  <c r="AE678" i="11"/>
  <c r="AE679" i="11"/>
  <c r="AE680" i="11"/>
  <c r="AE681" i="11"/>
  <c r="AE682" i="11"/>
  <c r="AE683" i="11"/>
  <c r="AE684" i="11"/>
  <c r="AE685" i="11"/>
  <c r="AE686" i="11"/>
  <c r="AE687" i="11"/>
  <c r="AE688" i="11"/>
  <c r="AE689" i="11"/>
  <c r="AE690" i="11"/>
  <c r="AE691" i="11"/>
  <c r="AE692" i="11"/>
  <c r="AE693" i="11"/>
  <c r="AE694" i="11"/>
  <c r="AE695" i="11"/>
  <c r="AE696" i="11"/>
  <c r="AE697" i="11"/>
  <c r="AE698" i="11"/>
  <c r="AE699" i="11"/>
  <c r="AE700" i="11"/>
  <c r="AE701" i="11"/>
  <c r="AE702" i="11"/>
  <c r="AE703" i="11"/>
  <c r="AE704" i="11"/>
  <c r="AE705" i="11"/>
  <c r="AE706" i="11"/>
  <c r="AE707" i="11"/>
  <c r="AE708" i="11"/>
  <c r="AE709" i="11"/>
  <c r="AE710" i="11"/>
  <c r="AE711" i="11"/>
  <c r="AE712" i="11"/>
  <c r="AE713" i="11"/>
  <c r="AE714" i="11"/>
  <c r="AE715" i="11"/>
  <c r="AE716" i="11"/>
  <c r="AE717" i="11"/>
  <c r="AE718" i="11"/>
  <c r="AE719" i="11"/>
  <c r="AE720" i="11"/>
  <c r="AE721" i="11"/>
  <c r="AE722" i="11"/>
  <c r="AE723" i="11"/>
  <c r="AE724" i="11"/>
  <c r="AE725" i="11"/>
  <c r="AE726" i="11"/>
  <c r="AE727" i="11"/>
  <c r="AE728" i="11"/>
  <c r="AE729" i="11"/>
  <c r="AE730" i="11"/>
  <c r="AE731" i="11"/>
  <c r="AE732" i="11"/>
  <c r="AE733" i="11"/>
  <c r="AE734" i="11"/>
  <c r="AE735" i="11"/>
  <c r="AE736" i="11"/>
  <c r="AE737" i="11"/>
  <c r="AE738" i="11"/>
  <c r="AE739" i="11"/>
  <c r="AE740" i="11"/>
  <c r="AE741" i="11"/>
  <c r="AE742" i="11"/>
  <c r="AE743" i="11"/>
  <c r="AE744" i="11"/>
  <c r="AE745" i="11"/>
  <c r="AE746" i="11"/>
  <c r="AE747" i="11"/>
  <c r="AE748" i="11"/>
  <c r="AE749" i="11"/>
  <c r="AE750" i="11"/>
  <c r="AE751" i="11"/>
  <c r="AE752" i="11"/>
  <c r="AE753" i="11"/>
  <c r="AE754" i="11"/>
  <c r="AE755" i="11"/>
  <c r="AE756" i="11"/>
  <c r="AE757" i="11"/>
  <c r="AE758" i="11"/>
  <c r="AE759" i="11"/>
  <c r="AE760" i="11"/>
  <c r="AE761" i="11"/>
  <c r="AE762" i="11"/>
  <c r="AE763" i="11"/>
  <c r="AE764" i="11"/>
  <c r="AE765" i="11"/>
  <c r="AE766" i="11"/>
  <c r="AE767" i="11"/>
  <c r="AE768" i="11"/>
  <c r="AE769" i="11"/>
  <c r="AE770" i="11"/>
  <c r="AE771" i="11"/>
  <c r="AE772" i="11"/>
  <c r="AE773" i="11"/>
  <c r="AE774" i="11"/>
  <c r="AE775" i="11"/>
  <c r="AE776" i="11"/>
  <c r="AE777" i="11"/>
  <c r="AE778" i="11"/>
  <c r="AE779" i="11"/>
  <c r="AE780" i="11"/>
  <c r="AE781" i="11"/>
  <c r="AE782" i="11"/>
  <c r="AE783" i="11"/>
  <c r="AE784" i="11"/>
  <c r="AE785" i="11"/>
  <c r="AE786" i="11"/>
  <c r="AE787" i="11"/>
  <c r="AE788" i="11"/>
  <c r="AE789" i="11"/>
  <c r="AE790" i="11"/>
  <c r="AE791" i="11"/>
  <c r="AE792" i="11"/>
  <c r="AE793" i="11"/>
  <c r="AE794" i="11"/>
  <c r="AE795" i="11"/>
  <c r="AE796" i="11"/>
  <c r="AE797" i="11"/>
  <c r="AE798" i="11"/>
  <c r="AE799" i="11"/>
  <c r="AE800" i="11"/>
  <c r="AE801" i="11"/>
  <c r="AE802" i="11"/>
  <c r="AE803" i="11"/>
  <c r="AE804" i="11"/>
  <c r="AE805" i="11"/>
  <c r="AE806" i="11"/>
  <c r="AE807" i="11"/>
  <c r="AE808" i="11"/>
  <c r="AE809" i="11"/>
  <c r="AE810" i="11"/>
  <c r="AE811" i="11"/>
  <c r="AE812" i="11"/>
  <c r="AE813" i="11"/>
  <c r="AE814" i="11"/>
  <c r="AE815" i="11"/>
  <c r="AE816" i="11"/>
  <c r="AE817" i="11"/>
  <c r="AE818" i="11"/>
  <c r="AE819" i="11"/>
  <c r="AE820" i="11"/>
  <c r="AE821" i="11"/>
  <c r="AE822" i="11"/>
  <c r="AE823" i="11"/>
  <c r="AE824" i="11"/>
  <c r="AE825" i="11"/>
  <c r="AE826" i="11"/>
  <c r="AE827" i="11"/>
  <c r="AE828" i="11"/>
  <c r="AE829" i="11"/>
  <c r="AE830" i="11"/>
  <c r="AE831" i="11"/>
  <c r="AE832" i="11"/>
  <c r="AE833" i="11"/>
  <c r="AE834" i="11"/>
  <c r="AE835" i="11"/>
  <c r="AE836" i="11"/>
  <c r="AE837" i="11"/>
  <c r="AE838" i="11"/>
  <c r="AE839" i="11"/>
  <c r="AE840" i="11"/>
  <c r="AE841" i="11"/>
  <c r="AE842" i="11"/>
  <c r="AE843" i="11"/>
  <c r="AE844" i="11"/>
  <c r="AE845" i="11"/>
  <c r="AE846" i="11"/>
  <c r="AE847" i="11"/>
  <c r="AE848" i="11"/>
  <c r="AE849" i="11"/>
  <c r="AE850" i="11"/>
  <c r="AE851" i="11"/>
  <c r="AE852" i="11"/>
  <c r="AE853" i="11"/>
  <c r="AE854" i="11"/>
  <c r="AE855" i="11"/>
  <c r="AE856" i="11"/>
  <c r="AE857" i="11"/>
  <c r="AE858" i="11"/>
  <c r="AE859" i="11"/>
  <c r="AE860" i="11"/>
  <c r="AE861" i="11"/>
  <c r="AE862" i="11"/>
  <c r="AE863" i="11"/>
  <c r="AE864" i="11"/>
  <c r="AE865" i="11"/>
  <c r="AE866" i="11"/>
  <c r="AE867" i="11"/>
  <c r="AE868" i="11"/>
  <c r="AE869" i="11"/>
  <c r="AE870" i="11"/>
  <c r="AE871" i="11"/>
  <c r="AE872" i="11"/>
  <c r="AE873" i="11"/>
  <c r="AE874" i="11"/>
  <c r="AE875" i="11"/>
  <c r="AE876" i="11"/>
  <c r="AE877" i="11"/>
  <c r="AE878" i="11"/>
  <c r="AE879" i="11"/>
  <c r="AE880" i="11"/>
  <c r="AE881" i="11"/>
  <c r="AE882" i="11"/>
  <c r="AE883" i="11"/>
  <c r="AE884" i="11"/>
  <c r="AE885" i="11"/>
  <c r="AE886" i="11"/>
  <c r="AE887" i="11"/>
  <c r="AE888" i="11"/>
  <c r="AE889" i="11"/>
  <c r="AE890" i="11"/>
  <c r="AE891" i="11"/>
  <c r="AE892" i="11"/>
  <c r="AE893" i="11"/>
  <c r="AE894" i="11"/>
  <c r="AE895" i="11"/>
  <c r="AE896" i="11"/>
  <c r="AE897" i="11"/>
  <c r="AE898" i="11"/>
  <c r="AE899" i="11"/>
  <c r="AE900" i="11"/>
  <c r="AE901" i="11"/>
  <c r="AE902" i="11"/>
  <c r="AE903" i="11"/>
  <c r="AE904" i="11"/>
  <c r="AE905" i="11"/>
  <c r="AE906" i="11"/>
  <c r="AE907" i="11"/>
  <c r="AE908" i="11"/>
  <c r="AE909" i="11"/>
  <c r="AE910" i="11"/>
  <c r="AE911" i="11"/>
  <c r="AE912" i="11"/>
  <c r="AE913" i="11"/>
  <c r="AE914" i="11"/>
  <c r="AE915" i="11"/>
  <c r="AE916" i="11"/>
  <c r="AE917" i="11"/>
  <c r="AE918" i="11"/>
  <c r="AE919" i="11"/>
  <c r="AE920" i="11"/>
  <c r="AE921" i="11"/>
  <c r="AE922" i="11"/>
  <c r="AE923" i="11"/>
  <c r="AE924" i="11"/>
  <c r="AE925" i="11"/>
  <c r="AE926" i="11"/>
  <c r="AE927" i="11"/>
  <c r="AE928" i="11"/>
  <c r="AE929" i="11"/>
  <c r="AE930" i="11"/>
  <c r="AE931" i="11"/>
  <c r="AE932" i="11"/>
  <c r="AE933" i="11"/>
  <c r="AE934" i="11"/>
  <c r="AE935" i="11"/>
  <c r="AE936" i="11"/>
  <c r="AE937" i="11"/>
  <c r="AE938" i="11"/>
  <c r="AE939" i="11"/>
  <c r="AE940" i="11"/>
  <c r="AE941" i="11"/>
  <c r="AE942" i="11"/>
  <c r="AE943" i="11"/>
  <c r="AE944" i="11"/>
  <c r="AE945" i="11"/>
  <c r="AE946" i="11"/>
  <c r="AE947" i="11"/>
  <c r="AE948" i="11"/>
  <c r="AE949" i="11"/>
  <c r="AE950" i="11"/>
  <c r="AE951" i="11"/>
  <c r="AE952" i="11"/>
  <c r="AE953" i="11"/>
  <c r="AE954" i="11"/>
  <c r="AE955" i="11"/>
  <c r="AE956" i="11"/>
  <c r="AE957" i="11"/>
  <c r="AE958" i="11"/>
  <c r="AE959" i="11"/>
  <c r="AE960" i="11"/>
  <c r="AE961" i="11"/>
  <c r="AE962" i="11"/>
  <c r="AE963" i="11"/>
  <c r="AE964" i="11"/>
  <c r="AE965" i="11"/>
  <c r="AE966" i="11"/>
  <c r="AE967" i="11"/>
  <c r="AE968" i="11"/>
  <c r="AE969" i="11"/>
  <c r="AE970" i="11"/>
  <c r="AE971" i="11"/>
  <c r="AE972" i="11"/>
  <c r="AE973" i="11"/>
  <c r="AE974" i="11"/>
  <c r="AE975" i="11"/>
  <c r="AE976" i="11"/>
  <c r="AE977" i="11"/>
  <c r="AE978" i="11"/>
  <c r="AE979" i="11"/>
  <c r="AE980" i="11"/>
  <c r="AE981" i="11"/>
  <c r="AE982" i="11"/>
  <c r="AE983" i="11"/>
  <c r="AE984" i="11"/>
  <c r="AE985" i="11"/>
  <c r="AE986" i="11"/>
  <c r="AE987" i="11"/>
  <c r="AE988" i="11"/>
  <c r="AE989" i="11"/>
  <c r="AE990" i="11"/>
  <c r="AE991" i="11"/>
  <c r="AE992" i="11"/>
  <c r="AE993" i="11"/>
  <c r="AE994" i="11"/>
  <c r="AE995" i="11"/>
  <c r="AE996" i="11"/>
  <c r="AE997" i="11"/>
  <c r="AE998" i="11"/>
  <c r="AE999" i="11"/>
  <c r="AE1000" i="11"/>
  <c r="AE1001" i="11"/>
  <c r="AE1002" i="11"/>
  <c r="AE1003" i="11"/>
  <c r="AE1004" i="11"/>
  <c r="AE1005" i="11"/>
  <c r="AE1006" i="11"/>
  <c r="AE1007" i="11"/>
  <c r="AE1008" i="11"/>
  <c r="AE1009" i="11"/>
  <c r="AE1010" i="11"/>
  <c r="AE1011" i="11"/>
  <c r="AE1012" i="11"/>
  <c r="AE1013" i="11"/>
  <c r="AE1014" i="11"/>
  <c r="AE1015" i="11"/>
  <c r="AE1016" i="11"/>
  <c r="AE1017" i="11"/>
  <c r="AE1018" i="11"/>
  <c r="AE1019" i="11"/>
  <c r="AE1020" i="11"/>
  <c r="AE1021" i="11"/>
  <c r="AE1022" i="11"/>
  <c r="AE1023" i="11"/>
  <c r="AE1024" i="11"/>
  <c r="AE1025" i="11"/>
  <c r="AE1026" i="11"/>
  <c r="AE1027" i="11"/>
  <c r="AE1028" i="11"/>
  <c r="AE1029" i="11"/>
  <c r="AE1030" i="11"/>
  <c r="AE1031" i="11"/>
  <c r="AE1032" i="11"/>
  <c r="AE1033" i="11"/>
  <c r="AE1034" i="11"/>
  <c r="AE1035" i="11"/>
  <c r="AE1036" i="11"/>
  <c r="AE1037" i="11"/>
  <c r="AE7" i="11"/>
  <c r="AD8" i="11" l="1"/>
  <c r="AG8" i="11" s="1"/>
  <c r="AD9" i="11"/>
  <c r="AG9" i="11" s="1"/>
  <c r="AD10" i="11"/>
  <c r="AG10" i="11" s="1"/>
  <c r="AD11" i="11"/>
  <c r="AG11" i="11" s="1"/>
  <c r="AD12" i="11"/>
  <c r="AG12" i="11" s="1"/>
  <c r="AD13" i="11"/>
  <c r="AG13" i="11" s="1"/>
  <c r="AD14" i="11"/>
  <c r="AG14" i="11" s="1"/>
  <c r="AD15" i="11"/>
  <c r="AG15" i="11" s="1"/>
  <c r="AD16" i="11"/>
  <c r="AG16" i="11" s="1"/>
  <c r="AD17" i="11"/>
  <c r="AG17" i="11" s="1"/>
  <c r="AD18" i="11"/>
  <c r="AG18" i="11" s="1"/>
  <c r="AD19" i="11"/>
  <c r="AG19" i="11" s="1"/>
  <c r="AD20" i="11"/>
  <c r="AG20" i="11" s="1"/>
  <c r="AD21" i="11"/>
  <c r="AG21" i="11" s="1"/>
  <c r="AD22" i="11"/>
  <c r="AG22" i="11" s="1"/>
  <c r="AD23" i="11"/>
  <c r="AG23" i="11" s="1"/>
  <c r="AD24" i="11"/>
  <c r="AG24" i="11" s="1"/>
  <c r="AD25" i="11"/>
  <c r="AG25" i="11" s="1"/>
  <c r="AD26" i="11"/>
  <c r="AG26" i="11" s="1"/>
  <c r="AD27" i="11"/>
  <c r="AG27" i="11" s="1"/>
  <c r="AD28" i="11"/>
  <c r="AG28" i="11" s="1"/>
  <c r="AD29" i="11"/>
  <c r="AG29" i="11" s="1"/>
  <c r="AD30" i="11"/>
  <c r="AG30" i="11" s="1"/>
  <c r="AD31" i="11"/>
  <c r="AG31" i="11" s="1"/>
  <c r="AD32" i="11"/>
  <c r="AG32" i="11" s="1"/>
  <c r="AD33" i="11"/>
  <c r="AG33" i="11" s="1"/>
  <c r="AD34" i="11"/>
  <c r="AG34" i="11" s="1"/>
  <c r="AD35" i="11"/>
  <c r="AG35" i="11" s="1"/>
  <c r="AD36" i="11"/>
  <c r="AG36" i="11" s="1"/>
  <c r="AD37" i="11"/>
  <c r="AG37" i="11" s="1"/>
  <c r="AD38" i="11"/>
  <c r="AG38" i="11" s="1"/>
  <c r="AD39" i="11"/>
  <c r="AG39" i="11" s="1"/>
  <c r="AD40" i="11"/>
  <c r="AG40" i="11" s="1"/>
  <c r="AD41" i="11"/>
  <c r="AG41" i="11" s="1"/>
  <c r="AD42" i="11"/>
  <c r="AG42" i="11" s="1"/>
  <c r="AD43" i="11"/>
  <c r="AG43" i="11" s="1"/>
  <c r="AD44" i="11"/>
  <c r="AG44" i="11" s="1"/>
  <c r="AD45" i="11"/>
  <c r="AG45" i="11" s="1"/>
  <c r="AD46" i="11"/>
  <c r="AG46" i="11" s="1"/>
  <c r="AD47" i="11"/>
  <c r="AG47" i="11" s="1"/>
  <c r="AD48" i="11"/>
  <c r="AG48" i="11" s="1"/>
  <c r="AD49" i="11"/>
  <c r="AG49" i="11" s="1"/>
  <c r="AD50" i="11"/>
  <c r="AG50" i="11" s="1"/>
  <c r="AD51" i="11"/>
  <c r="AG51" i="11" s="1"/>
  <c r="AD52" i="11"/>
  <c r="AG52" i="11" s="1"/>
  <c r="AD53" i="11"/>
  <c r="AG53" i="11" s="1"/>
  <c r="AD54" i="11"/>
  <c r="AG54" i="11" s="1"/>
  <c r="AD55" i="11"/>
  <c r="AG55" i="11" s="1"/>
  <c r="AD56" i="11"/>
  <c r="AG56" i="11" s="1"/>
  <c r="AD57" i="11"/>
  <c r="AG57" i="11" s="1"/>
  <c r="AD58" i="11"/>
  <c r="AG58" i="11" s="1"/>
  <c r="AD59" i="11"/>
  <c r="AG59" i="11" s="1"/>
  <c r="AD60" i="11"/>
  <c r="AG60" i="11" s="1"/>
  <c r="AD61" i="11"/>
  <c r="AG61" i="11" s="1"/>
  <c r="AD62" i="11"/>
  <c r="AG62" i="11" s="1"/>
  <c r="AD63" i="11"/>
  <c r="AG63" i="11" s="1"/>
  <c r="AD64" i="11"/>
  <c r="AG64" i="11" s="1"/>
  <c r="AD65" i="11"/>
  <c r="AG65" i="11" s="1"/>
  <c r="AD66" i="11"/>
  <c r="AG66" i="11" s="1"/>
  <c r="AD67" i="11"/>
  <c r="AG67" i="11" s="1"/>
  <c r="AD68" i="11"/>
  <c r="AG68" i="11" s="1"/>
  <c r="AD69" i="11"/>
  <c r="AG69" i="11" s="1"/>
  <c r="AD70" i="11"/>
  <c r="AG70" i="11" s="1"/>
  <c r="AD71" i="11"/>
  <c r="AG71" i="11" s="1"/>
  <c r="AD72" i="11"/>
  <c r="AG72" i="11" s="1"/>
  <c r="AD73" i="11"/>
  <c r="AG73" i="11" s="1"/>
  <c r="AD74" i="11"/>
  <c r="AG74" i="11" s="1"/>
  <c r="AD75" i="11"/>
  <c r="AG75" i="11" s="1"/>
  <c r="AD76" i="11"/>
  <c r="AG76" i="11" s="1"/>
  <c r="AD77" i="11"/>
  <c r="AG77" i="11" s="1"/>
  <c r="AD78" i="11"/>
  <c r="AG78" i="11" s="1"/>
  <c r="AD79" i="11"/>
  <c r="AG79" i="11" s="1"/>
  <c r="AD80" i="11"/>
  <c r="AG80" i="11" s="1"/>
  <c r="AD81" i="11"/>
  <c r="AG81" i="11" s="1"/>
  <c r="AD82" i="11"/>
  <c r="AG82" i="11" s="1"/>
  <c r="AD83" i="11"/>
  <c r="AG83" i="11" s="1"/>
  <c r="AD84" i="11"/>
  <c r="AG84" i="11" s="1"/>
  <c r="AD85" i="11"/>
  <c r="AG85" i="11" s="1"/>
  <c r="AD86" i="11"/>
  <c r="AG86" i="11" s="1"/>
  <c r="AD87" i="11"/>
  <c r="AG87" i="11" s="1"/>
  <c r="AD88" i="11"/>
  <c r="AG88" i="11" s="1"/>
  <c r="AD89" i="11"/>
  <c r="AG89" i="11" s="1"/>
  <c r="AD90" i="11"/>
  <c r="AG90" i="11" s="1"/>
  <c r="AD91" i="11"/>
  <c r="AG91" i="11" s="1"/>
  <c r="AD92" i="11"/>
  <c r="AG92" i="11" s="1"/>
  <c r="AD93" i="11"/>
  <c r="AG93" i="11" s="1"/>
  <c r="AD94" i="11"/>
  <c r="AG94" i="11" s="1"/>
  <c r="AD95" i="11"/>
  <c r="AG95" i="11" s="1"/>
  <c r="AD96" i="11"/>
  <c r="AG96" i="11" s="1"/>
  <c r="AD97" i="11"/>
  <c r="AG97" i="11" s="1"/>
  <c r="AD98" i="11"/>
  <c r="AG98" i="11" s="1"/>
  <c r="AD99" i="11"/>
  <c r="AG99" i="11" s="1"/>
  <c r="AD100" i="11"/>
  <c r="AG100" i="11" s="1"/>
  <c r="AD101" i="11"/>
  <c r="AG101" i="11" s="1"/>
  <c r="AD102" i="11"/>
  <c r="AG102" i="11" s="1"/>
  <c r="AD103" i="11"/>
  <c r="AG103" i="11" s="1"/>
  <c r="AD104" i="11"/>
  <c r="AG104" i="11" s="1"/>
  <c r="AD105" i="11"/>
  <c r="AG105" i="11" s="1"/>
  <c r="AD106" i="11"/>
  <c r="AG106" i="11" s="1"/>
  <c r="AD107" i="11"/>
  <c r="AG107" i="11" s="1"/>
  <c r="AD108" i="11"/>
  <c r="AG108" i="11" s="1"/>
  <c r="AD109" i="11"/>
  <c r="AG109" i="11" s="1"/>
  <c r="AD110" i="11"/>
  <c r="AG110" i="11" s="1"/>
  <c r="AD111" i="11"/>
  <c r="AG111" i="11" s="1"/>
  <c r="AD112" i="11"/>
  <c r="AG112" i="11" s="1"/>
  <c r="AD113" i="11"/>
  <c r="AG113" i="11" s="1"/>
  <c r="AD114" i="11"/>
  <c r="AG114" i="11" s="1"/>
  <c r="AD115" i="11"/>
  <c r="AG115" i="11" s="1"/>
  <c r="AD116" i="11"/>
  <c r="AG116" i="11" s="1"/>
  <c r="AD117" i="11"/>
  <c r="AG117" i="11" s="1"/>
  <c r="AD118" i="11"/>
  <c r="AG118" i="11" s="1"/>
  <c r="AD119" i="11"/>
  <c r="AG119" i="11" s="1"/>
  <c r="AD120" i="11"/>
  <c r="AG120" i="11" s="1"/>
  <c r="AD121" i="11"/>
  <c r="AG121" i="11" s="1"/>
  <c r="AD122" i="11"/>
  <c r="AG122" i="11" s="1"/>
  <c r="AD123" i="11"/>
  <c r="AG123" i="11" s="1"/>
  <c r="AD124" i="11"/>
  <c r="AG124" i="11" s="1"/>
  <c r="AD125" i="11"/>
  <c r="AG125" i="11" s="1"/>
  <c r="AD126" i="11"/>
  <c r="AG126" i="11" s="1"/>
  <c r="AD127" i="11"/>
  <c r="AG127" i="11" s="1"/>
  <c r="AD128" i="11"/>
  <c r="AG128" i="11" s="1"/>
  <c r="AD129" i="11"/>
  <c r="AG129" i="11" s="1"/>
  <c r="AD130" i="11"/>
  <c r="AG130" i="11" s="1"/>
  <c r="AD131" i="11"/>
  <c r="AG131" i="11" s="1"/>
  <c r="AD132" i="11"/>
  <c r="AG132" i="11" s="1"/>
  <c r="AD133" i="11"/>
  <c r="AG133" i="11" s="1"/>
  <c r="AD134" i="11"/>
  <c r="AG134" i="11" s="1"/>
  <c r="AD135" i="11"/>
  <c r="AG135" i="11" s="1"/>
  <c r="AD136" i="11"/>
  <c r="AG136" i="11" s="1"/>
  <c r="AD137" i="11"/>
  <c r="AG137" i="11" s="1"/>
  <c r="AD138" i="11"/>
  <c r="AG138" i="11" s="1"/>
  <c r="AD139" i="11"/>
  <c r="AG139" i="11" s="1"/>
  <c r="AD140" i="11"/>
  <c r="AG140" i="11" s="1"/>
  <c r="AD141" i="11"/>
  <c r="AG141" i="11" s="1"/>
  <c r="AD142" i="11"/>
  <c r="AG142" i="11" s="1"/>
  <c r="AD143" i="11"/>
  <c r="AG143" i="11" s="1"/>
  <c r="AD144" i="11"/>
  <c r="AG144" i="11" s="1"/>
  <c r="AD145" i="11"/>
  <c r="AG145" i="11" s="1"/>
  <c r="AD146" i="11"/>
  <c r="AG146" i="11" s="1"/>
  <c r="AD147" i="11"/>
  <c r="AG147" i="11" s="1"/>
  <c r="AD148" i="11"/>
  <c r="AG148" i="11" s="1"/>
  <c r="AD149" i="11"/>
  <c r="AG149" i="11" s="1"/>
  <c r="AD150" i="11"/>
  <c r="AG150" i="11" s="1"/>
  <c r="AD151" i="11"/>
  <c r="AG151" i="11" s="1"/>
  <c r="AD152" i="11"/>
  <c r="AG152" i="11" s="1"/>
  <c r="AD153" i="11"/>
  <c r="AG153" i="11" s="1"/>
  <c r="AD154" i="11"/>
  <c r="AG154" i="11" s="1"/>
  <c r="AD155" i="11"/>
  <c r="AG155" i="11" s="1"/>
  <c r="AD156" i="11"/>
  <c r="AG156" i="11" s="1"/>
  <c r="AD157" i="11"/>
  <c r="AG157" i="11" s="1"/>
  <c r="AD158" i="11"/>
  <c r="AG158" i="11" s="1"/>
  <c r="AD159" i="11"/>
  <c r="AG159" i="11" s="1"/>
  <c r="AD160" i="11"/>
  <c r="AG160" i="11" s="1"/>
  <c r="AD161" i="11"/>
  <c r="AG161" i="11" s="1"/>
  <c r="AD162" i="11"/>
  <c r="AG162" i="11" s="1"/>
  <c r="AD163" i="11"/>
  <c r="AG163" i="11" s="1"/>
  <c r="AD164" i="11"/>
  <c r="AG164" i="11" s="1"/>
  <c r="AD165" i="11"/>
  <c r="AG165" i="11" s="1"/>
  <c r="AD166" i="11"/>
  <c r="AG166" i="11" s="1"/>
  <c r="AD167" i="11"/>
  <c r="AG167" i="11" s="1"/>
  <c r="AD168" i="11"/>
  <c r="AG168" i="11" s="1"/>
  <c r="AD169" i="11"/>
  <c r="AG169" i="11" s="1"/>
  <c r="AD170" i="11"/>
  <c r="AG170" i="11" s="1"/>
  <c r="AD171" i="11"/>
  <c r="AG171" i="11" s="1"/>
  <c r="AD172" i="11"/>
  <c r="AG172" i="11" s="1"/>
  <c r="AD173" i="11"/>
  <c r="AG173" i="11" s="1"/>
  <c r="AD174" i="11"/>
  <c r="AG174" i="11" s="1"/>
  <c r="AD175" i="11"/>
  <c r="AG175" i="11" s="1"/>
  <c r="AD176" i="11"/>
  <c r="AG176" i="11" s="1"/>
  <c r="AD177" i="11"/>
  <c r="AG177" i="11" s="1"/>
  <c r="AD178" i="11"/>
  <c r="AG178" i="11" s="1"/>
  <c r="AD179" i="11"/>
  <c r="AG179" i="11" s="1"/>
  <c r="AD180" i="11"/>
  <c r="AG180" i="11" s="1"/>
  <c r="AD181" i="11"/>
  <c r="AG181" i="11" s="1"/>
  <c r="AD182" i="11"/>
  <c r="AG182" i="11" s="1"/>
  <c r="AD183" i="11"/>
  <c r="AG183" i="11" s="1"/>
  <c r="AD184" i="11"/>
  <c r="AG184" i="11" s="1"/>
  <c r="AD185" i="11"/>
  <c r="AG185" i="11" s="1"/>
  <c r="AD186" i="11"/>
  <c r="AG186" i="11" s="1"/>
  <c r="AD187" i="11"/>
  <c r="AG187" i="11" s="1"/>
  <c r="AD188" i="11"/>
  <c r="AG188" i="11" s="1"/>
  <c r="AD189" i="11"/>
  <c r="AG189" i="11" s="1"/>
  <c r="AD190" i="11"/>
  <c r="AG190" i="11" s="1"/>
  <c r="AD191" i="11"/>
  <c r="AG191" i="11" s="1"/>
  <c r="AD192" i="11"/>
  <c r="AG192" i="11" s="1"/>
  <c r="AD193" i="11"/>
  <c r="AG193" i="11" s="1"/>
  <c r="AD194" i="11"/>
  <c r="AG194" i="11" s="1"/>
  <c r="AD195" i="11"/>
  <c r="AG195" i="11" s="1"/>
  <c r="AD196" i="11"/>
  <c r="AG196" i="11" s="1"/>
  <c r="AD197" i="11"/>
  <c r="AG197" i="11" s="1"/>
  <c r="AD198" i="11"/>
  <c r="AG198" i="11" s="1"/>
  <c r="AD199" i="11"/>
  <c r="AG199" i="11" s="1"/>
  <c r="AD200" i="11"/>
  <c r="AG200" i="11" s="1"/>
  <c r="AD201" i="11"/>
  <c r="AG201" i="11" s="1"/>
  <c r="AD202" i="11"/>
  <c r="AG202" i="11" s="1"/>
  <c r="AD203" i="11"/>
  <c r="AG203" i="11" s="1"/>
  <c r="AD204" i="11"/>
  <c r="AG204" i="11" s="1"/>
  <c r="AD205" i="11"/>
  <c r="AG205" i="11" s="1"/>
  <c r="AD206" i="11"/>
  <c r="AG206" i="11" s="1"/>
  <c r="AD207" i="11"/>
  <c r="AG207" i="11" s="1"/>
  <c r="AD208" i="11"/>
  <c r="AG208" i="11" s="1"/>
  <c r="AD209" i="11"/>
  <c r="AG209" i="11" s="1"/>
  <c r="AD210" i="11"/>
  <c r="AG210" i="11" s="1"/>
  <c r="AD211" i="11"/>
  <c r="AG211" i="11" s="1"/>
  <c r="AD212" i="11"/>
  <c r="AG212" i="11" s="1"/>
  <c r="AD213" i="11"/>
  <c r="AG213" i="11" s="1"/>
  <c r="AD214" i="11"/>
  <c r="AG214" i="11" s="1"/>
  <c r="AD215" i="11"/>
  <c r="AG215" i="11" s="1"/>
  <c r="AD216" i="11"/>
  <c r="AG216" i="11" s="1"/>
  <c r="AD217" i="11"/>
  <c r="AG217" i="11" s="1"/>
  <c r="AD218" i="11"/>
  <c r="AG218" i="11" s="1"/>
  <c r="AD219" i="11"/>
  <c r="AG219" i="11" s="1"/>
  <c r="AD220" i="11"/>
  <c r="AG220" i="11" s="1"/>
  <c r="AD221" i="11"/>
  <c r="AG221" i="11" s="1"/>
  <c r="AD222" i="11"/>
  <c r="AG222" i="11" s="1"/>
  <c r="AD223" i="11"/>
  <c r="AG223" i="11" s="1"/>
  <c r="AD224" i="11"/>
  <c r="AG224" i="11" s="1"/>
  <c r="AD225" i="11"/>
  <c r="AG225" i="11" s="1"/>
  <c r="AD226" i="11"/>
  <c r="AG226" i="11" s="1"/>
  <c r="AD227" i="11"/>
  <c r="AG227" i="11" s="1"/>
  <c r="AD228" i="11"/>
  <c r="AG228" i="11" s="1"/>
  <c r="AD229" i="11"/>
  <c r="AG229" i="11" s="1"/>
  <c r="AD230" i="11"/>
  <c r="AG230" i="11" s="1"/>
  <c r="AD231" i="11"/>
  <c r="AG231" i="11" s="1"/>
  <c r="AD232" i="11"/>
  <c r="AG232" i="11" s="1"/>
  <c r="AD233" i="11"/>
  <c r="AG233" i="11" s="1"/>
  <c r="AD234" i="11"/>
  <c r="AG234" i="11" s="1"/>
  <c r="AD235" i="11"/>
  <c r="AG235" i="11" s="1"/>
  <c r="AD236" i="11"/>
  <c r="AG236" i="11" s="1"/>
  <c r="AD237" i="11"/>
  <c r="AG237" i="11" s="1"/>
  <c r="AD238" i="11"/>
  <c r="AG238" i="11" s="1"/>
  <c r="AD239" i="11"/>
  <c r="AG239" i="11" s="1"/>
  <c r="AD240" i="11"/>
  <c r="AG240" i="11" s="1"/>
  <c r="AD241" i="11"/>
  <c r="AG241" i="11" s="1"/>
  <c r="AD242" i="11"/>
  <c r="AG242" i="11" s="1"/>
  <c r="AD243" i="11"/>
  <c r="AG243" i="11" s="1"/>
  <c r="AD244" i="11"/>
  <c r="AG244" i="11" s="1"/>
  <c r="AD245" i="11"/>
  <c r="AG245" i="11" s="1"/>
  <c r="AD246" i="11"/>
  <c r="AG246" i="11" s="1"/>
  <c r="AD247" i="11"/>
  <c r="AG247" i="11" s="1"/>
  <c r="AD248" i="11"/>
  <c r="AG248" i="11" s="1"/>
  <c r="AD249" i="11"/>
  <c r="AG249" i="11" s="1"/>
  <c r="AD250" i="11"/>
  <c r="AG250" i="11" s="1"/>
  <c r="AD251" i="11"/>
  <c r="AG251" i="11" s="1"/>
  <c r="AD252" i="11"/>
  <c r="AG252" i="11" s="1"/>
  <c r="AD253" i="11"/>
  <c r="AG253" i="11" s="1"/>
  <c r="AD254" i="11"/>
  <c r="AG254" i="11" s="1"/>
  <c r="AD255" i="11"/>
  <c r="AG255" i="11" s="1"/>
  <c r="AD256" i="11"/>
  <c r="AG256" i="11" s="1"/>
  <c r="AD257" i="11"/>
  <c r="AG257" i="11" s="1"/>
  <c r="AD258" i="11"/>
  <c r="AG258" i="11" s="1"/>
  <c r="AD259" i="11"/>
  <c r="AG259" i="11" s="1"/>
  <c r="AD260" i="11"/>
  <c r="AG260" i="11" s="1"/>
  <c r="AD261" i="11"/>
  <c r="AG261" i="11" s="1"/>
  <c r="AD262" i="11"/>
  <c r="AG262" i="11" s="1"/>
  <c r="AD263" i="11"/>
  <c r="AG263" i="11" s="1"/>
  <c r="AD264" i="11"/>
  <c r="AG264" i="11" s="1"/>
  <c r="AD265" i="11"/>
  <c r="AG265" i="11" s="1"/>
  <c r="AD266" i="11"/>
  <c r="AG266" i="11" s="1"/>
  <c r="AD267" i="11"/>
  <c r="AG267" i="11" s="1"/>
  <c r="AD268" i="11"/>
  <c r="AG268" i="11" s="1"/>
  <c r="AD269" i="11"/>
  <c r="AG269" i="11" s="1"/>
  <c r="AD270" i="11"/>
  <c r="AG270" i="11" s="1"/>
  <c r="AD271" i="11"/>
  <c r="AG271" i="11" s="1"/>
  <c r="AD272" i="11"/>
  <c r="AG272" i="11" s="1"/>
  <c r="AD273" i="11"/>
  <c r="AG273" i="11" s="1"/>
  <c r="AD274" i="11"/>
  <c r="AG274" i="11" s="1"/>
  <c r="AD275" i="11"/>
  <c r="AG275" i="11" s="1"/>
  <c r="AD276" i="11"/>
  <c r="AG276" i="11" s="1"/>
  <c r="AD277" i="11"/>
  <c r="AG277" i="11" s="1"/>
  <c r="AD278" i="11"/>
  <c r="AG278" i="11" s="1"/>
  <c r="AD279" i="11"/>
  <c r="AG279" i="11" s="1"/>
  <c r="AD280" i="11"/>
  <c r="AG280" i="11" s="1"/>
  <c r="AD281" i="11"/>
  <c r="AG281" i="11" s="1"/>
  <c r="AD282" i="11"/>
  <c r="AG282" i="11" s="1"/>
  <c r="AD283" i="11"/>
  <c r="AG283" i="11" s="1"/>
  <c r="AD284" i="11"/>
  <c r="AG284" i="11" s="1"/>
  <c r="AD285" i="11"/>
  <c r="AG285" i="11" s="1"/>
  <c r="AD286" i="11"/>
  <c r="AG286" i="11" s="1"/>
  <c r="AD287" i="11"/>
  <c r="AG287" i="11" s="1"/>
  <c r="AD288" i="11"/>
  <c r="AG288" i="11" s="1"/>
  <c r="AD289" i="11"/>
  <c r="AG289" i="11" s="1"/>
  <c r="AD290" i="11"/>
  <c r="AG290" i="11" s="1"/>
  <c r="AD291" i="11"/>
  <c r="AG291" i="11" s="1"/>
  <c r="AD292" i="11"/>
  <c r="AG292" i="11" s="1"/>
  <c r="AD293" i="11"/>
  <c r="AG293" i="11" s="1"/>
  <c r="AD294" i="11"/>
  <c r="AG294" i="11" s="1"/>
  <c r="AD295" i="11"/>
  <c r="AG295" i="11" s="1"/>
  <c r="AD296" i="11"/>
  <c r="AG296" i="11" s="1"/>
  <c r="AD297" i="11"/>
  <c r="AG297" i="11" s="1"/>
  <c r="AD298" i="11"/>
  <c r="AG298" i="11" s="1"/>
  <c r="AD299" i="11"/>
  <c r="AG299" i="11" s="1"/>
  <c r="AD300" i="11"/>
  <c r="AG300" i="11" s="1"/>
  <c r="AD301" i="11"/>
  <c r="AG301" i="11" s="1"/>
  <c r="AD302" i="11"/>
  <c r="AG302" i="11" s="1"/>
  <c r="AD303" i="11"/>
  <c r="AG303" i="11" s="1"/>
  <c r="AD304" i="11"/>
  <c r="AG304" i="11" s="1"/>
  <c r="AD305" i="11"/>
  <c r="AG305" i="11" s="1"/>
  <c r="AD306" i="11"/>
  <c r="AG306" i="11" s="1"/>
  <c r="AD307" i="11"/>
  <c r="AG307" i="11" s="1"/>
  <c r="AD308" i="11"/>
  <c r="AG308" i="11" s="1"/>
  <c r="AD309" i="11"/>
  <c r="AG309" i="11" s="1"/>
  <c r="AD310" i="11"/>
  <c r="AG310" i="11" s="1"/>
  <c r="AD311" i="11"/>
  <c r="AG311" i="11" s="1"/>
  <c r="AD312" i="11"/>
  <c r="AG312" i="11" s="1"/>
  <c r="AD313" i="11"/>
  <c r="AG313" i="11" s="1"/>
  <c r="AD314" i="11"/>
  <c r="AG314" i="11" s="1"/>
  <c r="AD315" i="11"/>
  <c r="AG315" i="11" s="1"/>
  <c r="AD316" i="11"/>
  <c r="AG316" i="11" s="1"/>
  <c r="AD317" i="11"/>
  <c r="AG317" i="11" s="1"/>
  <c r="AD318" i="11"/>
  <c r="AG318" i="11" s="1"/>
  <c r="AD319" i="11"/>
  <c r="AG319" i="11" s="1"/>
  <c r="AD320" i="11"/>
  <c r="AG320" i="11" s="1"/>
  <c r="AD321" i="11"/>
  <c r="AG321" i="11" s="1"/>
  <c r="AD322" i="11"/>
  <c r="AG322" i="11" s="1"/>
  <c r="AD323" i="11"/>
  <c r="AG323" i="11" s="1"/>
  <c r="AD324" i="11"/>
  <c r="AG324" i="11" s="1"/>
  <c r="AD325" i="11"/>
  <c r="AG325" i="11" s="1"/>
  <c r="AD326" i="11"/>
  <c r="AG326" i="11" s="1"/>
  <c r="AD327" i="11"/>
  <c r="AG327" i="11" s="1"/>
  <c r="AD328" i="11"/>
  <c r="AG328" i="11" s="1"/>
  <c r="AD329" i="11"/>
  <c r="AG329" i="11" s="1"/>
  <c r="AD330" i="11"/>
  <c r="AG330" i="11" s="1"/>
  <c r="AD331" i="11"/>
  <c r="AG331" i="11" s="1"/>
  <c r="AD332" i="11"/>
  <c r="AG332" i="11" s="1"/>
  <c r="AD333" i="11"/>
  <c r="AG333" i="11" s="1"/>
  <c r="AD334" i="11"/>
  <c r="AG334" i="11" s="1"/>
  <c r="AD335" i="11"/>
  <c r="AG335" i="11" s="1"/>
  <c r="AD336" i="11"/>
  <c r="AG336" i="11" s="1"/>
  <c r="AD337" i="11"/>
  <c r="AG337" i="11" s="1"/>
  <c r="AD338" i="11"/>
  <c r="AG338" i="11" s="1"/>
  <c r="AD339" i="11"/>
  <c r="AG339" i="11" s="1"/>
  <c r="AD340" i="11"/>
  <c r="AG340" i="11" s="1"/>
  <c r="AD341" i="11"/>
  <c r="AG341" i="11" s="1"/>
  <c r="AD342" i="11"/>
  <c r="AG342" i="11" s="1"/>
  <c r="AD343" i="11"/>
  <c r="AG343" i="11" s="1"/>
  <c r="AD344" i="11"/>
  <c r="AG344" i="11" s="1"/>
  <c r="AD345" i="11"/>
  <c r="AG345" i="11" s="1"/>
  <c r="AD346" i="11"/>
  <c r="AG346" i="11" s="1"/>
  <c r="AD347" i="11"/>
  <c r="AG347" i="11" s="1"/>
  <c r="AD348" i="11"/>
  <c r="AG348" i="11" s="1"/>
  <c r="AD349" i="11"/>
  <c r="AG349" i="11" s="1"/>
  <c r="AD350" i="11"/>
  <c r="AG350" i="11" s="1"/>
  <c r="AD351" i="11"/>
  <c r="AG351" i="11" s="1"/>
  <c r="AD352" i="11"/>
  <c r="AG352" i="11" s="1"/>
  <c r="AD353" i="11"/>
  <c r="AG353" i="11" s="1"/>
  <c r="AD354" i="11"/>
  <c r="AG354" i="11" s="1"/>
  <c r="AD355" i="11"/>
  <c r="AG355" i="11" s="1"/>
  <c r="AD356" i="11"/>
  <c r="AG356" i="11" s="1"/>
  <c r="AD357" i="11"/>
  <c r="AG357" i="11" s="1"/>
  <c r="AD358" i="11"/>
  <c r="AG358" i="11" s="1"/>
  <c r="AD359" i="11"/>
  <c r="AG359" i="11" s="1"/>
  <c r="AD360" i="11"/>
  <c r="AG360" i="11" s="1"/>
  <c r="AD361" i="11"/>
  <c r="AG361" i="11" s="1"/>
  <c r="AD362" i="11"/>
  <c r="AG362" i="11" s="1"/>
  <c r="AD363" i="11"/>
  <c r="AG363" i="11" s="1"/>
  <c r="AD364" i="11"/>
  <c r="AG364" i="11" s="1"/>
  <c r="AD365" i="11"/>
  <c r="AG365" i="11" s="1"/>
  <c r="AD366" i="11"/>
  <c r="AG366" i="11" s="1"/>
  <c r="AD367" i="11"/>
  <c r="AG367" i="11" s="1"/>
  <c r="AD368" i="11"/>
  <c r="AG368" i="11" s="1"/>
  <c r="AD369" i="11"/>
  <c r="AG369" i="11" s="1"/>
  <c r="AD370" i="11"/>
  <c r="AG370" i="11" s="1"/>
  <c r="AD371" i="11"/>
  <c r="AG371" i="11" s="1"/>
  <c r="AD372" i="11"/>
  <c r="AG372" i="11" s="1"/>
  <c r="AD373" i="11"/>
  <c r="AG373" i="11" s="1"/>
  <c r="AD374" i="11"/>
  <c r="AG374" i="11" s="1"/>
  <c r="AD375" i="11"/>
  <c r="AG375" i="11" s="1"/>
  <c r="AD376" i="11"/>
  <c r="AG376" i="11" s="1"/>
  <c r="AD377" i="11"/>
  <c r="AG377" i="11" s="1"/>
  <c r="AD378" i="11"/>
  <c r="AG378" i="11" s="1"/>
  <c r="AD379" i="11"/>
  <c r="AG379" i="11" s="1"/>
  <c r="AD380" i="11"/>
  <c r="AG380" i="11" s="1"/>
  <c r="AD381" i="11"/>
  <c r="AG381" i="11" s="1"/>
  <c r="AD382" i="11"/>
  <c r="AG382" i="11" s="1"/>
  <c r="AD383" i="11"/>
  <c r="AG383" i="11" s="1"/>
  <c r="AD384" i="11"/>
  <c r="AG384" i="11" s="1"/>
  <c r="AD385" i="11"/>
  <c r="AG385" i="11" s="1"/>
  <c r="AD386" i="11"/>
  <c r="AG386" i="11" s="1"/>
  <c r="AD387" i="11"/>
  <c r="AG387" i="11" s="1"/>
  <c r="AD388" i="11"/>
  <c r="AG388" i="11" s="1"/>
  <c r="AD389" i="11"/>
  <c r="AG389" i="11" s="1"/>
  <c r="AD390" i="11"/>
  <c r="AG390" i="11" s="1"/>
  <c r="AD391" i="11"/>
  <c r="AG391" i="11" s="1"/>
  <c r="AD392" i="11"/>
  <c r="AG392" i="11" s="1"/>
  <c r="AD393" i="11"/>
  <c r="AG393" i="11" s="1"/>
  <c r="AD394" i="11"/>
  <c r="AG394" i="11" s="1"/>
  <c r="AD395" i="11"/>
  <c r="AG395" i="11" s="1"/>
  <c r="AD396" i="11"/>
  <c r="AG396" i="11" s="1"/>
  <c r="AD397" i="11"/>
  <c r="AG397" i="11" s="1"/>
  <c r="AD398" i="11"/>
  <c r="AG398" i="11" s="1"/>
  <c r="AD399" i="11"/>
  <c r="AG399" i="11" s="1"/>
  <c r="AD400" i="11"/>
  <c r="AG400" i="11" s="1"/>
  <c r="AD401" i="11"/>
  <c r="AG401" i="11" s="1"/>
  <c r="AD402" i="11"/>
  <c r="AG402" i="11" s="1"/>
  <c r="AD403" i="11"/>
  <c r="AG403" i="11" s="1"/>
  <c r="AD404" i="11"/>
  <c r="AG404" i="11" s="1"/>
  <c r="AD405" i="11"/>
  <c r="AG405" i="11" s="1"/>
  <c r="AD406" i="11"/>
  <c r="AG406" i="11" s="1"/>
  <c r="AD407" i="11"/>
  <c r="AG407" i="11" s="1"/>
  <c r="AD408" i="11"/>
  <c r="AG408" i="11" s="1"/>
  <c r="AD409" i="11"/>
  <c r="AG409" i="11" s="1"/>
  <c r="AD410" i="11"/>
  <c r="AG410" i="11" s="1"/>
  <c r="AD411" i="11"/>
  <c r="AG411" i="11" s="1"/>
  <c r="AD412" i="11"/>
  <c r="AG412" i="11" s="1"/>
  <c r="AD413" i="11"/>
  <c r="AG413" i="11" s="1"/>
  <c r="AD414" i="11"/>
  <c r="AG414" i="11" s="1"/>
  <c r="AD415" i="11"/>
  <c r="AG415" i="11" s="1"/>
  <c r="AD416" i="11"/>
  <c r="AG416" i="11" s="1"/>
  <c r="AD417" i="11"/>
  <c r="AG417" i="11" s="1"/>
  <c r="AD418" i="11"/>
  <c r="AG418" i="11" s="1"/>
  <c r="AD419" i="11"/>
  <c r="AG419" i="11" s="1"/>
  <c r="AD420" i="11"/>
  <c r="AG420" i="11" s="1"/>
  <c r="AD421" i="11"/>
  <c r="AG421" i="11" s="1"/>
  <c r="AD422" i="11"/>
  <c r="AG422" i="11" s="1"/>
  <c r="AD423" i="11"/>
  <c r="AG423" i="11" s="1"/>
  <c r="AD424" i="11"/>
  <c r="AG424" i="11" s="1"/>
  <c r="AD425" i="11"/>
  <c r="AG425" i="11" s="1"/>
  <c r="AD426" i="11"/>
  <c r="AG426" i="11" s="1"/>
  <c r="AD427" i="11"/>
  <c r="AG427" i="11" s="1"/>
  <c r="AD428" i="11"/>
  <c r="AG428" i="11" s="1"/>
  <c r="AD429" i="11"/>
  <c r="AG429" i="11" s="1"/>
  <c r="AD430" i="11"/>
  <c r="AG430" i="11" s="1"/>
  <c r="AD431" i="11"/>
  <c r="AG431" i="11" s="1"/>
  <c r="AD432" i="11"/>
  <c r="AG432" i="11" s="1"/>
  <c r="AD433" i="11"/>
  <c r="AG433" i="11" s="1"/>
  <c r="AD434" i="11"/>
  <c r="AG434" i="11" s="1"/>
  <c r="AD435" i="11"/>
  <c r="AG435" i="11" s="1"/>
  <c r="AD436" i="11"/>
  <c r="AG436" i="11" s="1"/>
  <c r="AD437" i="11"/>
  <c r="AG437" i="11" s="1"/>
  <c r="AD438" i="11"/>
  <c r="AG438" i="11" s="1"/>
  <c r="AD439" i="11"/>
  <c r="AG439" i="11" s="1"/>
  <c r="AD440" i="11"/>
  <c r="AG440" i="11" s="1"/>
  <c r="AD441" i="11"/>
  <c r="AG441" i="11" s="1"/>
  <c r="AD442" i="11"/>
  <c r="AG442" i="11" s="1"/>
  <c r="AD443" i="11"/>
  <c r="AG443" i="11" s="1"/>
  <c r="AD444" i="11"/>
  <c r="AG444" i="11" s="1"/>
  <c r="AD445" i="11"/>
  <c r="AG445" i="11" s="1"/>
  <c r="AD446" i="11"/>
  <c r="AG446" i="11" s="1"/>
  <c r="AD447" i="11"/>
  <c r="AG447" i="11" s="1"/>
  <c r="AD448" i="11"/>
  <c r="AG448" i="11" s="1"/>
  <c r="AD449" i="11"/>
  <c r="AG449" i="11" s="1"/>
  <c r="AD450" i="11"/>
  <c r="AG450" i="11" s="1"/>
  <c r="AD451" i="11"/>
  <c r="AG451" i="11" s="1"/>
  <c r="AD452" i="11"/>
  <c r="AG452" i="11" s="1"/>
  <c r="AD453" i="11"/>
  <c r="AG453" i="11" s="1"/>
  <c r="AD454" i="11"/>
  <c r="AG454" i="11" s="1"/>
  <c r="AD455" i="11"/>
  <c r="AG455" i="11" s="1"/>
  <c r="AD456" i="11"/>
  <c r="AG456" i="11" s="1"/>
  <c r="AD457" i="11"/>
  <c r="AG457" i="11" s="1"/>
  <c r="AD458" i="11"/>
  <c r="AG458" i="11" s="1"/>
  <c r="AD459" i="11"/>
  <c r="AG459" i="11" s="1"/>
  <c r="AD460" i="11"/>
  <c r="AG460" i="11" s="1"/>
  <c r="AD461" i="11"/>
  <c r="AG461" i="11" s="1"/>
  <c r="AD462" i="11"/>
  <c r="AG462" i="11" s="1"/>
  <c r="AD463" i="11"/>
  <c r="AG463" i="11" s="1"/>
  <c r="AD464" i="11"/>
  <c r="AG464" i="11" s="1"/>
  <c r="AD465" i="11"/>
  <c r="AG465" i="11" s="1"/>
  <c r="AD466" i="11"/>
  <c r="AG466" i="11" s="1"/>
  <c r="AD467" i="11"/>
  <c r="AG467" i="11" s="1"/>
  <c r="AD468" i="11"/>
  <c r="AG468" i="11" s="1"/>
  <c r="AD469" i="11"/>
  <c r="AG469" i="11" s="1"/>
  <c r="AD470" i="11"/>
  <c r="AG470" i="11" s="1"/>
  <c r="AD471" i="11"/>
  <c r="AG471" i="11" s="1"/>
  <c r="AD472" i="11"/>
  <c r="AG472" i="11" s="1"/>
  <c r="AD473" i="11"/>
  <c r="AG473" i="11" s="1"/>
  <c r="AD474" i="11"/>
  <c r="AG474" i="11" s="1"/>
  <c r="AD475" i="11"/>
  <c r="AG475" i="11" s="1"/>
  <c r="AD476" i="11"/>
  <c r="AG476" i="11" s="1"/>
  <c r="AD477" i="11"/>
  <c r="AG477" i="11" s="1"/>
  <c r="AD478" i="11"/>
  <c r="AG478" i="11" s="1"/>
  <c r="AD479" i="11"/>
  <c r="AG479" i="11" s="1"/>
  <c r="AD480" i="11"/>
  <c r="AG480" i="11" s="1"/>
  <c r="AD481" i="11"/>
  <c r="AG481" i="11" s="1"/>
  <c r="AD482" i="11"/>
  <c r="AG482" i="11" s="1"/>
  <c r="AD483" i="11"/>
  <c r="AG483" i="11" s="1"/>
  <c r="AD484" i="11"/>
  <c r="AG484" i="11" s="1"/>
  <c r="AD485" i="11"/>
  <c r="AG485" i="11" s="1"/>
  <c r="AD486" i="11"/>
  <c r="AG486" i="11" s="1"/>
  <c r="AD487" i="11"/>
  <c r="AG487" i="11" s="1"/>
  <c r="AD488" i="11"/>
  <c r="AG488" i="11" s="1"/>
  <c r="AD489" i="11"/>
  <c r="AG489" i="11" s="1"/>
  <c r="AD490" i="11"/>
  <c r="AG490" i="11" s="1"/>
  <c r="AD491" i="11"/>
  <c r="AG491" i="11" s="1"/>
  <c r="AD492" i="11"/>
  <c r="AG492" i="11" s="1"/>
  <c r="AD493" i="11"/>
  <c r="AG493" i="11" s="1"/>
  <c r="AD494" i="11"/>
  <c r="AG494" i="11" s="1"/>
  <c r="AD495" i="11"/>
  <c r="AG495" i="11" s="1"/>
  <c r="AD496" i="11"/>
  <c r="AG496" i="11" s="1"/>
  <c r="AD497" i="11"/>
  <c r="AG497" i="11" s="1"/>
  <c r="AD498" i="11"/>
  <c r="AG498" i="11" s="1"/>
  <c r="AD499" i="11"/>
  <c r="AG499" i="11" s="1"/>
  <c r="AD500" i="11"/>
  <c r="AG500" i="11" s="1"/>
  <c r="AD501" i="11"/>
  <c r="AG501" i="11" s="1"/>
  <c r="AD502" i="11"/>
  <c r="AG502" i="11" s="1"/>
  <c r="AD503" i="11"/>
  <c r="AG503" i="11" s="1"/>
  <c r="AD504" i="11"/>
  <c r="AG504" i="11" s="1"/>
  <c r="AD505" i="11"/>
  <c r="AG505" i="11" s="1"/>
  <c r="AD506" i="11"/>
  <c r="AG506" i="11" s="1"/>
  <c r="AD507" i="11"/>
  <c r="AG507" i="11" s="1"/>
  <c r="AD508" i="11"/>
  <c r="AG508" i="11" s="1"/>
  <c r="AD509" i="11"/>
  <c r="AG509" i="11" s="1"/>
  <c r="AD510" i="11"/>
  <c r="AG510" i="11" s="1"/>
  <c r="AD511" i="11"/>
  <c r="AG511" i="11" s="1"/>
  <c r="AD512" i="11"/>
  <c r="AG512" i="11" s="1"/>
  <c r="AD513" i="11"/>
  <c r="AG513" i="11" s="1"/>
  <c r="AD514" i="11"/>
  <c r="AG514" i="11" s="1"/>
  <c r="AD515" i="11"/>
  <c r="AG515" i="11" s="1"/>
  <c r="AD516" i="11"/>
  <c r="AG516" i="11" s="1"/>
  <c r="AD517" i="11"/>
  <c r="AG517" i="11" s="1"/>
  <c r="AD518" i="11"/>
  <c r="AG518" i="11" s="1"/>
  <c r="AD519" i="11"/>
  <c r="AG519" i="11" s="1"/>
  <c r="AD520" i="11"/>
  <c r="AG520" i="11" s="1"/>
  <c r="AD521" i="11"/>
  <c r="AG521" i="11" s="1"/>
  <c r="AD522" i="11"/>
  <c r="AG522" i="11" s="1"/>
  <c r="AD523" i="11"/>
  <c r="AG523" i="11" s="1"/>
  <c r="AD524" i="11"/>
  <c r="AG524" i="11" s="1"/>
  <c r="AD525" i="11"/>
  <c r="AG525" i="11" s="1"/>
  <c r="AD526" i="11"/>
  <c r="AG526" i="11" s="1"/>
  <c r="AD527" i="11"/>
  <c r="AG527" i="11" s="1"/>
  <c r="AD528" i="11"/>
  <c r="AG528" i="11" s="1"/>
  <c r="AD529" i="11"/>
  <c r="AG529" i="11" s="1"/>
  <c r="AD530" i="11"/>
  <c r="AG530" i="11" s="1"/>
  <c r="AD531" i="11"/>
  <c r="AG531" i="11" s="1"/>
  <c r="AD532" i="11"/>
  <c r="AG532" i="11" s="1"/>
  <c r="AD533" i="11"/>
  <c r="AG533" i="11" s="1"/>
  <c r="AD534" i="11"/>
  <c r="AG534" i="11" s="1"/>
  <c r="AD535" i="11"/>
  <c r="AG535" i="11" s="1"/>
  <c r="AD536" i="11"/>
  <c r="AG536" i="11" s="1"/>
  <c r="AD537" i="11"/>
  <c r="AG537" i="11" s="1"/>
  <c r="AD538" i="11"/>
  <c r="AG538" i="11" s="1"/>
  <c r="AD539" i="11"/>
  <c r="AG539" i="11" s="1"/>
  <c r="AD540" i="11"/>
  <c r="AG540" i="11" s="1"/>
  <c r="AD541" i="11"/>
  <c r="AG541" i="11" s="1"/>
  <c r="AD542" i="11"/>
  <c r="AG542" i="11" s="1"/>
  <c r="AD543" i="11"/>
  <c r="AG543" i="11" s="1"/>
  <c r="AD544" i="11"/>
  <c r="AG544" i="11" s="1"/>
  <c r="AD545" i="11"/>
  <c r="AG545" i="11" s="1"/>
  <c r="AD546" i="11"/>
  <c r="AG546" i="11" s="1"/>
  <c r="AD547" i="11"/>
  <c r="AG547" i="11" s="1"/>
  <c r="AD548" i="11"/>
  <c r="AG548" i="11" s="1"/>
  <c r="AD549" i="11"/>
  <c r="AG549" i="11" s="1"/>
  <c r="AD550" i="11"/>
  <c r="AG550" i="11" s="1"/>
  <c r="AD551" i="11"/>
  <c r="AG551" i="11" s="1"/>
  <c r="AD552" i="11"/>
  <c r="AG552" i="11" s="1"/>
  <c r="AD553" i="11"/>
  <c r="AG553" i="11" s="1"/>
  <c r="AD554" i="11"/>
  <c r="AG554" i="11" s="1"/>
  <c r="AD555" i="11"/>
  <c r="AG555" i="11" s="1"/>
  <c r="AD556" i="11"/>
  <c r="AG556" i="11" s="1"/>
  <c r="AD557" i="11"/>
  <c r="AG557" i="11" s="1"/>
  <c r="AD558" i="11"/>
  <c r="AG558" i="11" s="1"/>
  <c r="AD559" i="11"/>
  <c r="AG559" i="11" s="1"/>
  <c r="AD560" i="11"/>
  <c r="AG560" i="11" s="1"/>
  <c r="AD561" i="11"/>
  <c r="AG561" i="11" s="1"/>
  <c r="AD562" i="11"/>
  <c r="AG562" i="11" s="1"/>
  <c r="AD563" i="11"/>
  <c r="AG563" i="11" s="1"/>
  <c r="AD564" i="11"/>
  <c r="AG564" i="11" s="1"/>
  <c r="AD565" i="11"/>
  <c r="AG565" i="11" s="1"/>
  <c r="AD566" i="11"/>
  <c r="AG566" i="11" s="1"/>
  <c r="AD567" i="11"/>
  <c r="AG567" i="11" s="1"/>
  <c r="AD568" i="11"/>
  <c r="AG568" i="11" s="1"/>
  <c r="AD569" i="11"/>
  <c r="AG569" i="11" s="1"/>
  <c r="AD570" i="11"/>
  <c r="AG570" i="11" s="1"/>
  <c r="AD571" i="11"/>
  <c r="AG571" i="11" s="1"/>
  <c r="AD572" i="11"/>
  <c r="AG572" i="11" s="1"/>
  <c r="AD573" i="11"/>
  <c r="AG573" i="11" s="1"/>
  <c r="AD574" i="11"/>
  <c r="AG574" i="11" s="1"/>
  <c r="AD575" i="11"/>
  <c r="AG575" i="11" s="1"/>
  <c r="AD576" i="11"/>
  <c r="AG576" i="11" s="1"/>
  <c r="AD577" i="11"/>
  <c r="AG577" i="11" s="1"/>
  <c r="AD578" i="11"/>
  <c r="AG578" i="11" s="1"/>
  <c r="AD579" i="11"/>
  <c r="AG579" i="11" s="1"/>
  <c r="AD580" i="11"/>
  <c r="AG580" i="11" s="1"/>
  <c r="AD581" i="11"/>
  <c r="AG581" i="11" s="1"/>
  <c r="AD582" i="11"/>
  <c r="AG582" i="11" s="1"/>
  <c r="AD583" i="11"/>
  <c r="AG583" i="11" s="1"/>
  <c r="AD584" i="11"/>
  <c r="AG584" i="11" s="1"/>
  <c r="AD585" i="11"/>
  <c r="AG585" i="11" s="1"/>
  <c r="AD586" i="11"/>
  <c r="AG586" i="11" s="1"/>
  <c r="AD587" i="11"/>
  <c r="AG587" i="11" s="1"/>
  <c r="AD588" i="11"/>
  <c r="AG588" i="11" s="1"/>
  <c r="AD589" i="11"/>
  <c r="AG589" i="11" s="1"/>
  <c r="AD590" i="11"/>
  <c r="AG590" i="11" s="1"/>
  <c r="AD591" i="11"/>
  <c r="AG591" i="11" s="1"/>
  <c r="AD592" i="11"/>
  <c r="AG592" i="11" s="1"/>
  <c r="AD593" i="11"/>
  <c r="AG593" i="11" s="1"/>
  <c r="AD594" i="11"/>
  <c r="AG594" i="11" s="1"/>
  <c r="AD595" i="11"/>
  <c r="AG595" i="11" s="1"/>
  <c r="AD596" i="11"/>
  <c r="AG596" i="11" s="1"/>
  <c r="AD597" i="11"/>
  <c r="AG597" i="11" s="1"/>
  <c r="AD598" i="11"/>
  <c r="AG598" i="11" s="1"/>
  <c r="AD599" i="11"/>
  <c r="AG599" i="11" s="1"/>
  <c r="AD600" i="11"/>
  <c r="AG600" i="11" s="1"/>
  <c r="AD601" i="11"/>
  <c r="AG601" i="11" s="1"/>
  <c r="AD602" i="11"/>
  <c r="AG602" i="11" s="1"/>
  <c r="AD603" i="11"/>
  <c r="AG603" i="11" s="1"/>
  <c r="AD604" i="11"/>
  <c r="AG604" i="11" s="1"/>
  <c r="AD605" i="11"/>
  <c r="AG605" i="11" s="1"/>
  <c r="AD606" i="11"/>
  <c r="AG606" i="11" s="1"/>
  <c r="AD607" i="11"/>
  <c r="AG607" i="11" s="1"/>
  <c r="AD608" i="11"/>
  <c r="AG608" i="11" s="1"/>
  <c r="AD609" i="11"/>
  <c r="AG609" i="11" s="1"/>
  <c r="AD610" i="11"/>
  <c r="AG610" i="11" s="1"/>
  <c r="AD611" i="11"/>
  <c r="AG611" i="11" s="1"/>
  <c r="AD612" i="11"/>
  <c r="AG612" i="11" s="1"/>
  <c r="AD613" i="11"/>
  <c r="AG613" i="11" s="1"/>
  <c r="AD614" i="11"/>
  <c r="AG614" i="11" s="1"/>
  <c r="AD615" i="11"/>
  <c r="AG615" i="11" s="1"/>
  <c r="AD616" i="11"/>
  <c r="AG616" i="11" s="1"/>
  <c r="AD617" i="11"/>
  <c r="AG617" i="11" s="1"/>
  <c r="AD618" i="11"/>
  <c r="AG618" i="11" s="1"/>
  <c r="AD619" i="11"/>
  <c r="AG619" i="11" s="1"/>
  <c r="AD620" i="11"/>
  <c r="AG620" i="11" s="1"/>
  <c r="AD621" i="11"/>
  <c r="AG621" i="11" s="1"/>
  <c r="AD622" i="11"/>
  <c r="AG622" i="11" s="1"/>
  <c r="AD623" i="11"/>
  <c r="AG623" i="11" s="1"/>
  <c r="AD624" i="11"/>
  <c r="AG624" i="11" s="1"/>
  <c r="AD625" i="11"/>
  <c r="AG625" i="11" s="1"/>
  <c r="AD626" i="11"/>
  <c r="AG626" i="11" s="1"/>
  <c r="AD627" i="11"/>
  <c r="AG627" i="11" s="1"/>
  <c r="AD628" i="11"/>
  <c r="AG628" i="11" s="1"/>
  <c r="AD629" i="11"/>
  <c r="AG629" i="11" s="1"/>
  <c r="AD630" i="11"/>
  <c r="AG630" i="11" s="1"/>
  <c r="AD631" i="11"/>
  <c r="AG631" i="11" s="1"/>
  <c r="AD632" i="11"/>
  <c r="AG632" i="11" s="1"/>
  <c r="AD633" i="11"/>
  <c r="AG633" i="11" s="1"/>
  <c r="AD634" i="11"/>
  <c r="AG634" i="11" s="1"/>
  <c r="AD635" i="11"/>
  <c r="AG635" i="11" s="1"/>
  <c r="AD636" i="11"/>
  <c r="AG636" i="11" s="1"/>
  <c r="AD637" i="11"/>
  <c r="AG637" i="11" s="1"/>
  <c r="AD638" i="11"/>
  <c r="AG638" i="11" s="1"/>
  <c r="AD639" i="11"/>
  <c r="AG639" i="11" s="1"/>
  <c r="AD640" i="11"/>
  <c r="AG640" i="11" s="1"/>
  <c r="AD641" i="11"/>
  <c r="AG641" i="11" s="1"/>
  <c r="AD642" i="11"/>
  <c r="AG642" i="11" s="1"/>
  <c r="AD643" i="11"/>
  <c r="AG643" i="11" s="1"/>
  <c r="AD644" i="11"/>
  <c r="AG644" i="11" s="1"/>
  <c r="AD645" i="11"/>
  <c r="AG645" i="11" s="1"/>
  <c r="AD646" i="11"/>
  <c r="AG646" i="11" s="1"/>
  <c r="AD647" i="11"/>
  <c r="AG647" i="11" s="1"/>
  <c r="AD648" i="11"/>
  <c r="AG648" i="11" s="1"/>
  <c r="AD649" i="11"/>
  <c r="AG649" i="11" s="1"/>
  <c r="AD650" i="11"/>
  <c r="AG650" i="11" s="1"/>
  <c r="AD651" i="11"/>
  <c r="AG651" i="11" s="1"/>
  <c r="AD652" i="11"/>
  <c r="AG652" i="11" s="1"/>
  <c r="AD653" i="11"/>
  <c r="AG653" i="11" s="1"/>
  <c r="AD654" i="11"/>
  <c r="AG654" i="11" s="1"/>
  <c r="AD655" i="11"/>
  <c r="AG655" i="11" s="1"/>
  <c r="AD656" i="11"/>
  <c r="AG656" i="11" s="1"/>
  <c r="AD657" i="11"/>
  <c r="AG657" i="11" s="1"/>
  <c r="AD658" i="11"/>
  <c r="AG658" i="11" s="1"/>
  <c r="AD659" i="11"/>
  <c r="AG659" i="11" s="1"/>
  <c r="AD660" i="11"/>
  <c r="AG660" i="11" s="1"/>
  <c r="AD661" i="11"/>
  <c r="AG661" i="11" s="1"/>
  <c r="AD662" i="11"/>
  <c r="AG662" i="11" s="1"/>
  <c r="AD663" i="11"/>
  <c r="AG663" i="11" s="1"/>
  <c r="AD664" i="11"/>
  <c r="AG664" i="11" s="1"/>
  <c r="AD665" i="11"/>
  <c r="AG665" i="11" s="1"/>
  <c r="AD666" i="11"/>
  <c r="AG666" i="11" s="1"/>
  <c r="AD667" i="11"/>
  <c r="AG667" i="11" s="1"/>
  <c r="AD668" i="11"/>
  <c r="AG668" i="11" s="1"/>
  <c r="AD669" i="11"/>
  <c r="AG669" i="11" s="1"/>
  <c r="AD670" i="11"/>
  <c r="AG670" i="11" s="1"/>
  <c r="AD671" i="11"/>
  <c r="AG671" i="11" s="1"/>
  <c r="AD672" i="11"/>
  <c r="AG672" i="11" s="1"/>
  <c r="AD673" i="11"/>
  <c r="AG673" i="11" s="1"/>
  <c r="AD674" i="11"/>
  <c r="AG674" i="11" s="1"/>
  <c r="AD675" i="11"/>
  <c r="AG675" i="11" s="1"/>
  <c r="AD676" i="11"/>
  <c r="AG676" i="11" s="1"/>
  <c r="AD677" i="11"/>
  <c r="AG677" i="11" s="1"/>
  <c r="AD678" i="11"/>
  <c r="AG678" i="11" s="1"/>
  <c r="AD679" i="11"/>
  <c r="AG679" i="11" s="1"/>
  <c r="AD680" i="11"/>
  <c r="AG680" i="11" s="1"/>
  <c r="AD681" i="11"/>
  <c r="AG681" i="11" s="1"/>
  <c r="AD682" i="11"/>
  <c r="AG682" i="11" s="1"/>
  <c r="AD683" i="11"/>
  <c r="AG683" i="11" s="1"/>
  <c r="AD684" i="11"/>
  <c r="AG684" i="11" s="1"/>
  <c r="AD685" i="11"/>
  <c r="AG685" i="11" s="1"/>
  <c r="AD686" i="11"/>
  <c r="AG686" i="11" s="1"/>
  <c r="AD687" i="11"/>
  <c r="AG687" i="11" s="1"/>
  <c r="AD688" i="11"/>
  <c r="AG688" i="11" s="1"/>
  <c r="AD689" i="11"/>
  <c r="AG689" i="11" s="1"/>
  <c r="AD690" i="11"/>
  <c r="AG690" i="11" s="1"/>
  <c r="AD691" i="11"/>
  <c r="AG691" i="11" s="1"/>
  <c r="AD692" i="11"/>
  <c r="AG692" i="11" s="1"/>
  <c r="AD693" i="11"/>
  <c r="AG693" i="11" s="1"/>
  <c r="AD694" i="11"/>
  <c r="AG694" i="11" s="1"/>
  <c r="AD695" i="11"/>
  <c r="AG695" i="11" s="1"/>
  <c r="AD696" i="11"/>
  <c r="AG696" i="11" s="1"/>
  <c r="AD697" i="11"/>
  <c r="AG697" i="11" s="1"/>
  <c r="AD698" i="11"/>
  <c r="AG698" i="11" s="1"/>
  <c r="AD699" i="11"/>
  <c r="AG699" i="11" s="1"/>
  <c r="AD700" i="11"/>
  <c r="AG700" i="11" s="1"/>
  <c r="AD701" i="11"/>
  <c r="AG701" i="11" s="1"/>
  <c r="AD702" i="11"/>
  <c r="AG702" i="11" s="1"/>
  <c r="AD703" i="11"/>
  <c r="AG703" i="11" s="1"/>
  <c r="AD704" i="11"/>
  <c r="AG704" i="11" s="1"/>
  <c r="AD705" i="11"/>
  <c r="AG705" i="11" s="1"/>
  <c r="AD706" i="11"/>
  <c r="AG706" i="11" s="1"/>
  <c r="AD707" i="11"/>
  <c r="AG707" i="11" s="1"/>
  <c r="AD708" i="11"/>
  <c r="AG708" i="11" s="1"/>
  <c r="AD709" i="11"/>
  <c r="AG709" i="11" s="1"/>
  <c r="AD710" i="11"/>
  <c r="AG710" i="11" s="1"/>
  <c r="AD711" i="11"/>
  <c r="AG711" i="11" s="1"/>
  <c r="AD712" i="11"/>
  <c r="AG712" i="11" s="1"/>
  <c r="AD713" i="11"/>
  <c r="AG713" i="11" s="1"/>
  <c r="AD714" i="11"/>
  <c r="AG714" i="11" s="1"/>
  <c r="AD715" i="11"/>
  <c r="AG715" i="11" s="1"/>
  <c r="AD716" i="11"/>
  <c r="AG716" i="11" s="1"/>
  <c r="AD717" i="11"/>
  <c r="AG717" i="11" s="1"/>
  <c r="AD718" i="11"/>
  <c r="AG718" i="11" s="1"/>
  <c r="AD719" i="11"/>
  <c r="AG719" i="11" s="1"/>
  <c r="AD720" i="11"/>
  <c r="AG720" i="11" s="1"/>
  <c r="AD721" i="11"/>
  <c r="AG721" i="11" s="1"/>
  <c r="AD722" i="11"/>
  <c r="AG722" i="11" s="1"/>
  <c r="AD723" i="11"/>
  <c r="AG723" i="11" s="1"/>
  <c r="AD724" i="11"/>
  <c r="AG724" i="11" s="1"/>
  <c r="AD725" i="11"/>
  <c r="AG725" i="11" s="1"/>
  <c r="AD726" i="11"/>
  <c r="AG726" i="11" s="1"/>
  <c r="AD727" i="11"/>
  <c r="AG727" i="11" s="1"/>
  <c r="AD728" i="11"/>
  <c r="AG728" i="11" s="1"/>
  <c r="AD729" i="11"/>
  <c r="AG729" i="11" s="1"/>
  <c r="AD730" i="11"/>
  <c r="AG730" i="11" s="1"/>
  <c r="AD731" i="11"/>
  <c r="AG731" i="11" s="1"/>
  <c r="AD732" i="11"/>
  <c r="AG732" i="11" s="1"/>
  <c r="AD733" i="11"/>
  <c r="AG733" i="11" s="1"/>
  <c r="AD734" i="11"/>
  <c r="AG734" i="11" s="1"/>
  <c r="AD735" i="11"/>
  <c r="AG735" i="11" s="1"/>
  <c r="AD736" i="11"/>
  <c r="AG736" i="11" s="1"/>
  <c r="AD737" i="11"/>
  <c r="AG737" i="11" s="1"/>
  <c r="AD738" i="11"/>
  <c r="AG738" i="11" s="1"/>
  <c r="AD739" i="11"/>
  <c r="AG739" i="11" s="1"/>
  <c r="AD740" i="11"/>
  <c r="AG740" i="11" s="1"/>
  <c r="AD741" i="11"/>
  <c r="AG741" i="11" s="1"/>
  <c r="AD742" i="11"/>
  <c r="AG742" i="11" s="1"/>
  <c r="AD743" i="11"/>
  <c r="AG743" i="11" s="1"/>
  <c r="AD744" i="11"/>
  <c r="AG744" i="11" s="1"/>
  <c r="AD745" i="11"/>
  <c r="AG745" i="11" s="1"/>
  <c r="AD746" i="11"/>
  <c r="AG746" i="11" s="1"/>
  <c r="AD747" i="11"/>
  <c r="AG747" i="11" s="1"/>
  <c r="AD748" i="11"/>
  <c r="AG748" i="11" s="1"/>
  <c r="AD749" i="11"/>
  <c r="AG749" i="11" s="1"/>
  <c r="AD750" i="11"/>
  <c r="AG750" i="11" s="1"/>
  <c r="AD751" i="11"/>
  <c r="AG751" i="11" s="1"/>
  <c r="AD752" i="11"/>
  <c r="AG752" i="11" s="1"/>
  <c r="AD753" i="11"/>
  <c r="AG753" i="11" s="1"/>
  <c r="AD754" i="11"/>
  <c r="AG754" i="11" s="1"/>
  <c r="AD755" i="11"/>
  <c r="AG755" i="11" s="1"/>
  <c r="AD756" i="11"/>
  <c r="AG756" i="11" s="1"/>
  <c r="AD757" i="11"/>
  <c r="AG757" i="11" s="1"/>
  <c r="AD758" i="11"/>
  <c r="AG758" i="11" s="1"/>
  <c r="AD759" i="11"/>
  <c r="AG759" i="11" s="1"/>
  <c r="AD760" i="11"/>
  <c r="AG760" i="11" s="1"/>
  <c r="AD761" i="11"/>
  <c r="AG761" i="11" s="1"/>
  <c r="AD762" i="11"/>
  <c r="AG762" i="11" s="1"/>
  <c r="AD763" i="11"/>
  <c r="AG763" i="11" s="1"/>
  <c r="AD764" i="11"/>
  <c r="AG764" i="11" s="1"/>
  <c r="AD765" i="11"/>
  <c r="AG765" i="11" s="1"/>
  <c r="AD766" i="11"/>
  <c r="AG766" i="11" s="1"/>
  <c r="AD767" i="11"/>
  <c r="AG767" i="11" s="1"/>
  <c r="AD768" i="11"/>
  <c r="AG768" i="11" s="1"/>
  <c r="AD769" i="11"/>
  <c r="AG769" i="11" s="1"/>
  <c r="AD770" i="11"/>
  <c r="AG770" i="11" s="1"/>
  <c r="AD771" i="11"/>
  <c r="AG771" i="11" s="1"/>
  <c r="AD772" i="11"/>
  <c r="AG772" i="11" s="1"/>
  <c r="AD773" i="11"/>
  <c r="AG773" i="11" s="1"/>
  <c r="AD774" i="11"/>
  <c r="AG774" i="11" s="1"/>
  <c r="AD775" i="11"/>
  <c r="AG775" i="11" s="1"/>
  <c r="AD776" i="11"/>
  <c r="AG776" i="11" s="1"/>
  <c r="AD777" i="11"/>
  <c r="AG777" i="11" s="1"/>
  <c r="AD778" i="11"/>
  <c r="AG778" i="11" s="1"/>
  <c r="AD779" i="11"/>
  <c r="AG779" i="11" s="1"/>
  <c r="AD780" i="11"/>
  <c r="AG780" i="11" s="1"/>
  <c r="AD781" i="11"/>
  <c r="AG781" i="11" s="1"/>
  <c r="AD782" i="11"/>
  <c r="AG782" i="11" s="1"/>
  <c r="AD783" i="11"/>
  <c r="AG783" i="11" s="1"/>
  <c r="AD784" i="11"/>
  <c r="AG784" i="11" s="1"/>
  <c r="AD785" i="11"/>
  <c r="AG785" i="11" s="1"/>
  <c r="AD786" i="11"/>
  <c r="AG786" i="11" s="1"/>
  <c r="AD787" i="11"/>
  <c r="AG787" i="11" s="1"/>
  <c r="AD788" i="11"/>
  <c r="AG788" i="11" s="1"/>
  <c r="AD789" i="11"/>
  <c r="AG789" i="11" s="1"/>
  <c r="AD790" i="11"/>
  <c r="AG790" i="11" s="1"/>
  <c r="AD791" i="11"/>
  <c r="AG791" i="11" s="1"/>
  <c r="AD792" i="11"/>
  <c r="AG792" i="11" s="1"/>
  <c r="AD793" i="11"/>
  <c r="AG793" i="11" s="1"/>
  <c r="AD794" i="11"/>
  <c r="AG794" i="11" s="1"/>
  <c r="AD795" i="11"/>
  <c r="AG795" i="11" s="1"/>
  <c r="AD796" i="11"/>
  <c r="AG796" i="11" s="1"/>
  <c r="AD797" i="11"/>
  <c r="AG797" i="11" s="1"/>
  <c r="AD798" i="11"/>
  <c r="AG798" i="11" s="1"/>
  <c r="AD799" i="11"/>
  <c r="AG799" i="11" s="1"/>
  <c r="AD800" i="11"/>
  <c r="AG800" i="11" s="1"/>
  <c r="AD801" i="11"/>
  <c r="AG801" i="11" s="1"/>
  <c r="AD802" i="11"/>
  <c r="AG802" i="11" s="1"/>
  <c r="AD803" i="11"/>
  <c r="AG803" i="11" s="1"/>
  <c r="AD804" i="11"/>
  <c r="AG804" i="11" s="1"/>
  <c r="AD805" i="11"/>
  <c r="AG805" i="11" s="1"/>
  <c r="AD806" i="11"/>
  <c r="AG806" i="11" s="1"/>
  <c r="AD807" i="11"/>
  <c r="AG807" i="11" s="1"/>
  <c r="AD808" i="11"/>
  <c r="AG808" i="11" s="1"/>
  <c r="AD809" i="11"/>
  <c r="AG809" i="11" s="1"/>
  <c r="AD810" i="11"/>
  <c r="AG810" i="11" s="1"/>
  <c r="AD811" i="11"/>
  <c r="AG811" i="11" s="1"/>
  <c r="AD812" i="11"/>
  <c r="AG812" i="11" s="1"/>
  <c r="AD813" i="11"/>
  <c r="AG813" i="11" s="1"/>
  <c r="AD814" i="11"/>
  <c r="AG814" i="11" s="1"/>
  <c r="AD815" i="11"/>
  <c r="AG815" i="11" s="1"/>
  <c r="AD816" i="11"/>
  <c r="AG816" i="11" s="1"/>
  <c r="AD817" i="11"/>
  <c r="AG817" i="11" s="1"/>
  <c r="AD818" i="11"/>
  <c r="AG818" i="11" s="1"/>
  <c r="AD819" i="11"/>
  <c r="AG819" i="11" s="1"/>
  <c r="AD820" i="11"/>
  <c r="AG820" i="11" s="1"/>
  <c r="AD821" i="11"/>
  <c r="AG821" i="11" s="1"/>
  <c r="AD822" i="11"/>
  <c r="AG822" i="11" s="1"/>
  <c r="AD823" i="11"/>
  <c r="AG823" i="11" s="1"/>
  <c r="AD824" i="11"/>
  <c r="AG824" i="11" s="1"/>
  <c r="AD825" i="11"/>
  <c r="AG825" i="11" s="1"/>
  <c r="AD826" i="11"/>
  <c r="AG826" i="11" s="1"/>
  <c r="AD827" i="11"/>
  <c r="AG827" i="11" s="1"/>
  <c r="AD828" i="11"/>
  <c r="AG828" i="11" s="1"/>
  <c r="AD829" i="11"/>
  <c r="AG829" i="11" s="1"/>
  <c r="AD830" i="11"/>
  <c r="AG830" i="11" s="1"/>
  <c r="AD831" i="11"/>
  <c r="AG831" i="11" s="1"/>
  <c r="AD832" i="11"/>
  <c r="AG832" i="11" s="1"/>
  <c r="AD833" i="11"/>
  <c r="AG833" i="11" s="1"/>
  <c r="AD834" i="11"/>
  <c r="AG834" i="11" s="1"/>
  <c r="AD835" i="11"/>
  <c r="AG835" i="11" s="1"/>
  <c r="AD836" i="11"/>
  <c r="AG836" i="11" s="1"/>
  <c r="AD837" i="11"/>
  <c r="AG837" i="11" s="1"/>
  <c r="AD838" i="11"/>
  <c r="AG838" i="11" s="1"/>
  <c r="AD839" i="11"/>
  <c r="AG839" i="11" s="1"/>
  <c r="AD840" i="11"/>
  <c r="AG840" i="11" s="1"/>
  <c r="AD841" i="11"/>
  <c r="AG841" i="11" s="1"/>
  <c r="AD842" i="11"/>
  <c r="AG842" i="11" s="1"/>
  <c r="AD843" i="11"/>
  <c r="AG843" i="11" s="1"/>
  <c r="AD844" i="11"/>
  <c r="AG844" i="11" s="1"/>
  <c r="AD845" i="11"/>
  <c r="AG845" i="11" s="1"/>
  <c r="AD846" i="11"/>
  <c r="AG846" i="11" s="1"/>
  <c r="AD847" i="11"/>
  <c r="AG847" i="11" s="1"/>
  <c r="AD848" i="11"/>
  <c r="AG848" i="11" s="1"/>
  <c r="AD849" i="11"/>
  <c r="AG849" i="11" s="1"/>
  <c r="AD850" i="11"/>
  <c r="AG850" i="11" s="1"/>
  <c r="AD851" i="11"/>
  <c r="AG851" i="11" s="1"/>
  <c r="AD852" i="11"/>
  <c r="AG852" i="11" s="1"/>
  <c r="AD853" i="11"/>
  <c r="AG853" i="11" s="1"/>
  <c r="AD854" i="11"/>
  <c r="AG854" i="11" s="1"/>
  <c r="AD855" i="11"/>
  <c r="AG855" i="11" s="1"/>
  <c r="AD856" i="11"/>
  <c r="AG856" i="11" s="1"/>
  <c r="AD857" i="11"/>
  <c r="AG857" i="11" s="1"/>
  <c r="AD858" i="11"/>
  <c r="AG858" i="11" s="1"/>
  <c r="AD859" i="11"/>
  <c r="AG859" i="11" s="1"/>
  <c r="AD860" i="11"/>
  <c r="AG860" i="11" s="1"/>
  <c r="AD861" i="11"/>
  <c r="AG861" i="11" s="1"/>
  <c r="AD862" i="11"/>
  <c r="AG862" i="11" s="1"/>
  <c r="AD863" i="11"/>
  <c r="AG863" i="11" s="1"/>
  <c r="AD864" i="11"/>
  <c r="AG864" i="11" s="1"/>
  <c r="AD865" i="11"/>
  <c r="AG865" i="11" s="1"/>
  <c r="AD866" i="11"/>
  <c r="AG866" i="11" s="1"/>
  <c r="AD867" i="11"/>
  <c r="AG867" i="11" s="1"/>
  <c r="AD868" i="11"/>
  <c r="AG868" i="11" s="1"/>
  <c r="AD869" i="11"/>
  <c r="AG869" i="11" s="1"/>
  <c r="AD870" i="11"/>
  <c r="AG870" i="11" s="1"/>
  <c r="AD871" i="11"/>
  <c r="AG871" i="11" s="1"/>
  <c r="AD872" i="11"/>
  <c r="AG872" i="11" s="1"/>
  <c r="AD873" i="11"/>
  <c r="AG873" i="11" s="1"/>
  <c r="AD874" i="11"/>
  <c r="AG874" i="11" s="1"/>
  <c r="AD875" i="11"/>
  <c r="AG875" i="11" s="1"/>
  <c r="AD876" i="11"/>
  <c r="AG876" i="11" s="1"/>
  <c r="AD877" i="11"/>
  <c r="AG877" i="11" s="1"/>
  <c r="AD878" i="11"/>
  <c r="AG878" i="11" s="1"/>
  <c r="AD879" i="11"/>
  <c r="AG879" i="11" s="1"/>
  <c r="AD880" i="11"/>
  <c r="AG880" i="11" s="1"/>
  <c r="AD881" i="11"/>
  <c r="AG881" i="11" s="1"/>
  <c r="AD882" i="11"/>
  <c r="AG882" i="11" s="1"/>
  <c r="AD883" i="11"/>
  <c r="AG883" i="11" s="1"/>
  <c r="AD884" i="11"/>
  <c r="AG884" i="11" s="1"/>
  <c r="AD885" i="11"/>
  <c r="AG885" i="11" s="1"/>
  <c r="AD886" i="11"/>
  <c r="AG886" i="11" s="1"/>
  <c r="AD887" i="11"/>
  <c r="AG887" i="11" s="1"/>
  <c r="AD888" i="11"/>
  <c r="AG888" i="11" s="1"/>
  <c r="AD889" i="11"/>
  <c r="AG889" i="11" s="1"/>
  <c r="AD890" i="11"/>
  <c r="AG890" i="11" s="1"/>
  <c r="AD891" i="11"/>
  <c r="AG891" i="11" s="1"/>
  <c r="AD892" i="11"/>
  <c r="AG892" i="11" s="1"/>
  <c r="AD893" i="11"/>
  <c r="AG893" i="11" s="1"/>
  <c r="AD894" i="11"/>
  <c r="AG894" i="11" s="1"/>
  <c r="AD895" i="11"/>
  <c r="AG895" i="11" s="1"/>
  <c r="AD896" i="11"/>
  <c r="AG896" i="11" s="1"/>
  <c r="AD897" i="11"/>
  <c r="AG897" i="11" s="1"/>
  <c r="AD898" i="11"/>
  <c r="AG898" i="11" s="1"/>
  <c r="AD899" i="11"/>
  <c r="AG899" i="11" s="1"/>
  <c r="AD900" i="11"/>
  <c r="AG900" i="11" s="1"/>
  <c r="AD901" i="11"/>
  <c r="AG901" i="11" s="1"/>
  <c r="AD902" i="11"/>
  <c r="AG902" i="11" s="1"/>
  <c r="AD903" i="11"/>
  <c r="AG903" i="11" s="1"/>
  <c r="AD904" i="11"/>
  <c r="AG904" i="11" s="1"/>
  <c r="AD905" i="11"/>
  <c r="AG905" i="11" s="1"/>
  <c r="AD906" i="11"/>
  <c r="AG906" i="11" s="1"/>
  <c r="AD907" i="11"/>
  <c r="AG907" i="11" s="1"/>
  <c r="AD908" i="11"/>
  <c r="AG908" i="11" s="1"/>
  <c r="AD909" i="11"/>
  <c r="AG909" i="11" s="1"/>
  <c r="AD910" i="11"/>
  <c r="AG910" i="11" s="1"/>
  <c r="AD911" i="11"/>
  <c r="AG911" i="11" s="1"/>
  <c r="AD912" i="11"/>
  <c r="AG912" i="11" s="1"/>
  <c r="AD913" i="11"/>
  <c r="AG913" i="11" s="1"/>
  <c r="AD914" i="11"/>
  <c r="AG914" i="11" s="1"/>
  <c r="AD915" i="11"/>
  <c r="AG915" i="11" s="1"/>
  <c r="AD916" i="11"/>
  <c r="AG916" i="11" s="1"/>
  <c r="AD917" i="11"/>
  <c r="AG917" i="11" s="1"/>
  <c r="AD918" i="11"/>
  <c r="AG918" i="11" s="1"/>
  <c r="AD919" i="11"/>
  <c r="AG919" i="11" s="1"/>
  <c r="AD920" i="11"/>
  <c r="AG920" i="11" s="1"/>
  <c r="AD921" i="11"/>
  <c r="AG921" i="11" s="1"/>
  <c r="AD922" i="11"/>
  <c r="AG922" i="11" s="1"/>
  <c r="AD923" i="11"/>
  <c r="AG923" i="11" s="1"/>
  <c r="AD924" i="11"/>
  <c r="AG924" i="11" s="1"/>
  <c r="AD925" i="11"/>
  <c r="AG925" i="11" s="1"/>
  <c r="AD926" i="11"/>
  <c r="AG926" i="11" s="1"/>
  <c r="AD927" i="11"/>
  <c r="AG927" i="11" s="1"/>
  <c r="AD928" i="11"/>
  <c r="AG928" i="11" s="1"/>
  <c r="AD929" i="11"/>
  <c r="AG929" i="11" s="1"/>
  <c r="AD930" i="11"/>
  <c r="AG930" i="11" s="1"/>
  <c r="AD931" i="11"/>
  <c r="AG931" i="11" s="1"/>
  <c r="AD932" i="11"/>
  <c r="AG932" i="11" s="1"/>
  <c r="AD933" i="11"/>
  <c r="AG933" i="11" s="1"/>
  <c r="AD934" i="11"/>
  <c r="AG934" i="11" s="1"/>
  <c r="AD935" i="11"/>
  <c r="AG935" i="11" s="1"/>
  <c r="AD936" i="11"/>
  <c r="AG936" i="11" s="1"/>
  <c r="AD937" i="11"/>
  <c r="AG937" i="11" s="1"/>
  <c r="AD938" i="11"/>
  <c r="AG938" i="11" s="1"/>
  <c r="AD939" i="11"/>
  <c r="AG939" i="11" s="1"/>
  <c r="AD940" i="11"/>
  <c r="AG940" i="11" s="1"/>
  <c r="AD941" i="11"/>
  <c r="AG941" i="11" s="1"/>
  <c r="AD942" i="11"/>
  <c r="AG942" i="11" s="1"/>
  <c r="AD943" i="11"/>
  <c r="AG943" i="11" s="1"/>
  <c r="AD944" i="11"/>
  <c r="AG944" i="11" s="1"/>
  <c r="AD945" i="11"/>
  <c r="AG945" i="11" s="1"/>
  <c r="AD946" i="11"/>
  <c r="AG946" i="11" s="1"/>
  <c r="AD947" i="11"/>
  <c r="AG947" i="11" s="1"/>
  <c r="AD948" i="11"/>
  <c r="AG948" i="11" s="1"/>
  <c r="AD949" i="11"/>
  <c r="AG949" i="11" s="1"/>
  <c r="AD950" i="11"/>
  <c r="AG950" i="11" s="1"/>
  <c r="AD951" i="11"/>
  <c r="AG951" i="11" s="1"/>
  <c r="AD952" i="11"/>
  <c r="AG952" i="11" s="1"/>
  <c r="AD953" i="11"/>
  <c r="AG953" i="11" s="1"/>
  <c r="AD954" i="11"/>
  <c r="AG954" i="11" s="1"/>
  <c r="AD955" i="11"/>
  <c r="AG955" i="11" s="1"/>
  <c r="AD956" i="11"/>
  <c r="AG956" i="11" s="1"/>
  <c r="AD957" i="11"/>
  <c r="AG957" i="11" s="1"/>
  <c r="AD958" i="11"/>
  <c r="AG958" i="11" s="1"/>
  <c r="AD959" i="11"/>
  <c r="AG959" i="11" s="1"/>
  <c r="AD960" i="11"/>
  <c r="AG960" i="11" s="1"/>
  <c r="AD961" i="11"/>
  <c r="AG961" i="11" s="1"/>
  <c r="AD962" i="11"/>
  <c r="AG962" i="11" s="1"/>
  <c r="AD963" i="11"/>
  <c r="AG963" i="11" s="1"/>
  <c r="AD964" i="11"/>
  <c r="AG964" i="11" s="1"/>
  <c r="AD965" i="11"/>
  <c r="AG965" i="11" s="1"/>
  <c r="AD966" i="11"/>
  <c r="AG966" i="11" s="1"/>
  <c r="AD967" i="11"/>
  <c r="AG967" i="11" s="1"/>
  <c r="AD968" i="11"/>
  <c r="AG968" i="11" s="1"/>
  <c r="AD969" i="11"/>
  <c r="AG969" i="11" s="1"/>
  <c r="AD970" i="11"/>
  <c r="AG970" i="11" s="1"/>
  <c r="AD971" i="11"/>
  <c r="AG971" i="11" s="1"/>
  <c r="AD972" i="11"/>
  <c r="AG972" i="11" s="1"/>
  <c r="AD973" i="11"/>
  <c r="AG973" i="11" s="1"/>
  <c r="AD974" i="11"/>
  <c r="AG974" i="11" s="1"/>
  <c r="AD975" i="11"/>
  <c r="AG975" i="11" s="1"/>
  <c r="AD976" i="11"/>
  <c r="AG976" i="11" s="1"/>
  <c r="AD977" i="11"/>
  <c r="AG977" i="11" s="1"/>
  <c r="AD978" i="11"/>
  <c r="AG978" i="11" s="1"/>
  <c r="AD979" i="11"/>
  <c r="AG979" i="11" s="1"/>
  <c r="AD980" i="11"/>
  <c r="AG980" i="11" s="1"/>
  <c r="AD981" i="11"/>
  <c r="AG981" i="11" s="1"/>
  <c r="AD982" i="11"/>
  <c r="AG982" i="11" s="1"/>
  <c r="AD983" i="11"/>
  <c r="AG983" i="11" s="1"/>
  <c r="AD984" i="11"/>
  <c r="AG984" i="11" s="1"/>
  <c r="AD985" i="11"/>
  <c r="AG985" i="11" s="1"/>
  <c r="AD986" i="11"/>
  <c r="AG986" i="11" s="1"/>
  <c r="AD987" i="11"/>
  <c r="AG987" i="11" s="1"/>
  <c r="AD988" i="11"/>
  <c r="AG988" i="11" s="1"/>
  <c r="AD989" i="11"/>
  <c r="AG989" i="11" s="1"/>
  <c r="AD990" i="11"/>
  <c r="AG990" i="11" s="1"/>
  <c r="AD991" i="11"/>
  <c r="AG991" i="11" s="1"/>
  <c r="AD992" i="11"/>
  <c r="AG992" i="11" s="1"/>
  <c r="AD993" i="11"/>
  <c r="AG993" i="11" s="1"/>
  <c r="AD994" i="11"/>
  <c r="AG994" i="11" s="1"/>
  <c r="AD995" i="11"/>
  <c r="AG995" i="11" s="1"/>
  <c r="AD996" i="11"/>
  <c r="AG996" i="11" s="1"/>
  <c r="AD997" i="11"/>
  <c r="AG997" i="11" s="1"/>
  <c r="AD998" i="11"/>
  <c r="AG998" i="11" s="1"/>
  <c r="AD999" i="11"/>
  <c r="AG999" i="11" s="1"/>
  <c r="AD1000" i="11"/>
  <c r="AG1000" i="11" s="1"/>
  <c r="AD1001" i="11"/>
  <c r="AG1001" i="11" s="1"/>
  <c r="AD1002" i="11"/>
  <c r="AG1002" i="11" s="1"/>
  <c r="AD1003" i="11"/>
  <c r="AG1003" i="11" s="1"/>
  <c r="AD1004" i="11"/>
  <c r="AG1004" i="11" s="1"/>
  <c r="AD1005" i="11"/>
  <c r="AG1005" i="11" s="1"/>
  <c r="AD1006" i="11"/>
  <c r="AG1006" i="11" s="1"/>
  <c r="AD1007" i="11"/>
  <c r="AG1007" i="11" s="1"/>
  <c r="AD1008" i="11"/>
  <c r="AG1008" i="11" s="1"/>
  <c r="AD1009" i="11"/>
  <c r="AG1009" i="11" s="1"/>
  <c r="AD1010" i="11"/>
  <c r="AG1010" i="11" s="1"/>
  <c r="AD1011" i="11"/>
  <c r="AG1011" i="11" s="1"/>
  <c r="AD1012" i="11"/>
  <c r="AG1012" i="11" s="1"/>
  <c r="AD1013" i="11"/>
  <c r="AG1013" i="11" s="1"/>
  <c r="AD1014" i="11"/>
  <c r="AG1014" i="11" s="1"/>
  <c r="AD1015" i="11"/>
  <c r="AG1015" i="11" s="1"/>
  <c r="AD1016" i="11"/>
  <c r="AG1016" i="11" s="1"/>
  <c r="AD1017" i="11"/>
  <c r="AG1017" i="11" s="1"/>
  <c r="AD1018" i="11"/>
  <c r="AG1018" i="11" s="1"/>
  <c r="AD1019" i="11"/>
  <c r="AG1019" i="11" s="1"/>
  <c r="AD1020" i="11"/>
  <c r="AG1020" i="11" s="1"/>
  <c r="AD1021" i="11"/>
  <c r="AG1021" i="11" s="1"/>
  <c r="AD1022" i="11"/>
  <c r="AG1022" i="11" s="1"/>
  <c r="AD1023" i="11"/>
  <c r="AG1023" i="11" s="1"/>
  <c r="AD1024" i="11"/>
  <c r="AG1024" i="11" s="1"/>
  <c r="AD1025" i="11"/>
  <c r="AG1025" i="11" s="1"/>
  <c r="AD1026" i="11"/>
  <c r="AG1026" i="11" s="1"/>
  <c r="AD1027" i="11"/>
  <c r="AG1027" i="11" s="1"/>
  <c r="AD1028" i="11"/>
  <c r="AG1028" i="11" s="1"/>
  <c r="AD1029" i="11"/>
  <c r="AG1029" i="11" s="1"/>
  <c r="AD1030" i="11"/>
  <c r="AG1030" i="11" s="1"/>
  <c r="AD1031" i="11"/>
  <c r="AG1031" i="11" s="1"/>
  <c r="AD1032" i="11"/>
  <c r="AG1032" i="11" s="1"/>
  <c r="AD1033" i="11"/>
  <c r="AG1033" i="11" s="1"/>
  <c r="AD1034" i="11"/>
  <c r="AG1034" i="11" s="1"/>
  <c r="AD1035" i="11"/>
  <c r="AG1035" i="11" s="1"/>
  <c r="AD1036" i="11"/>
  <c r="AG1036" i="11" s="1"/>
  <c r="AD1037" i="11"/>
  <c r="AG1037" i="11" s="1"/>
  <c r="AC8" i="11"/>
  <c r="AC9" i="11"/>
  <c r="AC10" i="11"/>
  <c r="AC11" i="11"/>
  <c r="AC12" i="11"/>
  <c r="AC13" i="11"/>
  <c r="AC14" i="11"/>
  <c r="AC15" i="11"/>
  <c r="AC16" i="11"/>
  <c r="AC17" i="11"/>
  <c r="AC18" i="11"/>
  <c r="AC19" i="11"/>
  <c r="AC20" i="11"/>
  <c r="AC21" i="11"/>
  <c r="AC22" i="11"/>
  <c r="AC23" i="11"/>
  <c r="AC24" i="11"/>
  <c r="AC25" i="11"/>
  <c r="AC26" i="11"/>
  <c r="AC27" i="11"/>
  <c r="AC28" i="11"/>
  <c r="AC29" i="11"/>
  <c r="AC30" i="11"/>
  <c r="AC31" i="11"/>
  <c r="AC32" i="11"/>
  <c r="AC33" i="11"/>
  <c r="AC34" i="11"/>
  <c r="AC35" i="11"/>
  <c r="AC36" i="11"/>
  <c r="AC37" i="11"/>
  <c r="AC38" i="11"/>
  <c r="AC39" i="11"/>
  <c r="AC40" i="11"/>
  <c r="AC41" i="11"/>
  <c r="AC42" i="11"/>
  <c r="AC43" i="11"/>
  <c r="AC44" i="11"/>
  <c r="AC45" i="11"/>
  <c r="AC46" i="11"/>
  <c r="AC47" i="11"/>
  <c r="AC48" i="11"/>
  <c r="AC49" i="11"/>
  <c r="AC50" i="11"/>
  <c r="AC51" i="11"/>
  <c r="AC52" i="11"/>
  <c r="AC53" i="11"/>
  <c r="AC54" i="11"/>
  <c r="AC55" i="11"/>
  <c r="AC56" i="11"/>
  <c r="AC57" i="11"/>
  <c r="AC58" i="11"/>
  <c r="AC59" i="11"/>
  <c r="AC60" i="11"/>
  <c r="AC61" i="11"/>
  <c r="AC62" i="11"/>
  <c r="AC63" i="11"/>
  <c r="AC64" i="11"/>
  <c r="AC65" i="11"/>
  <c r="AC66" i="11"/>
  <c r="AC67" i="11"/>
  <c r="AC68" i="11"/>
  <c r="AC69" i="11"/>
  <c r="AC70" i="11"/>
  <c r="AC71" i="11"/>
  <c r="AC72" i="11"/>
  <c r="AC73" i="11"/>
  <c r="AC74" i="11"/>
  <c r="AC75" i="11"/>
  <c r="AC76" i="11"/>
  <c r="AC77" i="11"/>
  <c r="AC78" i="11"/>
  <c r="AC79" i="11"/>
  <c r="AC80" i="11"/>
  <c r="AC81" i="11"/>
  <c r="AC82" i="11"/>
  <c r="AC83" i="11"/>
  <c r="AC84" i="11"/>
  <c r="AC85" i="11"/>
  <c r="AC86" i="11"/>
  <c r="AC87" i="11"/>
  <c r="AC88" i="11"/>
  <c r="AC89" i="11"/>
  <c r="AC90" i="11"/>
  <c r="AC91" i="11"/>
  <c r="AC92" i="11"/>
  <c r="AC93" i="11"/>
  <c r="AC94" i="11"/>
  <c r="AC95" i="11"/>
  <c r="AC96" i="11"/>
  <c r="AC97" i="11"/>
  <c r="AC98" i="11"/>
  <c r="AC99" i="11"/>
  <c r="AC100" i="11"/>
  <c r="AC101" i="11"/>
  <c r="AC102" i="11"/>
  <c r="AC103" i="11"/>
  <c r="AC104" i="11"/>
  <c r="AC105" i="11"/>
  <c r="AC106" i="11"/>
  <c r="AC107" i="11"/>
  <c r="AC108" i="11"/>
  <c r="AC109" i="11"/>
  <c r="AC110" i="11"/>
  <c r="AC111" i="11"/>
  <c r="AC112" i="11"/>
  <c r="AC113" i="11"/>
  <c r="AC114" i="11"/>
  <c r="AC115" i="11"/>
  <c r="AC116" i="11"/>
  <c r="AC117" i="11"/>
  <c r="AC118" i="11"/>
  <c r="AC119" i="11"/>
  <c r="AC120" i="11"/>
  <c r="AC121" i="11"/>
  <c r="AC122" i="11"/>
  <c r="AC123" i="11"/>
  <c r="AC124" i="11"/>
  <c r="AC125" i="11"/>
  <c r="AC126" i="11"/>
  <c r="AC127" i="11"/>
  <c r="AC128" i="11"/>
  <c r="AC129" i="11"/>
  <c r="AC130" i="11"/>
  <c r="AC131" i="11"/>
  <c r="AC132" i="11"/>
  <c r="AC133" i="11"/>
  <c r="AC134" i="11"/>
  <c r="AC135" i="11"/>
  <c r="AC136" i="11"/>
  <c r="AC137" i="11"/>
  <c r="AC138" i="11"/>
  <c r="AC139" i="11"/>
  <c r="AC140" i="11"/>
  <c r="AC141" i="11"/>
  <c r="AC142" i="11"/>
  <c r="AC143" i="11"/>
  <c r="AC144" i="11"/>
  <c r="AC145" i="11"/>
  <c r="AC146" i="11"/>
  <c r="AC147" i="11"/>
  <c r="AC148" i="11"/>
  <c r="AC149" i="11"/>
  <c r="AC150" i="11"/>
  <c r="AC151" i="11"/>
  <c r="AC152" i="11"/>
  <c r="AC153" i="11"/>
  <c r="AC154" i="11"/>
  <c r="AC155" i="11"/>
  <c r="AC156" i="11"/>
  <c r="AC157" i="11"/>
  <c r="AC158" i="11"/>
  <c r="AC159" i="11"/>
  <c r="AC160" i="11"/>
  <c r="AC161" i="11"/>
  <c r="AC162" i="11"/>
  <c r="AC163" i="11"/>
  <c r="AC164" i="11"/>
  <c r="AC165" i="11"/>
  <c r="AC166" i="11"/>
  <c r="AC167" i="11"/>
  <c r="AC168" i="11"/>
  <c r="AC169" i="11"/>
  <c r="AC170" i="11"/>
  <c r="AC171" i="11"/>
  <c r="AC172" i="11"/>
  <c r="AC173" i="11"/>
  <c r="AC174" i="11"/>
  <c r="AC175" i="11"/>
  <c r="AC176" i="11"/>
  <c r="AC177" i="11"/>
  <c r="AC178" i="11"/>
  <c r="AC179" i="11"/>
  <c r="AC180" i="11"/>
  <c r="AC181" i="11"/>
  <c r="AC182" i="11"/>
  <c r="AC183" i="11"/>
  <c r="AC184" i="11"/>
  <c r="AC185" i="11"/>
  <c r="AC186" i="11"/>
  <c r="AC187" i="11"/>
  <c r="AC188" i="11"/>
  <c r="AC189" i="11"/>
  <c r="AC190" i="11"/>
  <c r="AC191" i="11"/>
  <c r="AC192" i="11"/>
  <c r="AC193" i="11"/>
  <c r="AC194" i="11"/>
  <c r="AC195" i="11"/>
  <c r="AC196" i="11"/>
  <c r="AC197" i="11"/>
  <c r="AC198" i="11"/>
  <c r="AC199" i="11"/>
  <c r="AC200" i="11"/>
  <c r="AC201" i="11"/>
  <c r="AC202" i="11"/>
  <c r="AC203" i="11"/>
  <c r="AC204" i="11"/>
  <c r="AC205" i="11"/>
  <c r="AC206" i="11"/>
  <c r="AC207" i="11"/>
  <c r="AC208" i="11"/>
  <c r="AC209" i="11"/>
  <c r="AC210" i="11"/>
  <c r="AC211" i="11"/>
  <c r="AC212" i="11"/>
  <c r="AC213" i="11"/>
  <c r="AC214" i="11"/>
  <c r="AC215" i="11"/>
  <c r="AC216" i="11"/>
  <c r="AC217" i="11"/>
  <c r="AC218" i="11"/>
  <c r="AC219" i="11"/>
  <c r="AC220" i="11"/>
  <c r="AC221" i="11"/>
  <c r="AC222" i="11"/>
  <c r="AC223" i="11"/>
  <c r="AC224" i="11"/>
  <c r="AC225" i="11"/>
  <c r="AC226" i="11"/>
  <c r="AC227" i="11"/>
  <c r="AC228" i="11"/>
  <c r="AC229" i="11"/>
  <c r="AC230" i="11"/>
  <c r="AC231" i="11"/>
  <c r="AC232" i="11"/>
  <c r="AC233" i="11"/>
  <c r="AC234" i="11"/>
  <c r="AC235" i="11"/>
  <c r="AC236" i="11"/>
  <c r="AC237" i="11"/>
  <c r="AC238" i="11"/>
  <c r="AC239" i="11"/>
  <c r="AC240" i="11"/>
  <c r="AC241" i="11"/>
  <c r="AC242" i="11"/>
  <c r="AC243" i="11"/>
  <c r="AC244" i="11"/>
  <c r="AC245" i="11"/>
  <c r="AC246" i="11"/>
  <c r="AC247" i="11"/>
  <c r="AC248" i="11"/>
  <c r="AC249" i="11"/>
  <c r="AC250" i="11"/>
  <c r="AC251" i="11"/>
  <c r="AC252" i="11"/>
  <c r="AC253" i="11"/>
  <c r="AC254" i="11"/>
  <c r="AC255" i="11"/>
  <c r="AC256" i="11"/>
  <c r="AC257" i="11"/>
  <c r="AC258" i="11"/>
  <c r="AC259" i="11"/>
  <c r="AC260" i="11"/>
  <c r="AC261" i="11"/>
  <c r="AC262" i="11"/>
  <c r="AC263" i="11"/>
  <c r="AC264" i="11"/>
  <c r="AC265" i="11"/>
  <c r="AC266" i="11"/>
  <c r="AC267" i="11"/>
  <c r="AC268" i="11"/>
  <c r="AC269" i="11"/>
  <c r="AC270" i="11"/>
  <c r="AC271" i="11"/>
  <c r="AC272" i="11"/>
  <c r="AC273" i="11"/>
  <c r="AC274" i="11"/>
  <c r="AC275" i="11"/>
  <c r="AC276" i="11"/>
  <c r="AC277" i="11"/>
  <c r="AC278" i="11"/>
  <c r="AC279" i="11"/>
  <c r="AC280" i="11"/>
  <c r="AC281" i="11"/>
  <c r="AC282" i="11"/>
  <c r="AC283" i="11"/>
  <c r="AC284" i="11"/>
  <c r="AC285" i="11"/>
  <c r="AC286" i="11"/>
  <c r="AC287" i="11"/>
  <c r="AC288" i="11"/>
  <c r="AC289" i="11"/>
  <c r="AC290" i="11"/>
  <c r="AC291" i="11"/>
  <c r="AC292" i="11"/>
  <c r="AC293" i="11"/>
  <c r="AC294" i="11"/>
  <c r="AC295" i="11"/>
  <c r="AC296" i="11"/>
  <c r="AC297" i="11"/>
  <c r="AC298" i="11"/>
  <c r="AC299" i="11"/>
  <c r="AC300" i="11"/>
  <c r="AC301" i="11"/>
  <c r="AC302" i="11"/>
  <c r="AC303" i="11"/>
  <c r="AC304" i="11"/>
  <c r="AC305" i="11"/>
  <c r="AC306" i="11"/>
  <c r="AC307" i="11"/>
  <c r="AC308" i="11"/>
  <c r="AC309" i="11"/>
  <c r="AC310" i="11"/>
  <c r="AC311" i="11"/>
  <c r="AC312" i="11"/>
  <c r="AC313" i="11"/>
  <c r="AC314" i="11"/>
  <c r="AC315" i="11"/>
  <c r="AC316" i="11"/>
  <c r="AC317" i="11"/>
  <c r="AC318" i="11"/>
  <c r="AC319" i="11"/>
  <c r="AC320" i="11"/>
  <c r="AC321" i="11"/>
  <c r="AC322" i="11"/>
  <c r="AC323" i="11"/>
  <c r="AC324" i="11"/>
  <c r="AC325" i="11"/>
  <c r="AC326" i="11"/>
  <c r="AC327" i="11"/>
  <c r="AC328" i="11"/>
  <c r="AC329" i="11"/>
  <c r="AC330" i="11"/>
  <c r="AC331" i="11"/>
  <c r="AC332" i="11"/>
  <c r="AC333" i="11"/>
  <c r="AC334" i="11"/>
  <c r="AC335" i="11"/>
  <c r="AC336" i="11"/>
  <c r="AC337" i="11"/>
  <c r="AC338" i="11"/>
  <c r="AC339" i="11"/>
  <c r="AC340" i="11"/>
  <c r="AC341" i="11"/>
  <c r="AC342" i="11"/>
  <c r="AC343" i="11"/>
  <c r="AC344" i="11"/>
  <c r="AC345" i="11"/>
  <c r="AC346" i="11"/>
  <c r="AC347" i="11"/>
  <c r="AC348" i="11"/>
  <c r="AC349" i="11"/>
  <c r="AC350" i="11"/>
  <c r="AC351" i="11"/>
  <c r="AC352" i="11"/>
  <c r="AC353" i="11"/>
  <c r="AC354" i="11"/>
  <c r="AC355" i="11"/>
  <c r="AC356" i="11"/>
  <c r="AC357" i="11"/>
  <c r="AC358" i="11"/>
  <c r="AC359" i="11"/>
  <c r="AC360" i="11"/>
  <c r="AC361" i="11"/>
  <c r="AC362" i="11"/>
  <c r="AC363" i="11"/>
  <c r="AC364" i="11"/>
  <c r="AC365" i="11"/>
  <c r="AC366" i="11"/>
  <c r="AC367" i="11"/>
  <c r="AC368" i="11"/>
  <c r="AC369" i="11"/>
  <c r="AC370" i="11"/>
  <c r="AC371" i="11"/>
  <c r="AC372" i="11"/>
  <c r="AC373" i="11"/>
  <c r="AC374" i="11"/>
  <c r="AC375" i="11"/>
  <c r="AC376" i="11"/>
  <c r="AC377" i="11"/>
  <c r="AC378" i="11"/>
  <c r="AC379" i="11"/>
  <c r="AC380" i="11"/>
  <c r="AC381" i="11"/>
  <c r="AC382" i="11"/>
  <c r="AC383" i="11"/>
  <c r="AC384" i="11"/>
  <c r="AC385" i="11"/>
  <c r="AC386" i="11"/>
  <c r="AC387" i="11"/>
  <c r="AC388" i="11"/>
  <c r="AC389" i="11"/>
  <c r="AC390" i="11"/>
  <c r="AC391" i="11"/>
  <c r="AC392" i="11"/>
  <c r="AC393" i="11"/>
  <c r="AC394" i="11"/>
  <c r="AC395" i="11"/>
  <c r="AC396" i="11"/>
  <c r="AC397" i="11"/>
  <c r="AC398" i="11"/>
  <c r="AC399" i="11"/>
  <c r="AC400" i="11"/>
  <c r="AC401" i="11"/>
  <c r="AC402" i="11"/>
  <c r="AC403" i="11"/>
  <c r="AC404" i="11"/>
  <c r="AC405" i="11"/>
  <c r="AC406" i="11"/>
  <c r="AC407" i="11"/>
  <c r="AC408" i="11"/>
  <c r="AC409" i="11"/>
  <c r="AC410" i="11"/>
  <c r="AC411" i="11"/>
  <c r="AC412" i="11"/>
  <c r="AC413" i="11"/>
  <c r="AC414" i="11"/>
  <c r="AC415" i="11"/>
  <c r="AC416" i="11"/>
  <c r="AC417" i="11"/>
  <c r="AC418" i="11"/>
  <c r="AC419" i="11"/>
  <c r="AC420" i="11"/>
  <c r="AC421" i="11"/>
  <c r="AC422" i="11"/>
  <c r="AC423" i="11"/>
  <c r="AC424" i="11"/>
  <c r="AC425" i="11"/>
  <c r="AC426" i="11"/>
  <c r="AC427" i="11"/>
  <c r="AC428" i="11"/>
  <c r="AC429" i="11"/>
  <c r="AC430" i="11"/>
  <c r="AC431" i="11"/>
  <c r="AC432" i="11"/>
  <c r="AC433" i="11"/>
  <c r="AC434" i="11"/>
  <c r="AC435" i="11"/>
  <c r="AC436" i="11"/>
  <c r="AC437" i="11"/>
  <c r="AC438" i="11"/>
  <c r="AC439" i="11"/>
  <c r="AC440" i="11"/>
  <c r="AC441" i="11"/>
  <c r="AC442" i="11"/>
  <c r="AC443" i="11"/>
  <c r="AC444" i="11"/>
  <c r="AC445" i="11"/>
  <c r="AC446" i="11"/>
  <c r="AC447" i="11"/>
  <c r="AC448" i="11"/>
  <c r="AC449" i="11"/>
  <c r="AC450" i="11"/>
  <c r="AC451" i="11"/>
  <c r="AC452" i="11"/>
  <c r="AC453" i="11"/>
  <c r="AC454" i="11"/>
  <c r="AC455" i="11"/>
  <c r="AC456" i="11"/>
  <c r="AC457" i="11"/>
  <c r="AC458" i="11"/>
  <c r="AC459" i="11"/>
  <c r="AC460" i="11"/>
  <c r="AC461" i="11"/>
  <c r="AC462" i="11"/>
  <c r="AC463" i="11"/>
  <c r="AC464" i="11"/>
  <c r="AC465" i="11"/>
  <c r="AC466" i="11"/>
  <c r="AC467" i="11"/>
  <c r="AC468" i="11"/>
  <c r="AC469" i="11"/>
  <c r="AC470" i="11"/>
  <c r="AC471" i="11"/>
  <c r="AC472" i="11"/>
  <c r="AC473" i="11"/>
  <c r="AC474" i="11"/>
  <c r="AC475" i="11"/>
  <c r="AC476" i="11"/>
  <c r="AC477" i="11"/>
  <c r="AC478" i="11"/>
  <c r="AC479" i="11"/>
  <c r="AC480" i="11"/>
  <c r="AC481" i="11"/>
  <c r="AC482" i="11"/>
  <c r="AC483" i="11"/>
  <c r="AC484" i="11"/>
  <c r="AC485" i="11"/>
  <c r="AC486" i="11"/>
  <c r="AC487" i="11"/>
  <c r="AC488" i="11"/>
  <c r="AC489" i="11"/>
  <c r="AC490" i="11"/>
  <c r="AC491" i="11"/>
  <c r="AC492" i="11"/>
  <c r="AC493" i="11"/>
  <c r="AC494" i="11"/>
  <c r="AC495" i="11"/>
  <c r="AC496" i="11"/>
  <c r="AC497" i="11"/>
  <c r="AC498" i="11"/>
  <c r="AC499" i="11"/>
  <c r="AC500" i="11"/>
  <c r="AC501" i="11"/>
  <c r="AC502" i="11"/>
  <c r="AC503" i="11"/>
  <c r="AC504" i="11"/>
  <c r="AC505" i="11"/>
  <c r="AC506" i="11"/>
  <c r="AC507" i="11"/>
  <c r="AC508" i="11"/>
  <c r="AC509" i="11"/>
  <c r="AC510" i="11"/>
  <c r="AC511" i="11"/>
  <c r="AC512" i="11"/>
  <c r="AC513" i="11"/>
  <c r="AC514" i="11"/>
  <c r="AC515" i="11"/>
  <c r="AC516" i="11"/>
  <c r="AC517" i="11"/>
  <c r="AC518" i="11"/>
  <c r="AC519" i="11"/>
  <c r="AC520" i="11"/>
  <c r="AC521" i="11"/>
  <c r="AC522" i="11"/>
  <c r="AC523" i="11"/>
  <c r="AC524" i="11"/>
  <c r="AC525" i="11"/>
  <c r="AC526" i="11"/>
  <c r="AC527" i="11"/>
  <c r="AC528" i="11"/>
  <c r="AC529" i="11"/>
  <c r="AC530" i="11"/>
  <c r="AC531" i="11"/>
  <c r="AC532" i="11"/>
  <c r="AC533" i="11"/>
  <c r="AC534" i="11"/>
  <c r="AC535" i="11"/>
  <c r="AC536" i="11"/>
  <c r="AC537" i="11"/>
  <c r="AC538" i="11"/>
  <c r="AC539" i="11"/>
  <c r="AC540" i="11"/>
  <c r="AC541" i="11"/>
  <c r="AC542" i="11"/>
  <c r="AC543" i="11"/>
  <c r="AC544" i="11"/>
  <c r="AC545" i="11"/>
  <c r="AC546" i="11"/>
  <c r="AC547" i="11"/>
  <c r="AC548" i="11"/>
  <c r="AC549" i="11"/>
  <c r="AC550" i="11"/>
  <c r="AC551" i="11"/>
  <c r="AC552" i="11"/>
  <c r="AC553" i="11"/>
  <c r="AC554" i="11"/>
  <c r="AC555" i="11"/>
  <c r="AC556" i="11"/>
  <c r="AC557" i="11"/>
  <c r="AC558" i="11"/>
  <c r="AC559" i="11"/>
  <c r="AC560" i="11"/>
  <c r="AC561" i="11"/>
  <c r="AC562" i="11"/>
  <c r="AC563" i="11"/>
  <c r="AC564" i="11"/>
  <c r="AC565" i="11"/>
  <c r="AC566" i="11"/>
  <c r="AC567" i="11"/>
  <c r="AC568" i="11"/>
  <c r="AC569" i="11"/>
  <c r="AC570" i="11"/>
  <c r="AC571" i="11"/>
  <c r="AC572" i="11"/>
  <c r="AC573" i="11"/>
  <c r="AC574" i="11"/>
  <c r="AC575" i="11"/>
  <c r="AC576" i="11"/>
  <c r="AC577" i="11"/>
  <c r="AC578" i="11"/>
  <c r="AC579" i="11"/>
  <c r="AC580" i="11"/>
  <c r="AC581" i="11"/>
  <c r="AC582" i="11"/>
  <c r="AC583" i="11"/>
  <c r="AC584" i="11"/>
  <c r="AC585" i="11"/>
  <c r="AC586" i="11"/>
  <c r="AC587" i="11"/>
  <c r="AC588" i="11"/>
  <c r="AC589" i="11"/>
  <c r="AC590" i="11"/>
  <c r="AC591" i="11"/>
  <c r="AC592" i="11"/>
  <c r="AC593" i="11"/>
  <c r="AC594" i="11"/>
  <c r="AC595" i="11"/>
  <c r="AC596" i="11"/>
  <c r="AC597" i="11"/>
  <c r="AC598" i="11"/>
  <c r="AC599" i="11"/>
  <c r="AC600" i="11"/>
  <c r="AC601" i="11"/>
  <c r="AC602" i="11"/>
  <c r="AC603" i="11"/>
  <c r="AC604" i="11"/>
  <c r="AC605" i="11"/>
  <c r="AC606" i="11"/>
  <c r="AC607" i="11"/>
  <c r="AC608" i="11"/>
  <c r="AC609" i="11"/>
  <c r="AC610" i="11"/>
  <c r="AC611" i="11"/>
  <c r="AC612" i="11"/>
  <c r="AC613" i="11"/>
  <c r="AC614" i="11"/>
  <c r="AC615" i="11"/>
  <c r="AC616" i="11"/>
  <c r="AC617" i="11"/>
  <c r="AC618" i="11"/>
  <c r="AC619" i="11"/>
  <c r="AC620" i="11"/>
  <c r="AC621" i="11"/>
  <c r="AC622" i="11"/>
  <c r="AC623" i="11"/>
  <c r="AC624" i="11"/>
  <c r="AC625" i="11"/>
  <c r="AC626" i="11"/>
  <c r="AC627" i="11"/>
  <c r="AC628" i="11"/>
  <c r="AC629" i="11"/>
  <c r="AC630" i="11"/>
  <c r="AC631" i="11"/>
  <c r="AC632" i="11"/>
  <c r="AC633" i="11"/>
  <c r="AC634" i="11"/>
  <c r="AC635" i="11"/>
  <c r="AC636" i="11"/>
  <c r="AC637" i="11"/>
  <c r="AC638" i="11"/>
  <c r="AC639" i="11"/>
  <c r="AC640" i="11"/>
  <c r="AC641" i="11"/>
  <c r="AC642" i="11"/>
  <c r="AC643" i="11"/>
  <c r="AC644" i="11"/>
  <c r="AC645" i="11"/>
  <c r="AC646" i="11"/>
  <c r="AC647" i="11"/>
  <c r="AC648" i="11"/>
  <c r="AC649" i="11"/>
  <c r="AC650" i="11"/>
  <c r="AC651" i="11"/>
  <c r="AC652" i="11"/>
  <c r="AC653" i="11"/>
  <c r="AC654" i="11"/>
  <c r="AC655" i="11"/>
  <c r="AC656" i="11"/>
  <c r="AC657" i="11"/>
  <c r="AC658" i="11"/>
  <c r="AC659" i="11"/>
  <c r="AC660" i="11"/>
  <c r="AC661" i="11"/>
  <c r="AC662" i="11"/>
  <c r="AC663" i="11"/>
  <c r="AC664" i="11"/>
  <c r="AC665" i="11"/>
  <c r="AC666" i="11"/>
  <c r="AC667" i="11"/>
  <c r="AC668" i="11"/>
  <c r="AC669" i="11"/>
  <c r="AC670" i="11"/>
  <c r="AC671" i="11"/>
  <c r="AC672" i="11"/>
  <c r="AC673" i="11"/>
  <c r="AC674" i="11"/>
  <c r="AC675" i="11"/>
  <c r="AC676" i="11"/>
  <c r="AC677" i="11"/>
  <c r="AC678" i="11"/>
  <c r="AC679" i="11"/>
  <c r="AC680" i="11"/>
  <c r="AC681" i="11"/>
  <c r="AC682" i="11"/>
  <c r="AC683" i="11"/>
  <c r="AC684" i="11"/>
  <c r="AC685" i="11"/>
  <c r="AC686" i="11"/>
  <c r="AC687" i="11"/>
  <c r="AC688" i="11"/>
  <c r="AC689" i="11"/>
  <c r="AC690" i="11"/>
  <c r="AC691" i="11"/>
  <c r="AC692" i="11"/>
  <c r="AC693" i="11"/>
  <c r="AC694" i="11"/>
  <c r="AC695" i="11"/>
  <c r="AC696" i="11"/>
  <c r="AC697" i="11"/>
  <c r="AC698" i="11"/>
  <c r="AC699" i="11"/>
  <c r="AC700" i="11"/>
  <c r="AC701" i="11"/>
  <c r="AC702" i="11"/>
  <c r="AC703" i="11"/>
  <c r="AC704" i="11"/>
  <c r="AC705" i="11"/>
  <c r="AC706" i="11"/>
  <c r="AC707" i="11"/>
  <c r="AC708" i="11"/>
  <c r="AC709" i="11"/>
  <c r="AC710" i="11"/>
  <c r="AC711" i="11"/>
  <c r="AC712" i="11"/>
  <c r="AC713" i="11"/>
  <c r="AC714" i="11"/>
  <c r="AC715" i="11"/>
  <c r="AC716" i="11"/>
  <c r="AC717" i="11"/>
  <c r="AC718" i="11"/>
  <c r="AC719" i="11"/>
  <c r="AC720" i="11"/>
  <c r="AC721" i="11"/>
  <c r="AC722" i="11"/>
  <c r="AC723" i="11"/>
  <c r="AC724" i="11"/>
  <c r="AC725" i="11"/>
  <c r="AC726" i="11"/>
  <c r="AC727" i="11"/>
  <c r="AC728" i="11"/>
  <c r="AC729" i="11"/>
  <c r="AC730" i="11"/>
  <c r="AC731" i="11"/>
  <c r="AC732" i="11"/>
  <c r="AC733" i="11"/>
  <c r="AC734" i="11"/>
  <c r="AC735" i="11"/>
  <c r="AC736" i="11"/>
  <c r="AC737" i="11"/>
  <c r="AC738" i="11"/>
  <c r="AC739" i="11"/>
  <c r="AC740" i="11"/>
  <c r="AC741" i="11"/>
  <c r="AC742" i="11"/>
  <c r="AC743" i="11"/>
  <c r="AC744" i="11"/>
  <c r="AC745" i="11"/>
  <c r="AC746" i="11"/>
  <c r="AC747" i="11"/>
  <c r="AC748" i="11"/>
  <c r="AC749" i="11"/>
  <c r="AC750" i="11"/>
  <c r="AC751" i="11"/>
  <c r="AC752" i="11"/>
  <c r="AC753" i="11"/>
  <c r="AC754" i="11"/>
  <c r="AC755" i="11"/>
  <c r="AC756" i="11"/>
  <c r="AC757" i="11"/>
  <c r="AC758" i="11"/>
  <c r="AC759" i="11"/>
  <c r="AC760" i="11"/>
  <c r="AC761" i="11"/>
  <c r="AC762" i="11"/>
  <c r="AC763" i="11"/>
  <c r="AC764" i="11"/>
  <c r="AC765" i="11"/>
  <c r="AC766" i="11"/>
  <c r="AC767" i="11"/>
  <c r="AC768" i="11"/>
  <c r="AC769" i="11"/>
  <c r="AC770" i="11"/>
  <c r="AC771" i="11"/>
  <c r="AC772" i="11"/>
  <c r="AC773" i="11"/>
  <c r="AC774" i="11"/>
  <c r="AC775" i="11"/>
  <c r="AC776" i="11"/>
  <c r="AC777" i="11"/>
  <c r="AC778" i="11"/>
  <c r="AC779" i="11"/>
  <c r="AC780" i="11"/>
  <c r="AC781" i="11"/>
  <c r="AC782" i="11"/>
  <c r="AC783" i="11"/>
  <c r="AC784" i="11"/>
  <c r="AC785" i="11"/>
  <c r="AC786" i="11"/>
  <c r="AC787" i="11"/>
  <c r="AC788" i="11"/>
  <c r="AC789" i="11"/>
  <c r="AC790" i="11"/>
  <c r="AC791" i="11"/>
  <c r="AC792" i="11"/>
  <c r="AC793" i="11"/>
  <c r="AC794" i="11"/>
  <c r="AC795" i="11"/>
  <c r="AC796" i="11"/>
  <c r="AC797" i="11"/>
  <c r="AC798" i="11"/>
  <c r="AC799" i="11"/>
  <c r="AC800" i="11"/>
  <c r="AC801" i="11"/>
  <c r="AC802" i="11"/>
  <c r="AC803" i="11"/>
  <c r="AC804" i="11"/>
  <c r="AC805" i="11"/>
  <c r="AC806" i="11"/>
  <c r="AC807" i="11"/>
  <c r="AC808" i="11"/>
  <c r="AC809" i="11"/>
  <c r="AC810" i="11"/>
  <c r="AC811" i="11"/>
  <c r="AC812" i="11"/>
  <c r="AC813" i="11"/>
  <c r="AC814" i="11"/>
  <c r="AC815" i="11"/>
  <c r="AC816" i="11"/>
  <c r="AC817" i="11"/>
  <c r="AC818" i="11"/>
  <c r="AC819" i="11"/>
  <c r="AC820" i="11"/>
  <c r="AC821" i="11"/>
  <c r="AC822" i="11"/>
  <c r="AC823" i="11"/>
  <c r="AC824" i="11"/>
  <c r="AC825" i="11"/>
  <c r="AC826" i="11"/>
  <c r="AC827" i="11"/>
  <c r="AC828" i="11"/>
  <c r="AC829" i="11"/>
  <c r="AC830" i="11"/>
  <c r="AC831" i="11"/>
  <c r="AC832" i="11"/>
  <c r="AC833" i="11"/>
  <c r="AC834" i="11"/>
  <c r="AC835" i="11"/>
  <c r="AC836" i="11"/>
  <c r="AC837" i="11"/>
  <c r="AC838" i="11"/>
  <c r="AC839" i="11"/>
  <c r="AC840" i="11"/>
  <c r="AC841" i="11"/>
  <c r="AC842" i="11"/>
  <c r="AC843" i="11"/>
  <c r="AC844" i="11"/>
  <c r="AC845" i="11"/>
  <c r="AC846" i="11"/>
  <c r="AC847" i="11"/>
  <c r="AC848" i="11"/>
  <c r="AC849" i="11"/>
  <c r="AC850" i="11"/>
  <c r="AC851" i="11"/>
  <c r="AC852" i="11"/>
  <c r="AC853" i="11"/>
  <c r="AC854" i="11"/>
  <c r="AC855" i="11"/>
  <c r="AC856" i="11"/>
  <c r="AC857" i="11"/>
  <c r="AC858" i="11"/>
  <c r="AC859" i="11"/>
  <c r="AC860" i="11"/>
  <c r="AC861" i="11"/>
  <c r="AC862" i="11"/>
  <c r="AC863" i="11"/>
  <c r="AC864" i="11"/>
  <c r="AC865" i="11"/>
  <c r="AC866" i="11"/>
  <c r="AC867" i="11"/>
  <c r="AC868" i="11"/>
  <c r="AC869" i="11"/>
  <c r="AC870" i="11"/>
  <c r="AC871" i="11"/>
  <c r="AC872" i="11"/>
  <c r="AC873" i="11"/>
  <c r="AC874" i="11"/>
  <c r="AC875" i="11"/>
  <c r="AC876" i="11"/>
  <c r="AC877" i="11"/>
  <c r="AC878" i="11"/>
  <c r="AC879" i="11"/>
  <c r="AC880" i="11"/>
  <c r="AC881" i="11"/>
  <c r="AC882" i="11"/>
  <c r="AC883" i="11"/>
  <c r="AC884" i="11"/>
  <c r="AC885" i="11"/>
  <c r="AC886" i="11"/>
  <c r="AC887" i="11"/>
  <c r="AC888" i="11"/>
  <c r="AC889" i="11"/>
  <c r="AC890" i="11"/>
  <c r="AC891" i="11"/>
  <c r="AC892" i="11"/>
  <c r="AC893" i="11"/>
  <c r="AC894" i="11"/>
  <c r="AC895" i="11"/>
  <c r="AC896" i="11"/>
  <c r="AC897" i="11"/>
  <c r="AC898" i="11"/>
  <c r="AC899" i="11"/>
  <c r="AC900" i="11"/>
  <c r="AC901" i="11"/>
  <c r="AC902" i="11"/>
  <c r="AC903" i="11"/>
  <c r="AC904" i="11"/>
  <c r="AC905" i="11"/>
  <c r="AC906" i="11"/>
  <c r="AC907" i="11"/>
  <c r="AC908" i="11"/>
  <c r="AC909" i="11"/>
  <c r="AC910" i="11"/>
  <c r="AC911" i="11"/>
  <c r="AC912" i="11"/>
  <c r="AC913" i="11"/>
  <c r="AC914" i="11"/>
  <c r="AC915" i="11"/>
  <c r="AC916" i="11"/>
  <c r="AC917" i="11"/>
  <c r="AC918" i="11"/>
  <c r="AC919" i="11"/>
  <c r="AC920" i="11"/>
  <c r="AC921" i="11"/>
  <c r="AC922" i="11"/>
  <c r="AC923" i="11"/>
  <c r="AC924" i="11"/>
  <c r="AC925" i="11"/>
  <c r="AC926" i="11"/>
  <c r="AC927" i="11"/>
  <c r="AC928" i="11"/>
  <c r="AC929" i="11"/>
  <c r="AC930" i="11"/>
  <c r="AC931" i="11"/>
  <c r="AC932" i="11"/>
  <c r="AC933" i="11"/>
  <c r="AC934" i="11"/>
  <c r="AC935" i="11"/>
  <c r="AC936" i="11"/>
  <c r="AC937" i="11"/>
  <c r="AC938" i="11"/>
  <c r="AC939" i="11"/>
  <c r="AC940" i="11"/>
  <c r="AC941" i="11"/>
  <c r="AC942" i="11"/>
  <c r="AC943" i="11"/>
  <c r="AC944" i="11"/>
  <c r="AC945" i="11"/>
  <c r="AC946" i="11"/>
  <c r="AC947" i="11"/>
  <c r="AC948" i="11"/>
  <c r="AC949" i="11"/>
  <c r="AC950" i="11"/>
  <c r="AC951" i="11"/>
  <c r="AC952" i="11"/>
  <c r="AC953" i="11"/>
  <c r="AC954" i="11"/>
  <c r="AC955" i="11"/>
  <c r="AC956" i="11"/>
  <c r="AC957" i="11"/>
  <c r="AC958" i="11"/>
  <c r="AC959" i="11"/>
  <c r="AC960" i="11"/>
  <c r="AC961" i="11"/>
  <c r="AC962" i="11"/>
  <c r="AC963" i="11"/>
  <c r="AC964" i="11"/>
  <c r="AC965" i="11"/>
  <c r="AC966" i="11"/>
  <c r="AC967" i="11"/>
  <c r="AC968" i="11"/>
  <c r="AC969" i="11"/>
  <c r="AC970" i="11"/>
  <c r="AC971" i="11"/>
  <c r="AC972" i="11"/>
  <c r="AC973" i="11"/>
  <c r="AC974" i="11"/>
  <c r="AC975" i="11"/>
  <c r="AC976" i="11"/>
  <c r="AC977" i="11"/>
  <c r="AC978" i="11"/>
  <c r="AC979" i="11"/>
  <c r="AC980" i="11"/>
  <c r="AC981" i="11"/>
  <c r="AC982" i="11"/>
  <c r="AC983" i="11"/>
  <c r="AC984" i="11"/>
  <c r="AC985" i="11"/>
  <c r="AC986" i="11"/>
  <c r="AC987" i="11"/>
  <c r="AC988" i="11"/>
  <c r="AC989" i="11"/>
  <c r="AC990" i="11"/>
  <c r="AC991" i="11"/>
  <c r="AC992" i="11"/>
  <c r="AC993" i="11"/>
  <c r="AC994" i="11"/>
  <c r="AC995" i="11"/>
  <c r="AC996" i="11"/>
  <c r="AC997" i="11"/>
  <c r="AC998" i="11"/>
  <c r="AC999" i="11"/>
  <c r="AC1000" i="11"/>
  <c r="AC1001" i="11"/>
  <c r="AC1002" i="11"/>
  <c r="AC1003" i="11"/>
  <c r="AC1004" i="11"/>
  <c r="AC1005" i="11"/>
  <c r="AC1006" i="11"/>
  <c r="AC1007" i="11"/>
  <c r="AC1008" i="11"/>
  <c r="AC1009" i="11"/>
  <c r="AC1010" i="11"/>
  <c r="AC1011" i="11"/>
  <c r="AC1012" i="11"/>
  <c r="AC1013" i="11"/>
  <c r="AC1014" i="11"/>
  <c r="AC1015" i="11"/>
  <c r="AC1016" i="11"/>
  <c r="AC1017" i="11"/>
  <c r="AC1018" i="11"/>
  <c r="AC1019" i="11"/>
  <c r="AC1020" i="11"/>
  <c r="AC1021" i="11"/>
  <c r="AC1022" i="11"/>
  <c r="AC1023" i="11"/>
  <c r="AC1024" i="11"/>
  <c r="AC1025" i="11"/>
  <c r="AC1026" i="11"/>
  <c r="AC1027" i="11"/>
  <c r="AC1028" i="11"/>
  <c r="AC1029" i="11"/>
  <c r="AC1030" i="11"/>
  <c r="AC1031" i="11"/>
  <c r="AC1032" i="11"/>
  <c r="AC1033" i="11"/>
  <c r="AC1034" i="11"/>
  <c r="AC1035" i="11"/>
  <c r="AC1036" i="11"/>
  <c r="AC1037" i="11"/>
  <c r="BD1026" i="11" l="1"/>
  <c r="BD1014" i="11"/>
  <c r="BD1002" i="11"/>
  <c r="BD990" i="11"/>
  <c r="BD978" i="11"/>
  <c r="BD966" i="11"/>
  <c r="BD954" i="11"/>
  <c r="BD942" i="11"/>
  <c r="BD930" i="11"/>
  <c r="BD918" i="11"/>
  <c r="BD906" i="11"/>
  <c r="BD894" i="11"/>
  <c r="BD882" i="11"/>
  <c r="BD870" i="11"/>
  <c r="BD858" i="11"/>
  <c r="BD846" i="11"/>
  <c r="BD834" i="11"/>
  <c r="BD822" i="11"/>
  <c r="BD810" i="11"/>
  <c r="BD798" i="11"/>
  <c r="BD786" i="11"/>
  <c r="BD774" i="11"/>
  <c r="BD762" i="11"/>
  <c r="BD750" i="11"/>
  <c r="BD738" i="11"/>
  <c r="BD726" i="11"/>
  <c r="BD714" i="11"/>
  <c r="BD702" i="11"/>
  <c r="BD690" i="11"/>
  <c r="BD678" i="11"/>
  <c r="BD666" i="11"/>
  <c r="BD654" i="11"/>
  <c r="BD642" i="11"/>
  <c r="BD630" i="11"/>
  <c r="BD618" i="11"/>
  <c r="BD606" i="11"/>
  <c r="BD594" i="11"/>
  <c r="BD582" i="11"/>
  <c r="BD570" i="11"/>
  <c r="BD558" i="11"/>
  <c r="BD546" i="11"/>
  <c r="BD534" i="11"/>
  <c r="BD522" i="11"/>
  <c r="BD510" i="11"/>
  <c r="BD498" i="11"/>
  <c r="BD486" i="11"/>
  <c r="BD474" i="11"/>
  <c r="BD462" i="11"/>
  <c r="BD450" i="11"/>
  <c r="BD438" i="11"/>
  <c r="BD426" i="11"/>
  <c r="BD414" i="11"/>
  <c r="BD402" i="11"/>
  <c r="BD390" i="11"/>
  <c r="BD378" i="11"/>
  <c r="BD366" i="11"/>
  <c r="BD354" i="11"/>
  <c r="BD342" i="11"/>
  <c r="BD330" i="11"/>
  <c r="BD318" i="11"/>
  <c r="BD306" i="11"/>
  <c r="BD294" i="11"/>
  <c r="BD282" i="11"/>
  <c r="BD270" i="11"/>
  <c r="BD258" i="11"/>
  <c r="BD246" i="11"/>
  <c r="BD234" i="11"/>
  <c r="BD222" i="11"/>
  <c r="BD210" i="11"/>
  <c r="BD198" i="11"/>
  <c r="BD186" i="11"/>
  <c r="BD174" i="11"/>
  <c r="BD162" i="11"/>
  <c r="BD150" i="11"/>
  <c r="BD138" i="11"/>
  <c r="BD126" i="11"/>
  <c r="BD114" i="11"/>
  <c r="BD102" i="11"/>
  <c r="BD90" i="11"/>
  <c r="BD78" i="11"/>
  <c r="BD66" i="11"/>
  <c r="BD54" i="11"/>
  <c r="BD42" i="11"/>
  <c r="BD30" i="11"/>
  <c r="BD18" i="11"/>
  <c r="BD1003" i="11"/>
  <c r="BD907" i="11"/>
  <c r="BD799" i="11"/>
  <c r="BD691" i="11"/>
  <c r="BD595" i="11"/>
  <c r="BD511" i="11"/>
  <c r="BD415" i="11"/>
  <c r="BD307" i="11"/>
  <c r="BD199" i="11"/>
  <c r="BD79" i="11"/>
  <c r="BD1037" i="11"/>
  <c r="BD1025" i="11"/>
  <c r="BD1013" i="11"/>
  <c r="BD1001" i="11"/>
  <c r="BD989" i="11"/>
  <c r="BD977" i="11"/>
  <c r="BD965" i="11"/>
  <c r="BD953" i="11"/>
  <c r="BD941" i="11"/>
  <c r="BD929" i="11"/>
  <c r="BD917" i="11"/>
  <c r="BD905" i="11"/>
  <c r="BD893" i="11"/>
  <c r="BD881" i="11"/>
  <c r="BD869" i="11"/>
  <c r="BD857" i="11"/>
  <c r="BD845" i="11"/>
  <c r="BD833" i="11"/>
  <c r="BD821" i="11"/>
  <c r="BD809" i="11"/>
  <c r="BD797" i="11"/>
  <c r="BD785" i="11"/>
  <c r="BD773" i="11"/>
  <c r="BD761" i="11"/>
  <c r="BD749" i="11"/>
  <c r="BD737" i="11"/>
  <c r="BD725" i="11"/>
  <c r="BD713" i="11"/>
  <c r="BD701" i="11"/>
  <c r="BD689" i="11"/>
  <c r="BD677" i="11"/>
  <c r="BD665" i="11"/>
  <c r="BD653" i="11"/>
  <c r="BD641" i="11"/>
  <c r="BD629" i="11"/>
  <c r="BD617" i="11"/>
  <c r="AH605" i="11"/>
  <c r="AJ605" i="11" s="1"/>
  <c r="BD605" i="11"/>
  <c r="BD593" i="11"/>
  <c r="BD581" i="11"/>
  <c r="BD569" i="11"/>
  <c r="BD557" i="11"/>
  <c r="BD545" i="11"/>
  <c r="BD533" i="11"/>
  <c r="BD521" i="11"/>
  <c r="BD509" i="11"/>
  <c r="BD497" i="11"/>
  <c r="BD485" i="11"/>
  <c r="BD473" i="11"/>
  <c r="BD461" i="11"/>
  <c r="BD449" i="11"/>
  <c r="BD437" i="11"/>
  <c r="BD425" i="11"/>
  <c r="BD413" i="11"/>
  <c r="BD401" i="11"/>
  <c r="BD389" i="11"/>
  <c r="BD377" i="11"/>
  <c r="BD365" i="11"/>
  <c r="BD353" i="11"/>
  <c r="BD341" i="11"/>
  <c r="BD329" i="11"/>
  <c r="BD317" i="11"/>
  <c r="BD305" i="11"/>
  <c r="BD293" i="11"/>
  <c r="BD281" i="11"/>
  <c r="BD269" i="11"/>
  <c r="BD257" i="11"/>
  <c r="BD245" i="11"/>
  <c r="BD233" i="11"/>
  <c r="BD221" i="11"/>
  <c r="BD209" i="11"/>
  <c r="BD197" i="11"/>
  <c r="BD185" i="11"/>
  <c r="BD173" i="11"/>
  <c r="BD161" i="11"/>
  <c r="BD149" i="11"/>
  <c r="BD137" i="11"/>
  <c r="BD125" i="11"/>
  <c r="BD113" i="11"/>
  <c r="BD101" i="11"/>
  <c r="BD89" i="11"/>
  <c r="BD77" i="11"/>
  <c r="BD65" i="11"/>
  <c r="BD53" i="11"/>
  <c r="BD41" i="11"/>
  <c r="BD29" i="11"/>
  <c r="BD17" i="11"/>
  <c r="BD811" i="11"/>
  <c r="BD655" i="11"/>
  <c r="BD499" i="11"/>
  <c r="BD367" i="11"/>
  <c r="BD223" i="11"/>
  <c r="BD55" i="11"/>
  <c r="BD1036" i="11"/>
  <c r="BD1024" i="11"/>
  <c r="AH1012" i="11"/>
  <c r="AJ1012" i="11" s="1"/>
  <c r="BD1012" i="11"/>
  <c r="BD1000" i="11"/>
  <c r="BD988" i="11"/>
  <c r="BD976" i="11"/>
  <c r="BD964" i="11"/>
  <c r="BD952" i="11"/>
  <c r="BD940" i="11"/>
  <c r="BD928" i="11"/>
  <c r="BD916" i="11"/>
  <c r="BD904" i="11"/>
  <c r="BD892" i="11"/>
  <c r="BD880" i="11"/>
  <c r="BD868" i="11"/>
  <c r="BD856" i="11"/>
  <c r="BD844" i="11"/>
  <c r="BD832" i="11"/>
  <c r="BD820" i="11"/>
  <c r="BD808" i="11"/>
  <c r="BD796" i="11"/>
  <c r="BD784" i="11"/>
  <c r="BD772" i="11"/>
  <c r="BD760" i="11"/>
  <c r="BD748" i="11"/>
  <c r="BD736" i="11"/>
  <c r="BD724" i="11"/>
  <c r="BD712" i="11"/>
  <c r="BD700" i="11"/>
  <c r="BD688" i="11"/>
  <c r="BD676" i="11"/>
  <c r="BD664" i="11"/>
  <c r="BD652" i="11"/>
  <c r="BD640" i="11"/>
  <c r="BD628" i="11"/>
  <c r="BD616" i="11"/>
  <c r="BD604" i="11"/>
  <c r="BD592" i="11"/>
  <c r="BD580" i="11"/>
  <c r="BD568" i="11"/>
  <c r="BD556" i="11"/>
  <c r="BD544" i="11"/>
  <c r="BD532" i="11"/>
  <c r="BD520" i="11"/>
  <c r="BD508" i="11"/>
  <c r="BD496" i="11"/>
  <c r="BD484" i="11"/>
  <c r="BD472" i="11"/>
  <c r="BD460" i="11"/>
  <c r="BD448" i="11"/>
  <c r="BD436" i="11"/>
  <c r="BD424" i="11"/>
  <c r="BD412" i="11"/>
  <c r="BD400" i="11"/>
  <c r="BD388" i="11"/>
  <c r="BD376" i="11"/>
  <c r="BD364" i="11"/>
  <c r="BD352" i="11"/>
  <c r="BD340" i="11"/>
  <c r="BD328" i="11"/>
  <c r="BD316" i="11"/>
  <c r="BD304" i="11"/>
  <c r="BD292" i="11"/>
  <c r="BD280" i="11"/>
  <c r="BD268" i="11"/>
  <c r="BD256" i="11"/>
  <c r="BD244" i="11"/>
  <c r="BD232" i="11"/>
  <c r="BD220" i="11"/>
  <c r="BD208" i="11"/>
  <c r="BD196" i="11"/>
  <c r="BD184" i="11"/>
  <c r="BD172" i="11"/>
  <c r="BD160" i="11"/>
  <c r="BD148" i="11"/>
  <c r="BD136" i="11"/>
  <c r="BD124" i="11"/>
  <c r="BD112" i="11"/>
  <c r="BD100" i="11"/>
  <c r="BD88" i="11"/>
  <c r="BD76" i="11"/>
  <c r="BD64" i="11"/>
  <c r="BD52" i="11"/>
  <c r="BD40" i="11"/>
  <c r="BD28" i="11"/>
  <c r="BD16" i="11"/>
  <c r="BD1015" i="11"/>
  <c r="BD859" i="11"/>
  <c r="BD715" i="11"/>
  <c r="BD559" i="11"/>
  <c r="BD391" i="11"/>
  <c r="BD235" i="11"/>
  <c r="BD43" i="11"/>
  <c r="BD1035" i="11"/>
  <c r="BD1023" i="11"/>
  <c r="BD1011" i="11"/>
  <c r="BD999" i="11"/>
  <c r="BD987" i="11"/>
  <c r="BD975" i="11"/>
  <c r="BD963" i="11"/>
  <c r="BD951" i="11"/>
  <c r="BD939" i="11"/>
  <c r="BD927" i="11"/>
  <c r="BD915" i="11"/>
  <c r="BD903" i="11"/>
  <c r="BD891" i="11"/>
  <c r="BD879" i="11"/>
  <c r="BD867" i="11"/>
  <c r="BD855" i="11"/>
  <c r="BD843" i="11"/>
  <c r="BD831" i="11"/>
  <c r="BD819" i="11"/>
  <c r="BD807" i="11"/>
  <c r="BD795" i="11"/>
  <c r="BD783" i="11"/>
  <c r="BD771" i="11"/>
  <c r="BD759" i="11"/>
  <c r="BD747" i="11"/>
  <c r="BD735" i="11"/>
  <c r="BD723" i="11"/>
  <c r="BD711" i="11"/>
  <c r="BD699" i="11"/>
  <c r="BD687" i="11"/>
  <c r="BD675" i="11"/>
  <c r="BD663" i="11"/>
  <c r="BD651" i="11"/>
  <c r="BD639" i="11"/>
  <c r="BD627" i="11"/>
  <c r="BD615" i="11"/>
  <c r="BD603" i="11"/>
  <c r="BD591" i="11"/>
  <c r="BD579" i="11"/>
  <c r="BD567" i="11"/>
  <c r="BD555" i="11"/>
  <c r="BD543" i="11"/>
  <c r="BD531" i="11"/>
  <c r="BD519" i="11"/>
  <c r="BD507" i="11"/>
  <c r="BD495" i="11"/>
  <c r="BD483" i="11"/>
  <c r="BD471" i="11"/>
  <c r="BD459" i="11"/>
  <c r="BD447" i="11"/>
  <c r="BD435" i="11"/>
  <c r="BD423" i="11"/>
  <c r="BD411" i="11"/>
  <c r="BD399" i="11"/>
  <c r="BD387" i="11"/>
  <c r="BD375" i="11"/>
  <c r="BD363" i="11"/>
  <c r="BD351" i="11"/>
  <c r="BD339" i="11"/>
  <c r="BD327" i="11"/>
  <c r="BD315" i="11"/>
  <c r="BD303" i="11"/>
  <c r="BD291" i="11"/>
  <c r="BD279" i="11"/>
  <c r="BD267" i="11"/>
  <c r="BD255" i="11"/>
  <c r="BD243" i="11"/>
  <c r="BD231" i="11"/>
  <c r="BD219" i="11"/>
  <c r="BD207" i="11"/>
  <c r="BD195" i="11"/>
  <c r="BD183" i="11"/>
  <c r="BD171" i="11"/>
  <c r="BD159" i="11"/>
  <c r="BD147" i="11"/>
  <c r="BD135" i="11"/>
  <c r="BD123" i="11"/>
  <c r="BD111" i="11"/>
  <c r="AH99" i="11"/>
  <c r="AJ99" i="11" s="1"/>
  <c r="BD99" i="11"/>
  <c r="BD87" i="11"/>
  <c r="BD75" i="11"/>
  <c r="BD63" i="11"/>
  <c r="BD51" i="11"/>
  <c r="BD39" i="11"/>
  <c r="BD27" i="11"/>
  <c r="BD15" i="11"/>
  <c r="BD1034" i="11"/>
  <c r="BD1022" i="11"/>
  <c r="BD1010" i="11"/>
  <c r="BD998" i="11"/>
  <c r="BD986" i="11"/>
  <c r="BD974" i="11"/>
  <c r="BD962" i="11"/>
  <c r="BD950" i="11"/>
  <c r="BD938" i="11"/>
  <c r="BD926" i="11"/>
  <c r="BD914" i="11"/>
  <c r="BD902" i="11"/>
  <c r="BD890" i="11"/>
  <c r="BD878" i="11"/>
  <c r="BD866" i="11"/>
  <c r="BD854" i="11"/>
  <c r="BD842" i="11"/>
  <c r="BD830" i="11"/>
  <c r="BD818" i="11"/>
  <c r="BD806" i="11"/>
  <c r="BD794" i="11"/>
  <c r="BD782" i="11"/>
  <c r="BD770" i="11"/>
  <c r="BD758" i="11"/>
  <c r="BD746" i="11"/>
  <c r="BD734" i="11"/>
  <c r="BD722" i="11"/>
  <c r="BD710" i="11"/>
  <c r="BD698" i="11"/>
  <c r="BD686" i="11"/>
  <c r="BD674" i="11"/>
  <c r="BD662" i="11"/>
  <c r="BD650" i="11"/>
  <c r="BD638" i="11"/>
  <c r="BD626" i="11"/>
  <c r="BD614" i="11"/>
  <c r="BD602" i="11"/>
  <c r="BD590" i="11"/>
  <c r="BD578" i="11"/>
  <c r="BD566" i="11"/>
  <c r="BD554" i="11"/>
  <c r="BD542" i="11"/>
  <c r="BD530" i="11"/>
  <c r="BD518" i="11"/>
  <c r="BD506" i="11"/>
  <c r="BD494" i="11"/>
  <c r="BD482" i="11"/>
  <c r="BD470" i="11"/>
  <c r="BD458" i="11"/>
  <c r="BD446" i="11"/>
  <c r="BD434" i="11"/>
  <c r="BD422" i="11"/>
  <c r="BD410" i="11"/>
  <c r="BD398" i="11"/>
  <c r="BD386" i="11"/>
  <c r="BD374" i="11"/>
  <c r="BD362" i="11"/>
  <c r="BD350" i="11"/>
  <c r="BD338" i="11"/>
  <c r="BD326" i="11"/>
  <c r="BD314" i="11"/>
  <c r="BD302" i="11"/>
  <c r="BD290" i="11"/>
  <c r="BD278" i="11"/>
  <c r="BD266" i="11"/>
  <c r="BD254" i="11"/>
  <c r="BD242" i="11"/>
  <c r="BD230" i="11"/>
  <c r="BD218" i="11"/>
  <c r="BD206" i="11"/>
  <c r="BD194" i="11"/>
  <c r="BD182" i="11"/>
  <c r="BD170" i="11"/>
  <c r="BD158" i="11"/>
  <c r="BD146" i="11"/>
  <c r="BD134" i="11"/>
  <c r="BD122" i="11"/>
  <c r="BD110" i="11"/>
  <c r="BD98" i="11"/>
  <c r="BD86" i="11"/>
  <c r="BD74" i="11"/>
  <c r="BD62" i="11"/>
  <c r="BD50" i="11"/>
  <c r="BD38" i="11"/>
  <c r="BD26" i="11"/>
  <c r="BD14" i="11"/>
  <c r="BD979" i="11"/>
  <c r="BD919" i="11"/>
  <c r="BD835" i="11"/>
  <c r="BD739" i="11"/>
  <c r="BD679" i="11"/>
  <c r="BD571" i="11"/>
  <c r="BD439" i="11"/>
  <c r="BD343" i="11"/>
  <c r="BD211" i="11"/>
  <c r="BD91" i="11"/>
  <c r="AH1033" i="11"/>
  <c r="AJ1033" i="11" s="1"/>
  <c r="BD1033" i="11"/>
  <c r="BD1021" i="11"/>
  <c r="BD1009" i="11"/>
  <c r="BD997" i="11"/>
  <c r="BD985" i="11"/>
  <c r="BD973" i="11"/>
  <c r="BD961" i="11"/>
  <c r="BD949" i="11"/>
  <c r="BD937" i="11"/>
  <c r="BD925" i="11"/>
  <c r="BD913" i="11"/>
  <c r="BD901" i="11"/>
  <c r="BD889" i="11"/>
  <c r="BD877" i="11"/>
  <c r="BD865" i="11"/>
  <c r="BD853" i="11"/>
  <c r="BD841" i="11"/>
  <c r="BD829" i="11"/>
  <c r="BD817" i="11"/>
  <c r="BD805" i="11"/>
  <c r="BD793" i="11"/>
  <c r="BD781" i="11"/>
  <c r="BD769" i="11"/>
  <c r="BD757" i="11"/>
  <c r="BD745" i="11"/>
  <c r="BD733" i="11"/>
  <c r="BD721" i="11"/>
  <c r="BD709" i="11"/>
  <c r="BD697" i="11"/>
  <c r="BD685" i="11"/>
  <c r="BD673" i="11"/>
  <c r="BD661" i="11"/>
  <c r="BD649" i="11"/>
  <c r="BD637" i="11"/>
  <c r="BD625" i="11"/>
  <c r="BD613" i="11"/>
  <c r="BD601" i="11"/>
  <c r="BD589" i="11"/>
  <c r="BD577" i="11"/>
  <c r="BD565" i="11"/>
  <c r="BD553" i="11"/>
  <c r="BD541" i="11"/>
  <c r="BD529" i="11"/>
  <c r="BD517" i="11"/>
  <c r="BD505" i="11"/>
  <c r="BD493" i="11"/>
  <c r="BD481" i="11"/>
  <c r="AH469" i="11"/>
  <c r="AJ469" i="11" s="1"/>
  <c r="BD469" i="11"/>
  <c r="BD457" i="11"/>
  <c r="BD445" i="11"/>
  <c r="BD433" i="11"/>
  <c r="BD421" i="11"/>
  <c r="BD409" i="11"/>
  <c r="BD397" i="11"/>
  <c r="BD385" i="11"/>
  <c r="BD373" i="11"/>
  <c r="BD361" i="11"/>
  <c r="BD349" i="11"/>
  <c r="BD337" i="11"/>
  <c r="BD325" i="11"/>
  <c r="BD313" i="11"/>
  <c r="BD301" i="11"/>
  <c r="BD289" i="11"/>
  <c r="BD277" i="11"/>
  <c r="BD265" i="11"/>
  <c r="BD253" i="11"/>
  <c r="BD241" i="11"/>
  <c r="BD229" i="11"/>
  <c r="BD217" i="11"/>
  <c r="BD205" i="11"/>
  <c r="BD193" i="11"/>
  <c r="BD181" i="11"/>
  <c r="BD169" i="11"/>
  <c r="BD157" i="11"/>
  <c r="BD145" i="11"/>
  <c r="BD133" i="11"/>
  <c r="BD121" i="11"/>
  <c r="BD109" i="11"/>
  <c r="BD97" i="11"/>
  <c r="BD85" i="11"/>
  <c r="BD73" i="11"/>
  <c r="BD61" i="11"/>
  <c r="BD49" i="11"/>
  <c r="BD37" i="11"/>
  <c r="BD25" i="11"/>
  <c r="BD13" i="11"/>
  <c r="BD955" i="11"/>
  <c r="BD883" i="11"/>
  <c r="BD823" i="11"/>
  <c r="BD727" i="11"/>
  <c r="BD667" i="11"/>
  <c r="BD583" i="11"/>
  <c r="BD523" i="11"/>
  <c r="BD463" i="11"/>
  <c r="BD403" i="11"/>
  <c r="BD331" i="11"/>
  <c r="BD259" i="11"/>
  <c r="BD187" i="11"/>
  <c r="BD151" i="11"/>
  <c r="BD103" i="11"/>
  <c r="BD1032" i="11"/>
  <c r="BD1020" i="11"/>
  <c r="BD1008" i="11"/>
  <c r="BD996" i="11"/>
  <c r="BD984" i="11"/>
  <c r="BD972" i="11"/>
  <c r="BD960" i="11"/>
  <c r="BD948" i="11"/>
  <c r="BD936" i="11"/>
  <c r="BD924" i="11"/>
  <c r="BD912" i="11"/>
  <c r="BD900" i="11"/>
  <c r="BD888" i="11"/>
  <c r="BD876" i="11"/>
  <c r="BD864" i="11"/>
  <c r="BD852" i="11"/>
  <c r="BD840" i="11"/>
  <c r="BD828" i="11"/>
  <c r="BD816" i="11"/>
  <c r="BD804" i="11"/>
  <c r="BD792" i="11"/>
  <c r="BD780" i="11"/>
  <c r="BD768" i="11"/>
  <c r="AH756" i="11"/>
  <c r="AJ756" i="11" s="1"/>
  <c r="BD756" i="11"/>
  <c r="BD744" i="11"/>
  <c r="AH732" i="11"/>
  <c r="AJ732" i="11" s="1"/>
  <c r="BD732" i="11"/>
  <c r="BD720" i="11"/>
  <c r="BD708" i="11"/>
  <c r="BD696" i="11"/>
  <c r="BD684" i="11"/>
  <c r="BD672" i="11"/>
  <c r="BD660" i="11"/>
  <c r="BD648" i="11"/>
  <c r="BD636" i="11"/>
  <c r="BD624" i="11"/>
  <c r="BD612" i="11"/>
  <c r="BD600" i="11"/>
  <c r="BD588" i="11"/>
  <c r="BD576" i="11"/>
  <c r="BD564" i="11"/>
  <c r="BD552" i="11"/>
  <c r="BD540" i="11"/>
  <c r="BD528" i="11"/>
  <c r="BD516" i="11"/>
  <c r="BD504" i="11"/>
  <c r="BD492" i="11"/>
  <c r="BD480" i="11"/>
  <c r="BD468" i="11"/>
  <c r="BD456" i="11"/>
  <c r="BD444" i="11"/>
  <c r="BD432" i="11"/>
  <c r="BD420" i="11"/>
  <c r="BD408" i="11"/>
  <c r="BD396" i="11"/>
  <c r="BD384" i="11"/>
  <c r="BD372" i="11"/>
  <c r="BD360" i="11"/>
  <c r="BD348" i="11"/>
  <c r="BD336" i="11"/>
  <c r="BD324" i="11"/>
  <c r="BD312" i="11"/>
  <c r="BD300" i="11"/>
  <c r="BD288" i="11"/>
  <c r="BD276" i="11"/>
  <c r="BD264" i="11"/>
  <c r="BD252" i="11"/>
  <c r="BD240" i="11"/>
  <c r="BD228" i="11"/>
  <c r="BD216" i="11"/>
  <c r="BD204" i="11"/>
  <c r="BD192" i="11"/>
  <c r="BD180" i="11"/>
  <c r="BD168" i="11"/>
  <c r="BD156" i="11"/>
  <c r="BD144" i="11"/>
  <c r="BD132" i="11"/>
  <c r="BD120" i="11"/>
  <c r="BD108" i="11"/>
  <c r="BD96" i="11"/>
  <c r="BD84" i="11"/>
  <c r="BD72" i="11"/>
  <c r="BD60" i="11"/>
  <c r="BD48" i="11"/>
  <c r="BD36" i="11"/>
  <c r="BD24" i="11"/>
  <c r="BD12" i="11"/>
  <c r="BD991" i="11"/>
  <c r="BD871" i="11"/>
  <c r="BD763" i="11"/>
  <c r="BD631" i="11"/>
  <c r="BD487" i="11"/>
  <c r="BD295" i="11"/>
  <c r="BD19" i="11"/>
  <c r="BD1031" i="11"/>
  <c r="BD1019" i="11"/>
  <c r="BD1007" i="11"/>
  <c r="BD995" i="11"/>
  <c r="BD983" i="11"/>
  <c r="BD971" i="11"/>
  <c r="BD959" i="11"/>
  <c r="BD947" i="11"/>
  <c r="BD935" i="11"/>
  <c r="BD923" i="11"/>
  <c r="BD911" i="11"/>
  <c r="BD899" i="11"/>
  <c r="BD887" i="11"/>
  <c r="BD875" i="11"/>
  <c r="BD863" i="11"/>
  <c r="BD851" i="11"/>
  <c r="BD839" i="11"/>
  <c r="BD827" i="11"/>
  <c r="BD815" i="11"/>
  <c r="BD803" i="11"/>
  <c r="BD791" i="11"/>
  <c r="BD779" i="11"/>
  <c r="BD767" i="11"/>
  <c r="BD755" i="11"/>
  <c r="BD743" i="11"/>
  <c r="BD731" i="11"/>
  <c r="BD719" i="11"/>
  <c r="BD707" i="11"/>
  <c r="BD695" i="11"/>
  <c r="BD683" i="11"/>
  <c r="BD671" i="11"/>
  <c r="BD659" i="11"/>
  <c r="BD647" i="11"/>
  <c r="BD635" i="11"/>
  <c r="BD623" i="11"/>
  <c r="BD611" i="11"/>
  <c r="BD599" i="11"/>
  <c r="BD587" i="11"/>
  <c r="BD575" i="11"/>
  <c r="BD563" i="11"/>
  <c r="BD551" i="11"/>
  <c r="BD539" i="11"/>
  <c r="BD527" i="11"/>
  <c r="BD515" i="11"/>
  <c r="BD503" i="11"/>
  <c r="BD491" i="11"/>
  <c r="BD479" i="11"/>
  <c r="BD467" i="11"/>
  <c r="BD455" i="11"/>
  <c r="BD443" i="11"/>
  <c r="BD431" i="11"/>
  <c r="BD419" i="11"/>
  <c r="BD407" i="11"/>
  <c r="BD395" i="11"/>
  <c r="BD383" i="11"/>
  <c r="BD371" i="11"/>
  <c r="BD359" i="11"/>
  <c r="BD347" i="11"/>
  <c r="BD335" i="11"/>
  <c r="BD323" i="11"/>
  <c r="BD311" i="11"/>
  <c r="BD299" i="11"/>
  <c r="BD287" i="11"/>
  <c r="BD275" i="11"/>
  <c r="BD263" i="11"/>
  <c r="BD251" i="11"/>
  <c r="BD239" i="11"/>
  <c r="BD227" i="11"/>
  <c r="BD215" i="11"/>
  <c r="BD203" i="11"/>
  <c r="BD191" i="11"/>
  <c r="BD179" i="11"/>
  <c r="BD167" i="11"/>
  <c r="BD155" i="11"/>
  <c r="BD143" i="11"/>
  <c r="BD131" i="11"/>
  <c r="BD119" i="11"/>
  <c r="BD107" i="11"/>
  <c r="BD95" i="11"/>
  <c r="BD83" i="11"/>
  <c r="BD71" i="11"/>
  <c r="BD59" i="11"/>
  <c r="AH47" i="11"/>
  <c r="AJ47" i="11" s="1"/>
  <c r="BD47" i="11"/>
  <c r="BD35" i="11"/>
  <c r="BD23" i="11"/>
  <c r="BD11" i="11"/>
  <c r="BD943" i="11"/>
  <c r="BD787" i="11"/>
  <c r="BD643" i="11"/>
  <c r="BD535" i="11"/>
  <c r="BD427" i="11"/>
  <c r="BD355" i="11"/>
  <c r="BD283" i="11"/>
  <c r="BD163" i="11"/>
  <c r="BD67" i="11"/>
  <c r="BD1030" i="11"/>
  <c r="BD1018" i="11"/>
  <c r="BD1006" i="11"/>
  <c r="BD994" i="11"/>
  <c r="BD982" i="11"/>
  <c r="BD970" i="11"/>
  <c r="BD958" i="11"/>
  <c r="BD946" i="11"/>
  <c r="BD934" i="11"/>
  <c r="BD922" i="11"/>
  <c r="BD910" i="11"/>
  <c r="BD898" i="11"/>
  <c r="BD886" i="11"/>
  <c r="BD874" i="11"/>
  <c r="BD862" i="11"/>
  <c r="BD850" i="11"/>
  <c r="BD838" i="11"/>
  <c r="BD826" i="11"/>
  <c r="BD814" i="11"/>
  <c r="BD802" i="11"/>
  <c r="BD790" i="11"/>
  <c r="BD778" i="11"/>
  <c r="BD766" i="11"/>
  <c r="BD754" i="11"/>
  <c r="BD742" i="11"/>
  <c r="BD730" i="11"/>
  <c r="BD718" i="11"/>
  <c r="BD706" i="11"/>
  <c r="BD694" i="11"/>
  <c r="BD682" i="11"/>
  <c r="BD670" i="11"/>
  <c r="BD658" i="11"/>
  <c r="BD646" i="11"/>
  <c r="BD634" i="11"/>
  <c r="BD622" i="11"/>
  <c r="BD610" i="11"/>
  <c r="BD598" i="11"/>
  <c r="BD586" i="11"/>
  <c r="BD574" i="11"/>
  <c r="BD562" i="11"/>
  <c r="BD550" i="11"/>
  <c r="BD538" i="11"/>
  <c r="BD526" i="11"/>
  <c r="BD514" i="11"/>
  <c r="BD502" i="11"/>
  <c r="BD490" i="11"/>
  <c r="BD478" i="11"/>
  <c r="BD466" i="11"/>
  <c r="BD454" i="11"/>
  <c r="BD442" i="11"/>
  <c r="BD430" i="11"/>
  <c r="BD418" i="11"/>
  <c r="BD406" i="11"/>
  <c r="BD394" i="11"/>
  <c r="BD382" i="11"/>
  <c r="BD370" i="11"/>
  <c r="BD358" i="11"/>
  <c r="BD346" i="11"/>
  <c r="BD334" i="11"/>
  <c r="BD322" i="11"/>
  <c r="BD310" i="11"/>
  <c r="BD298" i="11"/>
  <c r="BD286" i="11"/>
  <c r="BD274" i="11"/>
  <c r="BD262" i="11"/>
  <c r="BD250" i="11"/>
  <c r="BD238" i="11"/>
  <c r="BD226" i="11"/>
  <c r="BD214" i="11"/>
  <c r="BD202" i="11"/>
  <c r="BD190" i="11"/>
  <c r="BD178" i="11"/>
  <c r="BD166" i="11"/>
  <c r="BD154" i="11"/>
  <c r="BD142" i="11"/>
  <c r="BD130" i="11"/>
  <c r="BD118" i="11"/>
  <c r="BD106" i="11"/>
  <c r="BD94" i="11"/>
  <c r="BD82" i="11"/>
  <c r="BD70" i="11"/>
  <c r="BD58" i="11"/>
  <c r="BD46" i="11"/>
  <c r="BD34" i="11"/>
  <c r="BD22" i="11"/>
  <c r="BD10" i="11"/>
  <c r="BD967" i="11"/>
  <c r="BD931" i="11"/>
  <c r="BD847" i="11"/>
  <c r="BD775" i="11"/>
  <c r="BD703" i="11"/>
  <c r="BD619" i="11"/>
  <c r="BD547" i="11"/>
  <c r="BD475" i="11"/>
  <c r="BD379" i="11"/>
  <c r="BD319" i="11"/>
  <c r="BD247" i="11"/>
  <c r="BD175" i="11"/>
  <c r="BD139" i="11"/>
  <c r="BD127" i="11"/>
  <c r="BD115" i="11"/>
  <c r="BD1029" i="11"/>
  <c r="AH1017" i="11"/>
  <c r="AJ1017" i="11" s="1"/>
  <c r="BD1017" i="11"/>
  <c r="BD1005" i="11"/>
  <c r="BD993" i="11"/>
  <c r="BD981" i="11"/>
  <c r="BD969" i="11"/>
  <c r="BD957" i="11"/>
  <c r="BD945" i="11"/>
  <c r="BD933" i="11"/>
  <c r="BD921" i="11"/>
  <c r="BD909" i="11"/>
  <c r="BD897" i="11"/>
  <c r="BD885" i="11"/>
  <c r="BD873" i="11"/>
  <c r="BD861" i="11"/>
  <c r="BD849" i="11"/>
  <c r="BD837" i="11"/>
  <c r="BD825" i="11"/>
  <c r="BD813" i="11"/>
  <c r="BD801" i="11"/>
  <c r="BD789" i="11"/>
  <c r="BD777" i="11"/>
  <c r="BD765" i="11"/>
  <c r="BD753" i="11"/>
  <c r="BD741" i="11"/>
  <c r="BD729" i="11"/>
  <c r="BD717" i="11"/>
  <c r="BD705" i="11"/>
  <c r="BD693" i="11"/>
  <c r="BD681" i="11"/>
  <c r="BD669" i="11"/>
  <c r="BD657" i="11"/>
  <c r="BD645" i="11"/>
  <c r="BD633" i="11"/>
  <c r="BD621" i="11"/>
  <c r="BD609" i="11"/>
  <c r="BD597" i="11"/>
  <c r="BD585" i="11"/>
  <c r="BD573" i="11"/>
  <c r="BD561" i="11"/>
  <c r="BD549" i="11"/>
  <c r="BD537" i="11"/>
  <c r="BD525" i="11"/>
  <c r="BD513" i="11"/>
  <c r="BD501" i="11"/>
  <c r="BD489" i="11"/>
  <c r="BD477" i="11"/>
  <c r="BD465" i="11"/>
  <c r="BD453" i="11"/>
  <c r="BD441" i="11"/>
  <c r="BD429" i="11"/>
  <c r="BD417" i="11"/>
  <c r="BD405" i="11"/>
  <c r="BD393" i="11"/>
  <c r="BD381" i="11"/>
  <c r="BD369" i="11"/>
  <c r="BD357" i="11"/>
  <c r="BD345" i="11"/>
  <c r="BD333" i="11"/>
  <c r="BD321" i="11"/>
  <c r="BD309" i="11"/>
  <c r="BD297" i="11"/>
  <c r="BD285" i="11"/>
  <c r="BD273" i="11"/>
  <c r="BD261" i="11"/>
  <c r="BD249" i="11"/>
  <c r="BD237" i="11"/>
  <c r="BD225" i="11"/>
  <c r="BD213" i="11"/>
  <c r="BD201" i="11"/>
  <c r="BD189" i="11"/>
  <c r="BD177" i="11"/>
  <c r="BD165" i="11"/>
  <c r="BD153" i="11"/>
  <c r="BD141" i="11"/>
  <c r="BD129" i="11"/>
  <c r="BD117" i="11"/>
  <c r="BD105" i="11"/>
  <c r="BD93" i="11"/>
  <c r="BD81" i="11"/>
  <c r="BD69" i="11"/>
  <c r="BD57" i="11"/>
  <c r="BD45" i="11"/>
  <c r="BD33" i="11"/>
  <c r="BD21" i="11"/>
  <c r="BD9" i="11"/>
  <c r="BD1027" i="11"/>
  <c r="BD895" i="11"/>
  <c r="BD751" i="11"/>
  <c r="BD607" i="11"/>
  <c r="BD451" i="11"/>
  <c r="BD271" i="11"/>
  <c r="BD31" i="11"/>
  <c r="BD1028" i="11"/>
  <c r="BD1016" i="11"/>
  <c r="BD1004" i="11"/>
  <c r="BD992" i="11"/>
  <c r="BD980" i="11"/>
  <c r="BD968" i="11"/>
  <c r="BD956" i="11"/>
  <c r="BD944" i="11"/>
  <c r="BD932" i="11"/>
  <c r="BD920" i="11"/>
  <c r="BD908" i="11"/>
  <c r="BD896" i="11"/>
  <c r="BD884" i="11"/>
  <c r="BD872" i="11"/>
  <c r="BD860" i="11"/>
  <c r="BD848" i="11"/>
  <c r="BD836" i="11"/>
  <c r="BD824" i="11"/>
  <c r="BD812" i="11"/>
  <c r="BD800" i="11"/>
  <c r="BD788" i="11"/>
  <c r="AH776" i="11"/>
  <c r="AJ776" i="11" s="1"/>
  <c r="BD776" i="11"/>
  <c r="BD764" i="11"/>
  <c r="BD752" i="11"/>
  <c r="BD740" i="11"/>
  <c r="AH728" i="11"/>
  <c r="AJ728" i="11" s="1"/>
  <c r="BD728" i="11"/>
  <c r="BD716" i="11"/>
  <c r="BD704" i="11"/>
  <c r="BD692" i="11"/>
  <c r="BD680" i="11"/>
  <c r="BD668" i="11"/>
  <c r="BD656" i="11"/>
  <c r="BD644" i="11"/>
  <c r="BD632" i="11"/>
  <c r="BD620" i="11"/>
  <c r="BD608" i="11"/>
  <c r="BD596" i="11"/>
  <c r="BD584" i="11"/>
  <c r="BD572" i="11"/>
  <c r="BD560" i="11"/>
  <c r="BD548" i="11"/>
  <c r="BD536" i="11"/>
  <c r="BD524" i="11"/>
  <c r="BD512" i="11"/>
  <c r="BD500" i="11"/>
  <c r="BD488" i="11"/>
  <c r="BD476" i="11"/>
  <c r="BD464" i="11"/>
  <c r="BD452" i="11"/>
  <c r="BD440" i="11"/>
  <c r="BD428" i="11"/>
  <c r="BD416" i="11"/>
  <c r="BD404" i="11"/>
  <c r="BD392" i="11"/>
  <c r="BD380" i="11"/>
  <c r="BD368" i="11"/>
  <c r="BD356" i="11"/>
  <c r="BD344" i="11"/>
  <c r="BD332" i="11"/>
  <c r="BD320" i="11"/>
  <c r="BD308" i="11"/>
  <c r="BD296" i="11"/>
  <c r="BD284" i="11"/>
  <c r="BD272" i="11"/>
  <c r="BD260" i="11"/>
  <c r="BD248" i="11"/>
  <c r="BD236" i="11"/>
  <c r="BD224" i="11"/>
  <c r="BD212" i="11"/>
  <c r="BD200" i="11"/>
  <c r="BD188" i="11"/>
  <c r="BD176" i="11"/>
  <c r="BD164" i="11"/>
  <c r="BD152" i="11"/>
  <c r="BD140" i="11"/>
  <c r="BD128" i="11"/>
  <c r="BD116" i="11"/>
  <c r="BD104" i="11"/>
  <c r="BD92" i="11"/>
  <c r="BD80" i="11"/>
  <c r="BD68" i="11"/>
  <c r="BD56" i="11"/>
  <c r="BD44" i="11"/>
  <c r="BD32" i="11"/>
  <c r="BD20" i="11"/>
  <c r="AH8" i="11"/>
  <c r="AJ8" i="11" s="1"/>
  <c r="BD8" i="11"/>
  <c r="AH1014" i="11"/>
  <c r="AJ1014" i="11" s="1"/>
  <c r="AH690" i="11"/>
  <c r="AJ690" i="11" s="1"/>
  <c r="AH654" i="11"/>
  <c r="AJ654" i="11" s="1"/>
  <c r="AH1037" i="11"/>
  <c r="AJ1037" i="11" s="1"/>
  <c r="AH1013" i="11"/>
  <c r="AJ1013" i="11" s="1"/>
  <c r="AH653" i="11"/>
  <c r="AJ653" i="11" s="1"/>
  <c r="AH593" i="11"/>
  <c r="AJ593" i="11" s="1"/>
  <c r="AH101" i="11"/>
  <c r="AJ101" i="11" s="1"/>
  <c r="AH1036" i="11"/>
  <c r="AJ1036" i="11" s="1"/>
  <c r="AH604" i="11"/>
  <c r="AJ604" i="11" s="1"/>
  <c r="AH172" i="11"/>
  <c r="AJ172" i="11" s="1"/>
  <c r="AH1011" i="11"/>
  <c r="AJ1011" i="11" s="1"/>
  <c r="AH339" i="11"/>
  <c r="AJ339" i="11" s="1"/>
  <c r="AH207" i="11"/>
  <c r="AJ207" i="11" s="1"/>
  <c r="AH805" i="11"/>
  <c r="AJ805" i="11" s="1"/>
  <c r="AH721" i="11"/>
  <c r="AJ721" i="11" s="1"/>
  <c r="AH445" i="11"/>
  <c r="AJ445" i="11" s="1"/>
  <c r="AH722" i="11"/>
  <c r="AJ722" i="11" s="1"/>
  <c r="AH288" i="11"/>
  <c r="AJ288" i="11" s="1"/>
  <c r="AH228" i="11"/>
  <c r="AJ228" i="11" s="1"/>
  <c r="AH455" i="11"/>
  <c r="AJ455" i="11" s="1"/>
  <c r="AH441" i="11"/>
  <c r="AJ441" i="11" s="1"/>
  <c r="AH417" i="11"/>
  <c r="AJ417" i="11" s="1"/>
  <c r="AH320" i="11"/>
  <c r="AJ320" i="11" s="1"/>
  <c r="AD7" i="11"/>
  <c r="AG7" i="11" s="1"/>
  <c r="AC7" i="11"/>
  <c r="BD7" i="11" l="1"/>
  <c r="AB203" i="11"/>
  <c r="AF203" i="11" s="1"/>
  <c r="AB204" i="11"/>
  <c r="AF204" i="11" s="1"/>
  <c r="AB205" i="11"/>
  <c r="AF205" i="11" s="1"/>
  <c r="AB206" i="11"/>
  <c r="AF206" i="11" s="1"/>
  <c r="AB207" i="11"/>
  <c r="AF207" i="11" s="1"/>
  <c r="AB208" i="11"/>
  <c r="AF208" i="11" s="1"/>
  <c r="AB209" i="11"/>
  <c r="AF209" i="11" s="1"/>
  <c r="AB210" i="11"/>
  <c r="AF210" i="11" s="1"/>
  <c r="AB211" i="11"/>
  <c r="AF211" i="11" s="1"/>
  <c r="AB212" i="11"/>
  <c r="AF212" i="11" s="1"/>
  <c r="AB213" i="11"/>
  <c r="AF213" i="11" s="1"/>
  <c r="AB214" i="11"/>
  <c r="AF214" i="11" s="1"/>
  <c r="AB215" i="11"/>
  <c r="AF215" i="11" s="1"/>
  <c r="AB216" i="11"/>
  <c r="AF216" i="11" s="1"/>
  <c r="AB217" i="11"/>
  <c r="AF217" i="11" s="1"/>
  <c r="AB218" i="11"/>
  <c r="AF218" i="11" s="1"/>
  <c r="AB219" i="11"/>
  <c r="AF219" i="11" s="1"/>
  <c r="AB220" i="11"/>
  <c r="AF220" i="11" s="1"/>
  <c r="AB221" i="11"/>
  <c r="AF221" i="11" s="1"/>
  <c r="AB222" i="11"/>
  <c r="AF222" i="11" s="1"/>
  <c r="AB223" i="11"/>
  <c r="AF223" i="11" s="1"/>
  <c r="AB224" i="11"/>
  <c r="AF224" i="11" s="1"/>
  <c r="AB225" i="11"/>
  <c r="AF225" i="11" s="1"/>
  <c r="AB226" i="11"/>
  <c r="AF226" i="11" s="1"/>
  <c r="AB227" i="11"/>
  <c r="AF227" i="11" s="1"/>
  <c r="AB228" i="11"/>
  <c r="AF228" i="11" s="1"/>
  <c r="AB229" i="11"/>
  <c r="AF229" i="11" s="1"/>
  <c r="AB230" i="11"/>
  <c r="AF230" i="11" s="1"/>
  <c r="AB231" i="11"/>
  <c r="AF231" i="11" s="1"/>
  <c r="AB232" i="11"/>
  <c r="AF232" i="11" s="1"/>
  <c r="AB233" i="11"/>
  <c r="AF233" i="11" s="1"/>
  <c r="AB234" i="11"/>
  <c r="AF234" i="11" s="1"/>
  <c r="AB235" i="11"/>
  <c r="AF235" i="11" s="1"/>
  <c r="AB236" i="11"/>
  <c r="AF236" i="11" s="1"/>
  <c r="AB237" i="11"/>
  <c r="AF237" i="11" s="1"/>
  <c r="AB238" i="11"/>
  <c r="AF238" i="11" s="1"/>
  <c r="AB239" i="11"/>
  <c r="AF239" i="11" s="1"/>
  <c r="AB240" i="11"/>
  <c r="AF240" i="11" s="1"/>
  <c r="AB241" i="11"/>
  <c r="AF241" i="11" s="1"/>
  <c r="AB242" i="11"/>
  <c r="AF242" i="11" s="1"/>
  <c r="AB243" i="11"/>
  <c r="AF243" i="11" s="1"/>
  <c r="AB244" i="11"/>
  <c r="AF244" i="11" s="1"/>
  <c r="AB245" i="11"/>
  <c r="AF245" i="11" s="1"/>
  <c r="AB246" i="11"/>
  <c r="AF246" i="11" s="1"/>
  <c r="AB247" i="11"/>
  <c r="AF247" i="11" s="1"/>
  <c r="AB248" i="11"/>
  <c r="AF248" i="11" s="1"/>
  <c r="AB249" i="11"/>
  <c r="AF249" i="11" s="1"/>
  <c r="AB250" i="11"/>
  <c r="AF250" i="11" s="1"/>
  <c r="AB251" i="11"/>
  <c r="AF251" i="11" s="1"/>
  <c r="AB252" i="11"/>
  <c r="AF252" i="11" s="1"/>
  <c r="AB253" i="11"/>
  <c r="AF253" i="11" s="1"/>
  <c r="AB254" i="11"/>
  <c r="AF254" i="11" s="1"/>
  <c r="AB255" i="11"/>
  <c r="AF255" i="11" s="1"/>
  <c r="AB256" i="11"/>
  <c r="AF256" i="11" s="1"/>
  <c r="AB257" i="11"/>
  <c r="AF257" i="11" s="1"/>
  <c r="AB258" i="11"/>
  <c r="AF258" i="11" s="1"/>
  <c r="AB259" i="11"/>
  <c r="AF259" i="11" s="1"/>
  <c r="AB260" i="11"/>
  <c r="AF260" i="11" s="1"/>
  <c r="AB261" i="11"/>
  <c r="AF261" i="11" s="1"/>
  <c r="AB262" i="11"/>
  <c r="AF262" i="11" s="1"/>
  <c r="AB263" i="11"/>
  <c r="AF263" i="11" s="1"/>
  <c r="AB264" i="11"/>
  <c r="AF264" i="11" s="1"/>
  <c r="AB265" i="11"/>
  <c r="AF265" i="11" s="1"/>
  <c r="AB266" i="11"/>
  <c r="AF266" i="11" s="1"/>
  <c r="AB267" i="11"/>
  <c r="AF267" i="11" s="1"/>
  <c r="AB268" i="11"/>
  <c r="AF268" i="11" s="1"/>
  <c r="AB269" i="11"/>
  <c r="AF269" i="11" s="1"/>
  <c r="AB270" i="11"/>
  <c r="AF270" i="11" s="1"/>
  <c r="AB271" i="11"/>
  <c r="AF271" i="11" s="1"/>
  <c r="AB272" i="11"/>
  <c r="AF272" i="11" s="1"/>
  <c r="AB273" i="11"/>
  <c r="AF273" i="11" s="1"/>
  <c r="AB274" i="11"/>
  <c r="AF274" i="11" s="1"/>
  <c r="AB275" i="11"/>
  <c r="AF275" i="11" s="1"/>
  <c r="AB276" i="11"/>
  <c r="AF276" i="11" s="1"/>
  <c r="AB277" i="11"/>
  <c r="AF277" i="11" s="1"/>
  <c r="AB278" i="11"/>
  <c r="AF278" i="11" s="1"/>
  <c r="AB279" i="11"/>
  <c r="AF279" i="11" s="1"/>
  <c r="AB280" i="11"/>
  <c r="AF280" i="11" s="1"/>
  <c r="AB281" i="11"/>
  <c r="AF281" i="11" s="1"/>
  <c r="AB282" i="11"/>
  <c r="AF282" i="11" s="1"/>
  <c r="AB283" i="11"/>
  <c r="AF283" i="11" s="1"/>
  <c r="AB284" i="11"/>
  <c r="AF284" i="11" s="1"/>
  <c r="AB285" i="11"/>
  <c r="AF285" i="11" s="1"/>
  <c r="AB286" i="11"/>
  <c r="AF286" i="11" s="1"/>
  <c r="AB287" i="11"/>
  <c r="AF287" i="11" s="1"/>
  <c r="AB289" i="11"/>
  <c r="AB290" i="11"/>
  <c r="AB291" i="11"/>
  <c r="AB292" i="11"/>
  <c r="AB293" i="11"/>
  <c r="AB294" i="11"/>
  <c r="AB295" i="11"/>
  <c r="AB296" i="11"/>
  <c r="AB297" i="11"/>
  <c r="AB298" i="11"/>
  <c r="AB299" i="11"/>
  <c r="AB300" i="11"/>
  <c r="AB301" i="11"/>
  <c r="AB302" i="11"/>
  <c r="AB303" i="11"/>
  <c r="AB304" i="11"/>
  <c r="AB305" i="11"/>
  <c r="AB306" i="11"/>
  <c r="AB307" i="11"/>
  <c r="AB308" i="11"/>
  <c r="AB309" i="11"/>
  <c r="AB310" i="11"/>
  <c r="AB311" i="11"/>
  <c r="AB312" i="11"/>
  <c r="AB313" i="11"/>
  <c r="AB314" i="11"/>
  <c r="AB315" i="11"/>
  <c r="AB316" i="11"/>
  <c r="AB317" i="11"/>
  <c r="AB318" i="11"/>
  <c r="AB319" i="11"/>
  <c r="AB320" i="11"/>
  <c r="AF320" i="11" s="1"/>
  <c r="AB321" i="11"/>
  <c r="AB322" i="11"/>
  <c r="AB323" i="11"/>
  <c r="AB324" i="11"/>
  <c r="AB325" i="11"/>
  <c r="AB326" i="11"/>
  <c r="AB327" i="11"/>
  <c r="AB328" i="11"/>
  <c r="AB329" i="11"/>
  <c r="AB330" i="11"/>
  <c r="AB331" i="11"/>
  <c r="AB332" i="11"/>
  <c r="AB333" i="11"/>
  <c r="AB334" i="11"/>
  <c r="AB335" i="11"/>
  <c r="AB336" i="11"/>
  <c r="AB337" i="11"/>
  <c r="AB338" i="11"/>
  <c r="AB340" i="11"/>
  <c r="AB341" i="11"/>
  <c r="AB342" i="11"/>
  <c r="AB343" i="11"/>
  <c r="AB344" i="11"/>
  <c r="AB345" i="11"/>
  <c r="AB346" i="11"/>
  <c r="AB347" i="11"/>
  <c r="AB348" i="11"/>
  <c r="AB349" i="11"/>
  <c r="AB350" i="11"/>
  <c r="AB351" i="11"/>
  <c r="AB352" i="11"/>
  <c r="AB353" i="11"/>
  <c r="AB354" i="11"/>
  <c r="AB355" i="11"/>
  <c r="AB356" i="11"/>
  <c r="AB357" i="11"/>
  <c r="AB358" i="11"/>
  <c r="AB359" i="11"/>
  <c r="AB360" i="11"/>
  <c r="AB361" i="11"/>
  <c r="AB362" i="11"/>
  <c r="AB363" i="11"/>
  <c r="AB364" i="11"/>
  <c r="AB365" i="11"/>
  <c r="AB366" i="11"/>
  <c r="AB367" i="11"/>
  <c r="AB368" i="11"/>
  <c r="AB369" i="11"/>
  <c r="AB370" i="11"/>
  <c r="AB371" i="11"/>
  <c r="AB372" i="11"/>
  <c r="AB373" i="11"/>
  <c r="AB374" i="11"/>
  <c r="AB375" i="11"/>
  <c r="AB376" i="11"/>
  <c r="AB377" i="11"/>
  <c r="AB378" i="11"/>
  <c r="AB379" i="11"/>
  <c r="AB380" i="11"/>
  <c r="AB381" i="11"/>
  <c r="AB382" i="11"/>
  <c r="AB383" i="11"/>
  <c r="AB384" i="11"/>
  <c r="AB385" i="11"/>
  <c r="AB386" i="11"/>
  <c r="AB387" i="11"/>
  <c r="AB388" i="11"/>
  <c r="AB389" i="11"/>
  <c r="AB390" i="11"/>
  <c r="AB391" i="11"/>
  <c r="AB392" i="11"/>
  <c r="AB393" i="11"/>
  <c r="AB394" i="11"/>
  <c r="AB395" i="11"/>
  <c r="AB396" i="11"/>
  <c r="AB397" i="11"/>
  <c r="AB398" i="11"/>
  <c r="AB399" i="11"/>
  <c r="AB400" i="11"/>
  <c r="AB401" i="11"/>
  <c r="AB402" i="11"/>
  <c r="AB403" i="11"/>
  <c r="AB404" i="11"/>
  <c r="AB405" i="11"/>
  <c r="AB406" i="11"/>
  <c r="AB407" i="11"/>
  <c r="AB408" i="11"/>
  <c r="AB409" i="11"/>
  <c r="AB410" i="11"/>
  <c r="AB411" i="11"/>
  <c r="AB412" i="11"/>
  <c r="AB413" i="11"/>
  <c r="AB414" i="11"/>
  <c r="AB415" i="11"/>
  <c r="AB416" i="11"/>
  <c r="AB417" i="11"/>
  <c r="AF417" i="11" s="1"/>
  <c r="AB418" i="11"/>
  <c r="AB419" i="11"/>
  <c r="AB420" i="11"/>
  <c r="AB421" i="11"/>
  <c r="AB422" i="11"/>
  <c r="AB423" i="11"/>
  <c r="AB424" i="11"/>
  <c r="AB425" i="11"/>
  <c r="AB426" i="11"/>
  <c r="AB427" i="11"/>
  <c r="AB428" i="11"/>
  <c r="AB429" i="11"/>
  <c r="AB430" i="11"/>
  <c r="AB431" i="11"/>
  <c r="AB432" i="11"/>
  <c r="AB433" i="11"/>
  <c r="AB434" i="11"/>
  <c r="AB435" i="11"/>
  <c r="AB436" i="11"/>
  <c r="AB437" i="11"/>
  <c r="AB438" i="11"/>
  <c r="AB439" i="11"/>
  <c r="AB440" i="11"/>
  <c r="AB441" i="11"/>
  <c r="AF441" i="11" s="1"/>
  <c r="AB442" i="11"/>
  <c r="AB443" i="11"/>
  <c r="AB444" i="11"/>
  <c r="AB445" i="11"/>
  <c r="AF445" i="11" s="1"/>
  <c r="AB446" i="11"/>
  <c r="AB447" i="11"/>
  <c r="AB448" i="11"/>
  <c r="AB449" i="11"/>
  <c r="AB450" i="11"/>
  <c r="AB451" i="11"/>
  <c r="AB452" i="11"/>
  <c r="AB453" i="11"/>
  <c r="AB454" i="11"/>
  <c r="AB455" i="11"/>
  <c r="AF455" i="11" s="1"/>
  <c r="AB456" i="11"/>
  <c r="AB457" i="11"/>
  <c r="AB458" i="11"/>
  <c r="AB459" i="11"/>
  <c r="AB460" i="11"/>
  <c r="AB461" i="11"/>
  <c r="AB462" i="11"/>
  <c r="AB463" i="11"/>
  <c r="AB464" i="11"/>
  <c r="AB465" i="11"/>
  <c r="AB466" i="11"/>
  <c r="AB467" i="11"/>
  <c r="AB468" i="11"/>
  <c r="AB469" i="11"/>
  <c r="AF469" i="11" s="1"/>
  <c r="AB470" i="11"/>
  <c r="AB471" i="11"/>
  <c r="AB472" i="11"/>
  <c r="AB473" i="11"/>
  <c r="AB474" i="11"/>
  <c r="AB475" i="11"/>
  <c r="AB476" i="11"/>
  <c r="AB477" i="11"/>
  <c r="AB478" i="11"/>
  <c r="AB479" i="11"/>
  <c r="AB480" i="11"/>
  <c r="AB481" i="11"/>
  <c r="AB482" i="11"/>
  <c r="AB483" i="11"/>
  <c r="AB484" i="11"/>
  <c r="AB485" i="11"/>
  <c r="AB486" i="11"/>
  <c r="AB487" i="11"/>
  <c r="AB488" i="11"/>
  <c r="AB489" i="11"/>
  <c r="AB490" i="11"/>
  <c r="AB491" i="11"/>
  <c r="AB492" i="11"/>
  <c r="AB493" i="11"/>
  <c r="AB494" i="11"/>
  <c r="AB495" i="11"/>
  <c r="AB496" i="11"/>
  <c r="AB497" i="11"/>
  <c r="AB498" i="11"/>
  <c r="AB499" i="11"/>
  <c r="AB500" i="11"/>
  <c r="AB501" i="11"/>
  <c r="AB502" i="11"/>
  <c r="AB503" i="11"/>
  <c r="AB504" i="11"/>
  <c r="AB505" i="11"/>
  <c r="AB506" i="11"/>
  <c r="AB507" i="11"/>
  <c r="AB508" i="11"/>
  <c r="AB509" i="11"/>
  <c r="AB510" i="11"/>
  <c r="AB511" i="11"/>
  <c r="AB512" i="11"/>
  <c r="AB513" i="11"/>
  <c r="AB514" i="11"/>
  <c r="AB515" i="11"/>
  <c r="AB516" i="11"/>
  <c r="AB517" i="11"/>
  <c r="AB518" i="11"/>
  <c r="AB519" i="11"/>
  <c r="AB520" i="11"/>
  <c r="AB521" i="11"/>
  <c r="AB522" i="11"/>
  <c r="AB523" i="11"/>
  <c r="AB524" i="11"/>
  <c r="AB525" i="11"/>
  <c r="AB526" i="11"/>
  <c r="AB527" i="11"/>
  <c r="AB528" i="11"/>
  <c r="AB529" i="11"/>
  <c r="AB530" i="11"/>
  <c r="AB531" i="11"/>
  <c r="AB532" i="11"/>
  <c r="AB533" i="11"/>
  <c r="AB534" i="11"/>
  <c r="AB535" i="11"/>
  <c r="AB536" i="11"/>
  <c r="AB537" i="11"/>
  <c r="AB538" i="11"/>
  <c r="AB539" i="11"/>
  <c r="AB540" i="11"/>
  <c r="AB541" i="11"/>
  <c r="AB542" i="11"/>
  <c r="AB543" i="11"/>
  <c r="AB544" i="11"/>
  <c r="AB545" i="11"/>
  <c r="AB546" i="11"/>
  <c r="AB547" i="11"/>
  <c r="AB548" i="11"/>
  <c r="AB549" i="11"/>
  <c r="AB550" i="11"/>
  <c r="AB551" i="11"/>
  <c r="AB552" i="11"/>
  <c r="AB553" i="11"/>
  <c r="AB554" i="11"/>
  <c r="AB555" i="11"/>
  <c r="AB556" i="11"/>
  <c r="AB557" i="11"/>
  <c r="AB558" i="11"/>
  <c r="AB559" i="11"/>
  <c r="AB560" i="11"/>
  <c r="AB561" i="11"/>
  <c r="AB562" i="11"/>
  <c r="AB563" i="11"/>
  <c r="AB564" i="11"/>
  <c r="AB565" i="11"/>
  <c r="AB566" i="11"/>
  <c r="AB567" i="11"/>
  <c r="AB568" i="11"/>
  <c r="AB569" i="11"/>
  <c r="AB570" i="11"/>
  <c r="AB571" i="11"/>
  <c r="AB572" i="11"/>
  <c r="AB573" i="11"/>
  <c r="AB574" i="11"/>
  <c r="AB575" i="11"/>
  <c r="AB576" i="11"/>
  <c r="AB577" i="11"/>
  <c r="AB578" i="11"/>
  <c r="AB579" i="11"/>
  <c r="AB580" i="11"/>
  <c r="AB581" i="11"/>
  <c r="AB582" i="11"/>
  <c r="AB583" i="11"/>
  <c r="AB584" i="11"/>
  <c r="AB585" i="11"/>
  <c r="AB586" i="11"/>
  <c r="AB587" i="11"/>
  <c r="AB588" i="11"/>
  <c r="AB589" i="11"/>
  <c r="AB590" i="11"/>
  <c r="AB591" i="11"/>
  <c r="AB592" i="11"/>
  <c r="AB593" i="11"/>
  <c r="AF593" i="11" s="1"/>
  <c r="AB594" i="11"/>
  <c r="AB595" i="11"/>
  <c r="AB596" i="11"/>
  <c r="AB597" i="11"/>
  <c r="AB598" i="11"/>
  <c r="AB599" i="11"/>
  <c r="AB600" i="11"/>
  <c r="AB601" i="11"/>
  <c r="AB602" i="11"/>
  <c r="AB603" i="11"/>
  <c r="AB604" i="11"/>
  <c r="AF604" i="11" s="1"/>
  <c r="AB605" i="11"/>
  <c r="AF605" i="11" s="1"/>
  <c r="AB606" i="11"/>
  <c r="AB607" i="11"/>
  <c r="AB608" i="11"/>
  <c r="AB609" i="11"/>
  <c r="AB610" i="11"/>
  <c r="AB611" i="11"/>
  <c r="AB612" i="11"/>
  <c r="AB613" i="11"/>
  <c r="AB614" i="11"/>
  <c r="AB615" i="11"/>
  <c r="AB616" i="11"/>
  <c r="AB617" i="11"/>
  <c r="AB618" i="11"/>
  <c r="AB619" i="11"/>
  <c r="AB620" i="11"/>
  <c r="AB621" i="11"/>
  <c r="AB622" i="11"/>
  <c r="AB623" i="11"/>
  <c r="AB624" i="11"/>
  <c r="AB625" i="11"/>
  <c r="AB626" i="11"/>
  <c r="AB627" i="11"/>
  <c r="AB628" i="11"/>
  <c r="AB629" i="11"/>
  <c r="AB630" i="11"/>
  <c r="AB631" i="11"/>
  <c r="AB632" i="11"/>
  <c r="AB633" i="11"/>
  <c r="AB634" i="11"/>
  <c r="AB635" i="11"/>
  <c r="AB636" i="11"/>
  <c r="AB637" i="11"/>
  <c r="AB638" i="11"/>
  <c r="AB639" i="11"/>
  <c r="AB640" i="11"/>
  <c r="AB641" i="11"/>
  <c r="AB642" i="11"/>
  <c r="AB643" i="11"/>
  <c r="AB644" i="11"/>
  <c r="AB645" i="11"/>
  <c r="AB646" i="11"/>
  <c r="AB647" i="11"/>
  <c r="AB648" i="11"/>
  <c r="AB649" i="11"/>
  <c r="AB650" i="11"/>
  <c r="AB651" i="11"/>
  <c r="AB652" i="11"/>
  <c r="AB653" i="11"/>
  <c r="AF653" i="11" s="1"/>
  <c r="AB654" i="11"/>
  <c r="AF654" i="11" s="1"/>
  <c r="AB655" i="11"/>
  <c r="AB656" i="11"/>
  <c r="AB657" i="11"/>
  <c r="AB658" i="11"/>
  <c r="AB659" i="11"/>
  <c r="AB660" i="11"/>
  <c r="AB661" i="11"/>
  <c r="AB662" i="11"/>
  <c r="AB663" i="11"/>
  <c r="AB664" i="11"/>
  <c r="AB665" i="11"/>
  <c r="AB666" i="11"/>
  <c r="AB667" i="11"/>
  <c r="AB668" i="11"/>
  <c r="AB669" i="11"/>
  <c r="AB670" i="11"/>
  <c r="AB671" i="11"/>
  <c r="AB672" i="11"/>
  <c r="AB673" i="11"/>
  <c r="AB674" i="11"/>
  <c r="AB675" i="11"/>
  <c r="AB676" i="11"/>
  <c r="AB677" i="11"/>
  <c r="AB678" i="11"/>
  <c r="AB679" i="11"/>
  <c r="AB680" i="11"/>
  <c r="AB681" i="11"/>
  <c r="AB682" i="11"/>
  <c r="AB683" i="11"/>
  <c r="AB684" i="11"/>
  <c r="AB685" i="11"/>
  <c r="AB686" i="11"/>
  <c r="AB687" i="11"/>
  <c r="AB688" i="11"/>
  <c r="AB689" i="11"/>
  <c r="AB690" i="11"/>
  <c r="AF690" i="11" s="1"/>
  <c r="AB691" i="11"/>
  <c r="AB692" i="11"/>
  <c r="AB693" i="11"/>
  <c r="AB694" i="11"/>
  <c r="AB695" i="11"/>
  <c r="AB696" i="11"/>
  <c r="AB697" i="11"/>
  <c r="AB698" i="11"/>
  <c r="AB699" i="11"/>
  <c r="AB700" i="11"/>
  <c r="AB701" i="11"/>
  <c r="AB702" i="11"/>
  <c r="AB703" i="11"/>
  <c r="AB704" i="11"/>
  <c r="AB705" i="11"/>
  <c r="AB706" i="11"/>
  <c r="AB707" i="11"/>
  <c r="AB708" i="11"/>
  <c r="AB709" i="11"/>
  <c r="AB710" i="11"/>
  <c r="AB711" i="11"/>
  <c r="AB712" i="11"/>
  <c r="AB713" i="11"/>
  <c r="AB714" i="11"/>
  <c r="AB715" i="11"/>
  <c r="AB716" i="11"/>
  <c r="AB717" i="11"/>
  <c r="AB718" i="11"/>
  <c r="AB719" i="11"/>
  <c r="AB720" i="11"/>
  <c r="AB721" i="11"/>
  <c r="AF721" i="11" s="1"/>
  <c r="AB722" i="11"/>
  <c r="AF722" i="11" s="1"/>
  <c r="AB723" i="11"/>
  <c r="AB724" i="11"/>
  <c r="AB725" i="11"/>
  <c r="AB726" i="11"/>
  <c r="AB727" i="11"/>
  <c r="AB728" i="11"/>
  <c r="AF728" i="11" s="1"/>
  <c r="AB729" i="11"/>
  <c r="AB730" i="11"/>
  <c r="AB731" i="11"/>
  <c r="AB733" i="11"/>
  <c r="AB734" i="11"/>
  <c r="AB735" i="11"/>
  <c r="AB736" i="11"/>
  <c r="AB737" i="11"/>
  <c r="AB738" i="11"/>
  <c r="AB739" i="11"/>
  <c r="AB740" i="11"/>
  <c r="AB741" i="11"/>
  <c r="AB742" i="11"/>
  <c r="AB743" i="11"/>
  <c r="AB744" i="11"/>
  <c r="AB745" i="11"/>
  <c r="AB746" i="11"/>
  <c r="AB747" i="11"/>
  <c r="AB748" i="11"/>
  <c r="AB749" i="11"/>
  <c r="AB750" i="11"/>
  <c r="AB751" i="11"/>
  <c r="AB752" i="11"/>
  <c r="AB753" i="11"/>
  <c r="AB754" i="11"/>
  <c r="AB755" i="11"/>
  <c r="AB756" i="11"/>
  <c r="AF756" i="11" s="1"/>
  <c r="AB757" i="11"/>
  <c r="AB758" i="11"/>
  <c r="AB759" i="11"/>
  <c r="AB760" i="11"/>
  <c r="AB761" i="11"/>
  <c r="AB762" i="11"/>
  <c r="AB763" i="11"/>
  <c r="AB764" i="11"/>
  <c r="AB765" i="11"/>
  <c r="AB766" i="11"/>
  <c r="AB767" i="11"/>
  <c r="AB768" i="11"/>
  <c r="AB769" i="11"/>
  <c r="AB770" i="11"/>
  <c r="AB771" i="11"/>
  <c r="AB772" i="11"/>
  <c r="AB773" i="11"/>
  <c r="AB774" i="11"/>
  <c r="AB775" i="11"/>
  <c r="AB776" i="11"/>
  <c r="AF776" i="11" s="1"/>
  <c r="AB777" i="11"/>
  <c r="AB778" i="11"/>
  <c r="AB779" i="11"/>
  <c r="AB780" i="11"/>
  <c r="AB781" i="11"/>
  <c r="AB782" i="11"/>
  <c r="AB783" i="11"/>
  <c r="AB784" i="11"/>
  <c r="AB785" i="11"/>
  <c r="AB786" i="11"/>
  <c r="AB787" i="11"/>
  <c r="AB788" i="11"/>
  <c r="AB789" i="11"/>
  <c r="AB790" i="11"/>
  <c r="AB791" i="11"/>
  <c r="AB792" i="11"/>
  <c r="AB793" i="11"/>
  <c r="AB794" i="11"/>
  <c r="AB795" i="11"/>
  <c r="AB796" i="11"/>
  <c r="AB797" i="11"/>
  <c r="AB798" i="11"/>
  <c r="AB799" i="11"/>
  <c r="AB800" i="11"/>
  <c r="AB801" i="11"/>
  <c r="AB802" i="11"/>
  <c r="AB803" i="11"/>
  <c r="AB804" i="11"/>
  <c r="AB805" i="11"/>
  <c r="AF805" i="11" s="1"/>
  <c r="AB806" i="11"/>
  <c r="AB807" i="11"/>
  <c r="AB808" i="11"/>
  <c r="AB809" i="11"/>
  <c r="AB810" i="11"/>
  <c r="AB811" i="11"/>
  <c r="AB812" i="11"/>
  <c r="AB813" i="11"/>
  <c r="AB814" i="11"/>
  <c r="AB815" i="11"/>
  <c r="AB816" i="11"/>
  <c r="AB817" i="11"/>
  <c r="AB818" i="11"/>
  <c r="AB819" i="11"/>
  <c r="AB820" i="11"/>
  <c r="AB821" i="11"/>
  <c r="AB822" i="11"/>
  <c r="AB823" i="11"/>
  <c r="AB824" i="11"/>
  <c r="AB825" i="11"/>
  <c r="AB826" i="11"/>
  <c r="AB827" i="11"/>
  <c r="AB828" i="11"/>
  <c r="AB829" i="11"/>
  <c r="AB830" i="11"/>
  <c r="AB831" i="11"/>
  <c r="AB832" i="11"/>
  <c r="AB833" i="11"/>
  <c r="AB834" i="11"/>
  <c r="AB835" i="11"/>
  <c r="AB836" i="11"/>
  <c r="AB837" i="11"/>
  <c r="AB838" i="11"/>
  <c r="AB839" i="11"/>
  <c r="AB840" i="11"/>
  <c r="AB841" i="11"/>
  <c r="AB842" i="11"/>
  <c r="AB843" i="11"/>
  <c r="AB844" i="11"/>
  <c r="AB845" i="11"/>
  <c r="AB846" i="11"/>
  <c r="AB847" i="11"/>
  <c r="AB848" i="11"/>
  <c r="AB849" i="11"/>
  <c r="AB850" i="11"/>
  <c r="AB851" i="11"/>
  <c r="AB852" i="11"/>
  <c r="AB853" i="11"/>
  <c r="AB854" i="11"/>
  <c r="AB855" i="11"/>
  <c r="AB856" i="11"/>
  <c r="AB857" i="11"/>
  <c r="AB858" i="11"/>
  <c r="AB859" i="11"/>
  <c r="AB860" i="11"/>
  <c r="AB861" i="11"/>
  <c r="AB862" i="11"/>
  <c r="AB863" i="11"/>
  <c r="AB864" i="11"/>
  <c r="AB865" i="11"/>
  <c r="AB866" i="11"/>
  <c r="AB867" i="11"/>
  <c r="AB868" i="11"/>
  <c r="AB869" i="11"/>
  <c r="AB870" i="11"/>
  <c r="AB871" i="11"/>
  <c r="AB872" i="11"/>
  <c r="AB873" i="11"/>
  <c r="AB874" i="11"/>
  <c r="AB875" i="11"/>
  <c r="AB876" i="11"/>
  <c r="AB877" i="11"/>
  <c r="AB878" i="11"/>
  <c r="AB879" i="11"/>
  <c r="AB880" i="11"/>
  <c r="AB881" i="11"/>
  <c r="AB882" i="11"/>
  <c r="AB883" i="11"/>
  <c r="AB884" i="11"/>
  <c r="AB885" i="11"/>
  <c r="AB886" i="11"/>
  <c r="AB887" i="11"/>
  <c r="AB888" i="11"/>
  <c r="AB889" i="11"/>
  <c r="AB890" i="11"/>
  <c r="AB891" i="11"/>
  <c r="AB892" i="11"/>
  <c r="AB893" i="11"/>
  <c r="AB894" i="11"/>
  <c r="AB895" i="11"/>
  <c r="AB896" i="11"/>
  <c r="AB897" i="11"/>
  <c r="AB898" i="11"/>
  <c r="AB899" i="11"/>
  <c r="AB900" i="11"/>
  <c r="AB901" i="11"/>
  <c r="AB902" i="11"/>
  <c r="AB903" i="11"/>
  <c r="AB904" i="11"/>
  <c r="AB905" i="11"/>
  <c r="AB906" i="11"/>
  <c r="AB907" i="11"/>
  <c r="AB908" i="11"/>
  <c r="AB909" i="11"/>
  <c r="AB910" i="11"/>
  <c r="AB911" i="11"/>
  <c r="AB912" i="11"/>
  <c r="AB913" i="11"/>
  <c r="AB914" i="11"/>
  <c r="AB915" i="11"/>
  <c r="AB916" i="11"/>
  <c r="AB917" i="11"/>
  <c r="AB918" i="11"/>
  <c r="AB919" i="11"/>
  <c r="AB920" i="11"/>
  <c r="AB921" i="11"/>
  <c r="AB922" i="11"/>
  <c r="AB923" i="11"/>
  <c r="AB924" i="11"/>
  <c r="AB925" i="11"/>
  <c r="AB926" i="11"/>
  <c r="AB927" i="11"/>
  <c r="AB928" i="11"/>
  <c r="AB929" i="11"/>
  <c r="AB930" i="11"/>
  <c r="AB931" i="11"/>
  <c r="AB932" i="11"/>
  <c r="AB933" i="11"/>
  <c r="AB934" i="11"/>
  <c r="AB935" i="11"/>
  <c r="AB936" i="11"/>
  <c r="AB937" i="11"/>
  <c r="AB938" i="11"/>
  <c r="AB939" i="11"/>
  <c r="AB940" i="11"/>
  <c r="AB941" i="11"/>
  <c r="AB942" i="11"/>
  <c r="AB943" i="11"/>
  <c r="AB944" i="11"/>
  <c r="AB945" i="11"/>
  <c r="AB946" i="11"/>
  <c r="AB947" i="11"/>
  <c r="AB948" i="11"/>
  <c r="AB949" i="11"/>
  <c r="AB950" i="11"/>
  <c r="AB951" i="11"/>
  <c r="AB952" i="11"/>
  <c r="AB953" i="11"/>
  <c r="AB954" i="11"/>
  <c r="AB955" i="11"/>
  <c r="AB956" i="11"/>
  <c r="AB957" i="11"/>
  <c r="AB958" i="11"/>
  <c r="AB959" i="11"/>
  <c r="AB960" i="11"/>
  <c r="AB961" i="11"/>
  <c r="AB962" i="11"/>
  <c r="AB963" i="11"/>
  <c r="AB964" i="11"/>
  <c r="AB965" i="11"/>
  <c r="AB966" i="11"/>
  <c r="AB967" i="11"/>
  <c r="AB968" i="11"/>
  <c r="AB969" i="11"/>
  <c r="AB970" i="11"/>
  <c r="AB971" i="11"/>
  <c r="AB972" i="11"/>
  <c r="AB973" i="11"/>
  <c r="AB974" i="11"/>
  <c r="AB975" i="11"/>
  <c r="AB976" i="11"/>
  <c r="AB977" i="11"/>
  <c r="AB978" i="11"/>
  <c r="AB979" i="11"/>
  <c r="AB980" i="11"/>
  <c r="AB981" i="11"/>
  <c r="AB982" i="11"/>
  <c r="AB983" i="11"/>
  <c r="AB984" i="11"/>
  <c r="AB985" i="11"/>
  <c r="AB986" i="11"/>
  <c r="AB987" i="11"/>
  <c r="AB988" i="11"/>
  <c r="AB989" i="11"/>
  <c r="AB990" i="11"/>
  <c r="AB991" i="11"/>
  <c r="AB992" i="11"/>
  <c r="AB993" i="11"/>
  <c r="AB994" i="11"/>
  <c r="AB995" i="11"/>
  <c r="AB996" i="11"/>
  <c r="AB997" i="11"/>
  <c r="AB998" i="11"/>
  <c r="AB999" i="11"/>
  <c r="AB1000" i="11"/>
  <c r="AB1001" i="11"/>
  <c r="AB1002" i="11"/>
  <c r="AB1003" i="11"/>
  <c r="AB1004" i="11"/>
  <c r="AB1005" i="11"/>
  <c r="AB1006" i="11"/>
  <c r="AB1007" i="11"/>
  <c r="AB1008" i="11"/>
  <c r="AB1009" i="11"/>
  <c r="AB1010" i="11"/>
  <c r="AB1011" i="11"/>
  <c r="AF1011" i="11" s="1"/>
  <c r="AB1012" i="11"/>
  <c r="AF1012" i="11" s="1"/>
  <c r="AB1013" i="11"/>
  <c r="AF1013" i="11" s="1"/>
  <c r="AB1014" i="11"/>
  <c r="AF1014" i="11" s="1"/>
  <c r="AB1015" i="11"/>
  <c r="AB1016" i="11"/>
  <c r="AB1017" i="11"/>
  <c r="AF1017" i="11" s="1"/>
  <c r="AB1018" i="11"/>
  <c r="AB1019" i="11"/>
  <c r="AB1020" i="11"/>
  <c r="AB1021" i="11"/>
  <c r="AB1022" i="11"/>
  <c r="AB1023" i="11"/>
  <c r="AB1024" i="11"/>
  <c r="AB1025" i="11"/>
  <c r="AB1026" i="11"/>
  <c r="AB1027" i="11"/>
  <c r="AB1028" i="11"/>
  <c r="AB1029" i="11"/>
  <c r="AB1030" i="11"/>
  <c r="AB1031" i="11"/>
  <c r="AB1032" i="11"/>
  <c r="AB1033" i="11"/>
  <c r="AF1033" i="11" s="1"/>
  <c r="AB1034" i="11"/>
  <c r="AB1035" i="11"/>
  <c r="AB1036" i="11"/>
  <c r="AF1036" i="11" s="1"/>
  <c r="AB1037" i="11"/>
  <c r="AF1037" i="11" s="1"/>
  <c r="AB8" i="11"/>
  <c r="AF8" i="11" s="1"/>
  <c r="AB9" i="11"/>
  <c r="AF9" i="11" s="1"/>
  <c r="AB10" i="11"/>
  <c r="AF10" i="11" s="1"/>
  <c r="AB11" i="11"/>
  <c r="AF11" i="11" s="1"/>
  <c r="AB12" i="11"/>
  <c r="AF12" i="11" s="1"/>
  <c r="AB13" i="11"/>
  <c r="AF13" i="11" s="1"/>
  <c r="AB14" i="11"/>
  <c r="AF14" i="11" s="1"/>
  <c r="AB15" i="11"/>
  <c r="AF15" i="11" s="1"/>
  <c r="AB16" i="11"/>
  <c r="AF16" i="11" s="1"/>
  <c r="AB17" i="11"/>
  <c r="AF17" i="11" s="1"/>
  <c r="AB18" i="11"/>
  <c r="AF18" i="11" s="1"/>
  <c r="AB19" i="11"/>
  <c r="AF19" i="11" s="1"/>
  <c r="AB20" i="11"/>
  <c r="AF20" i="11" s="1"/>
  <c r="AB21" i="11"/>
  <c r="AF21" i="11" s="1"/>
  <c r="AB22" i="11"/>
  <c r="AF22" i="11" s="1"/>
  <c r="AB23" i="11"/>
  <c r="AF23" i="11" s="1"/>
  <c r="AB24" i="11"/>
  <c r="AF24" i="11" s="1"/>
  <c r="AB25" i="11"/>
  <c r="AF25" i="11" s="1"/>
  <c r="AB26" i="11"/>
  <c r="AF26" i="11" s="1"/>
  <c r="AB27" i="11"/>
  <c r="AF27" i="11" s="1"/>
  <c r="AB28" i="11"/>
  <c r="AF28" i="11" s="1"/>
  <c r="AB29" i="11"/>
  <c r="AF29" i="11" s="1"/>
  <c r="AB30" i="11"/>
  <c r="AF30" i="11" s="1"/>
  <c r="AB31" i="11"/>
  <c r="AF31" i="11" s="1"/>
  <c r="AB32" i="11"/>
  <c r="AF32" i="11" s="1"/>
  <c r="AB33" i="11"/>
  <c r="AF33" i="11" s="1"/>
  <c r="AB34" i="11"/>
  <c r="AF34" i="11" s="1"/>
  <c r="AB35" i="11"/>
  <c r="AF35" i="11" s="1"/>
  <c r="AB36" i="11"/>
  <c r="AF36" i="11" s="1"/>
  <c r="AB37" i="11"/>
  <c r="AF37" i="11" s="1"/>
  <c r="AB38" i="11"/>
  <c r="AF38" i="11" s="1"/>
  <c r="AB39" i="11"/>
  <c r="AF39" i="11" s="1"/>
  <c r="AB40" i="11"/>
  <c r="AF40" i="11" s="1"/>
  <c r="AB41" i="11"/>
  <c r="AF41" i="11" s="1"/>
  <c r="AB42" i="11"/>
  <c r="AF42" i="11" s="1"/>
  <c r="AB43" i="11"/>
  <c r="AF43" i="11" s="1"/>
  <c r="AB44" i="11"/>
  <c r="AF44" i="11" s="1"/>
  <c r="AB45" i="11"/>
  <c r="AF45" i="11" s="1"/>
  <c r="AB46" i="11"/>
  <c r="AF46" i="11" s="1"/>
  <c r="AB47" i="11"/>
  <c r="AF47" i="11" s="1"/>
  <c r="AB48" i="11"/>
  <c r="AF48" i="11" s="1"/>
  <c r="AB49" i="11"/>
  <c r="AF49" i="11" s="1"/>
  <c r="AB50" i="11"/>
  <c r="AF50" i="11" s="1"/>
  <c r="AB51" i="11"/>
  <c r="AF51" i="11" s="1"/>
  <c r="AB52" i="11"/>
  <c r="AF52" i="11" s="1"/>
  <c r="AB53" i="11"/>
  <c r="AF53" i="11" s="1"/>
  <c r="AB54" i="11"/>
  <c r="AF54" i="11" s="1"/>
  <c r="AB55" i="11"/>
  <c r="AF55" i="11" s="1"/>
  <c r="AB56" i="11"/>
  <c r="AF56" i="11" s="1"/>
  <c r="AB57" i="11"/>
  <c r="AF57" i="11" s="1"/>
  <c r="AB58" i="11"/>
  <c r="AF58" i="11" s="1"/>
  <c r="AB59" i="11"/>
  <c r="AF59" i="11" s="1"/>
  <c r="AB60" i="11"/>
  <c r="AF60" i="11" s="1"/>
  <c r="AB61" i="11"/>
  <c r="AF61" i="11" s="1"/>
  <c r="AB62" i="11"/>
  <c r="AF62" i="11" s="1"/>
  <c r="AB63" i="11"/>
  <c r="AF63" i="11" s="1"/>
  <c r="AB64" i="11"/>
  <c r="AF64" i="11" s="1"/>
  <c r="AB65" i="11"/>
  <c r="AF65" i="11" s="1"/>
  <c r="AB66" i="11"/>
  <c r="AF66" i="11" s="1"/>
  <c r="AB67" i="11"/>
  <c r="AF67" i="11" s="1"/>
  <c r="AB68" i="11"/>
  <c r="AF68" i="11" s="1"/>
  <c r="AB69" i="11"/>
  <c r="AF69" i="11" s="1"/>
  <c r="AB70" i="11"/>
  <c r="AF70" i="11" s="1"/>
  <c r="AB71" i="11"/>
  <c r="AF71" i="11" s="1"/>
  <c r="AB72" i="11"/>
  <c r="AF72" i="11" s="1"/>
  <c r="AB73" i="11"/>
  <c r="AF73" i="11" s="1"/>
  <c r="AB74" i="11"/>
  <c r="AF74" i="11" s="1"/>
  <c r="AB75" i="11"/>
  <c r="AF75" i="11" s="1"/>
  <c r="AB76" i="11"/>
  <c r="AF76" i="11" s="1"/>
  <c r="AB77" i="11"/>
  <c r="AF77" i="11" s="1"/>
  <c r="AB78" i="11"/>
  <c r="AF78" i="11" s="1"/>
  <c r="AB79" i="11"/>
  <c r="AF79" i="11" s="1"/>
  <c r="AB80" i="11"/>
  <c r="AF80" i="11" s="1"/>
  <c r="AB81" i="11"/>
  <c r="AF81" i="11" s="1"/>
  <c r="AB82" i="11"/>
  <c r="AF82" i="11" s="1"/>
  <c r="AB83" i="11"/>
  <c r="AF83" i="11" s="1"/>
  <c r="AB84" i="11"/>
  <c r="AF84" i="11" s="1"/>
  <c r="AB85" i="11"/>
  <c r="AF85" i="11" s="1"/>
  <c r="AB86" i="11"/>
  <c r="AF86" i="11" s="1"/>
  <c r="AB87" i="11"/>
  <c r="AF87" i="11" s="1"/>
  <c r="AB88" i="11"/>
  <c r="AF88" i="11" s="1"/>
  <c r="AB89" i="11"/>
  <c r="AF89" i="11" s="1"/>
  <c r="AB90" i="11"/>
  <c r="AF90" i="11" s="1"/>
  <c r="AB91" i="11"/>
  <c r="AF91" i="11" s="1"/>
  <c r="AB92" i="11"/>
  <c r="AF92" i="11" s="1"/>
  <c r="AB93" i="11"/>
  <c r="AF93" i="11" s="1"/>
  <c r="AB94" i="11"/>
  <c r="AF94" i="11" s="1"/>
  <c r="AB95" i="11"/>
  <c r="AF95" i="11" s="1"/>
  <c r="AB96" i="11"/>
  <c r="AF96" i="11" s="1"/>
  <c r="AB97" i="11"/>
  <c r="AF97" i="11" s="1"/>
  <c r="AB98" i="11"/>
  <c r="AF98" i="11" s="1"/>
  <c r="AB99" i="11"/>
  <c r="AF99" i="11" s="1"/>
  <c r="AB100" i="11"/>
  <c r="AF100" i="11" s="1"/>
  <c r="AB101" i="11"/>
  <c r="AF101" i="11" s="1"/>
  <c r="AB102" i="11"/>
  <c r="AF102" i="11" s="1"/>
  <c r="AB103" i="11"/>
  <c r="AF103" i="11" s="1"/>
  <c r="AB104" i="11"/>
  <c r="AF104" i="11" s="1"/>
  <c r="AB105" i="11"/>
  <c r="AF105" i="11" s="1"/>
  <c r="AB106" i="11"/>
  <c r="AF106" i="11" s="1"/>
  <c r="AB107" i="11"/>
  <c r="AF107" i="11" s="1"/>
  <c r="AB108" i="11"/>
  <c r="AF108" i="11" s="1"/>
  <c r="AB109" i="11"/>
  <c r="AF109" i="11" s="1"/>
  <c r="AB110" i="11"/>
  <c r="AF110" i="11" s="1"/>
  <c r="AB111" i="11"/>
  <c r="AF111" i="11" s="1"/>
  <c r="AB112" i="11"/>
  <c r="AF112" i="11" s="1"/>
  <c r="AB113" i="11"/>
  <c r="AF113" i="11" s="1"/>
  <c r="AB114" i="11"/>
  <c r="AF114" i="11" s="1"/>
  <c r="AB115" i="11"/>
  <c r="AF115" i="11" s="1"/>
  <c r="AB116" i="11"/>
  <c r="AF116" i="11" s="1"/>
  <c r="AB117" i="11"/>
  <c r="AF117" i="11" s="1"/>
  <c r="AB118" i="11"/>
  <c r="AF118" i="11" s="1"/>
  <c r="AB119" i="11"/>
  <c r="AF119" i="11" s="1"/>
  <c r="AB120" i="11"/>
  <c r="AF120" i="11" s="1"/>
  <c r="AB121" i="11"/>
  <c r="AF121" i="11" s="1"/>
  <c r="AB122" i="11"/>
  <c r="AF122" i="11" s="1"/>
  <c r="AB123" i="11"/>
  <c r="AF123" i="11" s="1"/>
  <c r="AB124" i="11"/>
  <c r="AF124" i="11" s="1"/>
  <c r="AB125" i="11"/>
  <c r="AF125" i="11" s="1"/>
  <c r="AB126" i="11"/>
  <c r="AF126" i="11" s="1"/>
  <c r="AB127" i="11"/>
  <c r="AF127" i="11" s="1"/>
  <c r="AB128" i="11"/>
  <c r="AF128" i="11" s="1"/>
  <c r="AB129" i="11"/>
  <c r="AF129" i="11" s="1"/>
  <c r="AB130" i="11"/>
  <c r="AF130" i="11" s="1"/>
  <c r="AB131" i="11"/>
  <c r="AF131" i="11" s="1"/>
  <c r="AB132" i="11"/>
  <c r="AF132" i="11" s="1"/>
  <c r="AB133" i="11"/>
  <c r="AF133" i="11" s="1"/>
  <c r="AB134" i="11"/>
  <c r="AF134" i="11" s="1"/>
  <c r="AB135" i="11"/>
  <c r="AF135" i="11" s="1"/>
  <c r="AB136" i="11"/>
  <c r="AF136" i="11" s="1"/>
  <c r="AB137" i="11"/>
  <c r="AF137" i="11" s="1"/>
  <c r="AB138" i="11"/>
  <c r="AF138" i="11" s="1"/>
  <c r="AB139" i="11"/>
  <c r="AF139" i="11" s="1"/>
  <c r="AB140" i="11"/>
  <c r="AF140" i="11" s="1"/>
  <c r="AB141" i="11"/>
  <c r="AF141" i="11" s="1"/>
  <c r="AB142" i="11"/>
  <c r="AF142" i="11" s="1"/>
  <c r="AB143" i="11"/>
  <c r="AF143" i="11" s="1"/>
  <c r="AB144" i="11"/>
  <c r="AF144" i="11" s="1"/>
  <c r="AB145" i="11"/>
  <c r="AF145" i="11" s="1"/>
  <c r="AB146" i="11"/>
  <c r="AF146" i="11" s="1"/>
  <c r="AB147" i="11"/>
  <c r="AF147" i="11" s="1"/>
  <c r="AB148" i="11"/>
  <c r="AF148" i="11" s="1"/>
  <c r="AB149" i="11"/>
  <c r="AF149" i="11" s="1"/>
  <c r="AB150" i="11"/>
  <c r="AF150" i="11" s="1"/>
  <c r="AB151" i="11"/>
  <c r="AF151" i="11" s="1"/>
  <c r="AB152" i="11"/>
  <c r="AF152" i="11" s="1"/>
  <c r="AB153" i="11"/>
  <c r="AF153" i="11" s="1"/>
  <c r="AB154" i="11"/>
  <c r="AF154" i="11" s="1"/>
  <c r="AB155" i="11"/>
  <c r="AF155" i="11" s="1"/>
  <c r="AB156" i="11"/>
  <c r="AF156" i="11" s="1"/>
  <c r="AB157" i="11"/>
  <c r="AF157" i="11" s="1"/>
  <c r="AB158" i="11"/>
  <c r="AF158" i="11" s="1"/>
  <c r="AB159" i="11"/>
  <c r="AF159" i="11" s="1"/>
  <c r="AB160" i="11"/>
  <c r="AF160" i="11" s="1"/>
  <c r="AB161" i="11"/>
  <c r="AF161" i="11" s="1"/>
  <c r="AB162" i="11"/>
  <c r="AF162" i="11" s="1"/>
  <c r="AB163" i="11"/>
  <c r="AF163" i="11" s="1"/>
  <c r="AB164" i="11"/>
  <c r="AF164" i="11" s="1"/>
  <c r="AB165" i="11"/>
  <c r="AF165" i="11" s="1"/>
  <c r="AB166" i="11"/>
  <c r="AF166" i="11" s="1"/>
  <c r="AB167" i="11"/>
  <c r="AF167" i="11" s="1"/>
  <c r="AB168" i="11"/>
  <c r="AF168" i="11" s="1"/>
  <c r="AB169" i="11"/>
  <c r="AF169" i="11" s="1"/>
  <c r="AB170" i="11"/>
  <c r="AF170" i="11" s="1"/>
  <c r="AB171" i="11"/>
  <c r="AF171" i="11" s="1"/>
  <c r="AB172" i="11"/>
  <c r="AF172" i="11" s="1"/>
  <c r="AB173" i="11"/>
  <c r="AF173" i="11" s="1"/>
  <c r="AB174" i="11"/>
  <c r="AF174" i="11" s="1"/>
  <c r="AB175" i="11"/>
  <c r="AF175" i="11" s="1"/>
  <c r="AB176" i="11"/>
  <c r="AF176" i="11" s="1"/>
  <c r="AB177" i="11"/>
  <c r="AF177" i="11" s="1"/>
  <c r="AB178" i="11"/>
  <c r="AF178" i="11" s="1"/>
  <c r="AB179" i="11"/>
  <c r="AF179" i="11" s="1"/>
  <c r="AB180" i="11"/>
  <c r="AF180" i="11" s="1"/>
  <c r="AB181" i="11"/>
  <c r="AF181" i="11" s="1"/>
  <c r="AB182" i="11"/>
  <c r="AF182" i="11" s="1"/>
  <c r="AB183" i="11"/>
  <c r="AF183" i="11" s="1"/>
  <c r="AB184" i="11"/>
  <c r="AF184" i="11" s="1"/>
  <c r="AB185" i="11"/>
  <c r="AF185" i="11" s="1"/>
  <c r="AB186" i="11"/>
  <c r="AF186" i="11" s="1"/>
  <c r="AB187" i="11"/>
  <c r="AF187" i="11" s="1"/>
  <c r="AB188" i="11"/>
  <c r="AF188" i="11" s="1"/>
  <c r="AB189" i="11"/>
  <c r="AF189" i="11" s="1"/>
  <c r="AB190" i="11"/>
  <c r="AF190" i="11" s="1"/>
  <c r="AB191" i="11"/>
  <c r="AF191" i="11" s="1"/>
  <c r="AB192" i="11"/>
  <c r="AF192" i="11" s="1"/>
  <c r="AB193" i="11"/>
  <c r="AF193" i="11" s="1"/>
  <c r="AB194" i="11"/>
  <c r="AF194" i="11" s="1"/>
  <c r="AB195" i="11"/>
  <c r="AF195" i="11" s="1"/>
  <c r="AB196" i="11"/>
  <c r="AF196" i="11" s="1"/>
  <c r="AB197" i="11"/>
  <c r="AF197" i="11" s="1"/>
  <c r="AB198" i="11"/>
  <c r="AF198" i="11" s="1"/>
  <c r="AB199" i="11"/>
  <c r="AF199" i="11" s="1"/>
  <c r="AB200" i="11"/>
  <c r="AF200" i="11" s="1"/>
  <c r="AB201" i="11"/>
  <c r="AF201" i="11" s="1"/>
  <c r="AB202" i="11"/>
  <c r="AF202" i="11" s="1"/>
  <c r="AB7" i="11"/>
  <c r="AF7" i="11" s="1"/>
  <c r="Z8" i="11"/>
  <c r="Z9" i="11"/>
  <c r="Z10" i="11"/>
  <c r="Z11" i="11"/>
  <c r="Z12" i="11"/>
  <c r="Z13" i="11"/>
  <c r="Z14" i="11"/>
  <c r="Z15" i="11"/>
  <c r="Z16" i="11"/>
  <c r="Z17" i="11"/>
  <c r="Z18" i="11"/>
  <c r="Z19" i="11"/>
  <c r="Z20" i="11"/>
  <c r="Z21" i="11"/>
  <c r="Z22" i="11"/>
  <c r="Z23" i="11"/>
  <c r="Z24" i="11"/>
  <c r="Z25" i="11"/>
  <c r="Z26" i="11"/>
  <c r="Z27" i="11"/>
  <c r="Z28" i="11"/>
  <c r="Z29" i="11"/>
  <c r="Z30" i="11"/>
  <c r="Z31" i="11"/>
  <c r="Z32" i="11"/>
  <c r="Z33" i="11"/>
  <c r="Z34" i="11"/>
  <c r="Z35" i="11"/>
  <c r="Z36" i="11"/>
  <c r="Z37" i="11"/>
  <c r="Z38" i="11"/>
  <c r="Z39" i="11"/>
  <c r="Z40" i="11"/>
  <c r="Z41" i="11"/>
  <c r="Z42" i="11"/>
  <c r="Z43" i="11"/>
  <c r="Z44" i="11"/>
  <c r="Z45" i="11"/>
  <c r="Z46" i="11"/>
  <c r="Z47" i="11"/>
  <c r="Z48" i="11"/>
  <c r="Z49" i="11"/>
  <c r="Z50" i="11"/>
  <c r="Z51" i="11"/>
  <c r="Z52" i="11"/>
  <c r="Z53" i="11"/>
  <c r="Z54" i="11"/>
  <c r="Z55" i="11"/>
  <c r="Z56" i="11"/>
  <c r="Z57" i="11"/>
  <c r="Z58" i="11"/>
  <c r="Z59" i="11"/>
  <c r="Z60" i="11"/>
  <c r="Z61" i="11"/>
  <c r="Z62" i="11"/>
  <c r="Z63" i="11"/>
  <c r="Z64" i="11"/>
  <c r="Z65" i="11"/>
  <c r="Z66" i="11"/>
  <c r="Z67" i="11"/>
  <c r="Z68" i="11"/>
  <c r="Z69" i="11"/>
  <c r="Z70" i="11"/>
  <c r="Z71" i="11"/>
  <c r="Z72" i="11"/>
  <c r="Z73" i="11"/>
  <c r="Z74" i="11"/>
  <c r="Z75" i="11"/>
  <c r="Z76" i="11"/>
  <c r="Z77" i="11"/>
  <c r="Z78" i="11"/>
  <c r="Z79" i="11"/>
  <c r="Z80" i="11"/>
  <c r="Z81" i="11"/>
  <c r="Z82" i="11"/>
  <c r="Z83" i="11"/>
  <c r="Z84" i="11"/>
  <c r="Z85" i="11"/>
  <c r="Z86" i="11"/>
  <c r="Z87" i="11"/>
  <c r="Z88" i="11"/>
  <c r="Z89" i="11"/>
  <c r="Z90" i="11"/>
  <c r="Z91" i="11"/>
  <c r="Z92" i="11"/>
  <c r="Z93" i="11"/>
  <c r="Z94" i="11"/>
  <c r="Z95" i="11"/>
  <c r="Z96" i="11"/>
  <c r="Z97" i="11"/>
  <c r="Z98" i="11"/>
  <c r="Z99" i="11"/>
  <c r="Z100" i="11"/>
  <c r="Z101" i="11"/>
  <c r="Z102" i="11"/>
  <c r="Z103" i="11"/>
  <c r="Z104" i="11"/>
  <c r="Z105" i="11"/>
  <c r="Z106" i="11"/>
  <c r="Z107" i="11"/>
  <c r="Z108" i="11"/>
  <c r="Z109" i="11"/>
  <c r="Z110" i="11"/>
  <c r="Z111" i="11"/>
  <c r="Z112" i="11"/>
  <c r="Z113" i="11"/>
  <c r="Z114" i="11"/>
  <c r="Z115" i="11"/>
  <c r="Z116" i="11"/>
  <c r="Z117" i="11"/>
  <c r="Z118" i="11"/>
  <c r="Z119" i="11"/>
  <c r="Z120" i="11"/>
  <c r="Z121" i="11"/>
  <c r="Z122" i="11"/>
  <c r="Z123" i="11"/>
  <c r="Z124" i="11"/>
  <c r="Z125" i="11"/>
  <c r="Z126" i="11"/>
  <c r="Z127" i="11"/>
  <c r="Z128" i="11"/>
  <c r="Z129" i="11"/>
  <c r="Z130" i="11"/>
  <c r="Z131" i="11"/>
  <c r="Z132" i="11"/>
  <c r="Z133" i="11"/>
  <c r="Z134" i="11"/>
  <c r="Z135" i="11"/>
  <c r="Z136" i="11"/>
  <c r="Z137" i="11"/>
  <c r="Z138" i="11"/>
  <c r="Z139" i="11"/>
  <c r="Z140" i="11"/>
  <c r="Z141" i="11"/>
  <c r="Z142" i="11"/>
  <c r="Z143" i="11"/>
  <c r="Z144" i="11"/>
  <c r="Z145" i="11"/>
  <c r="Z146" i="11"/>
  <c r="Z147" i="11"/>
  <c r="Z148" i="11"/>
  <c r="Z149" i="11"/>
  <c r="Z150" i="11"/>
  <c r="Z151" i="11"/>
  <c r="Z152" i="11"/>
  <c r="Z153" i="11"/>
  <c r="Z154" i="11"/>
  <c r="Z155" i="11"/>
  <c r="Z156" i="11"/>
  <c r="Z157" i="11"/>
  <c r="Z158" i="11"/>
  <c r="Z159" i="11"/>
  <c r="Z160" i="11"/>
  <c r="Z161" i="11"/>
  <c r="Z162" i="11"/>
  <c r="Z163" i="11"/>
  <c r="Z164" i="11"/>
  <c r="Z165" i="11"/>
  <c r="Z166" i="11"/>
  <c r="Z167" i="11"/>
  <c r="Z168" i="11"/>
  <c r="Z169" i="11"/>
  <c r="Z170" i="11"/>
  <c r="Z171" i="11"/>
  <c r="Z172" i="11"/>
  <c r="Z173" i="11"/>
  <c r="Z174" i="11"/>
  <c r="Z175" i="11"/>
  <c r="Z176" i="11"/>
  <c r="Z177" i="11"/>
  <c r="Z178" i="11"/>
  <c r="Z179" i="11"/>
  <c r="Z180" i="11"/>
  <c r="Z181" i="11"/>
  <c r="Z182" i="11"/>
  <c r="Z183" i="11"/>
  <c r="Z184" i="11"/>
  <c r="Z185" i="11"/>
  <c r="Z186" i="11"/>
  <c r="Z187" i="11"/>
  <c r="Z188" i="11"/>
  <c r="Z189" i="11"/>
  <c r="Z190" i="11"/>
  <c r="Z191" i="11"/>
  <c r="Z192" i="11"/>
  <c r="Z193" i="11"/>
  <c r="Z194" i="11"/>
  <c r="Z195" i="11"/>
  <c r="Z196" i="11"/>
  <c r="Z197" i="11"/>
  <c r="Z198" i="11"/>
  <c r="Z199" i="11"/>
  <c r="Z200" i="11"/>
  <c r="Z201" i="11"/>
  <c r="Z202" i="11"/>
  <c r="Z203" i="11"/>
  <c r="Z204" i="11"/>
  <c r="Z205" i="11"/>
  <c r="Z206" i="11"/>
  <c r="Z207" i="11"/>
  <c r="Z208" i="11"/>
  <c r="Z209" i="11"/>
  <c r="Z210" i="11"/>
  <c r="Z211" i="11"/>
  <c r="Z212" i="11"/>
  <c r="Z213" i="11"/>
  <c r="Z214" i="11"/>
  <c r="Z215" i="11"/>
  <c r="Z216" i="11"/>
  <c r="Z217" i="11"/>
  <c r="Z218" i="11"/>
  <c r="Z219" i="11"/>
  <c r="Z220" i="11"/>
  <c r="Z221" i="11"/>
  <c r="Z222" i="11"/>
  <c r="Z223" i="11"/>
  <c r="Z224" i="11"/>
  <c r="Z225" i="11"/>
  <c r="Z226" i="11"/>
  <c r="Z227" i="11"/>
  <c r="Z228" i="11"/>
  <c r="Z229" i="11"/>
  <c r="Z230" i="11"/>
  <c r="Z231" i="11"/>
  <c r="Z232" i="11"/>
  <c r="Z233" i="11"/>
  <c r="Z234" i="11"/>
  <c r="Z235" i="11"/>
  <c r="Z236" i="11"/>
  <c r="Z237" i="11"/>
  <c r="Z238" i="11"/>
  <c r="Z239" i="11"/>
  <c r="Z240" i="11"/>
  <c r="Z241" i="11"/>
  <c r="Z242" i="11"/>
  <c r="Z243" i="11"/>
  <c r="Z244" i="11"/>
  <c r="Z245" i="11"/>
  <c r="Z246" i="11"/>
  <c r="Z247" i="11"/>
  <c r="Z248" i="11"/>
  <c r="Z249" i="11"/>
  <c r="Z250" i="11"/>
  <c r="Z251" i="11"/>
  <c r="Z252" i="11"/>
  <c r="Z253" i="11"/>
  <c r="Z254" i="11"/>
  <c r="Z255" i="11"/>
  <c r="Z256" i="11"/>
  <c r="Z257" i="11"/>
  <c r="Z258" i="11"/>
  <c r="Z259" i="11"/>
  <c r="Z260" i="11"/>
  <c r="Z261" i="11"/>
  <c r="Z262" i="11"/>
  <c r="Z263" i="11"/>
  <c r="Z264" i="11"/>
  <c r="Z265" i="11"/>
  <c r="Z266" i="11"/>
  <c r="Z267" i="11"/>
  <c r="Z268" i="11"/>
  <c r="Z269" i="11"/>
  <c r="Z270" i="11"/>
  <c r="Z271" i="11"/>
  <c r="Z272" i="11"/>
  <c r="Z273" i="11"/>
  <c r="Z274" i="11"/>
  <c r="Z275" i="11"/>
  <c r="Z276" i="11"/>
  <c r="Z277" i="11"/>
  <c r="Z278" i="11"/>
  <c r="Z279" i="11"/>
  <c r="Z280" i="11"/>
  <c r="Z281" i="11"/>
  <c r="Z282" i="11"/>
  <c r="Z283" i="11"/>
  <c r="Z284" i="11"/>
  <c r="Z285" i="11"/>
  <c r="Z286" i="11"/>
  <c r="Z287" i="11"/>
  <c r="Z288" i="11"/>
  <c r="Z289" i="11"/>
  <c r="Z290" i="11"/>
  <c r="Z291" i="11"/>
  <c r="Z292" i="11"/>
  <c r="Z293" i="11"/>
  <c r="Z294" i="11"/>
  <c r="Z295" i="11"/>
  <c r="Z296" i="11"/>
  <c r="Z297" i="11"/>
  <c r="Z298" i="11"/>
  <c r="Z299" i="11"/>
  <c r="Z300" i="11"/>
  <c r="Z301" i="11"/>
  <c r="Z302" i="11"/>
  <c r="Z303" i="11"/>
  <c r="Z304" i="11"/>
  <c r="Z305" i="11"/>
  <c r="Z306" i="11"/>
  <c r="Z307" i="11"/>
  <c r="Z308" i="11"/>
  <c r="Z309" i="11"/>
  <c r="Z310" i="11"/>
  <c r="Z311" i="11"/>
  <c r="Z312" i="11"/>
  <c r="Z313" i="11"/>
  <c r="Z314" i="11"/>
  <c r="Z315" i="11"/>
  <c r="Z316" i="11"/>
  <c r="Z317" i="11"/>
  <c r="Z318" i="11"/>
  <c r="Z319" i="11"/>
  <c r="Z320" i="11"/>
  <c r="Z321" i="11"/>
  <c r="Z322" i="11"/>
  <c r="Z323" i="11"/>
  <c r="Z324" i="11"/>
  <c r="Z325" i="11"/>
  <c r="Z326" i="11"/>
  <c r="Z327" i="11"/>
  <c r="Z328" i="11"/>
  <c r="Z329" i="11"/>
  <c r="Z330" i="11"/>
  <c r="Z331" i="11"/>
  <c r="Z332" i="11"/>
  <c r="Z333" i="11"/>
  <c r="Z334" i="11"/>
  <c r="Z335" i="11"/>
  <c r="Z336" i="11"/>
  <c r="Z337" i="11"/>
  <c r="Z338" i="11"/>
  <c r="Z339" i="11"/>
  <c r="Z340" i="11"/>
  <c r="Z341" i="11"/>
  <c r="Z342" i="11"/>
  <c r="Z343" i="11"/>
  <c r="Z344" i="11"/>
  <c r="Z345" i="11"/>
  <c r="Z346" i="11"/>
  <c r="Z347" i="11"/>
  <c r="Z348" i="11"/>
  <c r="Z349" i="11"/>
  <c r="Z350" i="11"/>
  <c r="Z351" i="11"/>
  <c r="Z352" i="11"/>
  <c r="Z353" i="11"/>
  <c r="Z354" i="11"/>
  <c r="Z355" i="11"/>
  <c r="Z356" i="11"/>
  <c r="Z357" i="11"/>
  <c r="Z358" i="11"/>
  <c r="Z359" i="11"/>
  <c r="Z360" i="11"/>
  <c r="Z361" i="11"/>
  <c r="Z362" i="11"/>
  <c r="Z363" i="11"/>
  <c r="Z364" i="11"/>
  <c r="Z365" i="11"/>
  <c r="Z366" i="11"/>
  <c r="Z367" i="11"/>
  <c r="Z368" i="11"/>
  <c r="Z369" i="11"/>
  <c r="Z370" i="11"/>
  <c r="Z371" i="11"/>
  <c r="Z372" i="11"/>
  <c r="Z373" i="11"/>
  <c r="Z374" i="11"/>
  <c r="Z375" i="11"/>
  <c r="Z376" i="11"/>
  <c r="Z377" i="11"/>
  <c r="Z378" i="11"/>
  <c r="Z379" i="11"/>
  <c r="Z380" i="11"/>
  <c r="Z381" i="11"/>
  <c r="Z382" i="11"/>
  <c r="Z383" i="11"/>
  <c r="Z384" i="11"/>
  <c r="Z385" i="11"/>
  <c r="Z386" i="11"/>
  <c r="Z387" i="11"/>
  <c r="Z388" i="11"/>
  <c r="Z389" i="11"/>
  <c r="Z390" i="11"/>
  <c r="Z391" i="11"/>
  <c r="Z392" i="11"/>
  <c r="Z393" i="11"/>
  <c r="Z394" i="11"/>
  <c r="Z395" i="11"/>
  <c r="Z396" i="11"/>
  <c r="Z397" i="11"/>
  <c r="Z398" i="11"/>
  <c r="Z399" i="11"/>
  <c r="Z400" i="11"/>
  <c r="Z401" i="11"/>
  <c r="Z402" i="11"/>
  <c r="Z403" i="11"/>
  <c r="Z404" i="11"/>
  <c r="Z405" i="11"/>
  <c r="Z406" i="11"/>
  <c r="Z407" i="11"/>
  <c r="Z408" i="11"/>
  <c r="Z409" i="11"/>
  <c r="Z410" i="11"/>
  <c r="Z411" i="11"/>
  <c r="Z412" i="11"/>
  <c r="Z413" i="11"/>
  <c r="Z414" i="11"/>
  <c r="Z415" i="11"/>
  <c r="Z416" i="11"/>
  <c r="Z417" i="11"/>
  <c r="Z418" i="11"/>
  <c r="Z419" i="11"/>
  <c r="Z420" i="11"/>
  <c r="Z421" i="11"/>
  <c r="Z422" i="11"/>
  <c r="Z423" i="11"/>
  <c r="Z424" i="11"/>
  <c r="Z425" i="11"/>
  <c r="Z426" i="11"/>
  <c r="Z427" i="11"/>
  <c r="Z428" i="11"/>
  <c r="Z429" i="11"/>
  <c r="Z430" i="11"/>
  <c r="Z431" i="11"/>
  <c r="Z432" i="11"/>
  <c r="Z433" i="11"/>
  <c r="Z434" i="11"/>
  <c r="Z435" i="11"/>
  <c r="Z436" i="11"/>
  <c r="Z437" i="11"/>
  <c r="Z438" i="11"/>
  <c r="Z439" i="11"/>
  <c r="Z440" i="11"/>
  <c r="Z441" i="11"/>
  <c r="Z442" i="11"/>
  <c r="Z443" i="11"/>
  <c r="Z444" i="11"/>
  <c r="Z445" i="11"/>
  <c r="Z446" i="11"/>
  <c r="Z447" i="11"/>
  <c r="Z448" i="11"/>
  <c r="Z449" i="11"/>
  <c r="Z450" i="11"/>
  <c r="Z451" i="11"/>
  <c r="Z452" i="11"/>
  <c r="Z453" i="11"/>
  <c r="Z454" i="11"/>
  <c r="Z455" i="11"/>
  <c r="Z456" i="11"/>
  <c r="Z457" i="11"/>
  <c r="Z458" i="11"/>
  <c r="Z459" i="11"/>
  <c r="Z460" i="11"/>
  <c r="Z461" i="11"/>
  <c r="Z462" i="11"/>
  <c r="Z463" i="11"/>
  <c r="Z464" i="11"/>
  <c r="Z465" i="11"/>
  <c r="Z466" i="11"/>
  <c r="Z467" i="11"/>
  <c r="Z468" i="11"/>
  <c r="Z469" i="11"/>
  <c r="Z470" i="11"/>
  <c r="Z471" i="11"/>
  <c r="Z472" i="11"/>
  <c r="Z473" i="11"/>
  <c r="Z474" i="11"/>
  <c r="Z475" i="11"/>
  <c r="Z476" i="11"/>
  <c r="Z477" i="11"/>
  <c r="Z478" i="11"/>
  <c r="Z479" i="11"/>
  <c r="Z480" i="11"/>
  <c r="Z481" i="11"/>
  <c r="Z482" i="11"/>
  <c r="Z483" i="11"/>
  <c r="Z484" i="11"/>
  <c r="Z485" i="11"/>
  <c r="Z486" i="11"/>
  <c r="Z487" i="11"/>
  <c r="Z488" i="11"/>
  <c r="Z489" i="11"/>
  <c r="Z490" i="11"/>
  <c r="Z491" i="11"/>
  <c r="Z492" i="11"/>
  <c r="Z493" i="11"/>
  <c r="Z494" i="11"/>
  <c r="Z495" i="11"/>
  <c r="Z496" i="11"/>
  <c r="Z497" i="11"/>
  <c r="Z498" i="11"/>
  <c r="Z499" i="11"/>
  <c r="Z500" i="11"/>
  <c r="Z501" i="11"/>
  <c r="Z502" i="11"/>
  <c r="Z503" i="11"/>
  <c r="Z504" i="11"/>
  <c r="Z505" i="11"/>
  <c r="Z506" i="11"/>
  <c r="Z507" i="11"/>
  <c r="Z508" i="11"/>
  <c r="Z509" i="11"/>
  <c r="Z510" i="11"/>
  <c r="Z511" i="11"/>
  <c r="Z512" i="11"/>
  <c r="Z513" i="11"/>
  <c r="Z514" i="11"/>
  <c r="Z515" i="11"/>
  <c r="Z516" i="11"/>
  <c r="Z517" i="11"/>
  <c r="Z518" i="11"/>
  <c r="Z519" i="11"/>
  <c r="Z520" i="11"/>
  <c r="Z521" i="11"/>
  <c r="Z522" i="11"/>
  <c r="Z523" i="11"/>
  <c r="Z524" i="11"/>
  <c r="Z525" i="11"/>
  <c r="Z526" i="11"/>
  <c r="Z527" i="11"/>
  <c r="Z528" i="11"/>
  <c r="Z529" i="11"/>
  <c r="Z530" i="11"/>
  <c r="Z531" i="11"/>
  <c r="Z532" i="11"/>
  <c r="Z533" i="11"/>
  <c r="Z534" i="11"/>
  <c r="Z535" i="11"/>
  <c r="Z536" i="11"/>
  <c r="Z537" i="11"/>
  <c r="Z538" i="11"/>
  <c r="Z539" i="11"/>
  <c r="Z540" i="11"/>
  <c r="Z541" i="11"/>
  <c r="Z542" i="11"/>
  <c r="Z543" i="11"/>
  <c r="Z544" i="11"/>
  <c r="Z545" i="11"/>
  <c r="Z546" i="11"/>
  <c r="Z547" i="11"/>
  <c r="Z548" i="11"/>
  <c r="Z549" i="11"/>
  <c r="Z550" i="11"/>
  <c r="Z551" i="11"/>
  <c r="Z552" i="11"/>
  <c r="Z553" i="11"/>
  <c r="Z554" i="11"/>
  <c r="Z555" i="11"/>
  <c r="Z556" i="11"/>
  <c r="Z557" i="11"/>
  <c r="Z558" i="11"/>
  <c r="Z559" i="11"/>
  <c r="Z560" i="11"/>
  <c r="Z561" i="11"/>
  <c r="Z562" i="11"/>
  <c r="Z563" i="11"/>
  <c r="Z564" i="11"/>
  <c r="Z565" i="11"/>
  <c r="Z566" i="11"/>
  <c r="Z567" i="11"/>
  <c r="Z568" i="11"/>
  <c r="Z569" i="11"/>
  <c r="Z570" i="11"/>
  <c r="Z571" i="11"/>
  <c r="Z572" i="11"/>
  <c r="Z573" i="11"/>
  <c r="Z574" i="11"/>
  <c r="Z575" i="11"/>
  <c r="Z576" i="11"/>
  <c r="Z577" i="11"/>
  <c r="Z578" i="11"/>
  <c r="Z579" i="11"/>
  <c r="Z580" i="11"/>
  <c r="Z581" i="11"/>
  <c r="Z582" i="11"/>
  <c r="Z583" i="11"/>
  <c r="Z584" i="11"/>
  <c r="Z585" i="11"/>
  <c r="Z586" i="11"/>
  <c r="Z587" i="11"/>
  <c r="Z588" i="11"/>
  <c r="Z589" i="11"/>
  <c r="Z590" i="11"/>
  <c r="Z591" i="11"/>
  <c r="Z592" i="11"/>
  <c r="Z593" i="11"/>
  <c r="Z594" i="11"/>
  <c r="Z595" i="11"/>
  <c r="Z596" i="11"/>
  <c r="Z597" i="11"/>
  <c r="Z598" i="11"/>
  <c r="Z599" i="11"/>
  <c r="Z600" i="11"/>
  <c r="Z601" i="11"/>
  <c r="Z602" i="11"/>
  <c r="Z603" i="11"/>
  <c r="Z604" i="11"/>
  <c r="Z605" i="11"/>
  <c r="Z606" i="11"/>
  <c r="Z607" i="11"/>
  <c r="Z608" i="11"/>
  <c r="Z609" i="11"/>
  <c r="Z610" i="11"/>
  <c r="Z611" i="11"/>
  <c r="Z612" i="11"/>
  <c r="Z613" i="11"/>
  <c r="Z614" i="11"/>
  <c r="Z615" i="11"/>
  <c r="Z616" i="11"/>
  <c r="Z617" i="11"/>
  <c r="Z618" i="11"/>
  <c r="Z619" i="11"/>
  <c r="Z620" i="11"/>
  <c r="Z621" i="11"/>
  <c r="Z622" i="11"/>
  <c r="Z623" i="11"/>
  <c r="Z624" i="11"/>
  <c r="Z625" i="11"/>
  <c r="Z626" i="11"/>
  <c r="Z627" i="11"/>
  <c r="Z628" i="11"/>
  <c r="Z629" i="11"/>
  <c r="Z630" i="11"/>
  <c r="Z631" i="11"/>
  <c r="Z632" i="11"/>
  <c r="Z633" i="11"/>
  <c r="Z634" i="11"/>
  <c r="Z635" i="11"/>
  <c r="Z636" i="11"/>
  <c r="Z637" i="11"/>
  <c r="Z638" i="11"/>
  <c r="Z639" i="11"/>
  <c r="Z640" i="11"/>
  <c r="Z641" i="11"/>
  <c r="Z642" i="11"/>
  <c r="Z643" i="11"/>
  <c r="Z644" i="11"/>
  <c r="Z645" i="11"/>
  <c r="Z646" i="11"/>
  <c r="Z647" i="11"/>
  <c r="Z648" i="11"/>
  <c r="Z649" i="11"/>
  <c r="Z650" i="11"/>
  <c r="Z651" i="11"/>
  <c r="Z652" i="11"/>
  <c r="Z653" i="11"/>
  <c r="Z654" i="11"/>
  <c r="Z655" i="11"/>
  <c r="Z656" i="11"/>
  <c r="Z657" i="11"/>
  <c r="Z658" i="11"/>
  <c r="Z659" i="11"/>
  <c r="Z660" i="11"/>
  <c r="Z661" i="11"/>
  <c r="Z662" i="11"/>
  <c r="Z663" i="11"/>
  <c r="Z664" i="11"/>
  <c r="Z665" i="11"/>
  <c r="Z666" i="11"/>
  <c r="Z667" i="11"/>
  <c r="Z668" i="11"/>
  <c r="Z669" i="11"/>
  <c r="Z670" i="11"/>
  <c r="Z671" i="11"/>
  <c r="Z672" i="11"/>
  <c r="Z673" i="11"/>
  <c r="Z674" i="11"/>
  <c r="Z675" i="11"/>
  <c r="Z676" i="11"/>
  <c r="Z677" i="11"/>
  <c r="Z678" i="11"/>
  <c r="Z679" i="11"/>
  <c r="Z680" i="11"/>
  <c r="Z681" i="11"/>
  <c r="Z682" i="11"/>
  <c r="Z683" i="11"/>
  <c r="Z684" i="11"/>
  <c r="Z685" i="11"/>
  <c r="Z686" i="11"/>
  <c r="Z687" i="11"/>
  <c r="Z688" i="11"/>
  <c r="Z689" i="11"/>
  <c r="Z690" i="11"/>
  <c r="Z691" i="11"/>
  <c r="Z692" i="11"/>
  <c r="Z693" i="11"/>
  <c r="Z694" i="11"/>
  <c r="Z695" i="11"/>
  <c r="Z696" i="11"/>
  <c r="Z697" i="11"/>
  <c r="Z698" i="11"/>
  <c r="Z699" i="11"/>
  <c r="Z700" i="11"/>
  <c r="Z701" i="11"/>
  <c r="Z702" i="11"/>
  <c r="Z703" i="11"/>
  <c r="Z704" i="11"/>
  <c r="Z705" i="11"/>
  <c r="Z706" i="11"/>
  <c r="Z707" i="11"/>
  <c r="Z708" i="11"/>
  <c r="Z709" i="11"/>
  <c r="Z710" i="11"/>
  <c r="Z711" i="11"/>
  <c r="Z712" i="11"/>
  <c r="Z713" i="11"/>
  <c r="Z714" i="11"/>
  <c r="Z715" i="11"/>
  <c r="Z716" i="11"/>
  <c r="Z717" i="11"/>
  <c r="Z718" i="11"/>
  <c r="Z719" i="11"/>
  <c r="Z720" i="11"/>
  <c r="Z721" i="11"/>
  <c r="Z722" i="11"/>
  <c r="Z723" i="11"/>
  <c r="Z724" i="11"/>
  <c r="Z725" i="11"/>
  <c r="Z726" i="11"/>
  <c r="Z727" i="11"/>
  <c r="Z728" i="11"/>
  <c r="Z729" i="11"/>
  <c r="Z730" i="11"/>
  <c r="Z731" i="11"/>
  <c r="Z732" i="11"/>
  <c r="Z733" i="11"/>
  <c r="Z734" i="11"/>
  <c r="Z735" i="11"/>
  <c r="Z736" i="11"/>
  <c r="Z737" i="11"/>
  <c r="Z738" i="11"/>
  <c r="Z739" i="11"/>
  <c r="Z740" i="11"/>
  <c r="Z741" i="11"/>
  <c r="Z742" i="11"/>
  <c r="Z743" i="11"/>
  <c r="Z744" i="11"/>
  <c r="Z745" i="11"/>
  <c r="Z746" i="11"/>
  <c r="Z747" i="11"/>
  <c r="Z748" i="11"/>
  <c r="Z749" i="11"/>
  <c r="Z750" i="11"/>
  <c r="Z751" i="11"/>
  <c r="Z752" i="11"/>
  <c r="Z753" i="11"/>
  <c r="Z754" i="11"/>
  <c r="Z755" i="11"/>
  <c r="Z756" i="11"/>
  <c r="Z757" i="11"/>
  <c r="Z758" i="11"/>
  <c r="Z759" i="11"/>
  <c r="Z760" i="11"/>
  <c r="Z761" i="11"/>
  <c r="Z762" i="11"/>
  <c r="Z763" i="11"/>
  <c r="Z764" i="11"/>
  <c r="Z765" i="11"/>
  <c r="Z766" i="11"/>
  <c r="Z767" i="11"/>
  <c r="Z768" i="11"/>
  <c r="Z769" i="11"/>
  <c r="Z770" i="11"/>
  <c r="Z771" i="11"/>
  <c r="Z772" i="11"/>
  <c r="Z773" i="11"/>
  <c r="Z774" i="11"/>
  <c r="Z775" i="11"/>
  <c r="Z776" i="11"/>
  <c r="Z777" i="11"/>
  <c r="Z778" i="11"/>
  <c r="Z779" i="11"/>
  <c r="Z780" i="11"/>
  <c r="Z781" i="11"/>
  <c r="Z782" i="11"/>
  <c r="Z783" i="11"/>
  <c r="Z784" i="11"/>
  <c r="Z785" i="11"/>
  <c r="Z786" i="11"/>
  <c r="Z787" i="11"/>
  <c r="Z788" i="11"/>
  <c r="Z789" i="11"/>
  <c r="Z790" i="11"/>
  <c r="Z791" i="11"/>
  <c r="Z792" i="11"/>
  <c r="Z793" i="11"/>
  <c r="Z794" i="11"/>
  <c r="Z795" i="11"/>
  <c r="Z796" i="11"/>
  <c r="Z797" i="11"/>
  <c r="Z798" i="11"/>
  <c r="Z799" i="11"/>
  <c r="Z800" i="11"/>
  <c r="Z801" i="11"/>
  <c r="Z802" i="11"/>
  <c r="Z803" i="11"/>
  <c r="Z804" i="11"/>
  <c r="Z805" i="11"/>
  <c r="Z806" i="11"/>
  <c r="Z807" i="11"/>
  <c r="Z808" i="11"/>
  <c r="Z809" i="11"/>
  <c r="Z810" i="11"/>
  <c r="Z811" i="11"/>
  <c r="Z812" i="11"/>
  <c r="Z813" i="11"/>
  <c r="Z814" i="11"/>
  <c r="Z815" i="11"/>
  <c r="Z816" i="11"/>
  <c r="Z817" i="11"/>
  <c r="Z818" i="11"/>
  <c r="Z819" i="11"/>
  <c r="Z820" i="11"/>
  <c r="Z821" i="11"/>
  <c r="Z822" i="11"/>
  <c r="Z823" i="11"/>
  <c r="Z824" i="11"/>
  <c r="Z825" i="11"/>
  <c r="Z826" i="11"/>
  <c r="Z827" i="11"/>
  <c r="Z828" i="11"/>
  <c r="Z829" i="11"/>
  <c r="Z830" i="11"/>
  <c r="Z831" i="11"/>
  <c r="Z832" i="11"/>
  <c r="Z833" i="11"/>
  <c r="Z834" i="11"/>
  <c r="Z835" i="11"/>
  <c r="Z836" i="11"/>
  <c r="Z837" i="11"/>
  <c r="Z838" i="11"/>
  <c r="Z839" i="11"/>
  <c r="Z840" i="11"/>
  <c r="Z841" i="11"/>
  <c r="Z842" i="11"/>
  <c r="Z843" i="11"/>
  <c r="Z844" i="11"/>
  <c r="Z845" i="11"/>
  <c r="Z846" i="11"/>
  <c r="Z847" i="11"/>
  <c r="Z848" i="11"/>
  <c r="Z849" i="11"/>
  <c r="Z850" i="11"/>
  <c r="Z851" i="11"/>
  <c r="Z852" i="11"/>
  <c r="Z853" i="11"/>
  <c r="Z854" i="11"/>
  <c r="Z855" i="11"/>
  <c r="Z856" i="11"/>
  <c r="Z857" i="11"/>
  <c r="Z858" i="11"/>
  <c r="Z859" i="11"/>
  <c r="Z860" i="11"/>
  <c r="Z861" i="11"/>
  <c r="Z862" i="11"/>
  <c r="Z863" i="11"/>
  <c r="Z864" i="11"/>
  <c r="Z865" i="11"/>
  <c r="Z866" i="11"/>
  <c r="Z867" i="11"/>
  <c r="Z868" i="11"/>
  <c r="Z869" i="11"/>
  <c r="Z870" i="11"/>
  <c r="Z871" i="11"/>
  <c r="Z872" i="11"/>
  <c r="Z873" i="11"/>
  <c r="Z874" i="11"/>
  <c r="Z875" i="11"/>
  <c r="Z876" i="11"/>
  <c r="Z877" i="11"/>
  <c r="Z878" i="11"/>
  <c r="Z879" i="11"/>
  <c r="Z880" i="11"/>
  <c r="Z881" i="11"/>
  <c r="Z882" i="11"/>
  <c r="Z883" i="11"/>
  <c r="Z884" i="11"/>
  <c r="Z885" i="11"/>
  <c r="Z886" i="11"/>
  <c r="Z887" i="11"/>
  <c r="Z888" i="11"/>
  <c r="Z889" i="11"/>
  <c r="Z890" i="11"/>
  <c r="Z891" i="11"/>
  <c r="Z892" i="11"/>
  <c r="Z893" i="11"/>
  <c r="Z894" i="11"/>
  <c r="Z895" i="11"/>
  <c r="Z896" i="11"/>
  <c r="Z897" i="11"/>
  <c r="Z898" i="11"/>
  <c r="Z899" i="11"/>
  <c r="Z900" i="11"/>
  <c r="Z901" i="11"/>
  <c r="Z902" i="11"/>
  <c r="Z903" i="11"/>
  <c r="Z904" i="11"/>
  <c r="Z905" i="11"/>
  <c r="Z906" i="11"/>
  <c r="Z907" i="11"/>
  <c r="Z908" i="11"/>
  <c r="Z909" i="11"/>
  <c r="Z910" i="11"/>
  <c r="Z911" i="11"/>
  <c r="Z912" i="11"/>
  <c r="Z913" i="11"/>
  <c r="Z914" i="11"/>
  <c r="Z915" i="11"/>
  <c r="Z916" i="11"/>
  <c r="Z917" i="11"/>
  <c r="Z918" i="11"/>
  <c r="Z919" i="11"/>
  <c r="Z920" i="11"/>
  <c r="Z921" i="11"/>
  <c r="Z922" i="11"/>
  <c r="Z923" i="11"/>
  <c r="Z924" i="11"/>
  <c r="Z925" i="11"/>
  <c r="Z926" i="11"/>
  <c r="Z927" i="11"/>
  <c r="Z928" i="11"/>
  <c r="Z929" i="11"/>
  <c r="Z930" i="11"/>
  <c r="Z931" i="11"/>
  <c r="Z932" i="11"/>
  <c r="Z933" i="11"/>
  <c r="Z934" i="11"/>
  <c r="Z935" i="11"/>
  <c r="Z936" i="11"/>
  <c r="Z937" i="11"/>
  <c r="Z938" i="11"/>
  <c r="Z939" i="11"/>
  <c r="Z940" i="11"/>
  <c r="Z941" i="11"/>
  <c r="Z942" i="11"/>
  <c r="Z943" i="11"/>
  <c r="Z944" i="11"/>
  <c r="Z945" i="11"/>
  <c r="Z946" i="11"/>
  <c r="Z947" i="11"/>
  <c r="Z948" i="11"/>
  <c r="Z949" i="11"/>
  <c r="Z950" i="11"/>
  <c r="Z951" i="11"/>
  <c r="Z952" i="11"/>
  <c r="Z953" i="11"/>
  <c r="Z954" i="11"/>
  <c r="Z955" i="11"/>
  <c r="Z956" i="11"/>
  <c r="Z957" i="11"/>
  <c r="Z958" i="11"/>
  <c r="Z959" i="11"/>
  <c r="Z960" i="11"/>
  <c r="Z961" i="11"/>
  <c r="Z962" i="11"/>
  <c r="Z963" i="11"/>
  <c r="Z964" i="11"/>
  <c r="Z965" i="11"/>
  <c r="Z966" i="11"/>
  <c r="Z967" i="11"/>
  <c r="Z968" i="11"/>
  <c r="Z969" i="11"/>
  <c r="Z970" i="11"/>
  <c r="Z971" i="11"/>
  <c r="Z972" i="11"/>
  <c r="Z973" i="11"/>
  <c r="Z974" i="11"/>
  <c r="Z975" i="11"/>
  <c r="Z976" i="11"/>
  <c r="Z977" i="11"/>
  <c r="Z978" i="11"/>
  <c r="Z979" i="11"/>
  <c r="Z980" i="11"/>
  <c r="Z981" i="11"/>
  <c r="Z982" i="11"/>
  <c r="Z983" i="11"/>
  <c r="Z984" i="11"/>
  <c r="Z985" i="11"/>
  <c r="Z986" i="11"/>
  <c r="Z987" i="11"/>
  <c r="Z988" i="11"/>
  <c r="Z989" i="11"/>
  <c r="Z990" i="11"/>
  <c r="Z991" i="11"/>
  <c r="Z992" i="11"/>
  <c r="Z993" i="11"/>
  <c r="Z994" i="11"/>
  <c r="Z995" i="11"/>
  <c r="Z996" i="11"/>
  <c r="Z997" i="11"/>
  <c r="Z998" i="11"/>
  <c r="Z999" i="11"/>
  <c r="Z1000" i="11"/>
  <c r="Z1001" i="11"/>
  <c r="Z1002" i="11"/>
  <c r="Z1003" i="11"/>
  <c r="Z1004" i="11"/>
  <c r="Z1005" i="11"/>
  <c r="Z1006" i="11"/>
  <c r="Z1007" i="11"/>
  <c r="Z1008" i="11"/>
  <c r="Z1009" i="11"/>
  <c r="Z1010" i="11"/>
  <c r="Z1011" i="11"/>
  <c r="Z1012" i="11"/>
  <c r="Z1013"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7" i="11"/>
  <c r="Y7" i="11"/>
  <c r="AF960" i="11" l="1"/>
  <c r="AH960" i="11" s="1"/>
  <c r="AJ960" i="11" s="1"/>
  <c r="AF744" i="11"/>
  <c r="AH744" i="11" s="1"/>
  <c r="AJ744" i="11" s="1"/>
  <c r="AF503" i="11"/>
  <c r="AH503" i="11" s="1"/>
  <c r="AJ503" i="11" s="1"/>
  <c r="AF1031" i="11"/>
  <c r="AH1031" i="11" s="1"/>
  <c r="AJ1031" i="11" s="1"/>
  <c r="AF1019" i="11"/>
  <c r="AH1019" i="11" s="1"/>
  <c r="AJ1019" i="11" s="1"/>
  <c r="AF1007" i="11"/>
  <c r="AH1007" i="11" s="1"/>
  <c r="AJ1007" i="11" s="1"/>
  <c r="AF995" i="11"/>
  <c r="AH995" i="11" s="1"/>
  <c r="AJ995" i="11" s="1"/>
  <c r="AF983" i="11"/>
  <c r="AH983" i="11" s="1"/>
  <c r="AJ983" i="11" s="1"/>
  <c r="AF971" i="11"/>
  <c r="AH971" i="11" s="1"/>
  <c r="AJ971" i="11" s="1"/>
  <c r="AF959" i="11"/>
  <c r="AH959" i="11" s="1"/>
  <c r="AJ959" i="11" s="1"/>
  <c r="AF947" i="11"/>
  <c r="AH947" i="11" s="1"/>
  <c r="AJ947" i="11" s="1"/>
  <c r="AF935" i="11"/>
  <c r="AH935" i="11" s="1"/>
  <c r="AJ935" i="11" s="1"/>
  <c r="AF923" i="11"/>
  <c r="AH923" i="11" s="1"/>
  <c r="AJ923" i="11" s="1"/>
  <c r="AF911" i="11"/>
  <c r="AH911" i="11" s="1"/>
  <c r="AJ911" i="11" s="1"/>
  <c r="AF899" i="11"/>
  <c r="AH899" i="11" s="1"/>
  <c r="AJ899" i="11" s="1"/>
  <c r="AF887" i="11"/>
  <c r="AH887" i="11" s="1"/>
  <c r="AJ887" i="11" s="1"/>
  <c r="AF875" i="11"/>
  <c r="AH875" i="11" s="1"/>
  <c r="AJ875" i="11" s="1"/>
  <c r="AF863" i="11"/>
  <c r="AH863" i="11" s="1"/>
  <c r="AJ863" i="11" s="1"/>
  <c r="AF851" i="11"/>
  <c r="AH851" i="11" s="1"/>
  <c r="AJ851" i="11" s="1"/>
  <c r="AF839" i="11"/>
  <c r="AH839" i="11" s="1"/>
  <c r="AJ839" i="11" s="1"/>
  <c r="AF827" i="11"/>
  <c r="AH827" i="11" s="1"/>
  <c r="AJ827" i="11" s="1"/>
  <c r="AF815" i="11"/>
  <c r="AH815" i="11" s="1"/>
  <c r="AJ815" i="11" s="1"/>
  <c r="AF803" i="11"/>
  <c r="AH803" i="11" s="1"/>
  <c r="AJ803" i="11" s="1"/>
  <c r="AF791" i="11"/>
  <c r="AH791" i="11" s="1"/>
  <c r="AJ791" i="11" s="1"/>
  <c r="AF779" i="11"/>
  <c r="AH779" i="11" s="1"/>
  <c r="AJ779" i="11" s="1"/>
  <c r="AF767" i="11"/>
  <c r="AH767" i="11" s="1"/>
  <c r="AJ767" i="11" s="1"/>
  <c r="AF755" i="11"/>
  <c r="AH755" i="11" s="1"/>
  <c r="AJ755" i="11" s="1"/>
  <c r="AF743" i="11"/>
  <c r="AH743" i="11" s="1"/>
  <c r="AJ743" i="11" s="1"/>
  <c r="AF730" i="11"/>
  <c r="AH730" i="11" s="1"/>
  <c r="AJ730" i="11" s="1"/>
  <c r="AF718" i="11"/>
  <c r="AH718" i="11" s="1"/>
  <c r="AJ718" i="11" s="1"/>
  <c r="AF706" i="11"/>
  <c r="AH706" i="11" s="1"/>
  <c r="AJ706" i="11" s="1"/>
  <c r="AF694" i="11"/>
  <c r="AH694" i="11" s="1"/>
  <c r="AJ694" i="11" s="1"/>
  <c r="AF682" i="11"/>
  <c r="AH682" i="11" s="1"/>
  <c r="AJ682" i="11" s="1"/>
  <c r="AF670" i="11"/>
  <c r="AH670" i="11" s="1"/>
  <c r="AJ670" i="11" s="1"/>
  <c r="AF658" i="11"/>
  <c r="AH658" i="11" s="1"/>
  <c r="AJ658" i="11" s="1"/>
  <c r="AF646" i="11"/>
  <c r="AH646" i="11" s="1"/>
  <c r="AJ646" i="11" s="1"/>
  <c r="AF634" i="11"/>
  <c r="AH634" i="11" s="1"/>
  <c r="AJ634" i="11" s="1"/>
  <c r="AF622" i="11"/>
  <c r="AH622" i="11" s="1"/>
  <c r="AJ622" i="11" s="1"/>
  <c r="AF550" i="11"/>
  <c r="AH550" i="11" s="1"/>
  <c r="AJ550" i="11" s="1"/>
  <c r="AF502" i="11"/>
  <c r="AH502" i="11" s="1"/>
  <c r="AJ502" i="11" s="1"/>
  <c r="AF478" i="11"/>
  <c r="AH478" i="11" s="1"/>
  <c r="AJ478" i="11" s="1"/>
  <c r="AF466" i="11"/>
  <c r="AH466" i="11" s="1"/>
  <c r="AJ466" i="11" s="1"/>
  <c r="AF454" i="11"/>
  <c r="AH454" i="11" s="1"/>
  <c r="AJ454" i="11" s="1"/>
  <c r="AF442" i="11"/>
  <c r="AH442" i="11" s="1"/>
  <c r="AJ442" i="11" s="1"/>
  <c r="AF430" i="11"/>
  <c r="AH430" i="11" s="1"/>
  <c r="AJ430" i="11" s="1"/>
  <c r="AF418" i="11"/>
  <c r="AH418" i="11" s="1"/>
  <c r="AJ418" i="11" s="1"/>
  <c r="AF406" i="11"/>
  <c r="AH406" i="11" s="1"/>
  <c r="AJ406" i="11" s="1"/>
  <c r="AF394" i="11"/>
  <c r="AH394" i="11" s="1"/>
  <c r="AJ394" i="11" s="1"/>
  <c r="AF382" i="11"/>
  <c r="AH382" i="11" s="1"/>
  <c r="AJ382" i="11" s="1"/>
  <c r="AF370" i="11"/>
  <c r="AH370" i="11" s="1"/>
  <c r="AJ370" i="11" s="1"/>
  <c r="AF358" i="11"/>
  <c r="AH358" i="11" s="1"/>
  <c r="AJ358" i="11" s="1"/>
  <c r="AF346" i="11"/>
  <c r="AH346" i="11" s="1"/>
  <c r="AJ346" i="11" s="1"/>
  <c r="AF333" i="11"/>
  <c r="AH333" i="11" s="1"/>
  <c r="AJ333" i="11" s="1"/>
  <c r="AF321" i="11"/>
  <c r="AH321" i="11" s="1"/>
  <c r="AJ321" i="11" s="1"/>
  <c r="AF309" i="11"/>
  <c r="AH309" i="11" s="1"/>
  <c r="AJ309" i="11" s="1"/>
  <c r="AF297" i="11"/>
  <c r="AH297" i="11" s="1"/>
  <c r="AJ297" i="11" s="1"/>
  <c r="AF1030" i="11"/>
  <c r="AH1030" i="11" s="1"/>
  <c r="AJ1030" i="11" s="1"/>
  <c r="AF1018" i="11"/>
  <c r="AH1018" i="11" s="1"/>
  <c r="AJ1018" i="11" s="1"/>
  <c r="AF1006" i="11"/>
  <c r="AH1006" i="11" s="1"/>
  <c r="AJ1006" i="11" s="1"/>
  <c r="AF994" i="11"/>
  <c r="AH994" i="11" s="1"/>
  <c r="AJ994" i="11" s="1"/>
  <c r="AF982" i="11"/>
  <c r="AH982" i="11" s="1"/>
  <c r="AJ982" i="11" s="1"/>
  <c r="AF970" i="11"/>
  <c r="AH970" i="11" s="1"/>
  <c r="AJ970" i="11" s="1"/>
  <c r="AF958" i="11"/>
  <c r="AH958" i="11" s="1"/>
  <c r="AJ958" i="11" s="1"/>
  <c r="AF946" i="11"/>
  <c r="AH946" i="11" s="1"/>
  <c r="AJ946" i="11" s="1"/>
  <c r="AF934" i="11"/>
  <c r="AH934" i="11" s="1"/>
  <c r="AJ934" i="11" s="1"/>
  <c r="AF922" i="11"/>
  <c r="AH922" i="11" s="1"/>
  <c r="AJ922" i="11" s="1"/>
  <c r="AF910" i="11"/>
  <c r="AH910" i="11" s="1"/>
  <c r="AJ910" i="11" s="1"/>
  <c r="AF898" i="11"/>
  <c r="AH898" i="11" s="1"/>
  <c r="AJ898" i="11" s="1"/>
  <c r="AF886" i="11"/>
  <c r="AH886" i="11" s="1"/>
  <c r="AJ886" i="11" s="1"/>
  <c r="AF874" i="11"/>
  <c r="AH874" i="11" s="1"/>
  <c r="AJ874" i="11" s="1"/>
  <c r="AF862" i="11"/>
  <c r="AH862" i="11" s="1"/>
  <c r="AJ862" i="11" s="1"/>
  <c r="AF850" i="11"/>
  <c r="AH850" i="11" s="1"/>
  <c r="AJ850" i="11" s="1"/>
  <c r="AF838" i="11"/>
  <c r="AH838" i="11" s="1"/>
  <c r="AJ838" i="11" s="1"/>
  <c r="AF826" i="11"/>
  <c r="AH826" i="11" s="1"/>
  <c r="AJ826" i="11" s="1"/>
  <c r="AF814" i="11"/>
  <c r="AH814" i="11" s="1"/>
  <c r="AJ814" i="11" s="1"/>
  <c r="AF802" i="11"/>
  <c r="AH802" i="11" s="1"/>
  <c r="AJ802" i="11" s="1"/>
  <c r="AF790" i="11"/>
  <c r="AH790" i="11" s="1"/>
  <c r="AJ790" i="11" s="1"/>
  <c r="AF778" i="11"/>
  <c r="AH778" i="11" s="1"/>
  <c r="AJ778" i="11" s="1"/>
  <c r="AF766" i="11"/>
  <c r="AH766" i="11" s="1"/>
  <c r="AJ766" i="11" s="1"/>
  <c r="AF754" i="11"/>
  <c r="AH754" i="11" s="1"/>
  <c r="AJ754" i="11" s="1"/>
  <c r="AF742" i="11"/>
  <c r="AH742" i="11" s="1"/>
  <c r="AJ742" i="11" s="1"/>
  <c r="AF729" i="11"/>
  <c r="AH729" i="11" s="1"/>
  <c r="AJ729" i="11" s="1"/>
  <c r="AF717" i="11"/>
  <c r="AH717" i="11" s="1"/>
  <c r="AJ717" i="11" s="1"/>
  <c r="AF705" i="11"/>
  <c r="AH705" i="11" s="1"/>
  <c r="AJ705" i="11" s="1"/>
  <c r="AF693" i="11"/>
  <c r="AH693" i="11" s="1"/>
  <c r="AJ693" i="11" s="1"/>
  <c r="AF681" i="11"/>
  <c r="AH681" i="11" s="1"/>
  <c r="AJ681" i="11" s="1"/>
  <c r="AF669" i="11"/>
  <c r="AH669" i="11" s="1"/>
  <c r="AJ669" i="11" s="1"/>
  <c r="AF657" i="11"/>
  <c r="AH657" i="11" s="1"/>
  <c r="AJ657" i="11" s="1"/>
  <c r="AF645" i="11"/>
  <c r="AH645" i="11" s="1"/>
  <c r="AJ645" i="11" s="1"/>
  <c r="AF633" i="11"/>
  <c r="AH633" i="11" s="1"/>
  <c r="AJ633" i="11" s="1"/>
  <c r="AF621" i="11"/>
  <c r="AH621" i="11" s="1"/>
  <c r="AJ621" i="11" s="1"/>
  <c r="AF609" i="11"/>
  <c r="AH609" i="11" s="1"/>
  <c r="AJ609" i="11" s="1"/>
  <c r="AF597" i="11"/>
  <c r="AH597" i="11" s="1"/>
  <c r="AJ597" i="11" s="1"/>
  <c r="AF585" i="11"/>
  <c r="AH585" i="11" s="1"/>
  <c r="AJ585" i="11" s="1"/>
  <c r="AF573" i="11"/>
  <c r="AH573" i="11" s="1"/>
  <c r="AJ573" i="11" s="1"/>
  <c r="AF561" i="11"/>
  <c r="AH561" i="11" s="1"/>
  <c r="AJ561" i="11" s="1"/>
  <c r="AF549" i="11"/>
  <c r="AH549" i="11" s="1"/>
  <c r="AJ549" i="11" s="1"/>
  <c r="AF537" i="11"/>
  <c r="AH537" i="11" s="1"/>
  <c r="AJ537" i="11" s="1"/>
  <c r="AF525" i="11"/>
  <c r="AH525" i="11" s="1"/>
  <c r="AJ525" i="11" s="1"/>
  <c r="AF513" i="11"/>
  <c r="AH513" i="11" s="1"/>
  <c r="AJ513" i="11" s="1"/>
  <c r="AF501" i="11"/>
  <c r="AH501" i="11" s="1"/>
  <c r="AJ501" i="11" s="1"/>
  <c r="AF489" i="11"/>
  <c r="AH489" i="11" s="1"/>
  <c r="AJ489" i="11" s="1"/>
  <c r="AF477" i="11"/>
  <c r="AH477" i="11" s="1"/>
  <c r="AJ477" i="11" s="1"/>
  <c r="AF465" i="11"/>
  <c r="AH465" i="11" s="1"/>
  <c r="AJ465" i="11" s="1"/>
  <c r="AF453" i="11"/>
  <c r="AH453" i="11" s="1"/>
  <c r="AJ453" i="11" s="1"/>
  <c r="AF429" i="11"/>
  <c r="AH429" i="11" s="1"/>
  <c r="AJ429" i="11" s="1"/>
  <c r="AF405" i="11"/>
  <c r="AH405" i="11" s="1"/>
  <c r="AJ405" i="11" s="1"/>
  <c r="AF393" i="11"/>
  <c r="AH393" i="11" s="1"/>
  <c r="AJ393" i="11" s="1"/>
  <c r="AF381" i="11"/>
  <c r="AH381" i="11" s="1"/>
  <c r="AJ381" i="11" s="1"/>
  <c r="AF369" i="11"/>
  <c r="AH369" i="11" s="1"/>
  <c r="AJ369" i="11" s="1"/>
  <c r="AF357" i="11"/>
  <c r="AH357" i="11" s="1"/>
  <c r="AJ357" i="11" s="1"/>
  <c r="AF345" i="11"/>
  <c r="AH345" i="11" s="1"/>
  <c r="AJ345" i="11" s="1"/>
  <c r="AF332" i="11"/>
  <c r="AH332" i="11" s="1"/>
  <c r="AJ332" i="11" s="1"/>
  <c r="AF308" i="11"/>
  <c r="AH308" i="11" s="1"/>
  <c r="AJ308" i="11" s="1"/>
  <c r="AF296" i="11"/>
  <c r="AH296" i="11" s="1"/>
  <c r="AJ296" i="11" s="1"/>
  <c r="AF1020" i="11"/>
  <c r="AH1020" i="11" s="1"/>
  <c r="AJ1020" i="11" s="1"/>
  <c r="AF948" i="11"/>
  <c r="AH948" i="11" s="1"/>
  <c r="AJ948" i="11" s="1"/>
  <c r="AF876" i="11"/>
  <c r="AH876" i="11" s="1"/>
  <c r="AJ876" i="11" s="1"/>
  <c r="AF816" i="11"/>
  <c r="AH816" i="11" s="1"/>
  <c r="AJ816" i="11" s="1"/>
  <c r="AF719" i="11"/>
  <c r="AH719" i="11" s="1"/>
  <c r="AJ719" i="11" s="1"/>
  <c r="AF635" i="11"/>
  <c r="AH635" i="11" s="1"/>
  <c r="AJ635" i="11" s="1"/>
  <c r="AF563" i="11"/>
  <c r="AH563" i="11" s="1"/>
  <c r="AJ563" i="11" s="1"/>
  <c r="AF467" i="11"/>
  <c r="AH467" i="11" s="1"/>
  <c r="AJ467" i="11" s="1"/>
  <c r="AF359" i="11"/>
  <c r="AH359" i="11" s="1"/>
  <c r="AJ359" i="11" s="1"/>
  <c r="AF574" i="11"/>
  <c r="AH574" i="11" s="1"/>
  <c r="AJ574" i="11" s="1"/>
  <c r="AF1029" i="11"/>
  <c r="AH1029" i="11" s="1"/>
  <c r="AJ1029" i="11" s="1"/>
  <c r="AF1005" i="11"/>
  <c r="AH1005" i="11" s="1"/>
  <c r="AJ1005" i="11" s="1"/>
  <c r="AF993" i="11"/>
  <c r="AH993" i="11" s="1"/>
  <c r="AJ993" i="11" s="1"/>
  <c r="AF981" i="11"/>
  <c r="AH981" i="11" s="1"/>
  <c r="AJ981" i="11" s="1"/>
  <c r="AF969" i="11"/>
  <c r="AH969" i="11" s="1"/>
  <c r="AJ969" i="11" s="1"/>
  <c r="AF957" i="11"/>
  <c r="AH957" i="11" s="1"/>
  <c r="AJ957" i="11" s="1"/>
  <c r="AF945" i="11"/>
  <c r="AH945" i="11" s="1"/>
  <c r="AJ945" i="11" s="1"/>
  <c r="AF933" i="11"/>
  <c r="AH933" i="11" s="1"/>
  <c r="AJ933" i="11" s="1"/>
  <c r="AF921" i="11"/>
  <c r="AH921" i="11" s="1"/>
  <c r="AJ921" i="11" s="1"/>
  <c r="AF909" i="11"/>
  <c r="AH909" i="11" s="1"/>
  <c r="AJ909" i="11" s="1"/>
  <c r="AF897" i="11"/>
  <c r="AH897" i="11" s="1"/>
  <c r="AJ897" i="11" s="1"/>
  <c r="AF885" i="11"/>
  <c r="AH885" i="11" s="1"/>
  <c r="AJ885" i="11" s="1"/>
  <c r="AF873" i="11"/>
  <c r="AH873" i="11" s="1"/>
  <c r="AJ873" i="11" s="1"/>
  <c r="AF861" i="11"/>
  <c r="AH861" i="11" s="1"/>
  <c r="AJ861" i="11" s="1"/>
  <c r="AF849" i="11"/>
  <c r="AH849" i="11" s="1"/>
  <c r="AJ849" i="11" s="1"/>
  <c r="AF837" i="11"/>
  <c r="AH837" i="11" s="1"/>
  <c r="AJ837" i="11" s="1"/>
  <c r="AF825" i="11"/>
  <c r="AH825" i="11" s="1"/>
  <c r="AJ825" i="11" s="1"/>
  <c r="AF813" i="11"/>
  <c r="AH813" i="11" s="1"/>
  <c r="AJ813" i="11" s="1"/>
  <c r="AF801" i="11"/>
  <c r="AH801" i="11" s="1"/>
  <c r="AJ801" i="11" s="1"/>
  <c r="AF789" i="11"/>
  <c r="AH789" i="11" s="1"/>
  <c r="AJ789" i="11" s="1"/>
  <c r="AF777" i="11"/>
  <c r="AH777" i="11" s="1"/>
  <c r="AJ777" i="11" s="1"/>
  <c r="AF765" i="11"/>
  <c r="AH765" i="11" s="1"/>
  <c r="AJ765" i="11" s="1"/>
  <c r="AF753" i="11"/>
  <c r="AH753" i="11" s="1"/>
  <c r="AJ753" i="11" s="1"/>
  <c r="AF741" i="11"/>
  <c r="AH741" i="11" s="1"/>
  <c r="AJ741" i="11" s="1"/>
  <c r="AF716" i="11"/>
  <c r="AH716" i="11" s="1"/>
  <c r="AJ716" i="11" s="1"/>
  <c r="AF704" i="11"/>
  <c r="AH704" i="11" s="1"/>
  <c r="AJ704" i="11" s="1"/>
  <c r="AF692" i="11"/>
  <c r="AH692" i="11" s="1"/>
  <c r="AJ692" i="11" s="1"/>
  <c r="AF680" i="11"/>
  <c r="AH680" i="11" s="1"/>
  <c r="AJ680" i="11" s="1"/>
  <c r="AF668" i="11"/>
  <c r="AH668" i="11" s="1"/>
  <c r="AJ668" i="11" s="1"/>
  <c r="AF656" i="11"/>
  <c r="AH656" i="11" s="1"/>
  <c r="AJ656" i="11" s="1"/>
  <c r="AF644" i="11"/>
  <c r="AH644" i="11" s="1"/>
  <c r="AJ644" i="11" s="1"/>
  <c r="AF632" i="11"/>
  <c r="AH632" i="11" s="1"/>
  <c r="AJ632" i="11" s="1"/>
  <c r="AF620" i="11"/>
  <c r="AH620" i="11" s="1"/>
  <c r="AJ620" i="11" s="1"/>
  <c r="AF608" i="11"/>
  <c r="AH608" i="11" s="1"/>
  <c r="AJ608" i="11" s="1"/>
  <c r="AF596" i="11"/>
  <c r="AH596" i="11" s="1"/>
  <c r="AJ596" i="11" s="1"/>
  <c r="AF584" i="11"/>
  <c r="AH584" i="11" s="1"/>
  <c r="AJ584" i="11" s="1"/>
  <c r="AF572" i="11"/>
  <c r="AH572" i="11" s="1"/>
  <c r="AJ572" i="11" s="1"/>
  <c r="AF560" i="11"/>
  <c r="AH560" i="11" s="1"/>
  <c r="AJ560" i="11" s="1"/>
  <c r="AF548" i="11"/>
  <c r="AH548" i="11" s="1"/>
  <c r="AJ548" i="11" s="1"/>
  <c r="AF536" i="11"/>
  <c r="AH536" i="11" s="1"/>
  <c r="AJ536" i="11" s="1"/>
  <c r="AF524" i="11"/>
  <c r="AH524" i="11" s="1"/>
  <c r="AJ524" i="11" s="1"/>
  <c r="AF512" i="11"/>
  <c r="AH512" i="11" s="1"/>
  <c r="AJ512" i="11" s="1"/>
  <c r="AF500" i="11"/>
  <c r="AH500" i="11" s="1"/>
  <c r="AJ500" i="11" s="1"/>
  <c r="AF488" i="11"/>
  <c r="AH488" i="11" s="1"/>
  <c r="AJ488" i="11" s="1"/>
  <c r="AF476" i="11"/>
  <c r="AH476" i="11" s="1"/>
  <c r="AJ476" i="11" s="1"/>
  <c r="AF464" i="11"/>
  <c r="AH464" i="11" s="1"/>
  <c r="AJ464" i="11" s="1"/>
  <c r="AF452" i="11"/>
  <c r="AH452" i="11" s="1"/>
  <c r="AJ452" i="11" s="1"/>
  <c r="AF440" i="11"/>
  <c r="AH440" i="11" s="1"/>
  <c r="AJ440" i="11" s="1"/>
  <c r="AF428" i="11"/>
  <c r="AH428" i="11" s="1"/>
  <c r="AJ428" i="11" s="1"/>
  <c r="AF416" i="11"/>
  <c r="AH416" i="11" s="1"/>
  <c r="AJ416" i="11" s="1"/>
  <c r="AF404" i="11"/>
  <c r="AH404" i="11" s="1"/>
  <c r="AJ404" i="11" s="1"/>
  <c r="AF392" i="11"/>
  <c r="AH392" i="11" s="1"/>
  <c r="AJ392" i="11" s="1"/>
  <c r="AF380" i="11"/>
  <c r="AH380" i="11" s="1"/>
  <c r="AJ380" i="11" s="1"/>
  <c r="AF368" i="11"/>
  <c r="AH368" i="11" s="1"/>
  <c r="AJ368" i="11" s="1"/>
  <c r="AF356" i="11"/>
  <c r="AH356" i="11" s="1"/>
  <c r="AJ356" i="11" s="1"/>
  <c r="AF344" i="11"/>
  <c r="AH344" i="11" s="1"/>
  <c r="AJ344" i="11" s="1"/>
  <c r="AF331" i="11"/>
  <c r="AH331" i="11" s="1"/>
  <c r="AJ331" i="11" s="1"/>
  <c r="AF319" i="11"/>
  <c r="AH319" i="11" s="1"/>
  <c r="AJ319" i="11" s="1"/>
  <c r="AF307" i="11"/>
  <c r="AH307" i="11" s="1"/>
  <c r="AJ307" i="11" s="1"/>
  <c r="AF295" i="11"/>
  <c r="AH295" i="11" s="1"/>
  <c r="AJ295" i="11" s="1"/>
  <c r="AF972" i="11"/>
  <c r="AH972" i="11" s="1"/>
  <c r="AJ972" i="11" s="1"/>
  <c r="AF852" i="11"/>
  <c r="AH852" i="11" s="1"/>
  <c r="AJ852" i="11" s="1"/>
  <c r="AF707" i="11"/>
  <c r="AH707" i="11" s="1"/>
  <c r="AJ707" i="11" s="1"/>
  <c r="AF575" i="11"/>
  <c r="AH575" i="11" s="1"/>
  <c r="AJ575" i="11" s="1"/>
  <c r="AF431" i="11"/>
  <c r="AH431" i="11" s="1"/>
  <c r="AJ431" i="11" s="1"/>
  <c r="AF598" i="11"/>
  <c r="AH598" i="11" s="1"/>
  <c r="AJ598" i="11" s="1"/>
  <c r="AF1028" i="11"/>
  <c r="AH1028" i="11" s="1"/>
  <c r="AJ1028" i="11" s="1"/>
  <c r="AF1016" i="11"/>
  <c r="AH1016" i="11" s="1"/>
  <c r="AJ1016" i="11" s="1"/>
  <c r="AF1004" i="11"/>
  <c r="AH1004" i="11" s="1"/>
  <c r="AJ1004" i="11" s="1"/>
  <c r="AF992" i="11"/>
  <c r="AH992" i="11" s="1"/>
  <c r="AJ992" i="11" s="1"/>
  <c r="AF980" i="11"/>
  <c r="AH980" i="11" s="1"/>
  <c r="AJ980" i="11" s="1"/>
  <c r="AF968" i="11"/>
  <c r="AH968" i="11" s="1"/>
  <c r="AJ968" i="11" s="1"/>
  <c r="AF956" i="11"/>
  <c r="AH956" i="11" s="1"/>
  <c r="AJ956" i="11" s="1"/>
  <c r="AF944" i="11"/>
  <c r="AH944" i="11" s="1"/>
  <c r="AJ944" i="11" s="1"/>
  <c r="AF932" i="11"/>
  <c r="AH932" i="11" s="1"/>
  <c r="AJ932" i="11" s="1"/>
  <c r="AF920" i="11"/>
  <c r="AH920" i="11" s="1"/>
  <c r="AJ920" i="11" s="1"/>
  <c r="AF908" i="11"/>
  <c r="AH908" i="11" s="1"/>
  <c r="AJ908" i="11" s="1"/>
  <c r="AF896" i="11"/>
  <c r="AH896" i="11" s="1"/>
  <c r="AJ896" i="11" s="1"/>
  <c r="AF884" i="11"/>
  <c r="AH884" i="11" s="1"/>
  <c r="AJ884" i="11" s="1"/>
  <c r="AF872" i="11"/>
  <c r="AH872" i="11" s="1"/>
  <c r="AJ872" i="11" s="1"/>
  <c r="AF860" i="11"/>
  <c r="AH860" i="11" s="1"/>
  <c r="AJ860" i="11" s="1"/>
  <c r="AF848" i="11"/>
  <c r="AH848" i="11" s="1"/>
  <c r="AJ848" i="11" s="1"/>
  <c r="AF836" i="11"/>
  <c r="AH836" i="11" s="1"/>
  <c r="AJ836" i="11" s="1"/>
  <c r="AF824" i="11"/>
  <c r="AH824" i="11" s="1"/>
  <c r="AJ824" i="11" s="1"/>
  <c r="AF812" i="11"/>
  <c r="AH812" i="11" s="1"/>
  <c r="AJ812" i="11" s="1"/>
  <c r="AF800" i="11"/>
  <c r="AH800" i="11" s="1"/>
  <c r="AJ800" i="11" s="1"/>
  <c r="AF788" i="11"/>
  <c r="AH788" i="11" s="1"/>
  <c r="AJ788" i="11" s="1"/>
  <c r="AF764" i="11"/>
  <c r="AH764" i="11" s="1"/>
  <c r="AJ764" i="11" s="1"/>
  <c r="AF752" i="11"/>
  <c r="AH752" i="11" s="1"/>
  <c r="AJ752" i="11" s="1"/>
  <c r="AF740" i="11"/>
  <c r="AH740" i="11" s="1"/>
  <c r="AJ740" i="11" s="1"/>
  <c r="AF727" i="11"/>
  <c r="AH727" i="11" s="1"/>
  <c r="AJ727" i="11" s="1"/>
  <c r="AF715" i="11"/>
  <c r="AH715" i="11" s="1"/>
  <c r="AJ715" i="11" s="1"/>
  <c r="AF703" i="11"/>
  <c r="AH703" i="11" s="1"/>
  <c r="AJ703" i="11" s="1"/>
  <c r="AF691" i="11"/>
  <c r="AH691" i="11" s="1"/>
  <c r="AJ691" i="11" s="1"/>
  <c r="AF679" i="11"/>
  <c r="AH679" i="11" s="1"/>
  <c r="AJ679" i="11" s="1"/>
  <c r="AF667" i="11"/>
  <c r="AH667" i="11" s="1"/>
  <c r="AJ667" i="11" s="1"/>
  <c r="AF655" i="11"/>
  <c r="AH655" i="11" s="1"/>
  <c r="AJ655" i="11" s="1"/>
  <c r="AF643" i="11"/>
  <c r="AH643" i="11" s="1"/>
  <c r="AJ643" i="11" s="1"/>
  <c r="AF631" i="11"/>
  <c r="AH631" i="11" s="1"/>
  <c r="AJ631" i="11" s="1"/>
  <c r="AF619" i="11"/>
  <c r="AH619" i="11" s="1"/>
  <c r="AJ619" i="11" s="1"/>
  <c r="AF607" i="11"/>
  <c r="AH607" i="11" s="1"/>
  <c r="AJ607" i="11" s="1"/>
  <c r="AF595" i="11"/>
  <c r="AH595" i="11" s="1"/>
  <c r="AJ595" i="11" s="1"/>
  <c r="AF583" i="11"/>
  <c r="AH583" i="11" s="1"/>
  <c r="AJ583" i="11" s="1"/>
  <c r="AF571" i="11"/>
  <c r="AH571" i="11" s="1"/>
  <c r="AJ571" i="11" s="1"/>
  <c r="AF559" i="11"/>
  <c r="AH559" i="11" s="1"/>
  <c r="AJ559" i="11" s="1"/>
  <c r="AF547" i="11"/>
  <c r="AH547" i="11" s="1"/>
  <c r="AJ547" i="11" s="1"/>
  <c r="AF535" i="11"/>
  <c r="AH535" i="11" s="1"/>
  <c r="AJ535" i="11" s="1"/>
  <c r="AF523" i="11"/>
  <c r="AH523" i="11" s="1"/>
  <c r="AJ523" i="11" s="1"/>
  <c r="AF511" i="11"/>
  <c r="AH511" i="11" s="1"/>
  <c r="AJ511" i="11" s="1"/>
  <c r="AF499" i="11"/>
  <c r="AH499" i="11" s="1"/>
  <c r="AJ499" i="11" s="1"/>
  <c r="AF487" i="11"/>
  <c r="AH487" i="11" s="1"/>
  <c r="AJ487" i="11" s="1"/>
  <c r="AF475" i="11"/>
  <c r="AH475" i="11" s="1"/>
  <c r="AJ475" i="11" s="1"/>
  <c r="AF463" i="11"/>
  <c r="AH463" i="11" s="1"/>
  <c r="AJ463" i="11" s="1"/>
  <c r="AF451" i="11"/>
  <c r="AH451" i="11" s="1"/>
  <c r="AJ451" i="11" s="1"/>
  <c r="AF439" i="11"/>
  <c r="AH439" i="11" s="1"/>
  <c r="AJ439" i="11" s="1"/>
  <c r="AF427" i="11"/>
  <c r="AH427" i="11" s="1"/>
  <c r="AJ427" i="11" s="1"/>
  <c r="AF415" i="11"/>
  <c r="AH415" i="11" s="1"/>
  <c r="AJ415" i="11" s="1"/>
  <c r="AF403" i="11"/>
  <c r="AH403" i="11" s="1"/>
  <c r="AJ403" i="11" s="1"/>
  <c r="AF391" i="11"/>
  <c r="AH391" i="11" s="1"/>
  <c r="AJ391" i="11" s="1"/>
  <c r="AF379" i="11"/>
  <c r="AH379" i="11" s="1"/>
  <c r="AJ379" i="11" s="1"/>
  <c r="AF367" i="11"/>
  <c r="AH367" i="11" s="1"/>
  <c r="AJ367" i="11" s="1"/>
  <c r="AF355" i="11"/>
  <c r="AH355" i="11" s="1"/>
  <c r="AJ355" i="11" s="1"/>
  <c r="AF343" i="11"/>
  <c r="AH343" i="11" s="1"/>
  <c r="AJ343" i="11" s="1"/>
  <c r="AF330" i="11"/>
  <c r="AH330" i="11" s="1"/>
  <c r="AJ330" i="11" s="1"/>
  <c r="AF318" i="11"/>
  <c r="AH318" i="11" s="1"/>
  <c r="AJ318" i="11" s="1"/>
  <c r="AF306" i="11"/>
  <c r="AH306" i="11" s="1"/>
  <c r="AJ306" i="11" s="1"/>
  <c r="AF294" i="11"/>
  <c r="AH294" i="11" s="1"/>
  <c r="AJ294" i="11" s="1"/>
  <c r="AF984" i="11"/>
  <c r="AH984" i="11" s="1"/>
  <c r="AJ984" i="11" s="1"/>
  <c r="AF936" i="11"/>
  <c r="AH936" i="11" s="1"/>
  <c r="AJ936" i="11" s="1"/>
  <c r="AF864" i="11"/>
  <c r="AH864" i="11" s="1"/>
  <c r="AJ864" i="11" s="1"/>
  <c r="AF780" i="11"/>
  <c r="AH780" i="11" s="1"/>
  <c r="AJ780" i="11" s="1"/>
  <c r="AF695" i="11"/>
  <c r="AH695" i="11" s="1"/>
  <c r="AJ695" i="11" s="1"/>
  <c r="AF611" i="11"/>
  <c r="AH611" i="11" s="1"/>
  <c r="AJ611" i="11" s="1"/>
  <c r="AF515" i="11"/>
  <c r="AH515" i="11" s="1"/>
  <c r="AJ515" i="11" s="1"/>
  <c r="AF443" i="11"/>
  <c r="AH443" i="11" s="1"/>
  <c r="AJ443" i="11" s="1"/>
  <c r="AF371" i="11"/>
  <c r="AH371" i="11" s="1"/>
  <c r="AJ371" i="11" s="1"/>
  <c r="AF310" i="11"/>
  <c r="AH310" i="11" s="1"/>
  <c r="AJ310" i="11" s="1"/>
  <c r="AF586" i="11"/>
  <c r="AH586" i="11" s="1"/>
  <c r="AJ586" i="11" s="1"/>
  <c r="AF1027" i="11"/>
  <c r="AH1027" i="11" s="1"/>
  <c r="AJ1027" i="11" s="1"/>
  <c r="AF1015" i="11"/>
  <c r="AH1015" i="11" s="1"/>
  <c r="AJ1015" i="11" s="1"/>
  <c r="AF1003" i="11"/>
  <c r="AH1003" i="11" s="1"/>
  <c r="AJ1003" i="11" s="1"/>
  <c r="AF991" i="11"/>
  <c r="AH991" i="11" s="1"/>
  <c r="AJ991" i="11" s="1"/>
  <c r="AF979" i="11"/>
  <c r="AH979" i="11" s="1"/>
  <c r="AJ979" i="11" s="1"/>
  <c r="AF967" i="11"/>
  <c r="AH967" i="11" s="1"/>
  <c r="AJ967" i="11" s="1"/>
  <c r="AF955" i="11"/>
  <c r="AH955" i="11" s="1"/>
  <c r="AJ955" i="11" s="1"/>
  <c r="AF943" i="11"/>
  <c r="AH943" i="11" s="1"/>
  <c r="AJ943" i="11" s="1"/>
  <c r="AF931" i="11"/>
  <c r="AH931" i="11" s="1"/>
  <c r="AJ931" i="11" s="1"/>
  <c r="AF919" i="11"/>
  <c r="AH919" i="11" s="1"/>
  <c r="AJ919" i="11" s="1"/>
  <c r="AF907" i="11"/>
  <c r="AH907" i="11" s="1"/>
  <c r="AJ907" i="11" s="1"/>
  <c r="AF895" i="11"/>
  <c r="AH895" i="11" s="1"/>
  <c r="AJ895" i="11" s="1"/>
  <c r="AF883" i="11"/>
  <c r="AH883" i="11" s="1"/>
  <c r="AJ883" i="11" s="1"/>
  <c r="AF871" i="11"/>
  <c r="AH871" i="11" s="1"/>
  <c r="AJ871" i="11" s="1"/>
  <c r="AF859" i="11"/>
  <c r="AH859" i="11" s="1"/>
  <c r="AJ859" i="11" s="1"/>
  <c r="AF847" i="11"/>
  <c r="AH847" i="11" s="1"/>
  <c r="AJ847" i="11" s="1"/>
  <c r="AF835" i="11"/>
  <c r="AH835" i="11" s="1"/>
  <c r="AJ835" i="11" s="1"/>
  <c r="AF823" i="11"/>
  <c r="AH823" i="11" s="1"/>
  <c r="AJ823" i="11" s="1"/>
  <c r="AF811" i="11"/>
  <c r="AH811" i="11" s="1"/>
  <c r="AJ811" i="11" s="1"/>
  <c r="AF799" i="11"/>
  <c r="AH799" i="11" s="1"/>
  <c r="AJ799" i="11" s="1"/>
  <c r="AF787" i="11"/>
  <c r="AH787" i="11" s="1"/>
  <c r="AJ787" i="11" s="1"/>
  <c r="AF775" i="11"/>
  <c r="AH775" i="11" s="1"/>
  <c r="AJ775" i="11" s="1"/>
  <c r="AF763" i="11"/>
  <c r="AH763" i="11" s="1"/>
  <c r="AJ763" i="11" s="1"/>
  <c r="AF751" i="11"/>
  <c r="AH751" i="11" s="1"/>
  <c r="AJ751" i="11" s="1"/>
  <c r="AF739" i="11"/>
  <c r="AH739" i="11" s="1"/>
  <c r="AJ739" i="11" s="1"/>
  <c r="AF726" i="11"/>
  <c r="AH726" i="11" s="1"/>
  <c r="AJ726" i="11" s="1"/>
  <c r="AF714" i="11"/>
  <c r="AH714" i="11" s="1"/>
  <c r="AJ714" i="11" s="1"/>
  <c r="AF702" i="11"/>
  <c r="AH702" i="11" s="1"/>
  <c r="AJ702" i="11" s="1"/>
  <c r="AF678" i="11"/>
  <c r="AH678" i="11" s="1"/>
  <c r="AJ678" i="11" s="1"/>
  <c r="AF666" i="11"/>
  <c r="AH666" i="11" s="1"/>
  <c r="AJ666" i="11" s="1"/>
  <c r="AF642" i="11"/>
  <c r="AH642" i="11" s="1"/>
  <c r="AJ642" i="11" s="1"/>
  <c r="AF630" i="11"/>
  <c r="AH630" i="11" s="1"/>
  <c r="AJ630" i="11" s="1"/>
  <c r="AF618" i="11"/>
  <c r="AH618" i="11" s="1"/>
  <c r="AJ618" i="11" s="1"/>
  <c r="AF606" i="11"/>
  <c r="AH606" i="11" s="1"/>
  <c r="AJ606" i="11" s="1"/>
  <c r="AF594" i="11"/>
  <c r="AH594" i="11" s="1"/>
  <c r="AJ594" i="11" s="1"/>
  <c r="AF582" i="11"/>
  <c r="AH582" i="11" s="1"/>
  <c r="AJ582" i="11" s="1"/>
  <c r="AF570" i="11"/>
  <c r="AH570" i="11" s="1"/>
  <c r="AJ570" i="11" s="1"/>
  <c r="AF558" i="11"/>
  <c r="AH558" i="11" s="1"/>
  <c r="AJ558" i="11" s="1"/>
  <c r="AF546" i="11"/>
  <c r="AH546" i="11" s="1"/>
  <c r="AJ546" i="11" s="1"/>
  <c r="AF534" i="11"/>
  <c r="AH534" i="11" s="1"/>
  <c r="AJ534" i="11" s="1"/>
  <c r="AF522" i="11"/>
  <c r="AH522" i="11" s="1"/>
  <c r="AJ522" i="11" s="1"/>
  <c r="AF510" i="11"/>
  <c r="AH510" i="11" s="1"/>
  <c r="AJ510" i="11" s="1"/>
  <c r="AF498" i="11"/>
  <c r="AH498" i="11" s="1"/>
  <c r="AJ498" i="11" s="1"/>
  <c r="AF486" i="11"/>
  <c r="AH486" i="11" s="1"/>
  <c r="AJ486" i="11" s="1"/>
  <c r="AF474" i="11"/>
  <c r="AH474" i="11" s="1"/>
  <c r="AJ474" i="11" s="1"/>
  <c r="AF462" i="11"/>
  <c r="AH462" i="11" s="1"/>
  <c r="AJ462" i="11" s="1"/>
  <c r="AF450" i="11"/>
  <c r="AH450" i="11" s="1"/>
  <c r="AJ450" i="11" s="1"/>
  <c r="AF438" i="11"/>
  <c r="AH438" i="11" s="1"/>
  <c r="AJ438" i="11" s="1"/>
  <c r="AF426" i="11"/>
  <c r="AH426" i="11" s="1"/>
  <c r="AJ426" i="11" s="1"/>
  <c r="AF414" i="11"/>
  <c r="AH414" i="11" s="1"/>
  <c r="AJ414" i="11" s="1"/>
  <c r="AF402" i="11"/>
  <c r="AH402" i="11" s="1"/>
  <c r="AJ402" i="11" s="1"/>
  <c r="AF390" i="11"/>
  <c r="AH390" i="11" s="1"/>
  <c r="AJ390" i="11" s="1"/>
  <c r="AF378" i="11"/>
  <c r="AH378" i="11" s="1"/>
  <c r="AJ378" i="11" s="1"/>
  <c r="AF366" i="11"/>
  <c r="AH366" i="11" s="1"/>
  <c r="AJ366" i="11" s="1"/>
  <c r="AF354" i="11"/>
  <c r="AH354" i="11" s="1"/>
  <c r="AJ354" i="11" s="1"/>
  <c r="AF342" i="11"/>
  <c r="AH342" i="11" s="1"/>
  <c r="AJ342" i="11" s="1"/>
  <c r="AF329" i="11"/>
  <c r="AH329" i="11" s="1"/>
  <c r="AJ329" i="11" s="1"/>
  <c r="AF317" i="11"/>
  <c r="AH317" i="11" s="1"/>
  <c r="AJ317" i="11" s="1"/>
  <c r="AF305" i="11"/>
  <c r="AH305" i="11" s="1"/>
  <c r="AJ305" i="11" s="1"/>
  <c r="AF293" i="11"/>
  <c r="AH293" i="11" s="1"/>
  <c r="AJ293" i="11" s="1"/>
  <c r="AF996" i="11"/>
  <c r="AH996" i="11" s="1"/>
  <c r="AJ996" i="11" s="1"/>
  <c r="AF527" i="11"/>
  <c r="AH527" i="11" s="1"/>
  <c r="AJ527" i="11" s="1"/>
  <c r="AF610" i="11"/>
  <c r="AH610" i="11" s="1"/>
  <c r="AJ610" i="11" s="1"/>
  <c r="AF1026" i="11"/>
  <c r="AH1026" i="11" s="1"/>
  <c r="AJ1026" i="11" s="1"/>
  <c r="AF1002" i="11"/>
  <c r="AH1002" i="11" s="1"/>
  <c r="AJ1002" i="11" s="1"/>
  <c r="AF990" i="11"/>
  <c r="AH990" i="11" s="1"/>
  <c r="AJ990" i="11" s="1"/>
  <c r="AF978" i="11"/>
  <c r="AH978" i="11" s="1"/>
  <c r="AJ978" i="11" s="1"/>
  <c r="AF966" i="11"/>
  <c r="AH966" i="11" s="1"/>
  <c r="AJ966" i="11" s="1"/>
  <c r="AF954" i="11"/>
  <c r="AH954" i="11" s="1"/>
  <c r="AJ954" i="11" s="1"/>
  <c r="AF942" i="11"/>
  <c r="AH942" i="11" s="1"/>
  <c r="AJ942" i="11" s="1"/>
  <c r="AF930" i="11"/>
  <c r="AH930" i="11" s="1"/>
  <c r="AJ930" i="11" s="1"/>
  <c r="AF918" i="11"/>
  <c r="AH918" i="11" s="1"/>
  <c r="AJ918" i="11" s="1"/>
  <c r="AF906" i="11"/>
  <c r="AH906" i="11" s="1"/>
  <c r="AJ906" i="11" s="1"/>
  <c r="AF894" i="11"/>
  <c r="AH894" i="11" s="1"/>
  <c r="AJ894" i="11" s="1"/>
  <c r="AF882" i="11"/>
  <c r="AH882" i="11" s="1"/>
  <c r="AJ882" i="11" s="1"/>
  <c r="AF870" i="11"/>
  <c r="AH870" i="11" s="1"/>
  <c r="AJ870" i="11" s="1"/>
  <c r="AF858" i="11"/>
  <c r="AH858" i="11" s="1"/>
  <c r="AJ858" i="11" s="1"/>
  <c r="AF846" i="11"/>
  <c r="AH846" i="11" s="1"/>
  <c r="AJ846" i="11" s="1"/>
  <c r="AF834" i="11"/>
  <c r="AH834" i="11" s="1"/>
  <c r="AJ834" i="11" s="1"/>
  <c r="AF822" i="11"/>
  <c r="AH822" i="11" s="1"/>
  <c r="AJ822" i="11" s="1"/>
  <c r="AF810" i="11"/>
  <c r="AH810" i="11" s="1"/>
  <c r="AJ810" i="11" s="1"/>
  <c r="AF798" i="11"/>
  <c r="AH798" i="11" s="1"/>
  <c r="AJ798" i="11" s="1"/>
  <c r="AF786" i="11"/>
  <c r="AH786" i="11" s="1"/>
  <c r="AJ786" i="11" s="1"/>
  <c r="AF774" i="11"/>
  <c r="AH774" i="11" s="1"/>
  <c r="AJ774" i="11" s="1"/>
  <c r="AF762" i="11"/>
  <c r="AH762" i="11" s="1"/>
  <c r="AJ762" i="11" s="1"/>
  <c r="AF750" i="11"/>
  <c r="AH750" i="11" s="1"/>
  <c r="AJ750" i="11" s="1"/>
  <c r="AF738" i="11"/>
  <c r="AH738" i="11" s="1"/>
  <c r="AJ738" i="11" s="1"/>
  <c r="AF725" i="11"/>
  <c r="AH725" i="11" s="1"/>
  <c r="AJ725" i="11" s="1"/>
  <c r="AF713" i="11"/>
  <c r="AH713" i="11" s="1"/>
  <c r="AJ713" i="11" s="1"/>
  <c r="AF701" i="11"/>
  <c r="AH701" i="11" s="1"/>
  <c r="AJ701" i="11" s="1"/>
  <c r="AF689" i="11"/>
  <c r="AH689" i="11" s="1"/>
  <c r="AJ689" i="11" s="1"/>
  <c r="AF677" i="11"/>
  <c r="AH677" i="11" s="1"/>
  <c r="AJ677" i="11" s="1"/>
  <c r="AF665" i="11"/>
  <c r="AH665" i="11" s="1"/>
  <c r="AJ665" i="11" s="1"/>
  <c r="AF641" i="11"/>
  <c r="AH641" i="11" s="1"/>
  <c r="AJ641" i="11" s="1"/>
  <c r="AF629" i="11"/>
  <c r="AH629" i="11" s="1"/>
  <c r="AJ629" i="11" s="1"/>
  <c r="AF617" i="11"/>
  <c r="AH617" i="11" s="1"/>
  <c r="AJ617" i="11" s="1"/>
  <c r="AF581" i="11"/>
  <c r="AH581" i="11" s="1"/>
  <c r="AJ581" i="11" s="1"/>
  <c r="AF569" i="11"/>
  <c r="AH569" i="11" s="1"/>
  <c r="AJ569" i="11" s="1"/>
  <c r="AF557" i="11"/>
  <c r="AH557" i="11" s="1"/>
  <c r="AJ557" i="11" s="1"/>
  <c r="AF545" i="11"/>
  <c r="AH545" i="11" s="1"/>
  <c r="AJ545" i="11" s="1"/>
  <c r="AF533" i="11"/>
  <c r="AH533" i="11" s="1"/>
  <c r="AJ533" i="11" s="1"/>
  <c r="AF521" i="11"/>
  <c r="AH521" i="11" s="1"/>
  <c r="AJ521" i="11" s="1"/>
  <c r="AF509" i="11"/>
  <c r="AH509" i="11" s="1"/>
  <c r="AJ509" i="11" s="1"/>
  <c r="AF497" i="11"/>
  <c r="AH497" i="11" s="1"/>
  <c r="AJ497" i="11" s="1"/>
  <c r="AF485" i="11"/>
  <c r="AH485" i="11" s="1"/>
  <c r="AJ485" i="11" s="1"/>
  <c r="AF473" i="11"/>
  <c r="AH473" i="11" s="1"/>
  <c r="AJ473" i="11" s="1"/>
  <c r="AF461" i="11"/>
  <c r="AH461" i="11" s="1"/>
  <c r="AJ461" i="11" s="1"/>
  <c r="AF449" i="11"/>
  <c r="AH449" i="11" s="1"/>
  <c r="AJ449" i="11" s="1"/>
  <c r="AF437" i="11"/>
  <c r="AH437" i="11" s="1"/>
  <c r="AJ437" i="11" s="1"/>
  <c r="AF425" i="11"/>
  <c r="AH425" i="11" s="1"/>
  <c r="AJ425" i="11" s="1"/>
  <c r="AF413" i="11"/>
  <c r="AH413" i="11" s="1"/>
  <c r="AJ413" i="11" s="1"/>
  <c r="AF401" i="11"/>
  <c r="AH401" i="11" s="1"/>
  <c r="AJ401" i="11" s="1"/>
  <c r="AF389" i="11"/>
  <c r="AH389" i="11" s="1"/>
  <c r="AJ389" i="11" s="1"/>
  <c r="AF377" i="11"/>
  <c r="AH377" i="11" s="1"/>
  <c r="AJ377" i="11" s="1"/>
  <c r="AF365" i="11"/>
  <c r="AH365" i="11" s="1"/>
  <c r="AJ365" i="11" s="1"/>
  <c r="AF353" i="11"/>
  <c r="AH353" i="11" s="1"/>
  <c r="AJ353" i="11" s="1"/>
  <c r="AF341" i="11"/>
  <c r="AH341" i="11" s="1"/>
  <c r="AJ341" i="11" s="1"/>
  <c r="AF328" i="11"/>
  <c r="AH328" i="11" s="1"/>
  <c r="AJ328" i="11" s="1"/>
  <c r="AF316" i="11"/>
  <c r="AH316" i="11" s="1"/>
  <c r="AJ316" i="11" s="1"/>
  <c r="AF304" i="11"/>
  <c r="AH304" i="11" s="1"/>
  <c r="AJ304" i="11" s="1"/>
  <c r="AF292" i="11"/>
  <c r="AH292" i="11" s="1"/>
  <c r="AJ292" i="11" s="1"/>
  <c r="AF1008" i="11"/>
  <c r="AH1008" i="11" s="1"/>
  <c r="AJ1008" i="11" s="1"/>
  <c r="AF888" i="11"/>
  <c r="AH888" i="11" s="1"/>
  <c r="AJ888" i="11" s="1"/>
  <c r="AF792" i="11"/>
  <c r="AH792" i="11" s="1"/>
  <c r="AJ792" i="11" s="1"/>
  <c r="AF683" i="11"/>
  <c r="AH683" i="11" s="1"/>
  <c r="AJ683" i="11" s="1"/>
  <c r="AF587" i="11"/>
  <c r="AH587" i="11" s="1"/>
  <c r="AJ587" i="11" s="1"/>
  <c r="AF479" i="11"/>
  <c r="AH479" i="11" s="1"/>
  <c r="AJ479" i="11" s="1"/>
  <c r="AF395" i="11"/>
  <c r="AH395" i="11" s="1"/>
  <c r="AJ395" i="11" s="1"/>
  <c r="AF514" i="11"/>
  <c r="AH514" i="11" s="1"/>
  <c r="AJ514" i="11" s="1"/>
  <c r="AF1025" i="11"/>
  <c r="AH1025" i="11" s="1"/>
  <c r="AJ1025" i="11" s="1"/>
  <c r="AF1001" i="11"/>
  <c r="AH1001" i="11" s="1"/>
  <c r="AJ1001" i="11" s="1"/>
  <c r="AF989" i="11"/>
  <c r="AH989" i="11" s="1"/>
  <c r="AJ989" i="11" s="1"/>
  <c r="AF977" i="11"/>
  <c r="AH977" i="11" s="1"/>
  <c r="AJ977" i="11" s="1"/>
  <c r="AF965" i="11"/>
  <c r="AH965" i="11" s="1"/>
  <c r="AJ965" i="11" s="1"/>
  <c r="AF953" i="11"/>
  <c r="AH953" i="11" s="1"/>
  <c r="AJ953" i="11" s="1"/>
  <c r="AF941" i="11"/>
  <c r="AH941" i="11" s="1"/>
  <c r="AJ941" i="11" s="1"/>
  <c r="AF929" i="11"/>
  <c r="AH929" i="11" s="1"/>
  <c r="AJ929" i="11" s="1"/>
  <c r="AF917" i="11"/>
  <c r="AH917" i="11" s="1"/>
  <c r="AJ917" i="11" s="1"/>
  <c r="AF905" i="11"/>
  <c r="AH905" i="11" s="1"/>
  <c r="AJ905" i="11" s="1"/>
  <c r="AF893" i="11"/>
  <c r="AH893" i="11" s="1"/>
  <c r="AJ893" i="11" s="1"/>
  <c r="AF881" i="11"/>
  <c r="AH881" i="11" s="1"/>
  <c r="AJ881" i="11" s="1"/>
  <c r="AF869" i="11"/>
  <c r="AH869" i="11" s="1"/>
  <c r="AJ869" i="11" s="1"/>
  <c r="AF857" i="11"/>
  <c r="AH857" i="11" s="1"/>
  <c r="AJ857" i="11" s="1"/>
  <c r="AF845" i="11"/>
  <c r="AH845" i="11" s="1"/>
  <c r="AJ845" i="11" s="1"/>
  <c r="AF833" i="11"/>
  <c r="AH833" i="11" s="1"/>
  <c r="AJ833" i="11" s="1"/>
  <c r="AF821" i="11"/>
  <c r="AH821" i="11" s="1"/>
  <c r="AJ821" i="11" s="1"/>
  <c r="AF809" i="11"/>
  <c r="AH809" i="11" s="1"/>
  <c r="AJ809" i="11" s="1"/>
  <c r="AF797" i="11"/>
  <c r="AH797" i="11" s="1"/>
  <c r="AJ797" i="11" s="1"/>
  <c r="AF785" i="11"/>
  <c r="AH785" i="11" s="1"/>
  <c r="AJ785" i="11" s="1"/>
  <c r="AF773" i="11"/>
  <c r="AH773" i="11" s="1"/>
  <c r="AJ773" i="11" s="1"/>
  <c r="AF761" i="11"/>
  <c r="AH761" i="11" s="1"/>
  <c r="AJ761" i="11" s="1"/>
  <c r="AF749" i="11"/>
  <c r="AH749" i="11" s="1"/>
  <c r="AJ749" i="11" s="1"/>
  <c r="AF737" i="11"/>
  <c r="AH737" i="11" s="1"/>
  <c r="AJ737" i="11" s="1"/>
  <c r="AF724" i="11"/>
  <c r="AH724" i="11" s="1"/>
  <c r="AJ724" i="11" s="1"/>
  <c r="AF712" i="11"/>
  <c r="AH712" i="11" s="1"/>
  <c r="AJ712" i="11" s="1"/>
  <c r="AF700" i="11"/>
  <c r="AH700" i="11" s="1"/>
  <c r="AJ700" i="11" s="1"/>
  <c r="AF688" i="11"/>
  <c r="AH688" i="11" s="1"/>
  <c r="AJ688" i="11" s="1"/>
  <c r="AF676" i="11"/>
  <c r="AH676" i="11" s="1"/>
  <c r="AJ676" i="11" s="1"/>
  <c r="AF664" i="11"/>
  <c r="AH664" i="11" s="1"/>
  <c r="AJ664" i="11" s="1"/>
  <c r="AF652" i="11"/>
  <c r="AH652" i="11" s="1"/>
  <c r="AJ652" i="11" s="1"/>
  <c r="AF640" i="11"/>
  <c r="AH640" i="11" s="1"/>
  <c r="AJ640" i="11" s="1"/>
  <c r="AF628" i="11"/>
  <c r="AH628" i="11" s="1"/>
  <c r="AJ628" i="11" s="1"/>
  <c r="AF616" i="11"/>
  <c r="AH616" i="11" s="1"/>
  <c r="AJ616" i="11" s="1"/>
  <c r="AF592" i="11"/>
  <c r="AH592" i="11" s="1"/>
  <c r="AJ592" i="11" s="1"/>
  <c r="AF580" i="11"/>
  <c r="AH580" i="11" s="1"/>
  <c r="AJ580" i="11" s="1"/>
  <c r="AF568" i="11"/>
  <c r="AH568" i="11" s="1"/>
  <c r="AJ568" i="11" s="1"/>
  <c r="AF556" i="11"/>
  <c r="AH556" i="11" s="1"/>
  <c r="AJ556" i="11" s="1"/>
  <c r="AF544" i="11"/>
  <c r="AH544" i="11" s="1"/>
  <c r="AJ544" i="11" s="1"/>
  <c r="AF532" i="11"/>
  <c r="AH532" i="11" s="1"/>
  <c r="AJ532" i="11" s="1"/>
  <c r="AF520" i="11"/>
  <c r="AH520" i="11" s="1"/>
  <c r="AJ520" i="11" s="1"/>
  <c r="AF508" i="11"/>
  <c r="AH508" i="11" s="1"/>
  <c r="AJ508" i="11" s="1"/>
  <c r="AF496" i="11"/>
  <c r="AH496" i="11" s="1"/>
  <c r="AJ496" i="11" s="1"/>
  <c r="AF484" i="11"/>
  <c r="AH484" i="11" s="1"/>
  <c r="AJ484" i="11" s="1"/>
  <c r="AF472" i="11"/>
  <c r="AH472" i="11" s="1"/>
  <c r="AJ472" i="11" s="1"/>
  <c r="AF460" i="11"/>
  <c r="AH460" i="11" s="1"/>
  <c r="AJ460" i="11" s="1"/>
  <c r="AF448" i="11"/>
  <c r="AH448" i="11" s="1"/>
  <c r="AJ448" i="11" s="1"/>
  <c r="AF436" i="11"/>
  <c r="AH436" i="11" s="1"/>
  <c r="AJ436" i="11" s="1"/>
  <c r="AF424" i="11"/>
  <c r="AH424" i="11" s="1"/>
  <c r="AJ424" i="11" s="1"/>
  <c r="AF412" i="11"/>
  <c r="AH412" i="11" s="1"/>
  <c r="AJ412" i="11" s="1"/>
  <c r="AF400" i="11"/>
  <c r="AH400" i="11" s="1"/>
  <c r="AJ400" i="11" s="1"/>
  <c r="AF388" i="11"/>
  <c r="AH388" i="11" s="1"/>
  <c r="AJ388" i="11" s="1"/>
  <c r="AF376" i="11"/>
  <c r="AH376" i="11" s="1"/>
  <c r="AJ376" i="11" s="1"/>
  <c r="AF364" i="11"/>
  <c r="AH364" i="11" s="1"/>
  <c r="AJ364" i="11" s="1"/>
  <c r="AF352" i="11"/>
  <c r="AH352" i="11" s="1"/>
  <c r="AJ352" i="11" s="1"/>
  <c r="AF340" i="11"/>
  <c r="AH340" i="11" s="1"/>
  <c r="AJ340" i="11" s="1"/>
  <c r="AF327" i="11"/>
  <c r="AH327" i="11" s="1"/>
  <c r="AJ327" i="11" s="1"/>
  <c r="AF315" i="11"/>
  <c r="AH315" i="11" s="1"/>
  <c r="AJ315" i="11" s="1"/>
  <c r="AF303" i="11"/>
  <c r="AH303" i="11" s="1"/>
  <c r="AJ303" i="11" s="1"/>
  <c r="AF291" i="11"/>
  <c r="AH291" i="11" s="1"/>
  <c r="AJ291" i="11" s="1"/>
  <c r="AF840" i="11"/>
  <c r="AH840" i="11" s="1"/>
  <c r="AJ840" i="11" s="1"/>
  <c r="AF623" i="11"/>
  <c r="AH623" i="11" s="1"/>
  <c r="AJ623" i="11" s="1"/>
  <c r="AF322" i="11"/>
  <c r="AH322" i="11" s="1"/>
  <c r="AJ322" i="11" s="1"/>
  <c r="AF490" i="11"/>
  <c r="AH490" i="11" s="1"/>
  <c r="AJ490" i="11" s="1"/>
  <c r="AF1024" i="11"/>
  <c r="AH1024" i="11" s="1"/>
  <c r="AJ1024" i="11" s="1"/>
  <c r="AF1000" i="11"/>
  <c r="AH1000" i="11" s="1"/>
  <c r="AJ1000" i="11" s="1"/>
  <c r="AF988" i="11"/>
  <c r="AH988" i="11" s="1"/>
  <c r="AJ988" i="11" s="1"/>
  <c r="AF976" i="11"/>
  <c r="AH976" i="11" s="1"/>
  <c r="AJ976" i="11" s="1"/>
  <c r="AF964" i="11"/>
  <c r="AH964" i="11" s="1"/>
  <c r="AJ964" i="11" s="1"/>
  <c r="AF952" i="11"/>
  <c r="AH952" i="11" s="1"/>
  <c r="AJ952" i="11" s="1"/>
  <c r="AF940" i="11"/>
  <c r="AH940" i="11" s="1"/>
  <c r="AJ940" i="11" s="1"/>
  <c r="AF928" i="11"/>
  <c r="AH928" i="11" s="1"/>
  <c r="AJ928" i="11" s="1"/>
  <c r="AF916" i="11"/>
  <c r="AH916" i="11" s="1"/>
  <c r="AJ916" i="11" s="1"/>
  <c r="AF904" i="11"/>
  <c r="AH904" i="11" s="1"/>
  <c r="AJ904" i="11" s="1"/>
  <c r="AF892" i="11"/>
  <c r="AH892" i="11" s="1"/>
  <c r="AJ892" i="11" s="1"/>
  <c r="AF880" i="11"/>
  <c r="AH880" i="11" s="1"/>
  <c r="AJ880" i="11" s="1"/>
  <c r="AF868" i="11"/>
  <c r="AH868" i="11" s="1"/>
  <c r="AJ868" i="11" s="1"/>
  <c r="AF856" i="11"/>
  <c r="AH856" i="11" s="1"/>
  <c r="AJ856" i="11" s="1"/>
  <c r="AF844" i="11"/>
  <c r="AH844" i="11" s="1"/>
  <c r="AJ844" i="11" s="1"/>
  <c r="AF832" i="11"/>
  <c r="AH832" i="11" s="1"/>
  <c r="AJ832" i="11" s="1"/>
  <c r="AF820" i="11"/>
  <c r="AH820" i="11" s="1"/>
  <c r="AJ820" i="11" s="1"/>
  <c r="AF808" i="11"/>
  <c r="AH808" i="11" s="1"/>
  <c r="AJ808" i="11" s="1"/>
  <c r="AF796" i="11"/>
  <c r="AH796" i="11" s="1"/>
  <c r="AJ796" i="11" s="1"/>
  <c r="AF784" i="11"/>
  <c r="AH784" i="11" s="1"/>
  <c r="AJ784" i="11" s="1"/>
  <c r="AF772" i="11"/>
  <c r="AH772" i="11" s="1"/>
  <c r="AJ772" i="11" s="1"/>
  <c r="AF760" i="11"/>
  <c r="AH760" i="11" s="1"/>
  <c r="AJ760" i="11" s="1"/>
  <c r="AF748" i="11"/>
  <c r="AH748" i="11" s="1"/>
  <c r="AJ748" i="11" s="1"/>
  <c r="AF736" i="11"/>
  <c r="AH736" i="11" s="1"/>
  <c r="AJ736" i="11" s="1"/>
  <c r="AF723" i="11"/>
  <c r="AH723" i="11" s="1"/>
  <c r="AJ723" i="11" s="1"/>
  <c r="AF711" i="11"/>
  <c r="AH711" i="11" s="1"/>
  <c r="AJ711" i="11" s="1"/>
  <c r="AF699" i="11"/>
  <c r="AH699" i="11" s="1"/>
  <c r="AJ699" i="11" s="1"/>
  <c r="AF687" i="11"/>
  <c r="AH687" i="11" s="1"/>
  <c r="AJ687" i="11" s="1"/>
  <c r="AF675" i="11"/>
  <c r="AH675" i="11" s="1"/>
  <c r="AJ675" i="11" s="1"/>
  <c r="AF663" i="11"/>
  <c r="AH663" i="11" s="1"/>
  <c r="AJ663" i="11" s="1"/>
  <c r="AF651" i="11"/>
  <c r="AH651" i="11" s="1"/>
  <c r="AJ651" i="11" s="1"/>
  <c r="AF639" i="11"/>
  <c r="AH639" i="11" s="1"/>
  <c r="AJ639" i="11" s="1"/>
  <c r="AF627" i="11"/>
  <c r="AH627" i="11" s="1"/>
  <c r="AJ627" i="11" s="1"/>
  <c r="AF615" i="11"/>
  <c r="AH615" i="11" s="1"/>
  <c r="AJ615" i="11" s="1"/>
  <c r="AF603" i="11"/>
  <c r="AH603" i="11" s="1"/>
  <c r="AJ603" i="11" s="1"/>
  <c r="AF591" i="11"/>
  <c r="AH591" i="11" s="1"/>
  <c r="AJ591" i="11" s="1"/>
  <c r="AF579" i="11"/>
  <c r="AH579" i="11" s="1"/>
  <c r="AJ579" i="11" s="1"/>
  <c r="AF567" i="11"/>
  <c r="AH567" i="11" s="1"/>
  <c r="AJ567" i="11" s="1"/>
  <c r="AF555" i="11"/>
  <c r="AH555" i="11" s="1"/>
  <c r="AJ555" i="11" s="1"/>
  <c r="AF543" i="11"/>
  <c r="AH543" i="11" s="1"/>
  <c r="AJ543" i="11" s="1"/>
  <c r="AF531" i="11"/>
  <c r="AH531" i="11" s="1"/>
  <c r="AJ531" i="11" s="1"/>
  <c r="AF519" i="11"/>
  <c r="AH519" i="11" s="1"/>
  <c r="AJ519" i="11" s="1"/>
  <c r="AF507" i="11"/>
  <c r="AH507" i="11" s="1"/>
  <c r="AJ507" i="11" s="1"/>
  <c r="AF495" i="11"/>
  <c r="AH495" i="11" s="1"/>
  <c r="AJ495" i="11" s="1"/>
  <c r="AF483" i="11"/>
  <c r="AH483" i="11" s="1"/>
  <c r="AJ483" i="11" s="1"/>
  <c r="AF471" i="11"/>
  <c r="AH471" i="11" s="1"/>
  <c r="AJ471" i="11" s="1"/>
  <c r="AF459" i="11"/>
  <c r="AH459" i="11" s="1"/>
  <c r="AJ459" i="11" s="1"/>
  <c r="AF447" i="11"/>
  <c r="AH447" i="11" s="1"/>
  <c r="AJ447" i="11" s="1"/>
  <c r="AF435" i="11"/>
  <c r="AH435" i="11" s="1"/>
  <c r="AJ435" i="11" s="1"/>
  <c r="AF423" i="11"/>
  <c r="AH423" i="11" s="1"/>
  <c r="AJ423" i="11" s="1"/>
  <c r="AF411" i="11"/>
  <c r="AH411" i="11" s="1"/>
  <c r="AJ411" i="11" s="1"/>
  <c r="AF399" i="11"/>
  <c r="AH399" i="11" s="1"/>
  <c r="AJ399" i="11" s="1"/>
  <c r="AF387" i="11"/>
  <c r="AH387" i="11" s="1"/>
  <c r="AJ387" i="11" s="1"/>
  <c r="AF375" i="11"/>
  <c r="AH375" i="11" s="1"/>
  <c r="AJ375" i="11" s="1"/>
  <c r="AF363" i="11"/>
  <c r="AH363" i="11" s="1"/>
  <c r="AJ363" i="11" s="1"/>
  <c r="AF351" i="11"/>
  <c r="AH351" i="11" s="1"/>
  <c r="AJ351" i="11" s="1"/>
  <c r="AF338" i="11"/>
  <c r="AH338" i="11" s="1"/>
  <c r="AJ338" i="11" s="1"/>
  <c r="AF326" i="11"/>
  <c r="AH326" i="11" s="1"/>
  <c r="AJ326" i="11" s="1"/>
  <c r="AF314" i="11"/>
  <c r="AH314" i="11" s="1"/>
  <c r="AJ314" i="11" s="1"/>
  <c r="AF302" i="11"/>
  <c r="AH302" i="11" s="1"/>
  <c r="AJ302" i="11" s="1"/>
  <c r="AF290" i="11"/>
  <c r="AH290" i="11" s="1"/>
  <c r="AJ290" i="11" s="1"/>
  <c r="AF900" i="11"/>
  <c r="AH900" i="11" s="1"/>
  <c r="AJ900" i="11" s="1"/>
  <c r="AF768" i="11"/>
  <c r="AH768" i="11" s="1"/>
  <c r="AJ768" i="11" s="1"/>
  <c r="AF647" i="11"/>
  <c r="AH647" i="11" s="1"/>
  <c r="AJ647" i="11" s="1"/>
  <c r="AF551" i="11"/>
  <c r="AH551" i="11" s="1"/>
  <c r="AJ551" i="11" s="1"/>
  <c r="AF383" i="11"/>
  <c r="AH383" i="11" s="1"/>
  <c r="AJ383" i="11" s="1"/>
  <c r="AF347" i="11"/>
  <c r="AH347" i="11" s="1"/>
  <c r="AJ347" i="11" s="1"/>
  <c r="AF334" i="11"/>
  <c r="AH334" i="11" s="1"/>
  <c r="AJ334" i="11" s="1"/>
  <c r="AF298" i="11"/>
  <c r="AH298" i="11" s="1"/>
  <c r="AJ298" i="11" s="1"/>
  <c r="AF562" i="11"/>
  <c r="AH562" i="11" s="1"/>
  <c r="AJ562" i="11" s="1"/>
  <c r="AF1035" i="11"/>
  <c r="AH1035" i="11" s="1"/>
  <c r="AJ1035" i="11" s="1"/>
  <c r="AF1023" i="11"/>
  <c r="AH1023" i="11" s="1"/>
  <c r="AJ1023" i="11" s="1"/>
  <c r="AF999" i="11"/>
  <c r="AH999" i="11" s="1"/>
  <c r="AJ999" i="11" s="1"/>
  <c r="AF987" i="11"/>
  <c r="AH987" i="11" s="1"/>
  <c r="AJ987" i="11" s="1"/>
  <c r="AF975" i="11"/>
  <c r="AH975" i="11" s="1"/>
  <c r="AJ975" i="11" s="1"/>
  <c r="AF963" i="11"/>
  <c r="AH963" i="11" s="1"/>
  <c r="AJ963" i="11" s="1"/>
  <c r="AF951" i="11"/>
  <c r="AH951" i="11" s="1"/>
  <c r="AJ951" i="11" s="1"/>
  <c r="AF939" i="11"/>
  <c r="AH939" i="11" s="1"/>
  <c r="AJ939" i="11" s="1"/>
  <c r="AF927" i="11"/>
  <c r="AH927" i="11" s="1"/>
  <c r="AJ927" i="11" s="1"/>
  <c r="AF915" i="11"/>
  <c r="AH915" i="11" s="1"/>
  <c r="AJ915" i="11" s="1"/>
  <c r="AF903" i="11"/>
  <c r="AH903" i="11" s="1"/>
  <c r="AJ903" i="11" s="1"/>
  <c r="AF891" i="11"/>
  <c r="AH891" i="11" s="1"/>
  <c r="AJ891" i="11" s="1"/>
  <c r="AF879" i="11"/>
  <c r="AH879" i="11" s="1"/>
  <c r="AJ879" i="11" s="1"/>
  <c r="AF867" i="11"/>
  <c r="AH867" i="11" s="1"/>
  <c r="AJ867" i="11" s="1"/>
  <c r="AF855" i="11"/>
  <c r="AH855" i="11" s="1"/>
  <c r="AJ855" i="11" s="1"/>
  <c r="AF843" i="11"/>
  <c r="AH843" i="11" s="1"/>
  <c r="AJ843" i="11" s="1"/>
  <c r="AF831" i="11"/>
  <c r="AH831" i="11" s="1"/>
  <c r="AJ831" i="11" s="1"/>
  <c r="AF819" i="11"/>
  <c r="AH819" i="11" s="1"/>
  <c r="AJ819" i="11" s="1"/>
  <c r="AF807" i="11"/>
  <c r="AH807" i="11" s="1"/>
  <c r="AJ807" i="11" s="1"/>
  <c r="AF795" i="11"/>
  <c r="AH795" i="11" s="1"/>
  <c r="AJ795" i="11" s="1"/>
  <c r="AF783" i="11"/>
  <c r="AH783" i="11" s="1"/>
  <c r="AJ783" i="11" s="1"/>
  <c r="AF771" i="11"/>
  <c r="AH771" i="11" s="1"/>
  <c r="AJ771" i="11" s="1"/>
  <c r="AF759" i="11"/>
  <c r="AH759" i="11" s="1"/>
  <c r="AJ759" i="11" s="1"/>
  <c r="AF747" i="11"/>
  <c r="AH747" i="11" s="1"/>
  <c r="AJ747" i="11" s="1"/>
  <c r="AF735" i="11"/>
  <c r="AH735" i="11" s="1"/>
  <c r="AJ735" i="11" s="1"/>
  <c r="AF710" i="11"/>
  <c r="AH710" i="11" s="1"/>
  <c r="AJ710" i="11" s="1"/>
  <c r="AF698" i="11"/>
  <c r="AH698" i="11" s="1"/>
  <c r="AJ698" i="11" s="1"/>
  <c r="AF686" i="11"/>
  <c r="AH686" i="11" s="1"/>
  <c r="AJ686" i="11" s="1"/>
  <c r="AF674" i="11"/>
  <c r="AH674" i="11" s="1"/>
  <c r="AJ674" i="11" s="1"/>
  <c r="AF662" i="11"/>
  <c r="AH662" i="11" s="1"/>
  <c r="AJ662" i="11" s="1"/>
  <c r="AF650" i="11"/>
  <c r="AH650" i="11" s="1"/>
  <c r="AJ650" i="11" s="1"/>
  <c r="AF638" i="11"/>
  <c r="AH638" i="11" s="1"/>
  <c r="AJ638" i="11" s="1"/>
  <c r="AF626" i="11"/>
  <c r="AH626" i="11" s="1"/>
  <c r="AJ626" i="11" s="1"/>
  <c r="AF614" i="11"/>
  <c r="AH614" i="11" s="1"/>
  <c r="AJ614" i="11" s="1"/>
  <c r="AF602" i="11"/>
  <c r="AH602" i="11" s="1"/>
  <c r="AJ602" i="11" s="1"/>
  <c r="AF590" i="11"/>
  <c r="AH590" i="11" s="1"/>
  <c r="AJ590" i="11" s="1"/>
  <c r="AF578" i="11"/>
  <c r="AH578" i="11" s="1"/>
  <c r="AJ578" i="11" s="1"/>
  <c r="AF566" i="11"/>
  <c r="AH566" i="11" s="1"/>
  <c r="AJ566" i="11" s="1"/>
  <c r="AF554" i="11"/>
  <c r="AH554" i="11" s="1"/>
  <c r="AJ554" i="11" s="1"/>
  <c r="AF542" i="11"/>
  <c r="AH542" i="11" s="1"/>
  <c r="AJ542" i="11" s="1"/>
  <c r="AF530" i="11"/>
  <c r="AH530" i="11" s="1"/>
  <c r="AJ530" i="11" s="1"/>
  <c r="AF518" i="11"/>
  <c r="AH518" i="11" s="1"/>
  <c r="AJ518" i="11" s="1"/>
  <c r="AF506" i="11"/>
  <c r="AH506" i="11" s="1"/>
  <c r="AJ506" i="11" s="1"/>
  <c r="AF494" i="11"/>
  <c r="AH494" i="11" s="1"/>
  <c r="AJ494" i="11" s="1"/>
  <c r="AF482" i="11"/>
  <c r="AH482" i="11" s="1"/>
  <c r="AJ482" i="11" s="1"/>
  <c r="AF470" i="11"/>
  <c r="AH470" i="11" s="1"/>
  <c r="AJ470" i="11" s="1"/>
  <c r="AF458" i="11"/>
  <c r="AH458" i="11" s="1"/>
  <c r="AJ458" i="11" s="1"/>
  <c r="AF446" i="11"/>
  <c r="AH446" i="11" s="1"/>
  <c r="AJ446" i="11" s="1"/>
  <c r="AF434" i="11"/>
  <c r="AH434" i="11" s="1"/>
  <c r="AJ434" i="11" s="1"/>
  <c r="AF422" i="11"/>
  <c r="AH422" i="11" s="1"/>
  <c r="AJ422" i="11" s="1"/>
  <c r="AF410" i="11"/>
  <c r="AH410" i="11" s="1"/>
  <c r="AJ410" i="11" s="1"/>
  <c r="AF398" i="11"/>
  <c r="AH398" i="11" s="1"/>
  <c r="AJ398" i="11" s="1"/>
  <c r="AF386" i="11"/>
  <c r="AH386" i="11" s="1"/>
  <c r="AJ386" i="11" s="1"/>
  <c r="AF374" i="11"/>
  <c r="AH374" i="11" s="1"/>
  <c r="AJ374" i="11" s="1"/>
  <c r="AF362" i="11"/>
  <c r="AH362" i="11" s="1"/>
  <c r="AJ362" i="11" s="1"/>
  <c r="AF350" i="11"/>
  <c r="AH350" i="11" s="1"/>
  <c r="AJ350" i="11" s="1"/>
  <c r="AF337" i="11"/>
  <c r="AH337" i="11" s="1"/>
  <c r="AJ337" i="11" s="1"/>
  <c r="AF325" i="11"/>
  <c r="AH325" i="11" s="1"/>
  <c r="AJ325" i="11" s="1"/>
  <c r="AF313" i="11"/>
  <c r="AH313" i="11" s="1"/>
  <c r="AJ313" i="11" s="1"/>
  <c r="AF301" i="11"/>
  <c r="AH301" i="11" s="1"/>
  <c r="AJ301" i="11" s="1"/>
  <c r="AF289" i="11"/>
  <c r="AH289" i="11" s="1"/>
  <c r="AJ289" i="11" s="1"/>
  <c r="AF1032" i="11"/>
  <c r="AH1032" i="11" s="1"/>
  <c r="AJ1032" i="11" s="1"/>
  <c r="AF912" i="11"/>
  <c r="AH912" i="11" s="1"/>
  <c r="AJ912" i="11" s="1"/>
  <c r="AF804" i="11"/>
  <c r="AH804" i="11" s="1"/>
  <c r="AJ804" i="11" s="1"/>
  <c r="AF671" i="11"/>
  <c r="AH671" i="11" s="1"/>
  <c r="AJ671" i="11" s="1"/>
  <c r="AF539" i="11"/>
  <c r="AH539" i="11" s="1"/>
  <c r="AJ539" i="11" s="1"/>
  <c r="AF419" i="11"/>
  <c r="AH419" i="11" s="1"/>
  <c r="AJ419" i="11" s="1"/>
  <c r="AF538" i="11"/>
  <c r="AH538" i="11" s="1"/>
  <c r="AJ538" i="11" s="1"/>
  <c r="AF1034" i="11"/>
  <c r="AH1034" i="11" s="1"/>
  <c r="AJ1034" i="11" s="1"/>
  <c r="AF1022" i="11"/>
  <c r="AH1022" i="11" s="1"/>
  <c r="AJ1022" i="11" s="1"/>
  <c r="AF1010" i="11"/>
  <c r="AH1010" i="11" s="1"/>
  <c r="AJ1010" i="11" s="1"/>
  <c r="AF998" i="11"/>
  <c r="AH998" i="11" s="1"/>
  <c r="AJ998" i="11" s="1"/>
  <c r="AF986" i="11"/>
  <c r="AH986" i="11" s="1"/>
  <c r="AJ986" i="11" s="1"/>
  <c r="AF974" i="11"/>
  <c r="AH974" i="11" s="1"/>
  <c r="AJ974" i="11" s="1"/>
  <c r="AF962" i="11"/>
  <c r="AH962" i="11" s="1"/>
  <c r="AJ962" i="11" s="1"/>
  <c r="AF950" i="11"/>
  <c r="AH950" i="11" s="1"/>
  <c r="AJ950" i="11" s="1"/>
  <c r="AF938" i="11"/>
  <c r="AH938" i="11" s="1"/>
  <c r="AJ938" i="11" s="1"/>
  <c r="AF926" i="11"/>
  <c r="AH926" i="11" s="1"/>
  <c r="AJ926" i="11" s="1"/>
  <c r="AF914" i="11"/>
  <c r="AH914" i="11" s="1"/>
  <c r="AJ914" i="11" s="1"/>
  <c r="AF902" i="11"/>
  <c r="AH902" i="11" s="1"/>
  <c r="AJ902" i="11" s="1"/>
  <c r="AF890" i="11"/>
  <c r="AH890" i="11" s="1"/>
  <c r="AJ890" i="11" s="1"/>
  <c r="AF878" i="11"/>
  <c r="AH878" i="11" s="1"/>
  <c r="AJ878" i="11" s="1"/>
  <c r="AF866" i="11"/>
  <c r="AH866" i="11" s="1"/>
  <c r="AJ866" i="11" s="1"/>
  <c r="AF854" i="11"/>
  <c r="AH854" i="11" s="1"/>
  <c r="AJ854" i="11" s="1"/>
  <c r="AF842" i="11"/>
  <c r="AH842" i="11" s="1"/>
  <c r="AJ842" i="11" s="1"/>
  <c r="AF830" i="11"/>
  <c r="AH830" i="11" s="1"/>
  <c r="AJ830" i="11" s="1"/>
  <c r="AF818" i="11"/>
  <c r="AH818" i="11" s="1"/>
  <c r="AJ818" i="11" s="1"/>
  <c r="AF806" i="11"/>
  <c r="AH806" i="11" s="1"/>
  <c r="AJ806" i="11" s="1"/>
  <c r="AF794" i="11"/>
  <c r="AH794" i="11" s="1"/>
  <c r="AJ794" i="11" s="1"/>
  <c r="AF782" i="11"/>
  <c r="AH782" i="11" s="1"/>
  <c r="AJ782" i="11" s="1"/>
  <c r="AF770" i="11"/>
  <c r="AH770" i="11" s="1"/>
  <c r="AJ770" i="11" s="1"/>
  <c r="AF758" i="11"/>
  <c r="AH758" i="11" s="1"/>
  <c r="AJ758" i="11" s="1"/>
  <c r="AF746" i="11"/>
  <c r="AH746" i="11" s="1"/>
  <c r="AJ746" i="11" s="1"/>
  <c r="AF734" i="11"/>
  <c r="AH734" i="11" s="1"/>
  <c r="AJ734" i="11" s="1"/>
  <c r="AF709" i="11"/>
  <c r="AH709" i="11" s="1"/>
  <c r="AJ709" i="11" s="1"/>
  <c r="AF697" i="11"/>
  <c r="AH697" i="11" s="1"/>
  <c r="AJ697" i="11" s="1"/>
  <c r="AF685" i="11"/>
  <c r="AH685" i="11" s="1"/>
  <c r="AJ685" i="11" s="1"/>
  <c r="AF673" i="11"/>
  <c r="AH673" i="11" s="1"/>
  <c r="AJ673" i="11" s="1"/>
  <c r="AF661" i="11"/>
  <c r="AH661" i="11" s="1"/>
  <c r="AJ661" i="11" s="1"/>
  <c r="AF649" i="11"/>
  <c r="AH649" i="11" s="1"/>
  <c r="AJ649" i="11" s="1"/>
  <c r="AF637" i="11"/>
  <c r="AH637" i="11" s="1"/>
  <c r="AJ637" i="11" s="1"/>
  <c r="AF625" i="11"/>
  <c r="AH625" i="11" s="1"/>
  <c r="AJ625" i="11" s="1"/>
  <c r="AF613" i="11"/>
  <c r="AH613" i="11" s="1"/>
  <c r="AJ613" i="11" s="1"/>
  <c r="AF601" i="11"/>
  <c r="AH601" i="11" s="1"/>
  <c r="AJ601" i="11" s="1"/>
  <c r="AF589" i="11"/>
  <c r="AH589" i="11" s="1"/>
  <c r="AJ589" i="11" s="1"/>
  <c r="AF577" i="11"/>
  <c r="AH577" i="11" s="1"/>
  <c r="AJ577" i="11" s="1"/>
  <c r="AF565" i="11"/>
  <c r="AH565" i="11" s="1"/>
  <c r="AJ565" i="11" s="1"/>
  <c r="AF553" i="11"/>
  <c r="AH553" i="11" s="1"/>
  <c r="AJ553" i="11" s="1"/>
  <c r="AF541" i="11"/>
  <c r="AH541" i="11" s="1"/>
  <c r="AJ541" i="11" s="1"/>
  <c r="AF529" i="11"/>
  <c r="AH529" i="11" s="1"/>
  <c r="AJ529" i="11" s="1"/>
  <c r="AF517" i="11"/>
  <c r="AH517" i="11" s="1"/>
  <c r="AJ517" i="11" s="1"/>
  <c r="AF505" i="11"/>
  <c r="AH505" i="11" s="1"/>
  <c r="AJ505" i="11" s="1"/>
  <c r="AF493" i="11"/>
  <c r="AH493" i="11" s="1"/>
  <c r="AJ493" i="11" s="1"/>
  <c r="AF481" i="11"/>
  <c r="AH481" i="11" s="1"/>
  <c r="AJ481" i="11" s="1"/>
  <c r="AF457" i="11"/>
  <c r="AH457" i="11" s="1"/>
  <c r="AJ457" i="11" s="1"/>
  <c r="AF433" i="11"/>
  <c r="AH433" i="11" s="1"/>
  <c r="AJ433" i="11" s="1"/>
  <c r="AF421" i="11"/>
  <c r="AH421" i="11" s="1"/>
  <c r="AJ421" i="11" s="1"/>
  <c r="AF409" i="11"/>
  <c r="AH409" i="11" s="1"/>
  <c r="AJ409" i="11" s="1"/>
  <c r="AF397" i="11"/>
  <c r="AH397" i="11" s="1"/>
  <c r="AJ397" i="11" s="1"/>
  <c r="AF385" i="11"/>
  <c r="AH385" i="11" s="1"/>
  <c r="AJ385" i="11" s="1"/>
  <c r="AF373" i="11"/>
  <c r="AH373" i="11" s="1"/>
  <c r="AJ373" i="11" s="1"/>
  <c r="AF361" i="11"/>
  <c r="AH361" i="11" s="1"/>
  <c r="AJ361" i="11" s="1"/>
  <c r="AF349" i="11"/>
  <c r="AH349" i="11" s="1"/>
  <c r="AJ349" i="11" s="1"/>
  <c r="AF336" i="11"/>
  <c r="AH336" i="11" s="1"/>
  <c r="AJ336" i="11" s="1"/>
  <c r="AF324" i="11"/>
  <c r="AH324" i="11" s="1"/>
  <c r="AJ324" i="11" s="1"/>
  <c r="AF312" i="11"/>
  <c r="AH312" i="11" s="1"/>
  <c r="AJ312" i="11" s="1"/>
  <c r="AF300" i="11"/>
  <c r="AH300" i="11" s="1"/>
  <c r="AJ300" i="11" s="1"/>
  <c r="AF924" i="11"/>
  <c r="AH924" i="11" s="1"/>
  <c r="AJ924" i="11" s="1"/>
  <c r="AF828" i="11"/>
  <c r="AH828" i="11" s="1"/>
  <c r="AJ828" i="11" s="1"/>
  <c r="AF731" i="11"/>
  <c r="AH731" i="11" s="1"/>
  <c r="AJ731" i="11" s="1"/>
  <c r="AF659" i="11"/>
  <c r="AH659" i="11" s="1"/>
  <c r="AJ659" i="11" s="1"/>
  <c r="AF599" i="11"/>
  <c r="AH599" i="11" s="1"/>
  <c r="AJ599" i="11" s="1"/>
  <c r="AF491" i="11"/>
  <c r="AH491" i="11" s="1"/>
  <c r="AJ491" i="11" s="1"/>
  <c r="AF407" i="11"/>
  <c r="AH407" i="11" s="1"/>
  <c r="AJ407" i="11" s="1"/>
  <c r="AF526" i="11"/>
  <c r="AH526" i="11" s="1"/>
  <c r="AJ526" i="11" s="1"/>
  <c r="AF1021" i="11"/>
  <c r="AH1021" i="11" s="1"/>
  <c r="AJ1021" i="11" s="1"/>
  <c r="AF1009" i="11"/>
  <c r="AH1009" i="11" s="1"/>
  <c r="AJ1009" i="11" s="1"/>
  <c r="AF997" i="11"/>
  <c r="AH997" i="11" s="1"/>
  <c r="AJ997" i="11" s="1"/>
  <c r="AF985" i="11"/>
  <c r="AH985" i="11" s="1"/>
  <c r="AJ985" i="11" s="1"/>
  <c r="AF973" i="11"/>
  <c r="AH973" i="11" s="1"/>
  <c r="AJ973" i="11" s="1"/>
  <c r="AF961" i="11"/>
  <c r="AH961" i="11" s="1"/>
  <c r="AJ961" i="11" s="1"/>
  <c r="AF949" i="11"/>
  <c r="AH949" i="11" s="1"/>
  <c r="AJ949" i="11" s="1"/>
  <c r="AF937" i="11"/>
  <c r="AH937" i="11" s="1"/>
  <c r="AJ937" i="11" s="1"/>
  <c r="AF925" i="11"/>
  <c r="AH925" i="11" s="1"/>
  <c r="AJ925" i="11" s="1"/>
  <c r="AF913" i="11"/>
  <c r="AH913" i="11" s="1"/>
  <c r="AJ913" i="11" s="1"/>
  <c r="AF901" i="11"/>
  <c r="AH901" i="11" s="1"/>
  <c r="AJ901" i="11" s="1"/>
  <c r="AF889" i="11"/>
  <c r="AH889" i="11" s="1"/>
  <c r="AJ889" i="11" s="1"/>
  <c r="AF877" i="11"/>
  <c r="AH877" i="11" s="1"/>
  <c r="AJ877" i="11" s="1"/>
  <c r="AF865" i="11"/>
  <c r="AH865" i="11" s="1"/>
  <c r="AJ865" i="11" s="1"/>
  <c r="AF853" i="11"/>
  <c r="AH853" i="11" s="1"/>
  <c r="AJ853" i="11" s="1"/>
  <c r="AF841" i="11"/>
  <c r="AH841" i="11" s="1"/>
  <c r="AJ841" i="11" s="1"/>
  <c r="AF829" i="11"/>
  <c r="AH829" i="11" s="1"/>
  <c r="AJ829" i="11" s="1"/>
  <c r="AF817" i="11"/>
  <c r="AH817" i="11" s="1"/>
  <c r="AJ817" i="11" s="1"/>
  <c r="AF793" i="11"/>
  <c r="AH793" i="11" s="1"/>
  <c r="AJ793" i="11" s="1"/>
  <c r="AF781" i="11"/>
  <c r="AH781" i="11" s="1"/>
  <c r="AJ781" i="11" s="1"/>
  <c r="AF769" i="11"/>
  <c r="AH769" i="11" s="1"/>
  <c r="AJ769" i="11" s="1"/>
  <c r="AF757" i="11"/>
  <c r="AH757" i="11" s="1"/>
  <c r="AJ757" i="11" s="1"/>
  <c r="AF745" i="11"/>
  <c r="AH745" i="11" s="1"/>
  <c r="AJ745" i="11" s="1"/>
  <c r="AF733" i="11"/>
  <c r="AH733" i="11" s="1"/>
  <c r="AJ733" i="11" s="1"/>
  <c r="AF720" i="11"/>
  <c r="AH720" i="11" s="1"/>
  <c r="AJ720" i="11" s="1"/>
  <c r="AF708" i="11"/>
  <c r="AH708" i="11" s="1"/>
  <c r="AJ708" i="11" s="1"/>
  <c r="AF696" i="11"/>
  <c r="AH696" i="11" s="1"/>
  <c r="AJ696" i="11" s="1"/>
  <c r="AF684" i="11"/>
  <c r="AH684" i="11" s="1"/>
  <c r="AJ684" i="11" s="1"/>
  <c r="AF672" i="11"/>
  <c r="AH672" i="11" s="1"/>
  <c r="AJ672" i="11" s="1"/>
  <c r="AF660" i="11"/>
  <c r="AH660" i="11" s="1"/>
  <c r="AJ660" i="11" s="1"/>
  <c r="AF648" i="11"/>
  <c r="AH648" i="11" s="1"/>
  <c r="AJ648" i="11" s="1"/>
  <c r="AF636" i="11"/>
  <c r="AH636" i="11" s="1"/>
  <c r="AJ636" i="11" s="1"/>
  <c r="AF624" i="11"/>
  <c r="AH624" i="11" s="1"/>
  <c r="AJ624" i="11" s="1"/>
  <c r="AF612" i="11"/>
  <c r="AH612" i="11" s="1"/>
  <c r="AJ612" i="11" s="1"/>
  <c r="AF600" i="11"/>
  <c r="AH600" i="11" s="1"/>
  <c r="AJ600" i="11" s="1"/>
  <c r="AF588" i="11"/>
  <c r="AH588" i="11" s="1"/>
  <c r="AJ588" i="11" s="1"/>
  <c r="AF576" i="11"/>
  <c r="AH576" i="11" s="1"/>
  <c r="AJ576" i="11" s="1"/>
  <c r="AF564" i="11"/>
  <c r="AH564" i="11" s="1"/>
  <c r="AJ564" i="11" s="1"/>
  <c r="AF552" i="11"/>
  <c r="AH552" i="11" s="1"/>
  <c r="AJ552" i="11" s="1"/>
  <c r="AF540" i="11"/>
  <c r="AH540" i="11" s="1"/>
  <c r="AJ540" i="11" s="1"/>
  <c r="AF528" i="11"/>
  <c r="AH528" i="11" s="1"/>
  <c r="AJ528" i="11" s="1"/>
  <c r="AF516" i="11"/>
  <c r="AH516" i="11" s="1"/>
  <c r="AJ516" i="11" s="1"/>
  <c r="AF504" i="11"/>
  <c r="AH504" i="11" s="1"/>
  <c r="AJ504" i="11" s="1"/>
  <c r="AF492" i="11"/>
  <c r="AH492" i="11" s="1"/>
  <c r="AJ492" i="11" s="1"/>
  <c r="AF480" i="11"/>
  <c r="AH480" i="11" s="1"/>
  <c r="AJ480" i="11" s="1"/>
  <c r="AF468" i="11"/>
  <c r="AH468" i="11" s="1"/>
  <c r="AJ468" i="11" s="1"/>
  <c r="AF456" i="11"/>
  <c r="AH456" i="11" s="1"/>
  <c r="AJ456" i="11" s="1"/>
  <c r="AF444" i="11"/>
  <c r="AH444" i="11" s="1"/>
  <c r="AJ444" i="11" s="1"/>
  <c r="AF432" i="11"/>
  <c r="AH432" i="11" s="1"/>
  <c r="AJ432" i="11" s="1"/>
  <c r="AF420" i="11"/>
  <c r="AH420" i="11" s="1"/>
  <c r="AJ420" i="11" s="1"/>
  <c r="AF408" i="11"/>
  <c r="AH408" i="11" s="1"/>
  <c r="AJ408" i="11" s="1"/>
  <c r="AF396" i="11"/>
  <c r="AH396" i="11" s="1"/>
  <c r="AJ396" i="11" s="1"/>
  <c r="AF384" i="11"/>
  <c r="AH384" i="11" s="1"/>
  <c r="AJ384" i="11" s="1"/>
  <c r="AF372" i="11"/>
  <c r="AH372" i="11" s="1"/>
  <c r="AJ372" i="11" s="1"/>
  <c r="AF360" i="11"/>
  <c r="AH360" i="11" s="1"/>
  <c r="AJ360" i="11" s="1"/>
  <c r="AF348" i="11"/>
  <c r="AH348" i="11" s="1"/>
  <c r="AJ348" i="11" s="1"/>
  <c r="AF335" i="11"/>
  <c r="AH335" i="11" s="1"/>
  <c r="AJ335" i="11" s="1"/>
  <c r="AF323" i="11"/>
  <c r="AH323" i="11" s="1"/>
  <c r="AJ323" i="11" s="1"/>
  <c r="AF311" i="11"/>
  <c r="AH311" i="11" s="1"/>
  <c r="AJ311" i="11" s="1"/>
  <c r="AF299" i="11"/>
  <c r="AH299" i="11" s="1"/>
  <c r="AJ299" i="11" s="1"/>
  <c r="AH62" i="11"/>
  <c r="AJ62" i="11" s="1"/>
  <c r="AH285" i="11"/>
  <c r="AJ285" i="11" s="1"/>
  <c r="AH273" i="11"/>
  <c r="AJ273" i="11" s="1"/>
  <c r="AH261" i="11"/>
  <c r="AJ261" i="11" s="1"/>
  <c r="AH249" i="11"/>
  <c r="AJ249" i="11" s="1"/>
  <c r="AH237" i="11"/>
  <c r="AJ237" i="11" s="1"/>
  <c r="AH225" i="11"/>
  <c r="AJ225" i="11" s="1"/>
  <c r="AH213" i="11"/>
  <c r="AJ213" i="11" s="1"/>
  <c r="AH193" i="11"/>
  <c r="AJ193" i="11" s="1"/>
  <c r="AH181" i="11"/>
  <c r="AJ181" i="11" s="1"/>
  <c r="AH169" i="11"/>
  <c r="AJ169" i="11" s="1"/>
  <c r="AH157" i="11"/>
  <c r="AJ157" i="11" s="1"/>
  <c r="AH145" i="11"/>
  <c r="AJ145" i="11" s="1"/>
  <c r="AH133" i="11"/>
  <c r="AJ133" i="11" s="1"/>
  <c r="AH121" i="11"/>
  <c r="AJ121" i="11" s="1"/>
  <c r="AH109" i="11"/>
  <c r="AJ109" i="11" s="1"/>
  <c r="AH97" i="11"/>
  <c r="AJ97" i="11" s="1"/>
  <c r="AH85" i="11"/>
  <c r="AJ85" i="11" s="1"/>
  <c r="AH73" i="11"/>
  <c r="AJ73" i="11" s="1"/>
  <c r="AH61" i="11"/>
  <c r="AJ61" i="11" s="1"/>
  <c r="AH49" i="11"/>
  <c r="AJ49" i="11" s="1"/>
  <c r="AH37" i="11"/>
  <c r="AJ37" i="11" s="1"/>
  <c r="AH25" i="11"/>
  <c r="AJ25" i="11" s="1"/>
  <c r="AH13" i="11"/>
  <c r="AJ13" i="11" s="1"/>
  <c r="AH284" i="11"/>
  <c r="AJ284" i="11" s="1"/>
  <c r="AH272" i="11"/>
  <c r="AJ272" i="11" s="1"/>
  <c r="AH260" i="11"/>
  <c r="AJ260" i="11" s="1"/>
  <c r="AH248" i="11"/>
  <c r="AJ248" i="11" s="1"/>
  <c r="AH236" i="11"/>
  <c r="AJ236" i="11" s="1"/>
  <c r="AH224" i="11"/>
  <c r="AJ224" i="11" s="1"/>
  <c r="AH212" i="11"/>
  <c r="AJ212" i="11" s="1"/>
  <c r="AH146" i="11"/>
  <c r="AJ146" i="11" s="1"/>
  <c r="AH38" i="11"/>
  <c r="AJ38" i="11" s="1"/>
  <c r="AH72" i="11"/>
  <c r="AJ72" i="11" s="1"/>
  <c r="AH223" i="11"/>
  <c r="AJ223" i="11" s="1"/>
  <c r="AH191" i="11"/>
  <c r="AJ191" i="11" s="1"/>
  <c r="AH179" i="11"/>
  <c r="AJ179" i="11" s="1"/>
  <c r="AH167" i="11"/>
  <c r="AJ167" i="11" s="1"/>
  <c r="AH155" i="11"/>
  <c r="AJ155" i="11" s="1"/>
  <c r="AH143" i="11"/>
  <c r="AJ143" i="11" s="1"/>
  <c r="AH131" i="11"/>
  <c r="AJ131" i="11" s="1"/>
  <c r="AH119" i="11"/>
  <c r="AJ119" i="11" s="1"/>
  <c r="AH107" i="11"/>
  <c r="AJ107" i="11" s="1"/>
  <c r="AH95" i="11"/>
  <c r="AJ95" i="11" s="1"/>
  <c r="AH83" i="11"/>
  <c r="AJ83" i="11" s="1"/>
  <c r="AH71" i="11"/>
  <c r="AJ71" i="11" s="1"/>
  <c r="AH59" i="11"/>
  <c r="AJ59" i="11" s="1"/>
  <c r="AH35" i="11"/>
  <c r="AJ35" i="11" s="1"/>
  <c r="AH23" i="11"/>
  <c r="AJ23" i="11" s="1"/>
  <c r="AH11" i="11"/>
  <c r="AJ11" i="11" s="1"/>
  <c r="AH282" i="11"/>
  <c r="AJ282" i="11" s="1"/>
  <c r="AH270" i="11"/>
  <c r="AJ270" i="11" s="1"/>
  <c r="AH258" i="11"/>
  <c r="AJ258" i="11" s="1"/>
  <c r="AH246" i="11"/>
  <c r="AJ246" i="11" s="1"/>
  <c r="AH234" i="11"/>
  <c r="AJ234" i="11" s="1"/>
  <c r="AH222" i="11"/>
  <c r="AJ222" i="11" s="1"/>
  <c r="AH210" i="11"/>
  <c r="AJ210" i="11" s="1"/>
  <c r="AH194" i="11"/>
  <c r="AJ194" i="11" s="1"/>
  <c r="AH168" i="11"/>
  <c r="AJ168" i="11" s="1"/>
  <c r="AH96" i="11"/>
  <c r="AJ96" i="11" s="1"/>
  <c r="AH48" i="11"/>
  <c r="AJ48" i="11" s="1"/>
  <c r="AH12" i="11"/>
  <c r="AJ12" i="11" s="1"/>
  <c r="AH211" i="11"/>
  <c r="AJ211" i="11" s="1"/>
  <c r="AH202" i="11"/>
  <c r="AJ202" i="11" s="1"/>
  <c r="AH190" i="11"/>
  <c r="AJ190" i="11" s="1"/>
  <c r="AH178" i="11"/>
  <c r="AJ178" i="11" s="1"/>
  <c r="AH166" i="11"/>
  <c r="AJ166" i="11" s="1"/>
  <c r="AH154" i="11"/>
  <c r="AJ154" i="11" s="1"/>
  <c r="AH142" i="11"/>
  <c r="AJ142" i="11" s="1"/>
  <c r="AH130" i="11"/>
  <c r="AJ130" i="11" s="1"/>
  <c r="AH118" i="11"/>
  <c r="AJ118" i="11" s="1"/>
  <c r="AH106" i="11"/>
  <c r="AJ106" i="11" s="1"/>
  <c r="AH94" i="11"/>
  <c r="AJ94" i="11" s="1"/>
  <c r="AH82" i="11"/>
  <c r="AJ82" i="11" s="1"/>
  <c r="AH70" i="11"/>
  <c r="AJ70" i="11" s="1"/>
  <c r="AH58" i="11"/>
  <c r="AJ58" i="11" s="1"/>
  <c r="AH46" i="11"/>
  <c r="AJ46" i="11" s="1"/>
  <c r="AH34" i="11"/>
  <c r="AJ34" i="11" s="1"/>
  <c r="AH22" i="11"/>
  <c r="AJ22" i="11" s="1"/>
  <c r="AH10" i="11"/>
  <c r="AJ10" i="11" s="1"/>
  <c r="AH281" i="11"/>
  <c r="AJ281" i="11" s="1"/>
  <c r="AH269" i="11"/>
  <c r="AJ269" i="11" s="1"/>
  <c r="AH257" i="11"/>
  <c r="AJ257" i="11" s="1"/>
  <c r="AH245" i="11"/>
  <c r="AJ245" i="11" s="1"/>
  <c r="AH233" i="11"/>
  <c r="AJ233" i="11" s="1"/>
  <c r="AH221" i="11"/>
  <c r="AJ221" i="11" s="1"/>
  <c r="AH209" i="11"/>
  <c r="AJ209" i="11" s="1"/>
  <c r="AH182" i="11"/>
  <c r="AJ182" i="11" s="1"/>
  <c r="AH50" i="11"/>
  <c r="AJ50" i="11" s="1"/>
  <c r="AH132" i="11"/>
  <c r="AJ132" i="11" s="1"/>
  <c r="AH235" i="11"/>
  <c r="AJ235" i="11" s="1"/>
  <c r="AH201" i="11"/>
  <c r="AJ201" i="11" s="1"/>
  <c r="AH189" i="11"/>
  <c r="AJ189" i="11" s="1"/>
  <c r="AH177" i="11"/>
  <c r="AJ177" i="11" s="1"/>
  <c r="AH165" i="11"/>
  <c r="AJ165" i="11" s="1"/>
  <c r="AH153" i="11"/>
  <c r="AJ153" i="11" s="1"/>
  <c r="AH141" i="11"/>
  <c r="AJ141" i="11" s="1"/>
  <c r="AH129" i="11"/>
  <c r="AJ129" i="11" s="1"/>
  <c r="AH117" i="11"/>
  <c r="AJ117" i="11" s="1"/>
  <c r="AH105" i="11"/>
  <c r="AJ105" i="11" s="1"/>
  <c r="AH93" i="11"/>
  <c r="AJ93" i="11" s="1"/>
  <c r="AH81" i="11"/>
  <c r="AJ81" i="11" s="1"/>
  <c r="AH69" i="11"/>
  <c r="AJ69" i="11" s="1"/>
  <c r="AH57" i="11"/>
  <c r="AJ57" i="11" s="1"/>
  <c r="AH45" i="11"/>
  <c r="AJ45" i="11" s="1"/>
  <c r="AH33" i="11"/>
  <c r="AJ33" i="11" s="1"/>
  <c r="AH21" i="11"/>
  <c r="AJ21" i="11" s="1"/>
  <c r="AH9" i="11"/>
  <c r="AJ9" i="11" s="1"/>
  <c r="AH280" i="11"/>
  <c r="AJ280" i="11" s="1"/>
  <c r="AH268" i="11"/>
  <c r="AJ268" i="11" s="1"/>
  <c r="AH256" i="11"/>
  <c r="AJ256" i="11" s="1"/>
  <c r="AH244" i="11"/>
  <c r="AJ244" i="11" s="1"/>
  <c r="AH232" i="11"/>
  <c r="AJ232" i="11" s="1"/>
  <c r="AH220" i="11"/>
  <c r="AJ220" i="11" s="1"/>
  <c r="AH208" i="11"/>
  <c r="AJ208" i="11" s="1"/>
  <c r="AH110" i="11"/>
  <c r="AJ110" i="11" s="1"/>
  <c r="AH26" i="11"/>
  <c r="AJ26" i="11" s="1"/>
  <c r="AH144" i="11"/>
  <c r="AJ144" i="11" s="1"/>
  <c r="AH60" i="11"/>
  <c r="AJ60" i="11" s="1"/>
  <c r="AH24" i="11"/>
  <c r="AJ24" i="11" s="1"/>
  <c r="AH247" i="11"/>
  <c r="AJ247" i="11" s="1"/>
  <c r="AH200" i="11"/>
  <c r="AJ200" i="11" s="1"/>
  <c r="AH188" i="11"/>
  <c r="AJ188" i="11" s="1"/>
  <c r="AH176" i="11"/>
  <c r="AJ176" i="11" s="1"/>
  <c r="AH164" i="11"/>
  <c r="AJ164" i="11" s="1"/>
  <c r="AH152" i="11"/>
  <c r="AJ152" i="11" s="1"/>
  <c r="AH140" i="11"/>
  <c r="AJ140" i="11" s="1"/>
  <c r="AH128" i="11"/>
  <c r="AJ128" i="11" s="1"/>
  <c r="AH116" i="11"/>
  <c r="AJ116" i="11" s="1"/>
  <c r="AH104" i="11"/>
  <c r="AJ104" i="11" s="1"/>
  <c r="AH92" i="11"/>
  <c r="AJ92" i="11" s="1"/>
  <c r="AH80" i="11"/>
  <c r="AJ80" i="11" s="1"/>
  <c r="AH68" i="11"/>
  <c r="AJ68" i="11" s="1"/>
  <c r="AH56" i="11"/>
  <c r="AJ56" i="11" s="1"/>
  <c r="AH44" i="11"/>
  <c r="AJ44" i="11" s="1"/>
  <c r="AH32" i="11"/>
  <c r="AJ32" i="11" s="1"/>
  <c r="AH20" i="11"/>
  <c r="AJ20" i="11" s="1"/>
  <c r="AH279" i="11"/>
  <c r="AJ279" i="11" s="1"/>
  <c r="AH267" i="11"/>
  <c r="AJ267" i="11" s="1"/>
  <c r="AH255" i="11"/>
  <c r="AJ255" i="11" s="1"/>
  <c r="AH243" i="11"/>
  <c r="AJ243" i="11" s="1"/>
  <c r="AH231" i="11"/>
  <c r="AJ231" i="11" s="1"/>
  <c r="AH219" i="11"/>
  <c r="AJ219" i="11" s="1"/>
  <c r="AH134" i="11"/>
  <c r="AJ134" i="11" s="1"/>
  <c r="AH120" i="11"/>
  <c r="AJ120" i="11" s="1"/>
  <c r="AH271" i="11"/>
  <c r="AJ271" i="11" s="1"/>
  <c r="AH199" i="11"/>
  <c r="AJ199" i="11" s="1"/>
  <c r="AH187" i="11"/>
  <c r="AJ187" i="11" s="1"/>
  <c r="AH175" i="11"/>
  <c r="AJ175" i="11" s="1"/>
  <c r="AH163" i="11"/>
  <c r="AJ163" i="11" s="1"/>
  <c r="AH151" i="11"/>
  <c r="AJ151" i="11" s="1"/>
  <c r="AH139" i="11"/>
  <c r="AJ139" i="11" s="1"/>
  <c r="AH127" i="11"/>
  <c r="AJ127" i="11" s="1"/>
  <c r="AH115" i="11"/>
  <c r="AJ115" i="11" s="1"/>
  <c r="AH103" i="11"/>
  <c r="AJ103" i="11" s="1"/>
  <c r="AH91" i="11"/>
  <c r="AJ91" i="11" s="1"/>
  <c r="AH79" i="11"/>
  <c r="AJ79" i="11" s="1"/>
  <c r="AH67" i="11"/>
  <c r="AJ67" i="11" s="1"/>
  <c r="AH55" i="11"/>
  <c r="AJ55" i="11" s="1"/>
  <c r="AH43" i="11"/>
  <c r="AJ43" i="11" s="1"/>
  <c r="AH31" i="11"/>
  <c r="AJ31" i="11" s="1"/>
  <c r="AH19" i="11"/>
  <c r="AJ19" i="11" s="1"/>
  <c r="AH278" i="11"/>
  <c r="AJ278" i="11" s="1"/>
  <c r="AH266" i="11"/>
  <c r="AJ266" i="11" s="1"/>
  <c r="AH254" i="11"/>
  <c r="AJ254" i="11" s="1"/>
  <c r="AH242" i="11"/>
  <c r="AJ242" i="11" s="1"/>
  <c r="AH230" i="11"/>
  <c r="AJ230" i="11" s="1"/>
  <c r="AH218" i="11"/>
  <c r="AJ218" i="11" s="1"/>
  <c r="AH206" i="11"/>
  <c r="AJ206" i="11" s="1"/>
  <c r="AH158" i="11"/>
  <c r="AJ158" i="11" s="1"/>
  <c r="AH74" i="11"/>
  <c r="AJ74" i="11" s="1"/>
  <c r="AH156" i="11"/>
  <c r="AJ156" i="11" s="1"/>
  <c r="AH259" i="11"/>
  <c r="AJ259" i="11" s="1"/>
  <c r="AH198" i="11"/>
  <c r="AJ198" i="11" s="1"/>
  <c r="AH186" i="11"/>
  <c r="AJ186" i="11" s="1"/>
  <c r="AH174" i="11"/>
  <c r="AJ174" i="11" s="1"/>
  <c r="AH162" i="11"/>
  <c r="AJ162" i="11" s="1"/>
  <c r="AH150" i="11"/>
  <c r="AJ150" i="11" s="1"/>
  <c r="AH138" i="11"/>
  <c r="AJ138" i="11" s="1"/>
  <c r="AH126" i="11"/>
  <c r="AJ126" i="11" s="1"/>
  <c r="AH114" i="11"/>
  <c r="AJ114" i="11" s="1"/>
  <c r="AH102" i="11"/>
  <c r="AJ102" i="11" s="1"/>
  <c r="AH90" i="11"/>
  <c r="AJ90" i="11" s="1"/>
  <c r="AH78" i="11"/>
  <c r="AJ78" i="11" s="1"/>
  <c r="AH66" i="11"/>
  <c r="AJ66" i="11" s="1"/>
  <c r="AH54" i="11"/>
  <c r="AJ54" i="11" s="1"/>
  <c r="AH42" i="11"/>
  <c r="AJ42" i="11" s="1"/>
  <c r="AH30" i="11"/>
  <c r="AJ30" i="11" s="1"/>
  <c r="AH18" i="11"/>
  <c r="AJ18" i="11" s="1"/>
  <c r="AH277" i="11"/>
  <c r="AJ277" i="11" s="1"/>
  <c r="AH265" i="11"/>
  <c r="AJ265" i="11" s="1"/>
  <c r="AH253" i="11"/>
  <c r="AJ253" i="11" s="1"/>
  <c r="AH241" i="11"/>
  <c r="AJ241" i="11" s="1"/>
  <c r="AH229" i="11"/>
  <c r="AJ229" i="11" s="1"/>
  <c r="AH217" i="11"/>
  <c r="AJ217" i="11" s="1"/>
  <c r="AH205" i="11"/>
  <c r="AJ205" i="11" s="1"/>
  <c r="AH98" i="11"/>
  <c r="AJ98" i="11" s="1"/>
  <c r="AH180" i="11"/>
  <c r="AJ180" i="11" s="1"/>
  <c r="AH108" i="11"/>
  <c r="AJ108" i="11" s="1"/>
  <c r="AH36" i="11"/>
  <c r="AJ36" i="11" s="1"/>
  <c r="AH283" i="11"/>
  <c r="AJ283" i="11" s="1"/>
  <c r="AH197" i="11"/>
  <c r="AJ197" i="11" s="1"/>
  <c r="AH185" i="11"/>
  <c r="AJ185" i="11" s="1"/>
  <c r="AH173" i="11"/>
  <c r="AJ173" i="11" s="1"/>
  <c r="AH161" i="11"/>
  <c r="AJ161" i="11" s="1"/>
  <c r="AH149" i="11"/>
  <c r="AJ149" i="11" s="1"/>
  <c r="AH137" i="11"/>
  <c r="AJ137" i="11" s="1"/>
  <c r="AH125" i="11"/>
  <c r="AJ125" i="11" s="1"/>
  <c r="AH113" i="11"/>
  <c r="AJ113" i="11" s="1"/>
  <c r="AH89" i="11"/>
  <c r="AJ89" i="11" s="1"/>
  <c r="AH77" i="11"/>
  <c r="AJ77" i="11" s="1"/>
  <c r="AH65" i="11"/>
  <c r="AJ65" i="11" s="1"/>
  <c r="AH53" i="11"/>
  <c r="AJ53" i="11" s="1"/>
  <c r="AH41" i="11"/>
  <c r="AJ41" i="11" s="1"/>
  <c r="AH29" i="11"/>
  <c r="AJ29" i="11" s="1"/>
  <c r="AH17" i="11"/>
  <c r="AJ17" i="11" s="1"/>
  <c r="AH276" i="11"/>
  <c r="AJ276" i="11" s="1"/>
  <c r="AH264" i="11"/>
  <c r="AJ264" i="11" s="1"/>
  <c r="AH252" i="11"/>
  <c r="AJ252" i="11" s="1"/>
  <c r="AH240" i="11"/>
  <c r="AJ240" i="11" s="1"/>
  <c r="AH216" i="11"/>
  <c r="AJ216" i="11" s="1"/>
  <c r="AH204" i="11"/>
  <c r="AJ204" i="11" s="1"/>
  <c r="AH122" i="11"/>
  <c r="AJ122" i="11" s="1"/>
  <c r="AH196" i="11"/>
  <c r="AJ196" i="11" s="1"/>
  <c r="AH184" i="11"/>
  <c r="AJ184" i="11" s="1"/>
  <c r="AH160" i="11"/>
  <c r="AJ160" i="11" s="1"/>
  <c r="AH148" i="11"/>
  <c r="AJ148" i="11" s="1"/>
  <c r="AH136" i="11"/>
  <c r="AJ136" i="11" s="1"/>
  <c r="AH124" i="11"/>
  <c r="AJ124" i="11" s="1"/>
  <c r="AH112" i="11"/>
  <c r="AJ112" i="11" s="1"/>
  <c r="AH100" i="11"/>
  <c r="AJ100" i="11" s="1"/>
  <c r="AH88" i="11"/>
  <c r="AJ88" i="11" s="1"/>
  <c r="AH76" i="11"/>
  <c r="AJ76" i="11" s="1"/>
  <c r="AH64" i="11"/>
  <c r="AJ64" i="11" s="1"/>
  <c r="AH52" i="11"/>
  <c r="AJ52" i="11" s="1"/>
  <c r="AH40" i="11"/>
  <c r="AJ40" i="11" s="1"/>
  <c r="AH28" i="11"/>
  <c r="AJ28" i="11" s="1"/>
  <c r="AH16" i="11"/>
  <c r="AJ16" i="11" s="1"/>
  <c r="AH287" i="11"/>
  <c r="AJ287" i="11" s="1"/>
  <c r="AH275" i="11"/>
  <c r="AJ275" i="11" s="1"/>
  <c r="AH263" i="11"/>
  <c r="AJ263" i="11" s="1"/>
  <c r="AH251" i="11"/>
  <c r="AJ251" i="11" s="1"/>
  <c r="AH239" i="11"/>
  <c r="AJ239" i="11" s="1"/>
  <c r="AH227" i="11"/>
  <c r="AJ227" i="11" s="1"/>
  <c r="AH215" i="11"/>
  <c r="AJ215" i="11" s="1"/>
  <c r="AH203" i="11"/>
  <c r="AJ203" i="11" s="1"/>
  <c r="AH170" i="11"/>
  <c r="AJ170" i="11" s="1"/>
  <c r="AH86" i="11"/>
  <c r="AJ86" i="11" s="1"/>
  <c r="AH14" i="11"/>
  <c r="AJ14" i="11" s="1"/>
  <c r="AH192" i="11"/>
  <c r="AJ192" i="11" s="1"/>
  <c r="AH84" i="11"/>
  <c r="AJ84" i="11" s="1"/>
  <c r="AH195" i="11"/>
  <c r="AJ195" i="11" s="1"/>
  <c r="AH183" i="11"/>
  <c r="AJ183" i="11" s="1"/>
  <c r="AH171" i="11"/>
  <c r="AJ171" i="11" s="1"/>
  <c r="AH159" i="11"/>
  <c r="AJ159" i="11" s="1"/>
  <c r="AH147" i="11"/>
  <c r="AJ147" i="11" s="1"/>
  <c r="AH135" i="11"/>
  <c r="AJ135" i="11" s="1"/>
  <c r="AH123" i="11"/>
  <c r="AJ123" i="11" s="1"/>
  <c r="AH111" i="11"/>
  <c r="AJ111" i="11" s="1"/>
  <c r="AH87" i="11"/>
  <c r="AJ87" i="11" s="1"/>
  <c r="AH75" i="11"/>
  <c r="AJ75" i="11" s="1"/>
  <c r="AH63" i="11"/>
  <c r="AJ63" i="11" s="1"/>
  <c r="AH51" i="11"/>
  <c r="AJ51" i="11" s="1"/>
  <c r="AH39" i="11"/>
  <c r="AJ39" i="11" s="1"/>
  <c r="AH27" i="11"/>
  <c r="AJ27" i="11" s="1"/>
  <c r="AH15" i="11"/>
  <c r="AJ15" i="11" s="1"/>
  <c r="AH286" i="11"/>
  <c r="AJ286" i="11" s="1"/>
  <c r="AH274" i="11"/>
  <c r="AJ274" i="11" s="1"/>
  <c r="AH262" i="11"/>
  <c r="AJ262" i="11" s="1"/>
  <c r="AH250" i="11"/>
  <c r="AJ250" i="11" s="1"/>
  <c r="AH238" i="11"/>
  <c r="AJ238" i="11" s="1"/>
  <c r="AH226" i="11"/>
  <c r="AJ226" i="11" s="1"/>
  <c r="AH214" i="11"/>
  <c r="AJ214" i="11" s="1"/>
  <c r="M1048575" i="11"/>
  <c r="J1057" i="38" l="1"/>
  <c r="J1056" i="38"/>
  <c r="J1055" i="38"/>
  <c r="J1054" i="38"/>
  <c r="J1053" i="38"/>
  <c r="J1052" i="38"/>
  <c r="J1051" i="38"/>
  <c r="J1050" i="38"/>
  <c r="J1049" i="38"/>
  <c r="J1048" i="38"/>
  <c r="J1047" i="38"/>
  <c r="J1046" i="38"/>
  <c r="J1045" i="38"/>
  <c r="J1044" i="38"/>
  <c r="J1043" i="38"/>
  <c r="J1042" i="38"/>
  <c r="J1041" i="38"/>
  <c r="J1040" i="38"/>
  <c r="J1039" i="38"/>
  <c r="J1038" i="38"/>
  <c r="J1037" i="38"/>
  <c r="J1036" i="38"/>
  <c r="J1035" i="38"/>
  <c r="J1034" i="38"/>
  <c r="J1033" i="38"/>
  <c r="J1032" i="38"/>
  <c r="J1031" i="38"/>
  <c r="J1030" i="38"/>
  <c r="J1029" i="38"/>
  <c r="J1028" i="38"/>
  <c r="J1027" i="38"/>
  <c r="J1026" i="38"/>
  <c r="J1025" i="38"/>
  <c r="J1024" i="38"/>
  <c r="J1023" i="38"/>
  <c r="J1022" i="38"/>
  <c r="J1021" i="38"/>
  <c r="J1020" i="38"/>
  <c r="J1019" i="38"/>
  <c r="J1018" i="38"/>
  <c r="J1017" i="38"/>
  <c r="J1016" i="38"/>
  <c r="J1015" i="38"/>
  <c r="J1014" i="38"/>
  <c r="J1013" i="38"/>
  <c r="J1012" i="38"/>
  <c r="J1011" i="38"/>
  <c r="J1010" i="38"/>
  <c r="J1009" i="38"/>
  <c r="J1008" i="38"/>
  <c r="J1007" i="38"/>
  <c r="J1006" i="38"/>
  <c r="J1005" i="38"/>
  <c r="J1004" i="38"/>
  <c r="J1003" i="38"/>
  <c r="J1002" i="38"/>
  <c r="J1001" i="38"/>
  <c r="J1000" i="38"/>
  <c r="J999" i="38"/>
  <c r="J998" i="38"/>
  <c r="J997" i="38"/>
  <c r="J996" i="38"/>
  <c r="J995" i="38"/>
  <c r="J994" i="38"/>
  <c r="J993" i="38"/>
  <c r="J992" i="38"/>
  <c r="J991" i="38"/>
  <c r="J990" i="38"/>
  <c r="J989" i="38"/>
  <c r="J988" i="38"/>
  <c r="J987" i="38"/>
  <c r="J986" i="38"/>
  <c r="J985" i="38"/>
  <c r="J984" i="38"/>
  <c r="J983" i="38"/>
  <c r="J982" i="38"/>
  <c r="J981" i="38"/>
  <c r="J980" i="38"/>
  <c r="J979" i="38"/>
  <c r="J978" i="38"/>
  <c r="J977" i="38"/>
  <c r="J976" i="38"/>
  <c r="J975" i="38"/>
  <c r="J974" i="38"/>
  <c r="J973" i="38"/>
  <c r="J972" i="38"/>
  <c r="J971" i="38"/>
  <c r="J970" i="38"/>
  <c r="J969" i="38"/>
  <c r="J968" i="38"/>
  <c r="J967" i="38"/>
  <c r="J966" i="38"/>
  <c r="J965" i="38"/>
  <c r="J964" i="38"/>
  <c r="J963" i="38"/>
  <c r="J962" i="38"/>
  <c r="J961" i="38"/>
  <c r="J960" i="38"/>
  <c r="J959" i="38"/>
  <c r="J958" i="38"/>
  <c r="J957" i="38"/>
  <c r="J956" i="38"/>
  <c r="J955" i="38"/>
  <c r="J954" i="38"/>
  <c r="J953" i="38"/>
  <c r="J952" i="38"/>
  <c r="J951" i="38"/>
  <c r="J950" i="38"/>
  <c r="J949" i="38"/>
  <c r="J948" i="38"/>
  <c r="J947" i="38"/>
  <c r="J946" i="38"/>
  <c r="J945" i="38"/>
  <c r="J944" i="38"/>
  <c r="J943" i="38"/>
  <c r="J942" i="38"/>
  <c r="J941" i="38"/>
  <c r="J940" i="38"/>
  <c r="J939" i="38"/>
  <c r="J938" i="38"/>
  <c r="J937" i="38"/>
  <c r="J936" i="38"/>
  <c r="J935" i="38"/>
  <c r="J934" i="38"/>
  <c r="J933" i="38"/>
  <c r="J932" i="38"/>
  <c r="J931" i="38"/>
  <c r="J930" i="38"/>
  <c r="J929" i="38"/>
  <c r="J928" i="38"/>
  <c r="J927" i="38"/>
  <c r="J926" i="38"/>
  <c r="J925" i="38"/>
  <c r="J924" i="38"/>
  <c r="J923" i="38"/>
  <c r="J922" i="38"/>
  <c r="J921" i="38"/>
  <c r="J920" i="38"/>
  <c r="J919" i="38"/>
  <c r="J918" i="38"/>
  <c r="J917" i="38"/>
  <c r="J916" i="38"/>
  <c r="J915" i="38"/>
  <c r="J914" i="38"/>
  <c r="J913" i="38"/>
  <c r="J912" i="38"/>
  <c r="J911" i="38"/>
  <c r="J910" i="38"/>
  <c r="J909" i="38"/>
  <c r="J908" i="38"/>
  <c r="J907" i="38"/>
  <c r="J906" i="38"/>
  <c r="J905" i="38"/>
  <c r="J904" i="38"/>
  <c r="J903" i="38"/>
  <c r="J902" i="38"/>
  <c r="J901" i="38"/>
  <c r="J900" i="38"/>
  <c r="J899" i="38"/>
  <c r="J898" i="38"/>
  <c r="J897" i="38"/>
  <c r="J896" i="38"/>
  <c r="J895" i="38"/>
  <c r="J894" i="38"/>
  <c r="J893" i="38"/>
  <c r="J892" i="38"/>
  <c r="J891" i="38"/>
  <c r="J890" i="38"/>
  <c r="J889" i="38"/>
  <c r="J888" i="38"/>
  <c r="J887" i="38"/>
  <c r="J886" i="38"/>
  <c r="J885" i="38"/>
  <c r="J884" i="38"/>
  <c r="J883" i="38"/>
  <c r="J882" i="38"/>
  <c r="J881" i="38"/>
  <c r="J880" i="38"/>
  <c r="J879" i="38"/>
  <c r="J878" i="38"/>
  <c r="J877" i="38"/>
  <c r="J876" i="38"/>
  <c r="J875" i="38"/>
  <c r="J874" i="38"/>
  <c r="J873" i="38"/>
  <c r="J872" i="38"/>
  <c r="J871" i="38"/>
  <c r="J870" i="38"/>
  <c r="J869" i="38"/>
  <c r="J868" i="38"/>
  <c r="J867" i="38"/>
  <c r="J866" i="38"/>
  <c r="J865" i="38"/>
  <c r="J864" i="38"/>
  <c r="J863" i="38"/>
  <c r="J862" i="38"/>
  <c r="J861" i="38"/>
  <c r="J860" i="38"/>
  <c r="J859" i="38"/>
  <c r="J858" i="38"/>
  <c r="J857" i="38"/>
  <c r="J856" i="38"/>
  <c r="J855" i="38"/>
  <c r="J854" i="38"/>
  <c r="J853" i="38"/>
  <c r="J852" i="38"/>
  <c r="J851" i="38"/>
  <c r="J850" i="38"/>
  <c r="J849" i="38"/>
  <c r="J848" i="38"/>
  <c r="J847" i="38"/>
  <c r="J846" i="38"/>
  <c r="J845" i="38"/>
  <c r="J844" i="38"/>
  <c r="J843" i="38"/>
  <c r="J842" i="38"/>
  <c r="J841" i="38"/>
  <c r="J840" i="38"/>
  <c r="J839" i="38"/>
  <c r="J838" i="38"/>
  <c r="J837" i="38"/>
  <c r="J836" i="38"/>
  <c r="J835" i="38"/>
  <c r="J834" i="38"/>
  <c r="J833" i="38"/>
  <c r="J832" i="38"/>
  <c r="J831" i="38"/>
  <c r="J830" i="38"/>
  <c r="J829" i="38"/>
  <c r="J828" i="38"/>
  <c r="J827" i="38"/>
  <c r="J826" i="38"/>
  <c r="J825" i="38"/>
  <c r="J824" i="38"/>
  <c r="J823" i="38"/>
  <c r="J822" i="38"/>
  <c r="J821" i="38"/>
  <c r="J820" i="38"/>
  <c r="J819" i="38"/>
  <c r="J818" i="38"/>
  <c r="J817" i="38"/>
  <c r="J816" i="38"/>
  <c r="J815" i="38"/>
  <c r="J814" i="38"/>
  <c r="J813" i="38"/>
  <c r="J812" i="38"/>
  <c r="J811" i="38"/>
  <c r="J810" i="38"/>
  <c r="J809" i="38"/>
  <c r="J808" i="38"/>
  <c r="J807" i="38"/>
  <c r="J806" i="38"/>
  <c r="J805" i="38"/>
  <c r="J804" i="38"/>
  <c r="J803" i="38"/>
  <c r="J802" i="38"/>
  <c r="J801" i="38"/>
  <c r="J800" i="38"/>
  <c r="J799" i="38"/>
  <c r="J798" i="38"/>
  <c r="J797" i="38"/>
  <c r="J796" i="38"/>
  <c r="J795" i="38"/>
  <c r="J794" i="38"/>
  <c r="J793" i="38"/>
  <c r="J792" i="38"/>
  <c r="J791" i="38"/>
  <c r="J790" i="38"/>
  <c r="J789" i="38"/>
  <c r="J788" i="38"/>
  <c r="J787" i="38"/>
  <c r="J786" i="38"/>
  <c r="J785" i="38"/>
  <c r="J784" i="38"/>
  <c r="J783" i="38"/>
  <c r="J782" i="38"/>
  <c r="J781" i="38"/>
  <c r="J780" i="38"/>
  <c r="J779" i="38"/>
  <c r="J778" i="38"/>
  <c r="J777" i="38"/>
  <c r="J776" i="38"/>
  <c r="J775" i="38"/>
  <c r="J774" i="38"/>
  <c r="J773" i="38"/>
  <c r="J772" i="38"/>
  <c r="J771" i="38"/>
  <c r="J770" i="38"/>
  <c r="J769" i="38"/>
  <c r="J768" i="38"/>
  <c r="J767" i="38"/>
  <c r="J766" i="38"/>
  <c r="J765" i="38"/>
  <c r="J764" i="38"/>
  <c r="J763" i="38"/>
  <c r="J762" i="38"/>
  <c r="J761" i="38"/>
  <c r="J760" i="38"/>
  <c r="J759" i="38"/>
  <c r="J758" i="38"/>
  <c r="J757" i="38"/>
  <c r="J756" i="38"/>
  <c r="J755" i="38"/>
  <c r="J754" i="38"/>
  <c r="J753" i="38"/>
  <c r="J752" i="38"/>
  <c r="J751" i="38"/>
  <c r="J750" i="38"/>
  <c r="J749" i="38"/>
  <c r="J748" i="38"/>
  <c r="J747" i="38"/>
  <c r="J746" i="38"/>
  <c r="J745" i="38"/>
  <c r="J744" i="38"/>
  <c r="J743" i="38"/>
  <c r="J742" i="38"/>
  <c r="J741" i="38"/>
  <c r="J740" i="38"/>
  <c r="J739" i="38"/>
  <c r="J738" i="38"/>
  <c r="J737" i="38"/>
  <c r="J736" i="38"/>
  <c r="J735" i="38"/>
  <c r="J734" i="38"/>
  <c r="J733" i="38"/>
  <c r="J732" i="38"/>
  <c r="J731" i="38"/>
  <c r="J730" i="38"/>
  <c r="J729" i="38"/>
  <c r="J728" i="38"/>
  <c r="J727" i="38"/>
  <c r="J726" i="38"/>
  <c r="J725" i="38"/>
  <c r="J724" i="38"/>
  <c r="J723" i="38"/>
  <c r="J722" i="38"/>
  <c r="J721" i="38"/>
  <c r="J720" i="38"/>
  <c r="J719" i="38"/>
  <c r="J718" i="38"/>
  <c r="J717" i="38"/>
  <c r="J716" i="38"/>
  <c r="J715" i="38"/>
  <c r="J714" i="38"/>
  <c r="J713" i="38"/>
  <c r="J712" i="38"/>
  <c r="J711" i="38"/>
  <c r="J710" i="38"/>
  <c r="J709" i="38"/>
  <c r="J708" i="38"/>
  <c r="J707" i="38"/>
  <c r="J706" i="38"/>
  <c r="J705" i="38"/>
  <c r="J704" i="38"/>
  <c r="J703" i="38"/>
  <c r="J702" i="38"/>
  <c r="J701" i="38"/>
  <c r="J700" i="38"/>
  <c r="J699" i="38"/>
  <c r="J698" i="38"/>
  <c r="J697" i="38"/>
  <c r="J696" i="38"/>
  <c r="J695" i="38"/>
  <c r="J694" i="38"/>
  <c r="J693" i="38"/>
  <c r="J692" i="38"/>
  <c r="J691" i="38"/>
  <c r="J690" i="38"/>
  <c r="J689" i="38"/>
  <c r="J688" i="38"/>
  <c r="J687" i="38"/>
  <c r="J686" i="38"/>
  <c r="J685" i="38"/>
  <c r="J684" i="38"/>
  <c r="J683" i="38"/>
  <c r="J682" i="38"/>
  <c r="J681" i="38"/>
  <c r="J680" i="38"/>
  <c r="J679" i="38"/>
  <c r="J678" i="38"/>
  <c r="J677" i="38"/>
  <c r="J676" i="38"/>
  <c r="J675" i="38"/>
  <c r="J674" i="38"/>
  <c r="J673" i="38"/>
  <c r="J672" i="38"/>
  <c r="J671" i="38"/>
  <c r="J670" i="38"/>
  <c r="J669" i="38"/>
  <c r="J668" i="38"/>
  <c r="J667" i="38"/>
  <c r="J666" i="38"/>
  <c r="J665" i="38"/>
  <c r="J664" i="38"/>
  <c r="J663" i="38"/>
  <c r="J662" i="38"/>
  <c r="J661" i="38"/>
  <c r="J660" i="38"/>
  <c r="J659" i="38"/>
  <c r="J658" i="38"/>
  <c r="J657" i="38"/>
  <c r="J656" i="38"/>
  <c r="J655" i="38"/>
  <c r="J654" i="38"/>
  <c r="J653" i="38"/>
  <c r="J652" i="38"/>
  <c r="J651" i="38"/>
  <c r="J650" i="38"/>
  <c r="J649" i="38"/>
  <c r="J648" i="38"/>
  <c r="J647" i="38"/>
  <c r="J646" i="38"/>
  <c r="J645" i="38"/>
  <c r="J644" i="38"/>
  <c r="J643" i="38"/>
  <c r="J642" i="38"/>
  <c r="J641" i="38"/>
  <c r="J640" i="38"/>
  <c r="J639" i="38"/>
  <c r="J638" i="38"/>
  <c r="J637" i="38"/>
  <c r="J636" i="38"/>
  <c r="J635" i="38"/>
  <c r="J634" i="38"/>
  <c r="J633" i="38"/>
  <c r="J632" i="38"/>
  <c r="J631" i="38"/>
  <c r="J630" i="38"/>
  <c r="J629" i="38"/>
  <c r="J628" i="38"/>
  <c r="J627" i="38"/>
  <c r="J626" i="38"/>
  <c r="J625" i="38"/>
  <c r="J624" i="38"/>
  <c r="J623" i="38"/>
  <c r="J622" i="38"/>
  <c r="J621" i="38"/>
  <c r="J620" i="38"/>
  <c r="J619" i="38"/>
  <c r="J618" i="38"/>
  <c r="J617" i="38"/>
  <c r="J616" i="38"/>
  <c r="J615" i="38"/>
  <c r="J614" i="38"/>
  <c r="J613" i="38"/>
  <c r="J612" i="38"/>
  <c r="J611" i="38"/>
  <c r="J610" i="38"/>
  <c r="J609" i="38"/>
  <c r="J608" i="38"/>
  <c r="J607" i="38"/>
  <c r="J606" i="38"/>
  <c r="J605" i="38"/>
  <c r="J604" i="38"/>
  <c r="J603" i="38"/>
  <c r="J602" i="38"/>
  <c r="J601" i="38"/>
  <c r="J600" i="38"/>
  <c r="J599" i="38"/>
  <c r="J598" i="38"/>
  <c r="J597" i="38"/>
  <c r="J596" i="38"/>
  <c r="J595" i="38"/>
  <c r="J594" i="38"/>
  <c r="J593" i="38"/>
  <c r="J592" i="38"/>
  <c r="J591" i="38"/>
  <c r="J590" i="38"/>
  <c r="J589" i="38"/>
  <c r="J588" i="38"/>
  <c r="J587" i="38"/>
  <c r="J586" i="38"/>
  <c r="J585" i="38"/>
  <c r="J584" i="38"/>
  <c r="J583" i="38"/>
  <c r="J582" i="38"/>
  <c r="J581" i="38"/>
  <c r="J580" i="38"/>
  <c r="J579" i="38"/>
  <c r="J578" i="38"/>
  <c r="J577" i="38"/>
  <c r="J576" i="38"/>
  <c r="J575" i="38"/>
  <c r="J574" i="38"/>
  <c r="J573" i="38"/>
  <c r="J572" i="38"/>
  <c r="J571" i="38"/>
  <c r="J570" i="38"/>
  <c r="J569" i="38"/>
  <c r="J568" i="38"/>
  <c r="J567" i="38"/>
  <c r="J566" i="38"/>
  <c r="J565" i="38"/>
  <c r="J564" i="38"/>
  <c r="J563" i="38"/>
  <c r="J562" i="38"/>
  <c r="J561" i="38"/>
  <c r="J560" i="38"/>
  <c r="J559" i="38"/>
  <c r="J558" i="38"/>
  <c r="J557" i="38"/>
  <c r="J556" i="38"/>
  <c r="J555" i="38"/>
  <c r="J554" i="38"/>
  <c r="J553" i="38"/>
  <c r="J552" i="38"/>
  <c r="J551" i="38"/>
  <c r="J550" i="38"/>
  <c r="J549" i="38"/>
  <c r="J548" i="38"/>
  <c r="J547" i="38"/>
  <c r="J546" i="38"/>
  <c r="J545" i="38"/>
  <c r="J544" i="38"/>
  <c r="J543" i="38"/>
  <c r="J542" i="38"/>
  <c r="J541" i="38"/>
  <c r="J540" i="38"/>
  <c r="J539" i="38"/>
  <c r="J538" i="38"/>
  <c r="J537" i="38"/>
  <c r="J536" i="38"/>
  <c r="J535" i="38"/>
  <c r="J534" i="38"/>
  <c r="J533" i="38"/>
  <c r="J532" i="38"/>
  <c r="J531" i="38"/>
  <c r="J530" i="38"/>
  <c r="J529" i="38"/>
  <c r="J528" i="38"/>
  <c r="J527" i="38"/>
  <c r="J526" i="38"/>
  <c r="J525" i="38"/>
  <c r="J524" i="38"/>
  <c r="J523" i="38"/>
  <c r="J522" i="38"/>
  <c r="J521" i="38"/>
  <c r="J520" i="38"/>
  <c r="J519" i="38"/>
  <c r="J518" i="38"/>
  <c r="J517" i="38"/>
  <c r="J516" i="38"/>
  <c r="J515" i="38"/>
  <c r="J514" i="38"/>
  <c r="J513" i="38"/>
  <c r="J512" i="38"/>
  <c r="J511" i="38"/>
  <c r="J510" i="38"/>
  <c r="J509" i="38"/>
  <c r="J508" i="38"/>
  <c r="J507" i="38"/>
  <c r="J506" i="38"/>
  <c r="J505" i="38"/>
  <c r="J504" i="38"/>
  <c r="J503" i="38"/>
  <c r="J502" i="38"/>
  <c r="J501" i="38"/>
  <c r="J500" i="38"/>
  <c r="J499" i="38"/>
  <c r="J498" i="38"/>
  <c r="J497" i="38"/>
  <c r="J496" i="38"/>
  <c r="J495" i="38"/>
  <c r="J494" i="38"/>
  <c r="J493" i="38"/>
  <c r="J492" i="38"/>
  <c r="J491" i="38"/>
  <c r="J490" i="38"/>
  <c r="J489" i="38"/>
  <c r="J488" i="38"/>
  <c r="J487" i="38"/>
  <c r="J486" i="38"/>
  <c r="J485" i="38"/>
  <c r="J484" i="38"/>
  <c r="J483" i="38"/>
  <c r="J482" i="38"/>
  <c r="J481" i="38"/>
  <c r="J480" i="38"/>
  <c r="J479" i="38"/>
  <c r="J478" i="38"/>
  <c r="J477" i="38"/>
  <c r="J476" i="38"/>
  <c r="J475" i="38"/>
  <c r="J474" i="38"/>
  <c r="J473" i="38"/>
  <c r="J472" i="38"/>
  <c r="J471" i="38"/>
  <c r="J470" i="38"/>
  <c r="J469" i="38"/>
  <c r="J468" i="38"/>
  <c r="J467" i="38"/>
  <c r="J466" i="38"/>
  <c r="J465" i="38"/>
  <c r="J464" i="38"/>
  <c r="J463" i="38"/>
  <c r="J462" i="38"/>
  <c r="J461" i="38"/>
  <c r="J460" i="38"/>
  <c r="J459" i="38"/>
  <c r="J458" i="38"/>
  <c r="J457" i="38"/>
  <c r="J456" i="38"/>
  <c r="J455" i="38"/>
  <c r="J454" i="38"/>
  <c r="J453" i="38"/>
  <c r="J452" i="38"/>
  <c r="J451" i="38"/>
  <c r="J450" i="38"/>
  <c r="J449" i="38"/>
  <c r="J448" i="38"/>
  <c r="J447" i="38"/>
  <c r="J446" i="38"/>
  <c r="J445" i="38"/>
  <c r="J444" i="38"/>
  <c r="J443" i="38"/>
  <c r="J442" i="38"/>
  <c r="J441" i="38"/>
  <c r="J440" i="38"/>
  <c r="J439" i="38"/>
  <c r="J438" i="38"/>
  <c r="J437" i="38"/>
  <c r="J436" i="38"/>
  <c r="J435" i="38"/>
  <c r="J434" i="38"/>
  <c r="J433" i="38"/>
  <c r="J432" i="38"/>
  <c r="J431" i="38"/>
  <c r="J430" i="38"/>
  <c r="J429" i="38"/>
  <c r="J428" i="38"/>
  <c r="J427" i="38"/>
  <c r="J426" i="38"/>
  <c r="J425" i="38"/>
  <c r="J424" i="38"/>
  <c r="J423" i="38"/>
  <c r="J422" i="38"/>
  <c r="J421" i="38"/>
  <c r="J420" i="38"/>
  <c r="J419" i="38"/>
  <c r="J418" i="38"/>
  <c r="J417" i="38"/>
  <c r="J416" i="38"/>
  <c r="J415" i="38"/>
  <c r="J414" i="38"/>
  <c r="J413" i="38"/>
  <c r="J412" i="38"/>
  <c r="J411" i="38"/>
  <c r="J410" i="38"/>
  <c r="J409" i="38"/>
  <c r="J408" i="38"/>
  <c r="J407" i="38"/>
  <c r="J406" i="38"/>
  <c r="J405" i="38"/>
  <c r="J404" i="38"/>
  <c r="J403" i="38"/>
  <c r="J402" i="38"/>
  <c r="J401" i="38"/>
  <c r="J400" i="38"/>
  <c r="J399" i="38"/>
  <c r="J398" i="38"/>
  <c r="J397" i="38"/>
  <c r="J396" i="38"/>
  <c r="J395" i="38"/>
  <c r="J394" i="38"/>
  <c r="J393" i="38"/>
  <c r="J392" i="38"/>
  <c r="J391" i="38"/>
  <c r="J390" i="38"/>
  <c r="J389" i="38"/>
  <c r="J388" i="38"/>
  <c r="J387" i="38"/>
  <c r="J386" i="38"/>
  <c r="J385" i="38"/>
  <c r="J384" i="38"/>
  <c r="J383" i="38"/>
  <c r="J382" i="38"/>
  <c r="J381" i="38"/>
  <c r="J380" i="38"/>
  <c r="J379" i="38"/>
  <c r="J378" i="38"/>
  <c r="J377" i="38"/>
  <c r="J376" i="38"/>
  <c r="J375" i="38"/>
  <c r="J374" i="38"/>
  <c r="J373" i="38"/>
  <c r="J372" i="38"/>
  <c r="J371" i="38"/>
  <c r="J370" i="38"/>
  <c r="J369" i="38"/>
  <c r="J368" i="38"/>
  <c r="J367" i="38"/>
  <c r="J366" i="38"/>
  <c r="J365" i="38"/>
  <c r="J364" i="38"/>
  <c r="J363" i="38"/>
  <c r="J362" i="38"/>
  <c r="J361" i="38"/>
  <c r="J360" i="38"/>
  <c r="J359" i="38"/>
  <c r="J358" i="38"/>
  <c r="J357" i="38"/>
  <c r="J356" i="38"/>
  <c r="J355" i="38"/>
  <c r="J354" i="38"/>
  <c r="J353" i="38"/>
  <c r="J352" i="38"/>
  <c r="J351" i="38"/>
  <c r="J350" i="38"/>
  <c r="J349" i="38"/>
  <c r="J348" i="38"/>
  <c r="J347" i="38"/>
  <c r="J346" i="38"/>
  <c r="J345" i="38"/>
  <c r="J344" i="38"/>
  <c r="J343" i="38"/>
  <c r="J342" i="38"/>
  <c r="J341" i="38"/>
  <c r="J340" i="38"/>
  <c r="J339" i="38"/>
  <c r="J338" i="38"/>
  <c r="J337" i="38"/>
  <c r="J336" i="38"/>
  <c r="J335" i="38"/>
  <c r="J334" i="38"/>
  <c r="J333" i="38"/>
  <c r="J332" i="38"/>
  <c r="J331" i="38"/>
  <c r="J330" i="38"/>
  <c r="J329" i="38"/>
  <c r="J328" i="38"/>
  <c r="J327" i="38"/>
  <c r="J326" i="38"/>
  <c r="J325" i="38"/>
  <c r="J324" i="38"/>
  <c r="J323" i="38"/>
  <c r="J322" i="38"/>
  <c r="J321" i="38"/>
  <c r="J320" i="38"/>
  <c r="J319" i="38"/>
  <c r="J318" i="38"/>
  <c r="J317" i="38"/>
  <c r="J316" i="38"/>
  <c r="J315" i="38"/>
  <c r="J314" i="38"/>
  <c r="J313" i="38"/>
  <c r="J312" i="38"/>
  <c r="J311" i="38"/>
  <c r="J310" i="38"/>
  <c r="J309" i="38"/>
  <c r="J308" i="38"/>
  <c r="J307" i="38"/>
  <c r="J306" i="38"/>
  <c r="J305" i="38"/>
  <c r="J304" i="38"/>
  <c r="J303" i="38"/>
  <c r="J302" i="38"/>
  <c r="J301" i="38"/>
  <c r="J300" i="38"/>
  <c r="J299" i="38"/>
  <c r="J298" i="38"/>
  <c r="J297" i="38"/>
  <c r="J296" i="38"/>
  <c r="J295" i="38"/>
  <c r="J294" i="38"/>
  <c r="J293" i="38"/>
  <c r="J292" i="38"/>
  <c r="J291" i="38"/>
  <c r="J290" i="38"/>
  <c r="J289" i="38"/>
  <c r="J288" i="38"/>
  <c r="J287" i="38"/>
  <c r="J286" i="38"/>
  <c r="J285" i="38"/>
  <c r="J284" i="38"/>
  <c r="J283" i="38"/>
  <c r="J282" i="38"/>
  <c r="J281" i="38"/>
  <c r="J280" i="38"/>
  <c r="J279" i="38"/>
  <c r="J278" i="38"/>
  <c r="J277" i="38"/>
  <c r="J276" i="38"/>
  <c r="J275" i="38"/>
  <c r="J274" i="38"/>
  <c r="J273" i="38"/>
  <c r="J272" i="38"/>
  <c r="J271" i="38"/>
  <c r="J270" i="38"/>
  <c r="J269" i="38"/>
  <c r="J268" i="38"/>
  <c r="J267" i="38"/>
  <c r="J266" i="38"/>
  <c r="J265" i="38"/>
  <c r="J264" i="38"/>
  <c r="J263" i="38"/>
  <c r="J262" i="38"/>
  <c r="J261" i="38"/>
  <c r="J260" i="38"/>
  <c r="J259" i="38"/>
  <c r="J258" i="38"/>
  <c r="J257" i="38"/>
  <c r="J256" i="38"/>
  <c r="J255" i="38"/>
  <c r="J254" i="38"/>
  <c r="J253" i="38"/>
  <c r="J252" i="38"/>
  <c r="J251" i="38"/>
  <c r="J250" i="38"/>
  <c r="J249" i="38"/>
  <c r="J248" i="38"/>
  <c r="J247" i="38"/>
  <c r="J246" i="38"/>
  <c r="J245" i="38"/>
  <c r="J244" i="38"/>
  <c r="J243" i="38"/>
  <c r="J242" i="38"/>
  <c r="J241" i="38"/>
  <c r="J240" i="38"/>
  <c r="J239" i="38"/>
  <c r="J238" i="38"/>
  <c r="J237" i="38"/>
  <c r="J236" i="38"/>
  <c r="J235" i="38"/>
  <c r="J234" i="38"/>
  <c r="J233" i="38"/>
  <c r="J232" i="38"/>
  <c r="J231" i="38"/>
  <c r="J230" i="38"/>
  <c r="J229" i="38"/>
  <c r="J228" i="38"/>
  <c r="J227" i="38"/>
  <c r="J226" i="38"/>
  <c r="J225" i="38"/>
  <c r="J224" i="38"/>
  <c r="J223" i="38"/>
  <c r="J222" i="38"/>
  <c r="J221" i="38"/>
  <c r="J220" i="38"/>
  <c r="J219" i="38"/>
  <c r="J218" i="38"/>
  <c r="J217" i="38"/>
  <c r="J216" i="38"/>
  <c r="J215" i="38"/>
  <c r="J214" i="38"/>
  <c r="J213" i="38"/>
  <c r="J212" i="38"/>
  <c r="J211" i="38"/>
  <c r="J210" i="38"/>
  <c r="J209" i="38"/>
  <c r="J208" i="38"/>
  <c r="J207" i="38"/>
  <c r="J206" i="38"/>
  <c r="J205" i="38"/>
  <c r="J204" i="38"/>
  <c r="J203" i="38"/>
  <c r="J202" i="38"/>
  <c r="J201" i="38"/>
  <c r="J200" i="38"/>
  <c r="J199" i="38"/>
  <c r="J198" i="38"/>
  <c r="J197" i="38"/>
  <c r="J196" i="38"/>
  <c r="J195" i="38"/>
  <c r="J194" i="38"/>
  <c r="J193" i="38"/>
  <c r="J192" i="38"/>
  <c r="J191" i="38"/>
  <c r="J190" i="38"/>
  <c r="J189" i="38"/>
  <c r="J188" i="38"/>
  <c r="J187" i="38"/>
  <c r="J186" i="38"/>
  <c r="J185" i="38"/>
  <c r="J184" i="38"/>
  <c r="J183" i="38"/>
  <c r="J182" i="38"/>
  <c r="J181" i="38"/>
  <c r="J180" i="38"/>
  <c r="J179" i="38"/>
  <c r="J178" i="38"/>
  <c r="J177" i="38"/>
  <c r="J176" i="38"/>
  <c r="J175" i="38"/>
  <c r="J174" i="38"/>
  <c r="J173" i="38"/>
  <c r="J172" i="38"/>
  <c r="J171" i="38"/>
  <c r="J170" i="38"/>
  <c r="J169" i="38"/>
  <c r="J168" i="38"/>
  <c r="J167" i="38"/>
  <c r="J166" i="38"/>
  <c r="J165" i="38"/>
  <c r="J164" i="38"/>
  <c r="J163" i="38"/>
  <c r="J162" i="38"/>
  <c r="J161" i="38"/>
  <c r="J160" i="38"/>
  <c r="J159" i="38"/>
  <c r="J158" i="38"/>
  <c r="J157" i="38"/>
  <c r="J156" i="38"/>
  <c r="J155" i="38"/>
  <c r="J154" i="38"/>
  <c r="J153" i="38"/>
  <c r="J152" i="38"/>
  <c r="J151" i="38"/>
  <c r="J150" i="38"/>
  <c r="J149" i="38"/>
  <c r="J148" i="38"/>
  <c r="J147" i="38"/>
  <c r="J146" i="38"/>
  <c r="J145" i="38"/>
  <c r="J144" i="38"/>
  <c r="J143" i="38"/>
  <c r="J142" i="38"/>
  <c r="J141" i="38"/>
  <c r="J140" i="38"/>
  <c r="J139" i="38"/>
  <c r="J138" i="38"/>
  <c r="J137" i="38"/>
  <c r="J136" i="38"/>
  <c r="J135" i="38"/>
  <c r="J134" i="38"/>
  <c r="J133" i="38"/>
  <c r="J132" i="38"/>
  <c r="J131" i="38"/>
  <c r="J130" i="38"/>
  <c r="J129" i="38"/>
  <c r="J128" i="38"/>
  <c r="J127" i="38"/>
  <c r="J126" i="38"/>
  <c r="J125" i="38"/>
  <c r="J124" i="38"/>
  <c r="J123" i="38"/>
  <c r="J122" i="38"/>
  <c r="J121" i="38"/>
  <c r="J120" i="38"/>
  <c r="J119" i="38"/>
  <c r="J118" i="38"/>
  <c r="J117" i="38"/>
  <c r="J116" i="38"/>
  <c r="J115" i="38"/>
  <c r="J114" i="38"/>
  <c r="J113" i="38"/>
  <c r="J112" i="38"/>
  <c r="J111" i="38"/>
  <c r="J110" i="38"/>
  <c r="J109" i="38"/>
  <c r="J108" i="38"/>
  <c r="J107" i="38"/>
  <c r="J106" i="38"/>
  <c r="J105" i="38"/>
  <c r="J104" i="38"/>
  <c r="J103" i="38"/>
  <c r="J102" i="38"/>
  <c r="J101" i="38"/>
  <c r="J100" i="38"/>
  <c r="J99" i="38"/>
  <c r="J98" i="38"/>
  <c r="J97" i="38"/>
  <c r="J96" i="38"/>
  <c r="J95" i="38"/>
  <c r="J94" i="38"/>
  <c r="J93" i="38"/>
  <c r="J92" i="38"/>
  <c r="J91" i="38"/>
  <c r="J90" i="38"/>
  <c r="J89" i="38"/>
  <c r="J88" i="38"/>
  <c r="J87" i="38"/>
  <c r="J86" i="38"/>
  <c r="J85" i="38"/>
  <c r="J84" i="38"/>
  <c r="J83" i="38"/>
  <c r="J82" i="38"/>
  <c r="J81" i="38"/>
  <c r="J80" i="38"/>
  <c r="J79" i="38"/>
  <c r="J78" i="38"/>
  <c r="J77" i="38"/>
  <c r="J76" i="38"/>
  <c r="J75" i="38"/>
  <c r="J74" i="38"/>
  <c r="J73" i="38"/>
  <c r="J72" i="38"/>
  <c r="J71" i="38"/>
  <c r="J70" i="38"/>
  <c r="J69" i="38"/>
  <c r="J68" i="38"/>
  <c r="J67" i="38"/>
  <c r="J66" i="38"/>
  <c r="J65" i="38"/>
  <c r="J64" i="38"/>
  <c r="J63" i="38"/>
  <c r="J62" i="38"/>
  <c r="J61" i="38"/>
  <c r="J60" i="38"/>
  <c r="J59" i="38"/>
  <c r="J58" i="38"/>
  <c r="J57" i="38"/>
  <c r="J56" i="38"/>
  <c r="J55" i="38"/>
  <c r="J54" i="38"/>
  <c r="J53" i="38"/>
  <c r="J52" i="38"/>
  <c r="J51" i="38"/>
  <c r="J50" i="38"/>
  <c r="J49" i="38"/>
  <c r="J48" i="38"/>
  <c r="J47" i="38"/>
  <c r="J46" i="38"/>
  <c r="J45" i="38"/>
  <c r="J44" i="38"/>
  <c r="J43" i="38"/>
  <c r="J42" i="38"/>
  <c r="J41" i="38"/>
  <c r="J40" i="38"/>
  <c r="J39" i="38"/>
  <c r="J38" i="38"/>
  <c r="J37" i="38"/>
  <c r="J36" i="38"/>
  <c r="J35" i="38"/>
  <c r="J34" i="38"/>
  <c r="J33" i="38"/>
  <c r="J32" i="38"/>
  <c r="J31" i="38"/>
  <c r="J30" i="38"/>
  <c r="J29" i="38"/>
  <c r="J28" i="38"/>
  <c r="J27" i="38"/>
  <c r="J26" i="38"/>
  <c r="J25" i="38"/>
  <c r="J24" i="38"/>
  <c r="J23" i="38"/>
  <c r="J22" i="38"/>
  <c r="J21" i="38"/>
  <c r="J20" i="38"/>
  <c r="J19" i="38"/>
  <c r="J18" i="38"/>
  <c r="J17" i="38"/>
  <c r="J16" i="38"/>
  <c r="J15" i="38"/>
  <c r="J14" i="38"/>
  <c r="J13" i="38"/>
  <c r="J12" i="38"/>
  <c r="J11" i="38"/>
  <c r="J10" i="38"/>
  <c r="J9" i="38"/>
  <c r="J8" i="38"/>
  <c r="J7" i="38"/>
  <c r="J6" i="38"/>
  <c r="J5" i="38"/>
  <c r="J4" i="38"/>
  <c r="J3" i="38"/>
  <c r="AA732" i="11" l="1"/>
  <c r="Y732" i="11"/>
  <c r="AM732" i="11"/>
  <c r="AM339" i="11"/>
  <c r="AA339" i="11"/>
  <c r="Y339" i="11"/>
  <c r="AM172" i="11"/>
  <c r="AA172" i="11"/>
  <c r="Y172" i="11"/>
  <c r="AM99" i="11"/>
  <c r="Y99" i="11"/>
  <c r="AA99" i="11"/>
  <c r="AL172" i="11" l="1"/>
  <c r="AM1037" i="11"/>
  <c r="AK1038" i="11"/>
  <c r="AA1037" i="11"/>
  <c r="Y1037" i="11"/>
  <c r="AM1036" i="11"/>
  <c r="AA1036" i="11"/>
  <c r="Y1036" i="11"/>
  <c r="AN172" i="11" l="1"/>
  <c r="BE172" i="11"/>
  <c r="AL339" i="11"/>
  <c r="AL99" i="11"/>
  <c r="AL1037" i="11"/>
  <c r="AL732" i="11"/>
  <c r="AM728" i="11"/>
  <c r="AC3" i="11"/>
  <c r="AA728" i="11"/>
  <c r="AN732" i="11" l="1"/>
  <c r="BE732" i="11"/>
  <c r="AN99" i="11"/>
  <c r="BE99" i="11"/>
  <c r="AN1037" i="11"/>
  <c r="BE1037" i="11"/>
  <c r="AN339" i="11"/>
  <c r="BE339" i="11"/>
  <c r="AL728" i="11"/>
  <c r="AL1036" i="11"/>
  <c r="AN1036" i="11" l="1"/>
  <c r="BE1036" i="11"/>
  <c r="AN728" i="11"/>
  <c r="BE728" i="11"/>
  <c r="AM592" i="11" l="1"/>
  <c r="AA592" i="11"/>
  <c r="Y592" i="11"/>
  <c r="AL592" i="11" l="1"/>
  <c r="AN592" i="11" l="1"/>
  <c r="BE592" i="11"/>
  <c r="AM593" i="11"/>
  <c r="AM289" i="11"/>
  <c r="Y289" i="11"/>
  <c r="AA289" i="11"/>
  <c r="AA593" i="11"/>
  <c r="Y593" i="11"/>
  <c r="AL593" i="11" l="1"/>
  <c r="AM1033" i="11"/>
  <c r="AA1033" i="11"/>
  <c r="Y1033" i="11"/>
  <c r="Y1034" i="11"/>
  <c r="AA1034" i="11"/>
  <c r="AM1034" i="11"/>
  <c r="AN593" i="11" l="1"/>
  <c r="BE593" i="11"/>
  <c r="AL289" i="11"/>
  <c r="AL1033" i="11"/>
  <c r="AL1034" i="11"/>
  <c r="AN289" i="11" l="1"/>
  <c r="BE289" i="11"/>
  <c r="AN1033" i="11"/>
  <c r="BE1033" i="11"/>
  <c r="AN1034" i="11"/>
  <c r="BE1034" i="11"/>
  <c r="AM445" i="11"/>
  <c r="Y445" i="11"/>
  <c r="AA445" i="11"/>
  <c r="AM654" i="11"/>
  <c r="Y654" i="11"/>
  <c r="AA654" i="11"/>
  <c r="AL445" i="11" l="1"/>
  <c r="AL654" i="11"/>
  <c r="AN654" i="11" l="1"/>
  <c r="BE654" i="11"/>
  <c r="AN445" i="11"/>
  <c r="BE445" i="11"/>
  <c r="AM228" i="11"/>
  <c r="AA228" i="11"/>
  <c r="Y228" i="11"/>
  <c r="AL228" i="11" l="1"/>
  <c r="AN228" i="11" l="1"/>
  <c r="BE228" i="11"/>
  <c r="AM1017" i="11"/>
  <c r="AL288" i="11" l="1"/>
  <c r="AL1017" i="11"/>
  <c r="AM47" i="11"/>
  <c r="AA47" i="11"/>
  <c r="Y47" i="11"/>
  <c r="AN1017" i="11" l="1"/>
  <c r="BE1017" i="11"/>
  <c r="AN288" i="11"/>
  <c r="BE288" i="11"/>
  <c r="AL47" i="11"/>
  <c r="AM756" i="11"/>
  <c r="AN47" i="11" l="1"/>
  <c r="BE47" i="11"/>
  <c r="Y756" i="11"/>
  <c r="AA756" i="11"/>
  <c r="AL756" i="11" l="1"/>
  <c r="AN756" i="11" l="1"/>
  <c r="BE756" i="11"/>
  <c r="AM288" i="11"/>
  <c r="AA288" i="11"/>
  <c r="Y288" i="11"/>
  <c r="AM469" i="11" l="1"/>
  <c r="AA469" i="11"/>
  <c r="Y469" i="11"/>
  <c r="AL469" i="11" l="1"/>
  <c r="AN469" i="11" l="1"/>
  <c r="BE469" i="11"/>
  <c r="AM441" i="11"/>
  <c r="AA441" i="11"/>
  <c r="Y441" i="11"/>
  <c r="AL441" i="11" l="1"/>
  <c r="AN441" i="11" l="1"/>
  <c r="BE441" i="11"/>
  <c r="AM653" i="11"/>
  <c r="AA653" i="11"/>
  <c r="Y653" i="11"/>
  <c r="AL653" i="11" l="1"/>
  <c r="AM82" i="11"/>
  <c r="AA82" i="11"/>
  <c r="Y82" i="11"/>
  <c r="AN653" i="11" l="1"/>
  <c r="BE653" i="11"/>
  <c r="AL82" i="11"/>
  <c r="AN82" i="11" l="1"/>
  <c r="BE82" i="11"/>
  <c r="AM101" i="11"/>
  <c r="AA101" i="11"/>
  <c r="Y101" i="11"/>
  <c r="AL101" i="11" l="1"/>
  <c r="AN101" i="11" l="1"/>
  <c r="BE101" i="11"/>
  <c r="AM8" i="11"/>
  <c r="AA8" i="11"/>
  <c r="Y8" i="11"/>
  <c r="AL8" i="11" l="1"/>
  <c r="AN8" i="11" l="1"/>
  <c r="BE8" i="11"/>
  <c r="AM320" i="11"/>
  <c r="AA320" i="11"/>
  <c r="Y320" i="11"/>
  <c r="AM291" i="11" l="1"/>
  <c r="AL320" i="11" l="1"/>
  <c r="AA291" i="11"/>
  <c r="Y291" i="11"/>
  <c r="AN320" i="11" l="1"/>
  <c r="BE320" i="11"/>
  <c r="AL291" i="11"/>
  <c r="AN291" i="11" l="1"/>
  <c r="BE291" i="11"/>
  <c r="AM597" i="11"/>
  <c r="AM204" i="11"/>
  <c r="AA597" i="11" l="1"/>
  <c r="Y597" i="11"/>
  <c r="AL597" i="11" l="1"/>
  <c r="AA204" i="11"/>
  <c r="Y204" i="11"/>
  <c r="AN597" i="11" l="1"/>
  <c r="BE597" i="11"/>
  <c r="AL204" i="11"/>
  <c r="AM98" i="11"/>
  <c r="AA9" i="11"/>
  <c r="AA10" i="11"/>
  <c r="AA11" i="11"/>
  <c r="AA12" i="11"/>
  <c r="AA13" i="11"/>
  <c r="AA14" i="11"/>
  <c r="AA15" i="11"/>
  <c r="AA16" i="11"/>
  <c r="AA17" i="11"/>
  <c r="AA18" i="11"/>
  <c r="AA19" i="11"/>
  <c r="AA20" i="11"/>
  <c r="AA36" i="11"/>
  <c r="AA21" i="11"/>
  <c r="AA22" i="11"/>
  <c r="AA23" i="11"/>
  <c r="AA24" i="11"/>
  <c r="AA25" i="11"/>
  <c r="AA26" i="11"/>
  <c r="AA27" i="11"/>
  <c r="AA28" i="11"/>
  <c r="AA29" i="11"/>
  <c r="AA30" i="11"/>
  <c r="AA31" i="11"/>
  <c r="AA32" i="11"/>
  <c r="AA33" i="11"/>
  <c r="AA34" i="11"/>
  <c r="AA35" i="11"/>
  <c r="AA37" i="11"/>
  <c r="AA38" i="11"/>
  <c r="AA39" i="11"/>
  <c r="AA40" i="11"/>
  <c r="AA41" i="11"/>
  <c r="AA42" i="11"/>
  <c r="AA43" i="11"/>
  <c r="AA44" i="11"/>
  <c r="AA45" i="11"/>
  <c r="AA46" i="11"/>
  <c r="AA48" i="11"/>
  <c r="AA49" i="11"/>
  <c r="AA50" i="11"/>
  <c r="AA51" i="11"/>
  <c r="AA52" i="11"/>
  <c r="AA53" i="11"/>
  <c r="AA54" i="11"/>
  <c r="AA55" i="11"/>
  <c r="AA56" i="11"/>
  <c r="AA57" i="11"/>
  <c r="AA58" i="11"/>
  <c r="AA59" i="11"/>
  <c r="AA60" i="11"/>
  <c r="AA61" i="11"/>
  <c r="AA62" i="11"/>
  <c r="AA63" i="11"/>
  <c r="AA64" i="11"/>
  <c r="AA65" i="11"/>
  <c r="AA66" i="11"/>
  <c r="AA67" i="11"/>
  <c r="AA68" i="11"/>
  <c r="AA69" i="11"/>
  <c r="AA70" i="11"/>
  <c r="AA71" i="11"/>
  <c r="AA72" i="11"/>
  <c r="AA73" i="11"/>
  <c r="AA74" i="11"/>
  <c r="AA75" i="11"/>
  <c r="AA76" i="11"/>
  <c r="AA77" i="11"/>
  <c r="AA78" i="11"/>
  <c r="AA79" i="11"/>
  <c r="AA80" i="11"/>
  <c r="AA81" i="11"/>
  <c r="AA83" i="11"/>
  <c r="AA84" i="11"/>
  <c r="AA85" i="11"/>
  <c r="AA86" i="11"/>
  <c r="AA87" i="11"/>
  <c r="AA88" i="11"/>
  <c r="AA89" i="11"/>
  <c r="AA90" i="11"/>
  <c r="AA91" i="11"/>
  <c r="AA92" i="11"/>
  <c r="AA93" i="11"/>
  <c r="AA94" i="11"/>
  <c r="AA95" i="11"/>
  <c r="AA96" i="11"/>
  <c r="AA97" i="11"/>
  <c r="AA98" i="11"/>
  <c r="AA100" i="11"/>
  <c r="AA102" i="11"/>
  <c r="AA103" i="11"/>
  <c r="AA104" i="11"/>
  <c r="AA105" i="11"/>
  <c r="AA106" i="11"/>
  <c r="AA107" i="11"/>
  <c r="AA108" i="11"/>
  <c r="AA109" i="11"/>
  <c r="AA110" i="11"/>
  <c r="AA111" i="11"/>
  <c r="AA112" i="11"/>
  <c r="AA147" i="11"/>
  <c r="AA113" i="11"/>
  <c r="AA114" i="11"/>
  <c r="AA115" i="11"/>
  <c r="AA116" i="11"/>
  <c r="AA117" i="11"/>
  <c r="AA118" i="11"/>
  <c r="AA119" i="11"/>
  <c r="AA120" i="11"/>
  <c r="AA121" i="11"/>
  <c r="AA122" i="11"/>
  <c r="AA123" i="11"/>
  <c r="AA124" i="11"/>
  <c r="AA125" i="11"/>
  <c r="AA126" i="11"/>
  <c r="AA127" i="11"/>
  <c r="AA128" i="11"/>
  <c r="AA129" i="11"/>
  <c r="AA130" i="11"/>
  <c r="AA131" i="11"/>
  <c r="AA132" i="11"/>
  <c r="AA133" i="11"/>
  <c r="AA134" i="11"/>
  <c r="AA135" i="11"/>
  <c r="AA136" i="11"/>
  <c r="AA137" i="11"/>
  <c r="AA138" i="11"/>
  <c r="AA139" i="11"/>
  <c r="AA148" i="11"/>
  <c r="AA140" i="11"/>
  <c r="AA141" i="11"/>
  <c r="AA142" i="11"/>
  <c r="AA143" i="11"/>
  <c r="AA144" i="11"/>
  <c r="AA145" i="11"/>
  <c r="AA146" i="11"/>
  <c r="AA149" i="11"/>
  <c r="AA150" i="11"/>
  <c r="AA151" i="11"/>
  <c r="AA152" i="11"/>
  <c r="AA153" i="11"/>
  <c r="AA154" i="11"/>
  <c r="AA155" i="11"/>
  <c r="AA156" i="11"/>
  <c r="AA157" i="11"/>
  <c r="AA158" i="11"/>
  <c r="AA159" i="11"/>
  <c r="AA160" i="11"/>
  <c r="AA161" i="11"/>
  <c r="AA162" i="11"/>
  <c r="AA163" i="11"/>
  <c r="AA164" i="11"/>
  <c r="AA165" i="11"/>
  <c r="AA166" i="11"/>
  <c r="AA167" i="11"/>
  <c r="AA168" i="11"/>
  <c r="AA169" i="11"/>
  <c r="AA170" i="11"/>
  <c r="AA171" i="11"/>
  <c r="AA173" i="11"/>
  <c r="AA174" i="11"/>
  <c r="AA175" i="11"/>
  <c r="AA176" i="11"/>
  <c r="AA177" i="11"/>
  <c r="AA178" i="11"/>
  <c r="AA179" i="11"/>
  <c r="AA180" i="11"/>
  <c r="AA181" i="11"/>
  <c r="AA182" i="11"/>
  <c r="AA183" i="11"/>
  <c r="AA184" i="11"/>
  <c r="AA185" i="11"/>
  <c r="AA186" i="11"/>
  <c r="AA187" i="11"/>
  <c r="AA188" i="11"/>
  <c r="AA189" i="11"/>
  <c r="AA190" i="11"/>
  <c r="AA191" i="11"/>
  <c r="AA192" i="11"/>
  <c r="AA193" i="11"/>
  <c r="AA194" i="11"/>
  <c r="AA195" i="11"/>
  <c r="AA208" i="11"/>
  <c r="AA196" i="11"/>
  <c r="AA197" i="11"/>
  <c r="AA198" i="11"/>
  <c r="AA199" i="11"/>
  <c r="AA200" i="11"/>
  <c r="AA201" i="11"/>
  <c r="AA202" i="11"/>
  <c r="AA203" i="11"/>
  <c r="AA205" i="11"/>
  <c r="AA206" i="11"/>
  <c r="AA207" i="11"/>
  <c r="AA209" i="11"/>
  <c r="AA210" i="11"/>
  <c r="AA211" i="11"/>
  <c r="AA212" i="11"/>
  <c r="AA213" i="11"/>
  <c r="AA214" i="11"/>
  <c r="AA215" i="11"/>
  <c r="AA216" i="11"/>
  <c r="AA217" i="11"/>
  <c r="AA218" i="11"/>
  <c r="AA219" i="11"/>
  <c r="AA220" i="11"/>
  <c r="AA221" i="11"/>
  <c r="AA222" i="11"/>
  <c r="AA223" i="11"/>
  <c r="AA224" i="11"/>
  <c r="AA225" i="11"/>
  <c r="AA226" i="11"/>
  <c r="AA227" i="11"/>
  <c r="AA229" i="11"/>
  <c r="AA230" i="11"/>
  <c r="AA231" i="11"/>
  <c r="AA232" i="11"/>
  <c r="AA233" i="11"/>
  <c r="AA234" i="11"/>
  <c r="AA235" i="11"/>
  <c r="AA236" i="11"/>
  <c r="AA237" i="11"/>
  <c r="AA238" i="11"/>
  <c r="AA239" i="11"/>
  <c r="AA240" i="11"/>
  <c r="AA241" i="11"/>
  <c r="AA242" i="11"/>
  <c r="AA243" i="11"/>
  <c r="AA244" i="11"/>
  <c r="AA245" i="11"/>
  <c r="AA246" i="11"/>
  <c r="AA247" i="11"/>
  <c r="AA248" i="11"/>
  <c r="AA249" i="11"/>
  <c r="AA250" i="11"/>
  <c r="AA251" i="11"/>
  <c r="AA252" i="11"/>
  <c r="AA253" i="11"/>
  <c r="AA254" i="11"/>
  <c r="AA255" i="11"/>
  <c r="AA256" i="11"/>
  <c r="AA257" i="11"/>
  <c r="AA258" i="11"/>
  <c r="AA259" i="11"/>
  <c r="AA260" i="11"/>
  <c r="AA261" i="11"/>
  <c r="AA262" i="11"/>
  <c r="AA263" i="11"/>
  <c r="AA264" i="11"/>
  <c r="AA265" i="11"/>
  <c r="AA266" i="11"/>
  <c r="AA267" i="11"/>
  <c r="AA268" i="11"/>
  <c r="AA269" i="11"/>
  <c r="AA270" i="11"/>
  <c r="AA271" i="11"/>
  <c r="AA272" i="11"/>
  <c r="AA273" i="11"/>
  <c r="AA283" i="11"/>
  <c r="AA274" i="11"/>
  <c r="AA275" i="11"/>
  <c r="AA276" i="11"/>
  <c r="AA277" i="11"/>
  <c r="AA278" i="11"/>
  <c r="AA279" i="11"/>
  <c r="AA280" i="11"/>
  <c r="AA281" i="11"/>
  <c r="AA282" i="11"/>
  <c r="AA285" i="11"/>
  <c r="AA286" i="11"/>
  <c r="AA287" i="11"/>
  <c r="AA290" i="11"/>
  <c r="AA292" i="11"/>
  <c r="AA293" i="11"/>
  <c r="AA294" i="11"/>
  <c r="AA295" i="11"/>
  <c r="AA296" i="11"/>
  <c r="AA284" i="11"/>
  <c r="AA297" i="11"/>
  <c r="AA298" i="11"/>
  <c r="AA299" i="11"/>
  <c r="AA300" i="11"/>
  <c r="AA301" i="11"/>
  <c r="AA302" i="11"/>
  <c r="AA303" i="11"/>
  <c r="AA304" i="11"/>
  <c r="AA305" i="11"/>
  <c r="AA306" i="11"/>
  <c r="AA307" i="11"/>
  <c r="AA308" i="11"/>
  <c r="AA309" i="11"/>
  <c r="AA310" i="11"/>
  <c r="AA312" i="11"/>
  <c r="AA313" i="11"/>
  <c r="AA314" i="11"/>
  <c r="AA315" i="11"/>
  <c r="AA316" i="11"/>
  <c r="AA317" i="11"/>
  <c r="AA318" i="11"/>
  <c r="AA319" i="11"/>
  <c r="AA321" i="11"/>
  <c r="AA322" i="11"/>
  <c r="AA311" i="11"/>
  <c r="AA323" i="11"/>
  <c r="AA324" i="11"/>
  <c r="AA325" i="11"/>
  <c r="AA326" i="11"/>
  <c r="AA327" i="11"/>
  <c r="AA328" i="11"/>
  <c r="AA329" i="11"/>
  <c r="AA330" i="11"/>
  <c r="AA331" i="11"/>
  <c r="AA332" i="11"/>
  <c r="AA333" i="11"/>
  <c r="AA334" i="11"/>
  <c r="AA335" i="11"/>
  <c r="AA336" i="11"/>
  <c r="AA337" i="11"/>
  <c r="AA338" i="11"/>
  <c r="AA340" i="11"/>
  <c r="AA341" i="11"/>
  <c r="AA342" i="11"/>
  <c r="AA343" i="11"/>
  <c r="AA344" i="11"/>
  <c r="AA345" i="11"/>
  <c r="AA346" i="11"/>
  <c r="AA347" i="11"/>
  <c r="AA348" i="11"/>
  <c r="AA349" i="11"/>
  <c r="AA350" i="11"/>
  <c r="AA351" i="11"/>
  <c r="AA352" i="11"/>
  <c r="AA353" i="11"/>
  <c r="AA354" i="11"/>
  <c r="AA355" i="11"/>
  <c r="AA356" i="11"/>
  <c r="AA357" i="11"/>
  <c r="AA358" i="11"/>
  <c r="AA359" i="11"/>
  <c r="AA360" i="11"/>
  <c r="AA361" i="11"/>
  <c r="AA362" i="11"/>
  <c r="AA363" i="11"/>
  <c r="AA364" i="11"/>
  <c r="AA365" i="11"/>
  <c r="AA366" i="11"/>
  <c r="AA367" i="11"/>
  <c r="AA368" i="11"/>
  <c r="AA369" i="11"/>
  <c r="AA370" i="11"/>
  <c r="AA371" i="11"/>
  <c r="AA372" i="11"/>
  <c r="AA373" i="11"/>
  <c r="AA374" i="11"/>
  <c r="AA375" i="11"/>
  <c r="AA376" i="11"/>
  <c r="AA377" i="11"/>
  <c r="AA378" i="11"/>
  <c r="AA379" i="11"/>
  <c r="AA380" i="11"/>
  <c r="AA381" i="11"/>
  <c r="AA382" i="11"/>
  <c r="AA383" i="11"/>
  <c r="AA384" i="11"/>
  <c r="AA385" i="11"/>
  <c r="AA386" i="11"/>
  <c r="AA387" i="11"/>
  <c r="AA388" i="11"/>
  <c r="AA389" i="11"/>
  <c r="AA390" i="11"/>
  <c r="AA391" i="11"/>
  <c r="AA392" i="11"/>
  <c r="AA393" i="11"/>
  <c r="AA394" i="11"/>
  <c r="AA395" i="11"/>
  <c r="AA396" i="11"/>
  <c r="AA397" i="11"/>
  <c r="AA398" i="11"/>
  <c r="AA399" i="11"/>
  <c r="AA400" i="11"/>
  <c r="AA401" i="11"/>
  <c r="AA402" i="11"/>
  <c r="AA403" i="11"/>
  <c r="AA404" i="11"/>
  <c r="AA405" i="11"/>
  <c r="AA406" i="11"/>
  <c r="AA407" i="11"/>
  <c r="AA408" i="11"/>
  <c r="AA409" i="11"/>
  <c r="AA410" i="11"/>
  <c r="AA411" i="11"/>
  <c r="AA412" i="11"/>
  <c r="AA413" i="11"/>
  <c r="AA414" i="11"/>
  <c r="AA415" i="11"/>
  <c r="AA416" i="11"/>
  <c r="AA417" i="11"/>
  <c r="AA418" i="11"/>
  <c r="AA419" i="11"/>
  <c r="AA420" i="11"/>
  <c r="AA421" i="11"/>
  <c r="AA422" i="11"/>
  <c r="AA423" i="11"/>
  <c r="AA424" i="11"/>
  <c r="AA425" i="11"/>
  <c r="AA426" i="11"/>
  <c r="AA427" i="11"/>
  <c r="AA428" i="11"/>
  <c r="AA429" i="11"/>
  <c r="AA430" i="11"/>
  <c r="AA431" i="11"/>
  <c r="AA432" i="11"/>
  <c r="AA433" i="11"/>
  <c r="AA436" i="11"/>
  <c r="AA434" i="11"/>
  <c r="AA435" i="11"/>
  <c r="AA438" i="11"/>
  <c r="AA439" i="11"/>
  <c r="AA440" i="11"/>
  <c r="AA442" i="11"/>
  <c r="AA443" i="11"/>
  <c r="AA444" i="11"/>
  <c r="AA446" i="11"/>
  <c r="AA447" i="11"/>
  <c r="AA448" i="11"/>
  <c r="AA449" i="11"/>
  <c r="AA450" i="11"/>
  <c r="AA437" i="11"/>
  <c r="AA451" i="11"/>
  <c r="AA452" i="11"/>
  <c r="AA453" i="11"/>
  <c r="AA454" i="11"/>
  <c r="AA455" i="11"/>
  <c r="AA456" i="11"/>
  <c r="AA457" i="11"/>
  <c r="AA458" i="11"/>
  <c r="AA459" i="11"/>
  <c r="AA460" i="11"/>
  <c r="AA461" i="11"/>
  <c r="AA462" i="11"/>
  <c r="AA463" i="11"/>
  <c r="AA464" i="11"/>
  <c r="AA465" i="11"/>
  <c r="AA466" i="11"/>
  <c r="AA467" i="11"/>
  <c r="AA468" i="11"/>
  <c r="AA470" i="11"/>
  <c r="AA471" i="11"/>
  <c r="AA472" i="11"/>
  <c r="AA473" i="11"/>
  <c r="AA474" i="11"/>
  <c r="AA475" i="11"/>
  <c r="AA476" i="11"/>
  <c r="AA477" i="11"/>
  <c r="AA478" i="11"/>
  <c r="AA479" i="11"/>
  <c r="AA480" i="11"/>
  <c r="AA481" i="11"/>
  <c r="AA482" i="11"/>
  <c r="AA483" i="11"/>
  <c r="AA484" i="11"/>
  <c r="AA485" i="11"/>
  <c r="AA486" i="11"/>
  <c r="AA487" i="11"/>
  <c r="AA488" i="11"/>
  <c r="AA489" i="11"/>
  <c r="AA490" i="11"/>
  <c r="AA491" i="11"/>
  <c r="AA492" i="11"/>
  <c r="AA493" i="11"/>
  <c r="AA494" i="11"/>
  <c r="AA495" i="11"/>
  <c r="AA496" i="11"/>
  <c r="AA497" i="11"/>
  <c r="AA498" i="11"/>
  <c r="AA499" i="11"/>
  <c r="AA500" i="11"/>
  <c r="AA501" i="11"/>
  <c r="AA503" i="11"/>
  <c r="AA504" i="11"/>
  <c r="AA505" i="11"/>
  <c r="AA506" i="11"/>
  <c r="AA507" i="11"/>
  <c r="AA508" i="11"/>
  <c r="AA509" i="11"/>
  <c r="AA510" i="11"/>
  <c r="AA544" i="11"/>
  <c r="AA511" i="11"/>
  <c r="AA512" i="11"/>
  <c r="AA513" i="11"/>
  <c r="AA514" i="11"/>
  <c r="AA515" i="11"/>
  <c r="AA516" i="11"/>
  <c r="AA517" i="11"/>
  <c r="AA518" i="11"/>
  <c r="AA519" i="11"/>
  <c r="AA520" i="11"/>
  <c r="AA521" i="11"/>
  <c r="AA522" i="11"/>
  <c r="AA523" i="11"/>
  <c r="AA524" i="11"/>
  <c r="AA525" i="11"/>
  <c r="AA526" i="11"/>
  <c r="AA527" i="11"/>
  <c r="AA502" i="11"/>
  <c r="AA528" i="11"/>
  <c r="AA529" i="11"/>
  <c r="AA530" i="11"/>
  <c r="AA531" i="11"/>
  <c r="AA532" i="11"/>
  <c r="AA533" i="11"/>
  <c r="AA534" i="11"/>
  <c r="AA535" i="11"/>
  <c r="AA536" i="11"/>
  <c r="AA537" i="11"/>
  <c r="AA538" i="11"/>
  <c r="AA539" i="11"/>
  <c r="AA540" i="11"/>
  <c r="AA541" i="11"/>
  <c r="AA542" i="11"/>
  <c r="AA543" i="11"/>
  <c r="AA546" i="11"/>
  <c r="AA547" i="11"/>
  <c r="AA548" i="11"/>
  <c r="AA549" i="11"/>
  <c r="AA550" i="11"/>
  <c r="AA551" i="11"/>
  <c r="AA552" i="11"/>
  <c r="AA553" i="11"/>
  <c r="AA554" i="11"/>
  <c r="AA555" i="11"/>
  <c r="AA556" i="11"/>
  <c r="AA557" i="11"/>
  <c r="AA558" i="11"/>
  <c r="AA559" i="11"/>
  <c r="AA560" i="11"/>
  <c r="AA561" i="11"/>
  <c r="AA562" i="11"/>
  <c r="AA563" i="11"/>
  <c r="AA564" i="11"/>
  <c r="AA565" i="11"/>
  <c r="AA566" i="11"/>
  <c r="AA567" i="11"/>
  <c r="AA568" i="11"/>
  <c r="AA569" i="11"/>
  <c r="AA570" i="11"/>
  <c r="AA571" i="11"/>
  <c r="AA572" i="11"/>
  <c r="AA573" i="11"/>
  <c r="AA574" i="11"/>
  <c r="AA575" i="11"/>
  <c r="AA576" i="11"/>
  <c r="AA577" i="11"/>
  <c r="AA578" i="11"/>
  <c r="AA579" i="11"/>
  <c r="AA580" i="11"/>
  <c r="AA581" i="11"/>
  <c r="AA582" i="11"/>
  <c r="AA583" i="11"/>
  <c r="AA584" i="11"/>
  <c r="AA585" i="11"/>
  <c r="AA586" i="11"/>
  <c r="AA587" i="11"/>
  <c r="AA588" i="11"/>
  <c r="AA589" i="11"/>
  <c r="AA590" i="11"/>
  <c r="AA591" i="11"/>
  <c r="AA594" i="11"/>
  <c r="AA595" i="11"/>
  <c r="AA596" i="11"/>
  <c r="AA598" i="11"/>
  <c r="AA599" i="11"/>
  <c r="AA600" i="11"/>
  <c r="AA545" i="11"/>
  <c r="AA601" i="11"/>
  <c r="AA602" i="11"/>
  <c r="AA603" i="11"/>
  <c r="AA604" i="11"/>
  <c r="AA605" i="11"/>
  <c r="AA606" i="11"/>
  <c r="AA607" i="11"/>
  <c r="AA608" i="11"/>
  <c r="AA609" i="11"/>
  <c r="AA610" i="11"/>
  <c r="AA611" i="11"/>
  <c r="AA612" i="11"/>
  <c r="AA613" i="11"/>
  <c r="AA614" i="11"/>
  <c r="AA615" i="11"/>
  <c r="AA616" i="11"/>
  <c r="AA617" i="11"/>
  <c r="AA618" i="11"/>
  <c r="AA619" i="11"/>
  <c r="AA620" i="11"/>
  <c r="AA621" i="11"/>
  <c r="AA622" i="11"/>
  <c r="AA623" i="11"/>
  <c r="AA624" i="11"/>
  <c r="AA625" i="11"/>
  <c r="AA626" i="11"/>
  <c r="AA627" i="11"/>
  <c r="AA628" i="11"/>
  <c r="AA629" i="11"/>
  <c r="AA630" i="11"/>
  <c r="AA631" i="11"/>
  <c r="AA632" i="11"/>
  <c r="AA633" i="11"/>
  <c r="AA634" i="11"/>
  <c r="AA635" i="11"/>
  <c r="AA636" i="11"/>
  <c r="AA637" i="11"/>
  <c r="AA638" i="11"/>
  <c r="AA639" i="11"/>
  <c r="AA640" i="11"/>
  <c r="AA641" i="11"/>
  <c r="AA642" i="11"/>
  <c r="AA643" i="11"/>
  <c r="AA644" i="11"/>
  <c r="AA645" i="11"/>
  <c r="AA646" i="11"/>
  <c r="AA647" i="11"/>
  <c r="AA648" i="11"/>
  <c r="AA649" i="11"/>
  <c r="AA650" i="11"/>
  <c r="AA651" i="11"/>
  <c r="AA652" i="11"/>
  <c r="AA655" i="11"/>
  <c r="AA656" i="11"/>
  <c r="AA657" i="11"/>
  <c r="AA658" i="11"/>
  <c r="AA659" i="11"/>
  <c r="AA660" i="11"/>
  <c r="AA661" i="11"/>
  <c r="AA662" i="11"/>
  <c r="AA663" i="11"/>
  <c r="AA664" i="11"/>
  <c r="AA665" i="11"/>
  <c r="AA666" i="11"/>
  <c r="AA667" i="11"/>
  <c r="AA668" i="11"/>
  <c r="AA669" i="11"/>
  <c r="AA670" i="11"/>
  <c r="AA671" i="11"/>
  <c r="AA672" i="11"/>
  <c r="AA673" i="11"/>
  <c r="AA674" i="11"/>
  <c r="AA675" i="11"/>
  <c r="AA676" i="11"/>
  <c r="AA677" i="11"/>
  <c r="AA678" i="11"/>
  <c r="AA679" i="11"/>
  <c r="AA680" i="11"/>
  <c r="AA681" i="11"/>
  <c r="AA682" i="11"/>
  <c r="AA683" i="11"/>
  <c r="AA684" i="11"/>
  <c r="AA685" i="11"/>
  <c r="AA686" i="11"/>
  <c r="AA687" i="11"/>
  <c r="AA688" i="11"/>
  <c r="AA689" i="11"/>
  <c r="AA690" i="11"/>
  <c r="AA693" i="11"/>
  <c r="AA694" i="11"/>
  <c r="AA695" i="11"/>
  <c r="AA696" i="11"/>
  <c r="AA697" i="11"/>
  <c r="AA698" i="11"/>
  <c r="AA692" i="11"/>
  <c r="AA699" i="11"/>
  <c r="AA700" i="11"/>
  <c r="AA701" i="11"/>
  <c r="AA702" i="11"/>
  <c r="AA703" i="11"/>
  <c r="AA704" i="11"/>
  <c r="AA705" i="11"/>
  <c r="AA706" i="11"/>
  <c r="AA707" i="11"/>
  <c r="AA708" i="11"/>
  <c r="AA709" i="11"/>
  <c r="AA710" i="11"/>
  <c r="AA711" i="11"/>
  <c r="AA712" i="11"/>
  <c r="AA713" i="11"/>
  <c r="AA714" i="11"/>
  <c r="AA715" i="11"/>
  <c r="AA716" i="11"/>
  <c r="AA717" i="11"/>
  <c r="AA718" i="11"/>
  <c r="AA719" i="11"/>
  <c r="AA720" i="11"/>
  <c r="AA721" i="11"/>
  <c r="AA722" i="11"/>
  <c r="AA691" i="11"/>
  <c r="AA723" i="11"/>
  <c r="AA724" i="11"/>
  <c r="AA725" i="11"/>
  <c r="AA726" i="11"/>
  <c r="AA727" i="11"/>
  <c r="AA729" i="11"/>
  <c r="AA730" i="11"/>
  <c r="AA731" i="11"/>
  <c r="AA733" i="11"/>
  <c r="AA734" i="11"/>
  <c r="AA735" i="11"/>
  <c r="AA736" i="11"/>
  <c r="AA737" i="11"/>
  <c r="AA738" i="11"/>
  <c r="AA739" i="11"/>
  <c r="AA740" i="11"/>
  <c r="AA741" i="11"/>
  <c r="AA742" i="11"/>
  <c r="AA743" i="11"/>
  <c r="AA744" i="11"/>
  <c r="AA745" i="11"/>
  <c r="AA746" i="11"/>
  <c r="AA747" i="11"/>
  <c r="AA748" i="11"/>
  <c r="AA749" i="11"/>
  <c r="AA750" i="11"/>
  <c r="AA751" i="11"/>
  <c r="AA752" i="11"/>
  <c r="AA753" i="11"/>
  <c r="AA754" i="11"/>
  <c r="AA755" i="11"/>
  <c r="AA757" i="11"/>
  <c r="AA758" i="11"/>
  <c r="AA759" i="11"/>
  <c r="AA760" i="11"/>
  <c r="AA761" i="11"/>
  <c r="AA762" i="11"/>
  <c r="AA763" i="11"/>
  <c r="AA764" i="11"/>
  <c r="AA765" i="11"/>
  <c r="AA766" i="11"/>
  <c r="AA767" i="11"/>
  <c r="AA768" i="11"/>
  <c r="AA769" i="11"/>
  <c r="AA770" i="11"/>
  <c r="AA771" i="11"/>
  <c r="AA772" i="11"/>
  <c r="AA773" i="11"/>
  <c r="AA774" i="11"/>
  <c r="AA775" i="11"/>
  <c r="AA776" i="11"/>
  <c r="AA777" i="11"/>
  <c r="AA778" i="11"/>
  <c r="AA779" i="11"/>
  <c r="AA780" i="11"/>
  <c r="AA781" i="11"/>
  <c r="AA782" i="11"/>
  <c r="AA783" i="11"/>
  <c r="AA784" i="11"/>
  <c r="AA785" i="11"/>
  <c r="AA786" i="11"/>
  <c r="AA787" i="11"/>
  <c r="AA788" i="11"/>
  <c r="AA789" i="11"/>
  <c r="AA790" i="11"/>
  <c r="AA791" i="11"/>
  <c r="AA792" i="11"/>
  <c r="AA793" i="11"/>
  <c r="AA794" i="11"/>
  <c r="AA795" i="11"/>
  <c r="AA796" i="11"/>
  <c r="AA797" i="11"/>
  <c r="AA798" i="11"/>
  <c r="AA799" i="11"/>
  <c r="AA800" i="11"/>
  <c r="AA801" i="11"/>
  <c r="AA802" i="11"/>
  <c r="AA803" i="11"/>
  <c r="AA804" i="11"/>
  <c r="AA805" i="11"/>
  <c r="AA806" i="11"/>
  <c r="AA807" i="11"/>
  <c r="AA808" i="11"/>
  <c r="AA809" i="11"/>
  <c r="AA810" i="11"/>
  <c r="AA811" i="11"/>
  <c r="AA812" i="11"/>
  <c r="AA813" i="11"/>
  <c r="AA814" i="11"/>
  <c r="AA815" i="11"/>
  <c r="AA816" i="11"/>
  <c r="AA817" i="11"/>
  <c r="AA818" i="11"/>
  <c r="AA819" i="11"/>
  <c r="AA820" i="11"/>
  <c r="AA821" i="11"/>
  <c r="AA822" i="11"/>
  <c r="AA823" i="11"/>
  <c r="AA824" i="11"/>
  <c r="AA825" i="11"/>
  <c r="AA826" i="11"/>
  <c r="AA827" i="11"/>
  <c r="AA828" i="11"/>
  <c r="AA829" i="11"/>
  <c r="AA830" i="11"/>
  <c r="AA831" i="11"/>
  <c r="AA832" i="11"/>
  <c r="AA833" i="11"/>
  <c r="AA834" i="11"/>
  <c r="AA835" i="11"/>
  <c r="AA836" i="11"/>
  <c r="AA837" i="11"/>
  <c r="AA838" i="11"/>
  <c r="AA839" i="11"/>
  <c r="AA840" i="11"/>
  <c r="AA841" i="11"/>
  <c r="AA842" i="11"/>
  <c r="AA843" i="11"/>
  <c r="AA844" i="11"/>
  <c r="AA845" i="11"/>
  <c r="AA846" i="11"/>
  <c r="AA847" i="11"/>
  <c r="AA848" i="11"/>
  <c r="AA849" i="11"/>
  <c r="AA850" i="11"/>
  <c r="AA851" i="11"/>
  <c r="AA852" i="11"/>
  <c r="AA853" i="11"/>
  <c r="AA854" i="11"/>
  <c r="AA855" i="11"/>
  <c r="AA856" i="11"/>
  <c r="AA857" i="11"/>
  <c r="AA858" i="11"/>
  <c r="AA859" i="11"/>
  <c r="AA860" i="11"/>
  <c r="AA861" i="11"/>
  <c r="AA862" i="11"/>
  <c r="AA863" i="11"/>
  <c r="AA864" i="11"/>
  <c r="AA865" i="11"/>
  <c r="AA866" i="11"/>
  <c r="AA867" i="11"/>
  <c r="AA868" i="11"/>
  <c r="AA869" i="11"/>
  <c r="AA870" i="11"/>
  <c r="AA871" i="11"/>
  <c r="AA872" i="11"/>
  <c r="AA873" i="11"/>
  <c r="AA874" i="11"/>
  <c r="AA875" i="11"/>
  <c r="AA876" i="11"/>
  <c r="AA877" i="11"/>
  <c r="AA878" i="11"/>
  <c r="AA879" i="11"/>
  <c r="AA880" i="11"/>
  <c r="AA881" i="11"/>
  <c r="AA882" i="11"/>
  <c r="AA883" i="11"/>
  <c r="AA884" i="11"/>
  <c r="AA885" i="11"/>
  <c r="AA886" i="11"/>
  <c r="AA887" i="11"/>
  <c r="AA888" i="11"/>
  <c r="AA889" i="11"/>
  <c r="AA890" i="11"/>
  <c r="AA891" i="11"/>
  <c r="AA892" i="11"/>
  <c r="AA893" i="11"/>
  <c r="AA894" i="11"/>
  <c r="AA895" i="11"/>
  <c r="AA896" i="11"/>
  <c r="AA897" i="11"/>
  <c r="AA898" i="11"/>
  <c r="AA899" i="11"/>
  <c r="AA900" i="11"/>
  <c r="AA901" i="11"/>
  <c r="AA902" i="11"/>
  <c r="AA903" i="11"/>
  <c r="AA904" i="11"/>
  <c r="AA905" i="11"/>
  <c r="AA906" i="11"/>
  <c r="AA907" i="11"/>
  <c r="AA908" i="11"/>
  <c r="AA909" i="11"/>
  <c r="AA910" i="11"/>
  <c r="AA911" i="11"/>
  <c r="AA912" i="11"/>
  <c r="AA913" i="11"/>
  <c r="AA914" i="11"/>
  <c r="AA915" i="11"/>
  <c r="AA916" i="11"/>
  <c r="AA917" i="11"/>
  <c r="AA918" i="11"/>
  <c r="AA919" i="11"/>
  <c r="AA920" i="11"/>
  <c r="AA921" i="11"/>
  <c r="AA922" i="11"/>
  <c r="AA923" i="11"/>
  <c r="AA924" i="11"/>
  <c r="AA925" i="11"/>
  <c r="AA926" i="11"/>
  <c r="AA927" i="11"/>
  <c r="AA928" i="11"/>
  <c r="AA929" i="11"/>
  <c r="AA930" i="11"/>
  <c r="AA931" i="11"/>
  <c r="AA932" i="11"/>
  <c r="AA933" i="11"/>
  <c r="AA934" i="11"/>
  <c r="AA935" i="11"/>
  <c r="AA936" i="11"/>
  <c r="AA937" i="11"/>
  <c r="AA938" i="11"/>
  <c r="AA939" i="11"/>
  <c r="AA940" i="11"/>
  <c r="AA941" i="11"/>
  <c r="AA942" i="11"/>
  <c r="AA943" i="11"/>
  <c r="AA944" i="11"/>
  <c r="AA945" i="11"/>
  <c r="AA946" i="11"/>
  <c r="AA947" i="11"/>
  <c r="AA948" i="11"/>
  <c r="AA949" i="11"/>
  <c r="AA950" i="11"/>
  <c r="AA951" i="11"/>
  <c r="AA952" i="11"/>
  <c r="AA953" i="11"/>
  <c r="AA954" i="11"/>
  <c r="AA955" i="11"/>
  <c r="AA956" i="11"/>
  <c r="AA957" i="11"/>
  <c r="AA958" i="11"/>
  <c r="AA959" i="11"/>
  <c r="AA960" i="11"/>
  <c r="AA961" i="11"/>
  <c r="AA962" i="11"/>
  <c r="AA963" i="11"/>
  <c r="AA964" i="11"/>
  <c r="AA965" i="11"/>
  <c r="AA966" i="11"/>
  <c r="AA967" i="11"/>
  <c r="AA968" i="11"/>
  <c r="AA969" i="11"/>
  <c r="AA970" i="11"/>
  <c r="AA971" i="11"/>
  <c r="AA972" i="11"/>
  <c r="AA973" i="11"/>
  <c r="AA974" i="11"/>
  <c r="AA975" i="11"/>
  <c r="AA976" i="11"/>
  <c r="AA977" i="11"/>
  <c r="AA978" i="11"/>
  <c r="AA979" i="11"/>
  <c r="AA980" i="11"/>
  <c r="AA981" i="11"/>
  <c r="AA982" i="11"/>
  <c r="AA983" i="11"/>
  <c r="AA984" i="11"/>
  <c r="AA985" i="11"/>
  <c r="AA986" i="11"/>
  <c r="AA987" i="11"/>
  <c r="AA988" i="11"/>
  <c r="AA989" i="11"/>
  <c r="AA990" i="11"/>
  <c r="AA991" i="11"/>
  <c r="AA992" i="11"/>
  <c r="AA993" i="11"/>
  <c r="AA994" i="11"/>
  <c r="AA995" i="11"/>
  <c r="AA996" i="11"/>
  <c r="AA997" i="11"/>
  <c r="AA998" i="11"/>
  <c r="AA999" i="11"/>
  <c r="AA1000" i="11"/>
  <c r="AA1001" i="11"/>
  <c r="AA1002" i="11"/>
  <c r="AA1003" i="11"/>
  <c r="AA1004" i="11"/>
  <c r="AA1005" i="11"/>
  <c r="AA1006" i="11"/>
  <c r="AA1007" i="11"/>
  <c r="AA1008" i="11"/>
  <c r="AA1009" i="11"/>
  <c r="AA1010" i="11"/>
  <c r="AA1011" i="11"/>
  <c r="AA1012" i="11"/>
  <c r="AA1013" i="11"/>
  <c r="AA1014" i="11"/>
  <c r="AA1015" i="11"/>
  <c r="AA1016" i="11"/>
  <c r="AA1018" i="11"/>
  <c r="AA1019" i="11"/>
  <c r="AA1020" i="11"/>
  <c r="AA1021" i="11"/>
  <c r="AA1022" i="11"/>
  <c r="AA1023" i="11"/>
  <c r="AA1024" i="11"/>
  <c r="AA1025" i="11"/>
  <c r="AA1026" i="11"/>
  <c r="AA1027" i="11"/>
  <c r="AA1028" i="11"/>
  <c r="AA1029" i="11"/>
  <c r="AA1030" i="11"/>
  <c r="AA1031" i="11"/>
  <c r="AA1032" i="11"/>
  <c r="AA1035" i="11"/>
  <c r="Y98" i="11"/>
  <c r="AN204" i="11" l="1"/>
  <c r="BE204" i="11"/>
  <c r="AL98" i="11"/>
  <c r="AN98" i="11" l="1"/>
  <c r="BE98" i="11"/>
  <c r="AM9" i="11"/>
  <c r="AM10" i="11"/>
  <c r="AM11" i="11"/>
  <c r="AM12" i="11"/>
  <c r="AM13" i="11"/>
  <c r="AM14" i="11"/>
  <c r="AM15" i="11"/>
  <c r="AM16" i="11"/>
  <c r="AM17" i="11"/>
  <c r="AM18" i="11"/>
  <c r="AM19" i="11"/>
  <c r="AM20" i="11"/>
  <c r="AM36" i="11"/>
  <c r="AM21" i="11"/>
  <c r="AM22" i="11"/>
  <c r="AM23" i="11"/>
  <c r="AM24" i="11"/>
  <c r="AM25" i="11"/>
  <c r="AM26" i="11"/>
  <c r="AM27" i="11"/>
  <c r="AM28" i="11"/>
  <c r="AM29" i="11"/>
  <c r="AM30" i="11"/>
  <c r="AM31" i="11"/>
  <c r="AM32" i="11"/>
  <c r="AM33" i="11"/>
  <c r="AM34" i="11"/>
  <c r="AM35" i="11"/>
  <c r="AM37" i="11"/>
  <c r="AM38" i="11"/>
  <c r="AM39" i="11"/>
  <c r="AM40" i="11"/>
  <c r="AM41" i="11"/>
  <c r="AM42" i="11"/>
  <c r="AM43" i="11"/>
  <c r="AM44" i="11"/>
  <c r="AM45" i="11"/>
  <c r="AM46"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3" i="11"/>
  <c r="AM84" i="11"/>
  <c r="AM85" i="11"/>
  <c r="AM86" i="11"/>
  <c r="AM87" i="11"/>
  <c r="AM88" i="11"/>
  <c r="AM89" i="11"/>
  <c r="AM90" i="11"/>
  <c r="AM91" i="11"/>
  <c r="AM92" i="11"/>
  <c r="AM93" i="11"/>
  <c r="AM94" i="11"/>
  <c r="AM95" i="11"/>
  <c r="AM96" i="11"/>
  <c r="AM97" i="11"/>
  <c r="AM100" i="11"/>
  <c r="AM102" i="11"/>
  <c r="AM103" i="11"/>
  <c r="AM104" i="11"/>
  <c r="AM105" i="11"/>
  <c r="AM106" i="11"/>
  <c r="AM107" i="11"/>
  <c r="AM108" i="11"/>
  <c r="AM109" i="11"/>
  <c r="AM110" i="11"/>
  <c r="AM111" i="11"/>
  <c r="AM112" i="11"/>
  <c r="AM147"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M137" i="11"/>
  <c r="AM138" i="11"/>
  <c r="AM139" i="11"/>
  <c r="AM148" i="11"/>
  <c r="AM140" i="11"/>
  <c r="AM141" i="11"/>
  <c r="AM142" i="11"/>
  <c r="AM143" i="11"/>
  <c r="AM144" i="11"/>
  <c r="AM145" i="11"/>
  <c r="AM146" i="11"/>
  <c r="AM149" i="11"/>
  <c r="AM150" i="11"/>
  <c r="AM151" i="11"/>
  <c r="AM152" i="11"/>
  <c r="AM153" i="11"/>
  <c r="AM154" i="11"/>
  <c r="AM155" i="11"/>
  <c r="AM156" i="11"/>
  <c r="AM157" i="11"/>
  <c r="AM158" i="11"/>
  <c r="AM159" i="11"/>
  <c r="AM160" i="11"/>
  <c r="AM161" i="11"/>
  <c r="AM162" i="11"/>
  <c r="AM163" i="11"/>
  <c r="AM164" i="11"/>
  <c r="AM165" i="11"/>
  <c r="AM166" i="11"/>
  <c r="AM167" i="11"/>
  <c r="AM168" i="11"/>
  <c r="AM169" i="11"/>
  <c r="AM170" i="11"/>
  <c r="AM171" i="11"/>
  <c r="AM173" i="11"/>
  <c r="AM174" i="11"/>
  <c r="AM175" i="11"/>
  <c r="AM176" i="11"/>
  <c r="AM177" i="11"/>
  <c r="AM178" i="11"/>
  <c r="AM179" i="11"/>
  <c r="AM180" i="11"/>
  <c r="AM181" i="11"/>
  <c r="AM182" i="11"/>
  <c r="AM183" i="11"/>
  <c r="AM184" i="11"/>
  <c r="AM185" i="11"/>
  <c r="AM186" i="11"/>
  <c r="AM187" i="11"/>
  <c r="AM188" i="11"/>
  <c r="AM189" i="11"/>
  <c r="AM190" i="11"/>
  <c r="AM191" i="11"/>
  <c r="AM192" i="11"/>
  <c r="AM193" i="11"/>
  <c r="AM194" i="11"/>
  <c r="AM195" i="11"/>
  <c r="AM208" i="11"/>
  <c r="AM196" i="11"/>
  <c r="AM197" i="11"/>
  <c r="AM198" i="11"/>
  <c r="AM199" i="11"/>
  <c r="AM200" i="11"/>
  <c r="AM201" i="11"/>
  <c r="AM202" i="11"/>
  <c r="AM203" i="11"/>
  <c r="AM205" i="11"/>
  <c r="AM206" i="11"/>
  <c r="AM207" i="11"/>
  <c r="AM209" i="11"/>
  <c r="AM210" i="11"/>
  <c r="AM211" i="11"/>
  <c r="AM212" i="11"/>
  <c r="AM213" i="11"/>
  <c r="AM214" i="11"/>
  <c r="AM215" i="11"/>
  <c r="AM216" i="11"/>
  <c r="AM217" i="11"/>
  <c r="AM218" i="11"/>
  <c r="AM219" i="11"/>
  <c r="AM220" i="11"/>
  <c r="AM221" i="11"/>
  <c r="AM222" i="11"/>
  <c r="AM223" i="11"/>
  <c r="AM224" i="11"/>
  <c r="AM225" i="11"/>
  <c r="AM226" i="11"/>
  <c r="AM227" i="11"/>
  <c r="AM229" i="11"/>
  <c r="AM230" i="11"/>
  <c r="AM231" i="11"/>
  <c r="AM232" i="11"/>
  <c r="AM233" i="11"/>
  <c r="AM234" i="11"/>
  <c r="AM235" i="11"/>
  <c r="AM236" i="11"/>
  <c r="AM237" i="11"/>
  <c r="AM238" i="11"/>
  <c r="AM239" i="11"/>
  <c r="AM240" i="11"/>
  <c r="AM241" i="11"/>
  <c r="AM242" i="11"/>
  <c r="AM243" i="11"/>
  <c r="AM244" i="11"/>
  <c r="AM245" i="11"/>
  <c r="AM246" i="11"/>
  <c r="AM247" i="11"/>
  <c r="AM248" i="11"/>
  <c r="AM249" i="11"/>
  <c r="AM250" i="11"/>
  <c r="AM251" i="11"/>
  <c r="AM252" i="11"/>
  <c r="AM253" i="11"/>
  <c r="AM254" i="11"/>
  <c r="AM255" i="11"/>
  <c r="AM256" i="11"/>
  <c r="AM257" i="11"/>
  <c r="AM258" i="11"/>
  <c r="AM259" i="11"/>
  <c r="AM260" i="11"/>
  <c r="AM261" i="11"/>
  <c r="AM262" i="11"/>
  <c r="AM263" i="11"/>
  <c r="AM264" i="11"/>
  <c r="AM265" i="11"/>
  <c r="AM266" i="11"/>
  <c r="AM267" i="11"/>
  <c r="AM268" i="11"/>
  <c r="AM269" i="11"/>
  <c r="AM270" i="11"/>
  <c r="AM271" i="11"/>
  <c r="AM272" i="11"/>
  <c r="AM273" i="11"/>
  <c r="AM283" i="11"/>
  <c r="AM274" i="11"/>
  <c r="AM275" i="11"/>
  <c r="AM276" i="11"/>
  <c r="AM277" i="11"/>
  <c r="AM278" i="11"/>
  <c r="AM279" i="11"/>
  <c r="AM280" i="11"/>
  <c r="AM281" i="11"/>
  <c r="AM282" i="11"/>
  <c r="AM285" i="11"/>
  <c r="AM286" i="11"/>
  <c r="AM287" i="11"/>
  <c r="AM290" i="11"/>
  <c r="AM292" i="11"/>
  <c r="AM293" i="11"/>
  <c r="AM294" i="11"/>
  <c r="AM295" i="11"/>
  <c r="AM296" i="11"/>
  <c r="AM284" i="11"/>
  <c r="AM297" i="11"/>
  <c r="AM298" i="11"/>
  <c r="AM299" i="11"/>
  <c r="AM300" i="11"/>
  <c r="AM301" i="11"/>
  <c r="AM302" i="11"/>
  <c r="AM303" i="11"/>
  <c r="AM304" i="11"/>
  <c r="AM305" i="11"/>
  <c r="AM306" i="11"/>
  <c r="AM307" i="11"/>
  <c r="AM308" i="11"/>
  <c r="AM309" i="11"/>
  <c r="AM310" i="11"/>
  <c r="AM312" i="11"/>
  <c r="AM313" i="11"/>
  <c r="AM314" i="11"/>
  <c r="AM315" i="11"/>
  <c r="AM316" i="11"/>
  <c r="AM317" i="11"/>
  <c r="AM318" i="11"/>
  <c r="AM319" i="11"/>
  <c r="AM321" i="11"/>
  <c r="AM322" i="11"/>
  <c r="AM311" i="11"/>
  <c r="AM323" i="11"/>
  <c r="AM324" i="11"/>
  <c r="AM325" i="11"/>
  <c r="AM326" i="11"/>
  <c r="AM327" i="11"/>
  <c r="AM328" i="11"/>
  <c r="AM329" i="11"/>
  <c r="AM330" i="11"/>
  <c r="AM331" i="11"/>
  <c r="AM332" i="11"/>
  <c r="AM333" i="11"/>
  <c r="AM334" i="11"/>
  <c r="AM335" i="11"/>
  <c r="AM336" i="11"/>
  <c r="AM337" i="11"/>
  <c r="AM338" i="11"/>
  <c r="AM340" i="11"/>
  <c r="AM341" i="11"/>
  <c r="AM342" i="11"/>
  <c r="AM343" i="11"/>
  <c r="AM344" i="11"/>
  <c r="AM345" i="11"/>
  <c r="AM346" i="11"/>
  <c r="AM347" i="11"/>
  <c r="AM348" i="11"/>
  <c r="AM349" i="11"/>
  <c r="AM350" i="11"/>
  <c r="AM351" i="11"/>
  <c r="AM352" i="11"/>
  <c r="AM353" i="11"/>
  <c r="AM354" i="11"/>
  <c r="AM355" i="11"/>
  <c r="AM356" i="11"/>
  <c r="AM357" i="11"/>
  <c r="AM358" i="11"/>
  <c r="AM359" i="11"/>
  <c r="AM360" i="11"/>
  <c r="AM361" i="11"/>
  <c r="AM362" i="11"/>
  <c r="AM363" i="11"/>
  <c r="AM364" i="11"/>
  <c r="AM365" i="11"/>
  <c r="AM366" i="11"/>
  <c r="AM367" i="11"/>
  <c r="AM368" i="11"/>
  <c r="AM369" i="11"/>
  <c r="AM370" i="11"/>
  <c r="AM371" i="11"/>
  <c r="AM372" i="11"/>
  <c r="AM373" i="11"/>
  <c r="AM374" i="11"/>
  <c r="AM375" i="11"/>
  <c r="AM376" i="11"/>
  <c r="AM377" i="11"/>
  <c r="AM378" i="11"/>
  <c r="AM379" i="11"/>
  <c r="AM380" i="11"/>
  <c r="AM381" i="11"/>
  <c r="AM382" i="11"/>
  <c r="AM383" i="11"/>
  <c r="AM384" i="11"/>
  <c r="AM385" i="11"/>
  <c r="AM386" i="11"/>
  <c r="AM387" i="11"/>
  <c r="AM388" i="11"/>
  <c r="AM389" i="11"/>
  <c r="AM390" i="11"/>
  <c r="AM391" i="11"/>
  <c r="AM392" i="11"/>
  <c r="AM393" i="11"/>
  <c r="AM394" i="11"/>
  <c r="AM395" i="11"/>
  <c r="AM396" i="11"/>
  <c r="AM397" i="11"/>
  <c r="AM398" i="11"/>
  <c r="AM399" i="11"/>
  <c r="AM400" i="11"/>
  <c r="AM401" i="11"/>
  <c r="AM402" i="11"/>
  <c r="AM403" i="11"/>
  <c r="AM404" i="11"/>
  <c r="AM405" i="11"/>
  <c r="AM406" i="11"/>
  <c r="AM407" i="11"/>
  <c r="AM408" i="11"/>
  <c r="AM409" i="11"/>
  <c r="AM410" i="11"/>
  <c r="AM411" i="11"/>
  <c r="AM412" i="11"/>
  <c r="AM413" i="11"/>
  <c r="AM414" i="11"/>
  <c r="AM415" i="11"/>
  <c r="AM416" i="11"/>
  <c r="AM417" i="11"/>
  <c r="AM418" i="11"/>
  <c r="AM419" i="11"/>
  <c r="AM420" i="11"/>
  <c r="AM421" i="11"/>
  <c r="AM422" i="11"/>
  <c r="AM423" i="11"/>
  <c r="AM424" i="11"/>
  <c r="AM425" i="11"/>
  <c r="AM426" i="11"/>
  <c r="AM427" i="11"/>
  <c r="AM428" i="11"/>
  <c r="AM429" i="11"/>
  <c r="AM430" i="11"/>
  <c r="AM431" i="11"/>
  <c r="AM432" i="11"/>
  <c r="AM433" i="11"/>
  <c r="AM436" i="11"/>
  <c r="AM434" i="11"/>
  <c r="AM435" i="11"/>
  <c r="AM438" i="11"/>
  <c r="AM439" i="11"/>
  <c r="AM440" i="11"/>
  <c r="AM442" i="11"/>
  <c r="AM443" i="11"/>
  <c r="AM444" i="11"/>
  <c r="AM446" i="11"/>
  <c r="AM447" i="11"/>
  <c r="AM448" i="11"/>
  <c r="AM449" i="11"/>
  <c r="AM450" i="11"/>
  <c r="AM437" i="11"/>
  <c r="AM451" i="11"/>
  <c r="AM452" i="11"/>
  <c r="AM453" i="11"/>
  <c r="AM454" i="11"/>
  <c r="AM455" i="11"/>
  <c r="AM456" i="11"/>
  <c r="AM457" i="11"/>
  <c r="AM458" i="11"/>
  <c r="AM459" i="11"/>
  <c r="AM460" i="11"/>
  <c r="AM461" i="11"/>
  <c r="AM462" i="11"/>
  <c r="AM463" i="11"/>
  <c r="AM464" i="11"/>
  <c r="AM465" i="11"/>
  <c r="AM466" i="11"/>
  <c r="AM467" i="11"/>
  <c r="AM468" i="11"/>
  <c r="AM470" i="11"/>
  <c r="AM471" i="11"/>
  <c r="AM472" i="11"/>
  <c r="AM473" i="11"/>
  <c r="AM474" i="11"/>
  <c r="AM475" i="11"/>
  <c r="AM476" i="11"/>
  <c r="AM477" i="11"/>
  <c r="AM478" i="11"/>
  <c r="AM479" i="11"/>
  <c r="AM480" i="11"/>
  <c r="AM481" i="11"/>
  <c r="AM482" i="11"/>
  <c r="AM483" i="11"/>
  <c r="AM484" i="11"/>
  <c r="AM485" i="11"/>
  <c r="AM486" i="11"/>
  <c r="AM487" i="11"/>
  <c r="AM488" i="11"/>
  <c r="AM489" i="11"/>
  <c r="AM490" i="11"/>
  <c r="AM491" i="11"/>
  <c r="AM492" i="11"/>
  <c r="AM493" i="11"/>
  <c r="AM494" i="11"/>
  <c r="AM495" i="11"/>
  <c r="AM496" i="11"/>
  <c r="AM497" i="11"/>
  <c r="AM498" i="11"/>
  <c r="AM499" i="11"/>
  <c r="AM500" i="11"/>
  <c r="AM501" i="11"/>
  <c r="AM503" i="11"/>
  <c r="AM504" i="11"/>
  <c r="AM505" i="11"/>
  <c r="AM506" i="11"/>
  <c r="AM507" i="11"/>
  <c r="AM508" i="11"/>
  <c r="AM509" i="11"/>
  <c r="AM510" i="11"/>
  <c r="AM544" i="11"/>
  <c r="AM511" i="11"/>
  <c r="AM512" i="11"/>
  <c r="AM513" i="11"/>
  <c r="AM514" i="11"/>
  <c r="AM515" i="11"/>
  <c r="AM516" i="11"/>
  <c r="AM517" i="11"/>
  <c r="AM518" i="11"/>
  <c r="AM519" i="11"/>
  <c r="AM520" i="11"/>
  <c r="AM521" i="11"/>
  <c r="AM522" i="11"/>
  <c r="AM523" i="11"/>
  <c r="AM524" i="11"/>
  <c r="AM525" i="11"/>
  <c r="AM526" i="11"/>
  <c r="AM527" i="11"/>
  <c r="AM502" i="11"/>
  <c r="AM528" i="11"/>
  <c r="AM529" i="11"/>
  <c r="AM530" i="11"/>
  <c r="AM531" i="11"/>
  <c r="AM532" i="11"/>
  <c r="AM533" i="11"/>
  <c r="AM534" i="11"/>
  <c r="AM535" i="11"/>
  <c r="AM536" i="11"/>
  <c r="AM537" i="11"/>
  <c r="AM538" i="11"/>
  <c r="AM539" i="11"/>
  <c r="AM540" i="11"/>
  <c r="AM541" i="11"/>
  <c r="AM542" i="11"/>
  <c r="AM543" i="11"/>
  <c r="AM546" i="11"/>
  <c r="AM547" i="11"/>
  <c r="AM548" i="11"/>
  <c r="AM549" i="11"/>
  <c r="AM550" i="11"/>
  <c r="AM551" i="11"/>
  <c r="AM552" i="11"/>
  <c r="AM553" i="11"/>
  <c r="AM554" i="11"/>
  <c r="AM555" i="11"/>
  <c r="AM556" i="11"/>
  <c r="AM557" i="11"/>
  <c r="AM558" i="11"/>
  <c r="AM559" i="11"/>
  <c r="AM560" i="11"/>
  <c r="AM561" i="11"/>
  <c r="AM562" i="11"/>
  <c r="AM563" i="11"/>
  <c r="AM564" i="11"/>
  <c r="AM565" i="11"/>
  <c r="AM566" i="11"/>
  <c r="AM567" i="11"/>
  <c r="AM568" i="11"/>
  <c r="AM569" i="11"/>
  <c r="AM570" i="11"/>
  <c r="AM571" i="11"/>
  <c r="AM572" i="11"/>
  <c r="AM573" i="11"/>
  <c r="AM574" i="11"/>
  <c r="AM575" i="11"/>
  <c r="AM576" i="11"/>
  <c r="AM577" i="11"/>
  <c r="AM578" i="11"/>
  <c r="AM579" i="11"/>
  <c r="AM580" i="11"/>
  <c r="AM581" i="11"/>
  <c r="AM582" i="11"/>
  <c r="AM583" i="11"/>
  <c r="AM584" i="11"/>
  <c r="AM585" i="11"/>
  <c r="AM586" i="11"/>
  <c r="AM587" i="11"/>
  <c r="AM588" i="11"/>
  <c r="AM589" i="11"/>
  <c r="AM590" i="11"/>
  <c r="AM591" i="11"/>
  <c r="AM594" i="11"/>
  <c r="AM595" i="11"/>
  <c r="AM596" i="11"/>
  <c r="AM598" i="11"/>
  <c r="AM599" i="11"/>
  <c r="AM600" i="11"/>
  <c r="AM545" i="11"/>
  <c r="AM601" i="11"/>
  <c r="AM602" i="11"/>
  <c r="AM603" i="11"/>
  <c r="AM604" i="11"/>
  <c r="AM605" i="11"/>
  <c r="AM606" i="11"/>
  <c r="AM607" i="11"/>
  <c r="AM608" i="11"/>
  <c r="AM609" i="11"/>
  <c r="AM610" i="11"/>
  <c r="AM611" i="11"/>
  <c r="AM612" i="11"/>
  <c r="AM613" i="11"/>
  <c r="AM614" i="11"/>
  <c r="AM615" i="11"/>
  <c r="AM616" i="11"/>
  <c r="AM617" i="11"/>
  <c r="AM618" i="11"/>
  <c r="AM619" i="11"/>
  <c r="AM620" i="11"/>
  <c r="AM621" i="11"/>
  <c r="AM622" i="11"/>
  <c r="AM623" i="11"/>
  <c r="AM624" i="11"/>
  <c r="AM625" i="11"/>
  <c r="AM626" i="11"/>
  <c r="AM627" i="11"/>
  <c r="AM628" i="11"/>
  <c r="AM629" i="11"/>
  <c r="AM630" i="11"/>
  <c r="AM631" i="11"/>
  <c r="AM632" i="11"/>
  <c r="AM633" i="11"/>
  <c r="AM634" i="11"/>
  <c r="AM635" i="11"/>
  <c r="AM636" i="11"/>
  <c r="AM637" i="11"/>
  <c r="AM638" i="11"/>
  <c r="AM639" i="11"/>
  <c r="AM640" i="11"/>
  <c r="AM641" i="11"/>
  <c r="AM642" i="11"/>
  <c r="AM643" i="11"/>
  <c r="AM644" i="11"/>
  <c r="AM645" i="11"/>
  <c r="AM646" i="11"/>
  <c r="AM647" i="11"/>
  <c r="AM648" i="11"/>
  <c r="AM649" i="11"/>
  <c r="AM650" i="11"/>
  <c r="AM651" i="11"/>
  <c r="AM652" i="11"/>
  <c r="AM655" i="11"/>
  <c r="AM656" i="11"/>
  <c r="AM657" i="11"/>
  <c r="AM658" i="11"/>
  <c r="AM659" i="11"/>
  <c r="AM660" i="11"/>
  <c r="AM661" i="11"/>
  <c r="AM662" i="11"/>
  <c r="AM663" i="11"/>
  <c r="AM664" i="11"/>
  <c r="AM665" i="11"/>
  <c r="AM666" i="11"/>
  <c r="AM667" i="11"/>
  <c r="AM668" i="11"/>
  <c r="AM669" i="11"/>
  <c r="AM670" i="11"/>
  <c r="AM671" i="11"/>
  <c r="AM672" i="11"/>
  <c r="AM673" i="11"/>
  <c r="AM674" i="11"/>
  <c r="AM675" i="11"/>
  <c r="AM676" i="11"/>
  <c r="AM677" i="11"/>
  <c r="AM678" i="11"/>
  <c r="AM679" i="11"/>
  <c r="AM680" i="11"/>
  <c r="AM681" i="11"/>
  <c r="AM682" i="11"/>
  <c r="AM683" i="11"/>
  <c r="AM684" i="11"/>
  <c r="AM685" i="11"/>
  <c r="AM686" i="11"/>
  <c r="AM687" i="11"/>
  <c r="AM688" i="11"/>
  <c r="AM689" i="11"/>
  <c r="AM690" i="11"/>
  <c r="AM693" i="11"/>
  <c r="AM694" i="11"/>
  <c r="AM695" i="11"/>
  <c r="AM696" i="11"/>
  <c r="AM697" i="11"/>
  <c r="AM698" i="11"/>
  <c r="AM692" i="11"/>
  <c r="AM699" i="11"/>
  <c r="AM700" i="11"/>
  <c r="AM701" i="11"/>
  <c r="AM702" i="11"/>
  <c r="AM703" i="11"/>
  <c r="AM704" i="11"/>
  <c r="AM705" i="11"/>
  <c r="AM706" i="11"/>
  <c r="AM707" i="11"/>
  <c r="AM708" i="11"/>
  <c r="AM709" i="11"/>
  <c r="AM710" i="11"/>
  <c r="AM711" i="11"/>
  <c r="AM712" i="11"/>
  <c r="AM713" i="11"/>
  <c r="AM714" i="11"/>
  <c r="AM715" i="11"/>
  <c r="AM716" i="11"/>
  <c r="AM717" i="11"/>
  <c r="AM718" i="11"/>
  <c r="AM719" i="11"/>
  <c r="AM720" i="11"/>
  <c r="AM721" i="11"/>
  <c r="AM722" i="11"/>
  <c r="AM691" i="11"/>
  <c r="AM723" i="11"/>
  <c r="AM724" i="11"/>
  <c r="AM725" i="11"/>
  <c r="AM726" i="11"/>
  <c r="AM727" i="11"/>
  <c r="AM729" i="11"/>
  <c r="AM730" i="11"/>
  <c r="AM731" i="11"/>
  <c r="AM733" i="11"/>
  <c r="AM734" i="11"/>
  <c r="AM735" i="11"/>
  <c r="AM736" i="11"/>
  <c r="AM737" i="11"/>
  <c r="AM738" i="11"/>
  <c r="AM739" i="11"/>
  <c r="AM740" i="11"/>
  <c r="AM741" i="11"/>
  <c r="AM742" i="11"/>
  <c r="AM743" i="11"/>
  <c r="AM744" i="11"/>
  <c r="AM745" i="11"/>
  <c r="AM746" i="11"/>
  <c r="AM747" i="11"/>
  <c r="AM748" i="11"/>
  <c r="AM749" i="11"/>
  <c r="AM750" i="11"/>
  <c r="AM751" i="11"/>
  <c r="AM752" i="11"/>
  <c r="AM753" i="11"/>
  <c r="AM754" i="11"/>
  <c r="AM755" i="11"/>
  <c r="AM757" i="11"/>
  <c r="AM758" i="11"/>
  <c r="AM759" i="11"/>
  <c r="AM760" i="11"/>
  <c r="AM761" i="11"/>
  <c r="AM762" i="11"/>
  <c r="AM763" i="11"/>
  <c r="AM764" i="11"/>
  <c r="AM765" i="11"/>
  <c r="AM766" i="11"/>
  <c r="AM767" i="11"/>
  <c r="AM768" i="11"/>
  <c r="AM769" i="11"/>
  <c r="AM770" i="11"/>
  <c r="AM771" i="11"/>
  <c r="AM772" i="11"/>
  <c r="AM773" i="11"/>
  <c r="AM774" i="11"/>
  <c r="AM775" i="11"/>
  <c r="AM776" i="11"/>
  <c r="AM777" i="11"/>
  <c r="AM778" i="11"/>
  <c r="AM779" i="11"/>
  <c r="AM780" i="11"/>
  <c r="AM781" i="11"/>
  <c r="AM782" i="11"/>
  <c r="AM783" i="11"/>
  <c r="AM784" i="11"/>
  <c r="AM785" i="11"/>
  <c r="AM786" i="11"/>
  <c r="AM787" i="11"/>
  <c r="AM788" i="11"/>
  <c r="AM789" i="11"/>
  <c r="AM790" i="11"/>
  <c r="AM791" i="11"/>
  <c r="AM792" i="11"/>
  <c r="AM793" i="11"/>
  <c r="AM794" i="11"/>
  <c r="AM795" i="11"/>
  <c r="AM796" i="11"/>
  <c r="AM797" i="11"/>
  <c r="AM798" i="11"/>
  <c r="AM799" i="11"/>
  <c r="AM800" i="11"/>
  <c r="AM801" i="11"/>
  <c r="AM802" i="11"/>
  <c r="AM803" i="11"/>
  <c r="AM804" i="11"/>
  <c r="AM805" i="11"/>
  <c r="AM806" i="11"/>
  <c r="AM807" i="11"/>
  <c r="AM808" i="11"/>
  <c r="AM809" i="11"/>
  <c r="AM810" i="11"/>
  <c r="AM811" i="11"/>
  <c r="AM812" i="11"/>
  <c r="AM813" i="11"/>
  <c r="AM814" i="11"/>
  <c r="AM815" i="11"/>
  <c r="AM816" i="11"/>
  <c r="AM817" i="11"/>
  <c r="AM818" i="11"/>
  <c r="AM819" i="11"/>
  <c r="AM820" i="11"/>
  <c r="AM821" i="11"/>
  <c r="AM822" i="11"/>
  <c r="AM823" i="11"/>
  <c r="AM824" i="11"/>
  <c r="AM825" i="11"/>
  <c r="AM826" i="11"/>
  <c r="AM827" i="11"/>
  <c r="AM828" i="11"/>
  <c r="AM829" i="11"/>
  <c r="AM830" i="11"/>
  <c r="AM831" i="11"/>
  <c r="AM832" i="11"/>
  <c r="AM833" i="11"/>
  <c r="AM834" i="11"/>
  <c r="AM835" i="11"/>
  <c r="AM836" i="11"/>
  <c r="AM837" i="11"/>
  <c r="AM838" i="11"/>
  <c r="AM839" i="11"/>
  <c r="AM840" i="11"/>
  <c r="AM841" i="11"/>
  <c r="AM842" i="11"/>
  <c r="AM843" i="11"/>
  <c r="AM844" i="11"/>
  <c r="AM845" i="11"/>
  <c r="AM846" i="11"/>
  <c r="AM847" i="11"/>
  <c r="AM848" i="11"/>
  <c r="AM849" i="11"/>
  <c r="AM850" i="11"/>
  <c r="AM851" i="11"/>
  <c r="AM852" i="11"/>
  <c r="AM853" i="11"/>
  <c r="AM854" i="11"/>
  <c r="AM855" i="11"/>
  <c r="AM856" i="11"/>
  <c r="AM857" i="11"/>
  <c r="AM858" i="11"/>
  <c r="AM859" i="11"/>
  <c r="AM860" i="11"/>
  <c r="AM861" i="11"/>
  <c r="AM862" i="11"/>
  <c r="AM863" i="11"/>
  <c r="AM864" i="11"/>
  <c r="AM865" i="11"/>
  <c r="AM866" i="11"/>
  <c r="AM867" i="11"/>
  <c r="AM868" i="11"/>
  <c r="AM869" i="11"/>
  <c r="AM870" i="11"/>
  <c r="AM871" i="11"/>
  <c r="AM872" i="11"/>
  <c r="AM873" i="11"/>
  <c r="AM874" i="11"/>
  <c r="AM875" i="11"/>
  <c r="AM876" i="11"/>
  <c r="AM877" i="11"/>
  <c r="AM878" i="11"/>
  <c r="AM879" i="11"/>
  <c r="AM880" i="11"/>
  <c r="AM881" i="11"/>
  <c r="AM882" i="11"/>
  <c r="AM883" i="11"/>
  <c r="AM884" i="11"/>
  <c r="AM885" i="11"/>
  <c r="AM886" i="11"/>
  <c r="AM887" i="11"/>
  <c r="AM888" i="11"/>
  <c r="AM889" i="11"/>
  <c r="AM890" i="11"/>
  <c r="AM891" i="11"/>
  <c r="AM892" i="11"/>
  <c r="AM893" i="11"/>
  <c r="AM894" i="11"/>
  <c r="AM895" i="11"/>
  <c r="AM896" i="11"/>
  <c r="AM897" i="11"/>
  <c r="AM898" i="11"/>
  <c r="AM899" i="11"/>
  <c r="AM900" i="11"/>
  <c r="AM901" i="11"/>
  <c r="AM902" i="11"/>
  <c r="AM903" i="11"/>
  <c r="AM904" i="11"/>
  <c r="AM905" i="11"/>
  <c r="AM906" i="11"/>
  <c r="AM907" i="11"/>
  <c r="AM908" i="11"/>
  <c r="AM909" i="11"/>
  <c r="AM910" i="11"/>
  <c r="AM911" i="11"/>
  <c r="AM912" i="11"/>
  <c r="AM913" i="11"/>
  <c r="AM914" i="11"/>
  <c r="AM915" i="11"/>
  <c r="AM916" i="11"/>
  <c r="AM917" i="11"/>
  <c r="AM918" i="11"/>
  <c r="AM919" i="11"/>
  <c r="AM920" i="11"/>
  <c r="AM921" i="11"/>
  <c r="AM922" i="11"/>
  <c r="AM923" i="11"/>
  <c r="AM924" i="11"/>
  <c r="AM925" i="11"/>
  <c r="AM926" i="11"/>
  <c r="AM927" i="11"/>
  <c r="AM928" i="11"/>
  <c r="AM929" i="11"/>
  <c r="AM930" i="11"/>
  <c r="AM931" i="11"/>
  <c r="AM932" i="11"/>
  <c r="AM933" i="11"/>
  <c r="AM934" i="11"/>
  <c r="AM935" i="11"/>
  <c r="AM936" i="11"/>
  <c r="AM937" i="11"/>
  <c r="AM938" i="11"/>
  <c r="AM939" i="11"/>
  <c r="AM940" i="11"/>
  <c r="AM941" i="11"/>
  <c r="AM942" i="11"/>
  <c r="AM943" i="11"/>
  <c r="AM944" i="11"/>
  <c r="AM945" i="11"/>
  <c r="AM946" i="11"/>
  <c r="AM947" i="11"/>
  <c r="AM948" i="11"/>
  <c r="AM949" i="11"/>
  <c r="AM950" i="11"/>
  <c r="AM951" i="11"/>
  <c r="AM952" i="11"/>
  <c r="AM953" i="11"/>
  <c r="AM954" i="11"/>
  <c r="AM955" i="11"/>
  <c r="AM956" i="11"/>
  <c r="AM957" i="11"/>
  <c r="AM958" i="11"/>
  <c r="AM959" i="11"/>
  <c r="AM960" i="11"/>
  <c r="AM961" i="11"/>
  <c r="AM962" i="11"/>
  <c r="AM963" i="11"/>
  <c r="AM964" i="11"/>
  <c r="AM965" i="11"/>
  <c r="AM966" i="11"/>
  <c r="AM967" i="11"/>
  <c r="AM968" i="11"/>
  <c r="AM969" i="11"/>
  <c r="AM970" i="11"/>
  <c r="AM971" i="11"/>
  <c r="AM972" i="11"/>
  <c r="AM973" i="11"/>
  <c r="AM974" i="11"/>
  <c r="AM975" i="11"/>
  <c r="AM976" i="11"/>
  <c r="AM977" i="11"/>
  <c r="AM978" i="11"/>
  <c r="AM979" i="11"/>
  <c r="AM980" i="11"/>
  <c r="AM981" i="11"/>
  <c r="AM982" i="11"/>
  <c r="AM983" i="11"/>
  <c r="AM984" i="11"/>
  <c r="AM985" i="11"/>
  <c r="AM986" i="11"/>
  <c r="AM987" i="11"/>
  <c r="AM988" i="11"/>
  <c r="AM989" i="11"/>
  <c r="AM990" i="11"/>
  <c r="AM991" i="11"/>
  <c r="AM992" i="11"/>
  <c r="AM993" i="11"/>
  <c r="AM994" i="11"/>
  <c r="AM995" i="11"/>
  <c r="AM996" i="11"/>
  <c r="AM997" i="11"/>
  <c r="AM998" i="11"/>
  <c r="AM999" i="11"/>
  <c r="AM1000" i="11"/>
  <c r="AM1001" i="11"/>
  <c r="AM1002" i="11"/>
  <c r="AM1003" i="11"/>
  <c r="AM1004" i="11"/>
  <c r="AM1005" i="11"/>
  <c r="AM1006" i="11"/>
  <c r="AM1007" i="11"/>
  <c r="AM1008" i="11"/>
  <c r="AM1009" i="11"/>
  <c r="AM1010" i="11"/>
  <c r="AM1011" i="11"/>
  <c r="AM1012" i="11"/>
  <c r="AM1013" i="11"/>
  <c r="AM1014" i="11"/>
  <c r="AM1015" i="11"/>
  <c r="AM1016" i="11"/>
  <c r="AM1018" i="11"/>
  <c r="AM1019" i="11"/>
  <c r="AM1020" i="11"/>
  <c r="AM1021" i="11"/>
  <c r="AM1022" i="11"/>
  <c r="AM1023" i="11"/>
  <c r="AM1024" i="11"/>
  <c r="AM1025" i="11"/>
  <c r="AM1026" i="11"/>
  <c r="AM1027" i="11"/>
  <c r="AM1028" i="11"/>
  <c r="AM1029" i="11"/>
  <c r="AM1030" i="11"/>
  <c r="AM1031" i="11"/>
  <c r="AM1032" i="11"/>
  <c r="AM1035" i="11"/>
  <c r="AA7" i="11" l="1"/>
  <c r="AI374" i="11" l="1"/>
  <c r="AI147" i="11"/>
  <c r="AI453" i="11"/>
  <c r="AI485" i="11"/>
  <c r="Y945" i="11"/>
  <c r="Y875" i="11"/>
  <c r="Y803" i="11"/>
  <c r="Y730" i="11"/>
  <c r="Y657" i="11"/>
  <c r="Y582" i="11"/>
  <c r="Y467" i="11"/>
  <c r="Y1003" i="11"/>
  <c r="Y892" i="11"/>
  <c r="Y820" i="11"/>
  <c r="Y748" i="11"/>
  <c r="Y674" i="11"/>
  <c r="Y601" i="11"/>
  <c r="Y527" i="11"/>
  <c r="Y950" i="11"/>
  <c r="Y961" i="11"/>
  <c r="Y891" i="11"/>
  <c r="Y819" i="11"/>
  <c r="Y747" i="11"/>
  <c r="Y673" i="11"/>
  <c r="Y545" i="11"/>
  <c r="Y444" i="11"/>
  <c r="Y1013" i="11"/>
  <c r="Y913" i="11"/>
  <c r="Y842" i="11"/>
  <c r="Y771" i="11"/>
  <c r="Y698" i="11"/>
  <c r="Y623" i="11"/>
  <c r="Y550" i="11"/>
  <c r="Y983" i="11"/>
  <c r="Y971" i="11"/>
  <c r="Y901" i="11"/>
  <c r="Y829" i="11"/>
  <c r="Y758" i="11"/>
  <c r="Y683" i="11"/>
  <c r="Y610" i="11"/>
  <c r="Y535" i="11"/>
  <c r="Y1023" i="11"/>
  <c r="Y900" i="11"/>
  <c r="Y828" i="11"/>
  <c r="Y757" i="11"/>
  <c r="Y682" i="11"/>
  <c r="Y609" i="11"/>
  <c r="Y534" i="11"/>
  <c r="Y993" i="11"/>
  <c r="Y346" i="11"/>
  <c r="Y272" i="11"/>
  <c r="Y197" i="11"/>
  <c r="Y124" i="11"/>
  <c r="Y51" i="11"/>
  <c r="Y497" i="11"/>
  <c r="Y423" i="11"/>
  <c r="Y351" i="11"/>
  <c r="Y276" i="11"/>
  <c r="Y202" i="11"/>
  <c r="Y129" i="11"/>
  <c r="Y56" i="11"/>
  <c r="Y460" i="11"/>
  <c r="Y386" i="11"/>
  <c r="Y314" i="11"/>
  <c r="Y240" i="11"/>
  <c r="Y165" i="11"/>
  <c r="Y91" i="11"/>
  <c r="Y18" i="11"/>
  <c r="Y440" i="11"/>
  <c r="Y367" i="11"/>
  <c r="Y296" i="11"/>
  <c r="Y220" i="11"/>
  <c r="Y144" i="11"/>
  <c r="Y72" i="11"/>
  <c r="Y517" i="11"/>
  <c r="Y447" i="11"/>
  <c r="Y372" i="11"/>
  <c r="Y299" i="11"/>
  <c r="Y225" i="11"/>
  <c r="Y151" i="11"/>
  <c r="Y77" i="11"/>
  <c r="Y516" i="11"/>
  <c r="Y446" i="11"/>
  <c r="Y371" i="11"/>
  <c r="Y298" i="11"/>
  <c r="Y224" i="11"/>
  <c r="Y150" i="11"/>
  <c r="Y76" i="11"/>
  <c r="Y939" i="11"/>
  <c r="Y869" i="11"/>
  <c r="Y798" i="11"/>
  <c r="Y723" i="11"/>
  <c r="Y649" i="11"/>
  <c r="Y576" i="11"/>
  <c r="Y394" i="11"/>
  <c r="Y991" i="11"/>
  <c r="Y886" i="11"/>
  <c r="Y814" i="11"/>
  <c r="Y742" i="11"/>
  <c r="Y668" i="11"/>
  <c r="Y595" i="11"/>
  <c r="Y512" i="11"/>
  <c r="Y938" i="11"/>
  <c r="Y955" i="11"/>
  <c r="Y885" i="11"/>
  <c r="Y813" i="11"/>
  <c r="Y741" i="11"/>
  <c r="Y667" i="11"/>
  <c r="Y594" i="11"/>
  <c r="Y370" i="11"/>
  <c r="Y1001" i="11"/>
  <c r="Y907" i="11"/>
  <c r="Y836" i="11"/>
  <c r="Y765" i="11"/>
  <c r="Y690" i="11"/>
  <c r="Y617" i="11"/>
  <c r="Y542" i="11"/>
  <c r="Y972" i="11"/>
  <c r="Y965" i="11"/>
  <c r="Y895" i="11"/>
  <c r="Y823" i="11"/>
  <c r="Y751" i="11"/>
  <c r="Y677" i="11"/>
  <c r="Y604" i="11"/>
  <c r="Y529" i="11"/>
  <c r="Y1011" i="11"/>
  <c r="Y894" i="11"/>
  <c r="Y822" i="11"/>
  <c r="Y750" i="11"/>
  <c r="Y676" i="11"/>
  <c r="Y603" i="11"/>
  <c r="Y528" i="11"/>
  <c r="Y981" i="11"/>
  <c r="Y341" i="11"/>
  <c r="Y266" i="11"/>
  <c r="Y192" i="11"/>
  <c r="Y118" i="11"/>
  <c r="Y44" i="11"/>
  <c r="Y491" i="11"/>
  <c r="Y417" i="11"/>
  <c r="Y345" i="11"/>
  <c r="Y271" i="11"/>
  <c r="Y196" i="11"/>
  <c r="Y123" i="11"/>
  <c r="Y50" i="11"/>
  <c r="Y454" i="11"/>
  <c r="Y380" i="11"/>
  <c r="Y307" i="11"/>
  <c r="Y234" i="11"/>
  <c r="Y159" i="11"/>
  <c r="Y85" i="11"/>
  <c r="Y12" i="11"/>
  <c r="Y433" i="11"/>
  <c r="Y361" i="11"/>
  <c r="Y290" i="11"/>
  <c r="Y214" i="11"/>
  <c r="Y139" i="11"/>
  <c r="Y66" i="11"/>
  <c r="Y511" i="11"/>
  <c r="Y439" i="11"/>
  <c r="Y366" i="11"/>
  <c r="Y295" i="11"/>
  <c r="Y219" i="11"/>
  <c r="Y143" i="11"/>
  <c r="Y71" i="11"/>
  <c r="Y544" i="11"/>
  <c r="Y438" i="11"/>
  <c r="Y365" i="11"/>
  <c r="Y294" i="11"/>
  <c r="Y218" i="11"/>
  <c r="Y142" i="11"/>
  <c r="Y70" i="11"/>
  <c r="Y933" i="11"/>
  <c r="Y863" i="11"/>
  <c r="Y792" i="11"/>
  <c r="Y718" i="11"/>
  <c r="Y643" i="11"/>
  <c r="Y570" i="11"/>
  <c r="Y1015" i="11"/>
  <c r="Y880" i="11"/>
  <c r="Y808" i="11"/>
  <c r="Y736" i="11"/>
  <c r="Y662" i="11"/>
  <c r="Y587" i="11"/>
  <c r="Y496" i="11"/>
  <c r="Y926" i="11"/>
  <c r="Y949" i="11"/>
  <c r="Y879" i="11"/>
  <c r="Y807" i="11"/>
  <c r="Y735" i="11"/>
  <c r="Y661" i="11"/>
  <c r="Y586" i="11"/>
  <c r="Y1014" i="11"/>
  <c r="Y989" i="11"/>
  <c r="Y902" i="11"/>
  <c r="Y830" i="11"/>
  <c r="Y759" i="11"/>
  <c r="Y684" i="11"/>
  <c r="Y611" i="11"/>
  <c r="Y536" i="11"/>
  <c r="Y960" i="11"/>
  <c r="Y959" i="11"/>
  <c r="Y889" i="11"/>
  <c r="Y817" i="11"/>
  <c r="Y745" i="11"/>
  <c r="Y671" i="11"/>
  <c r="Y599" i="11"/>
  <c r="Y418" i="11"/>
  <c r="Y999" i="11"/>
  <c r="Y888" i="11"/>
  <c r="Y816" i="11"/>
  <c r="Y744" i="11"/>
  <c r="Y670" i="11"/>
  <c r="Y598" i="11"/>
  <c r="Y522" i="11"/>
  <c r="Y970" i="11"/>
  <c r="Y334" i="11"/>
  <c r="Y260" i="11"/>
  <c r="Y186" i="11"/>
  <c r="Y147" i="11"/>
  <c r="Y38" i="11"/>
  <c r="Y485" i="11"/>
  <c r="Y411" i="11"/>
  <c r="Y340" i="11"/>
  <c r="Y265" i="11"/>
  <c r="Y191" i="11"/>
  <c r="Y117" i="11"/>
  <c r="Y43" i="11"/>
  <c r="Y449" i="11"/>
  <c r="Y374" i="11"/>
  <c r="Y301" i="11"/>
  <c r="Y227" i="11"/>
  <c r="Y153" i="11"/>
  <c r="Y79" i="11"/>
  <c r="Y501" i="11"/>
  <c r="Y427" i="11"/>
  <c r="Y355" i="11"/>
  <c r="Y280" i="11"/>
  <c r="Y207" i="11"/>
  <c r="Y133" i="11"/>
  <c r="Y60" i="11"/>
  <c r="Y507" i="11"/>
  <c r="Y432" i="11"/>
  <c r="Y360" i="11"/>
  <c r="Y287" i="11"/>
  <c r="Y213" i="11"/>
  <c r="Y138" i="11"/>
  <c r="Y65" i="11"/>
  <c r="Y506" i="11"/>
  <c r="Y431" i="11"/>
  <c r="Y359" i="11"/>
  <c r="Y286" i="11"/>
  <c r="Y212" i="11"/>
  <c r="Y137" i="11"/>
  <c r="Y64" i="11"/>
  <c r="Y927" i="11"/>
  <c r="Y857" i="11"/>
  <c r="Y786" i="11"/>
  <c r="Y712" i="11"/>
  <c r="Y638" i="11"/>
  <c r="Y564" i="11"/>
  <c r="Y998" i="11"/>
  <c r="Y968" i="11"/>
  <c r="Y874" i="11"/>
  <c r="Y729" i="11"/>
  <c r="Y656" i="11"/>
  <c r="Y581" i="11"/>
  <c r="Y456" i="11"/>
  <c r="Y519" i="11"/>
  <c r="Y943" i="11"/>
  <c r="Y873" i="11"/>
  <c r="Y802" i="11"/>
  <c r="Y727" i="11"/>
  <c r="Y655" i="11"/>
  <c r="Y580" i="11"/>
  <c r="Y1002" i="11"/>
  <c r="Y978" i="11"/>
  <c r="Y896" i="11"/>
  <c r="Y824" i="11"/>
  <c r="Y752" i="11"/>
  <c r="Y678" i="11"/>
  <c r="Y605" i="11"/>
  <c r="Y530" i="11"/>
  <c r="Y524" i="11"/>
  <c r="Y953" i="11"/>
  <c r="Y883" i="11"/>
  <c r="Y811" i="11"/>
  <c r="Y739" i="11"/>
  <c r="Y665" i="11"/>
  <c r="Y590" i="11"/>
  <c r="Y1030" i="11"/>
  <c r="Y987" i="11"/>
  <c r="Y882" i="11"/>
  <c r="Y810" i="11"/>
  <c r="Y738" i="11"/>
  <c r="Y664" i="11"/>
  <c r="Y589" i="11"/>
  <c r="Y490" i="11"/>
  <c r="Y958" i="11"/>
  <c r="Y328" i="11"/>
  <c r="Y254" i="11"/>
  <c r="Y180" i="11"/>
  <c r="Y107" i="11"/>
  <c r="Y31" i="11"/>
  <c r="Y479" i="11"/>
  <c r="Y405" i="11"/>
  <c r="Y333" i="11"/>
  <c r="Y259" i="11"/>
  <c r="Y185" i="11"/>
  <c r="Y112" i="11"/>
  <c r="Y37" i="11"/>
  <c r="Y442" i="11"/>
  <c r="Y368" i="11"/>
  <c r="Y284" i="11"/>
  <c r="Y221" i="11"/>
  <c r="Y145" i="11"/>
  <c r="Y73" i="11"/>
  <c r="Y495" i="11"/>
  <c r="Y421" i="11"/>
  <c r="Y349" i="11"/>
  <c r="Y274" i="11"/>
  <c r="Y200" i="11"/>
  <c r="Y127" i="11"/>
  <c r="Y54" i="11"/>
  <c r="Y500" i="11"/>
  <c r="Y426" i="11"/>
  <c r="Y354" i="11"/>
  <c r="Y279" i="11"/>
  <c r="Y206" i="11"/>
  <c r="Y132" i="11"/>
  <c r="Y59" i="11"/>
  <c r="Y499" i="11"/>
  <c r="Y425" i="11"/>
  <c r="Y353" i="11"/>
  <c r="Y278" i="11"/>
  <c r="Y205" i="11"/>
  <c r="Y131" i="11"/>
  <c r="Y58" i="11"/>
  <c r="Y922" i="11"/>
  <c r="Y851" i="11"/>
  <c r="Y780" i="11"/>
  <c r="Y706" i="11"/>
  <c r="Y632" i="11"/>
  <c r="Y558" i="11"/>
  <c r="Y986" i="11"/>
  <c r="Y956" i="11"/>
  <c r="Y868" i="11"/>
  <c r="Y797" i="11"/>
  <c r="Y691" i="11"/>
  <c r="Y648" i="11"/>
  <c r="Y575" i="11"/>
  <c r="Y382" i="11"/>
  <c r="Y505" i="11"/>
  <c r="Y937" i="11"/>
  <c r="Y867" i="11"/>
  <c r="Y796" i="11"/>
  <c r="Y722" i="11"/>
  <c r="Y647" i="11"/>
  <c r="Y574" i="11"/>
  <c r="Y990" i="11"/>
  <c r="Y966" i="11"/>
  <c r="Y890" i="11"/>
  <c r="Y818" i="11"/>
  <c r="Y746" i="11"/>
  <c r="Y672" i="11"/>
  <c r="Y600" i="11"/>
  <c r="Y510" i="11"/>
  <c r="Y492" i="11"/>
  <c r="Y947" i="11"/>
  <c r="Y877" i="11"/>
  <c r="Y805" i="11"/>
  <c r="Y733" i="11"/>
  <c r="Y659" i="11"/>
  <c r="Y584" i="11"/>
  <c r="Y1006" i="11"/>
  <c r="Y976" i="11"/>
  <c r="Y876" i="11"/>
  <c r="Y804" i="11"/>
  <c r="Y731" i="11"/>
  <c r="Y658" i="11"/>
  <c r="Y583" i="11"/>
  <c r="Y480" i="11"/>
  <c r="Y946" i="11"/>
  <c r="Y311" i="11"/>
  <c r="Y248" i="11"/>
  <c r="Y174" i="11"/>
  <c r="Y102" i="11"/>
  <c r="Y25" i="11"/>
  <c r="Y473" i="11"/>
  <c r="Y399" i="11"/>
  <c r="Y327" i="11"/>
  <c r="Y253" i="11"/>
  <c r="Y179" i="11"/>
  <c r="Y106" i="11"/>
  <c r="Y30" i="11"/>
  <c r="Y436" i="11"/>
  <c r="Y362" i="11"/>
  <c r="Y215" i="11"/>
  <c r="Y148" i="11"/>
  <c r="Y67" i="11"/>
  <c r="Y489" i="11"/>
  <c r="Y415" i="11"/>
  <c r="Y343" i="11"/>
  <c r="Y269" i="11"/>
  <c r="Y195" i="11"/>
  <c r="Y121" i="11"/>
  <c r="Y48" i="11"/>
  <c r="Y494" i="11"/>
  <c r="Y420" i="11"/>
  <c r="Y348" i="11"/>
  <c r="Y283" i="11"/>
  <c r="Y199" i="11"/>
  <c r="Y126" i="11"/>
  <c r="Y53" i="11"/>
  <c r="Y493" i="11"/>
  <c r="Y419" i="11"/>
  <c r="Y347" i="11"/>
  <c r="Y273" i="11"/>
  <c r="Y198" i="11"/>
  <c r="Y125" i="11"/>
  <c r="Y52" i="11"/>
  <c r="Y1022" i="11"/>
  <c r="Y916" i="11"/>
  <c r="Y845" i="11"/>
  <c r="Y774" i="11"/>
  <c r="Y700" i="11"/>
  <c r="Y626" i="11"/>
  <c r="Y553" i="11"/>
  <c r="Y975" i="11"/>
  <c r="Y944" i="11"/>
  <c r="Y862" i="11"/>
  <c r="Y791" i="11"/>
  <c r="Y717" i="11"/>
  <c r="Y642" i="11"/>
  <c r="Y569" i="11"/>
  <c r="Y1010" i="11"/>
  <c r="Y486" i="11"/>
  <c r="Y931" i="11"/>
  <c r="Y861" i="11"/>
  <c r="Y790" i="11"/>
  <c r="Y716" i="11"/>
  <c r="Y568" i="11"/>
  <c r="Y979" i="11"/>
  <c r="Y954" i="11"/>
  <c r="Y884" i="11"/>
  <c r="Y812" i="11"/>
  <c r="Y740" i="11"/>
  <c r="Y666" i="11"/>
  <c r="Y591" i="11"/>
  <c r="Y503" i="11"/>
  <c r="Y462" i="11"/>
  <c r="Y941" i="11"/>
  <c r="Y871" i="11"/>
  <c r="Y800" i="11"/>
  <c r="Y725" i="11"/>
  <c r="Y651" i="11"/>
  <c r="Y578" i="11"/>
  <c r="Y515" i="11"/>
  <c r="Y964" i="11"/>
  <c r="Y870" i="11"/>
  <c r="Y799" i="11"/>
  <c r="Y724" i="11"/>
  <c r="Y650" i="11"/>
  <c r="Y577" i="11"/>
  <c r="Y406" i="11"/>
  <c r="Y934" i="11"/>
  <c r="Y316" i="11"/>
  <c r="Y242" i="11"/>
  <c r="Y167" i="11"/>
  <c r="Y93" i="11"/>
  <c r="Y20" i="11"/>
  <c r="Y466" i="11"/>
  <c r="Y393" i="11"/>
  <c r="Y322" i="11"/>
  <c r="Y247" i="11"/>
  <c r="Y173" i="11"/>
  <c r="Y100" i="11"/>
  <c r="Y24" i="11"/>
  <c r="Y428" i="11"/>
  <c r="Y356" i="11"/>
  <c r="Y281" i="11"/>
  <c r="Y209" i="11"/>
  <c r="Y134" i="11"/>
  <c r="Y61" i="11"/>
  <c r="Y483" i="11"/>
  <c r="Y409" i="11"/>
  <c r="Y337" i="11"/>
  <c r="Y263" i="11"/>
  <c r="Y189" i="11"/>
  <c r="Y115" i="11"/>
  <c r="Y41" i="11"/>
  <c r="Y488" i="11"/>
  <c r="Y414" i="11"/>
  <c r="Y268" i="11"/>
  <c r="Y194" i="11"/>
  <c r="Y120" i="11"/>
  <c r="Y46" i="11"/>
  <c r="Y487" i="11"/>
  <c r="Y413" i="11"/>
  <c r="Y342" i="11"/>
  <c r="Y267" i="11"/>
  <c r="Y193" i="11"/>
  <c r="Y119" i="11"/>
  <c r="Y45" i="11"/>
  <c r="Y1004" i="11"/>
  <c r="Y910" i="11"/>
  <c r="Y839" i="11"/>
  <c r="Y768" i="11"/>
  <c r="Y695" i="11"/>
  <c r="Y620" i="11"/>
  <c r="Y547" i="11"/>
  <c r="Y963" i="11"/>
  <c r="Y932" i="11"/>
  <c r="Y856" i="11"/>
  <c r="Y785" i="11"/>
  <c r="Y711" i="11"/>
  <c r="Y637" i="11"/>
  <c r="Y563" i="11"/>
  <c r="Y1027" i="11"/>
  <c r="Y412" i="11"/>
  <c r="Y925" i="11"/>
  <c r="Y855" i="11"/>
  <c r="Y784" i="11"/>
  <c r="Y710" i="11"/>
  <c r="Y636" i="11"/>
  <c r="Y562" i="11"/>
  <c r="Y967" i="11"/>
  <c r="Y948" i="11"/>
  <c r="Y878" i="11"/>
  <c r="Y806" i="11"/>
  <c r="Y734" i="11"/>
  <c r="Y660" i="11"/>
  <c r="Y585" i="11"/>
  <c r="Y430" i="11"/>
  <c r="Y388" i="11"/>
  <c r="Y935" i="11"/>
  <c r="Y865" i="11"/>
  <c r="Y794" i="11"/>
  <c r="Y720" i="11"/>
  <c r="Y645" i="11"/>
  <c r="Y572" i="11"/>
  <c r="Y952" i="11"/>
  <c r="Y864" i="11"/>
  <c r="Y793" i="11"/>
  <c r="Y719" i="11"/>
  <c r="Y644" i="11"/>
  <c r="Y571" i="11"/>
  <c r="Y1020" i="11"/>
  <c r="Y309" i="11"/>
  <c r="Y236" i="11"/>
  <c r="Y161" i="11"/>
  <c r="Y87" i="11"/>
  <c r="Y14" i="11"/>
  <c r="Y461" i="11"/>
  <c r="Y387" i="11"/>
  <c r="Y315" i="11"/>
  <c r="Y241" i="11"/>
  <c r="Y166" i="11"/>
  <c r="Y92" i="11"/>
  <c r="Y19" i="11"/>
  <c r="Y422" i="11"/>
  <c r="Y350" i="11"/>
  <c r="Y275" i="11"/>
  <c r="Y201" i="11"/>
  <c r="Y128" i="11"/>
  <c r="Y55" i="11"/>
  <c r="Y477" i="11"/>
  <c r="Y403" i="11"/>
  <c r="Y331" i="11"/>
  <c r="Y257" i="11"/>
  <c r="Y183" i="11"/>
  <c r="Y110" i="11"/>
  <c r="Y34" i="11"/>
  <c r="Y482" i="11"/>
  <c r="Y408" i="11"/>
  <c r="Y336" i="11"/>
  <c r="Y262" i="11"/>
  <c r="Y188" i="11"/>
  <c r="Y114" i="11"/>
  <c r="Y40" i="11"/>
  <c r="Y481" i="11"/>
  <c r="Y407" i="11"/>
  <c r="Y335" i="11"/>
  <c r="Y261" i="11"/>
  <c r="Y187" i="11"/>
  <c r="Y113" i="11"/>
  <c r="Y39" i="11"/>
  <c r="Y992" i="11"/>
  <c r="Y905" i="11"/>
  <c r="Y833" i="11"/>
  <c r="Y762" i="11"/>
  <c r="Y687" i="11"/>
  <c r="Y614" i="11"/>
  <c r="Y539" i="11"/>
  <c r="Y424" i="11"/>
  <c r="Y921" i="11"/>
  <c r="Y850" i="11"/>
  <c r="Y779" i="11"/>
  <c r="Y705" i="11"/>
  <c r="Y631" i="11"/>
  <c r="Y557" i="11"/>
  <c r="Y1009" i="11"/>
  <c r="Y1026" i="11"/>
  <c r="Y920" i="11"/>
  <c r="Y849" i="11"/>
  <c r="Y778" i="11"/>
  <c r="Y704" i="11"/>
  <c r="Y630" i="11"/>
  <c r="Y556" i="11"/>
  <c r="Y525" i="11"/>
  <c r="Y942" i="11"/>
  <c r="Y872" i="11"/>
  <c r="Y801" i="11"/>
  <c r="Y726" i="11"/>
  <c r="Y652" i="11"/>
  <c r="Y579" i="11"/>
  <c r="Y358" i="11"/>
  <c r="Y1031" i="11"/>
  <c r="Y929" i="11"/>
  <c r="Y859" i="11"/>
  <c r="Y788" i="11"/>
  <c r="Y714" i="11"/>
  <c r="Y640" i="11"/>
  <c r="Y566" i="11"/>
  <c r="Y437" i="11"/>
  <c r="Y940" i="11"/>
  <c r="Y858" i="11"/>
  <c r="Y787" i="11"/>
  <c r="Y713" i="11"/>
  <c r="Y639" i="11"/>
  <c r="Y565" i="11"/>
  <c r="Y1018" i="11"/>
  <c r="Y508" i="11"/>
  <c r="Y303" i="11"/>
  <c r="Y230" i="11"/>
  <c r="Y155" i="11"/>
  <c r="Y526" i="11"/>
  <c r="Y455" i="11"/>
  <c r="Y381" i="11"/>
  <c r="Y308" i="11"/>
  <c r="Y235" i="11"/>
  <c r="Y160" i="11"/>
  <c r="Y86" i="11"/>
  <c r="Y13" i="11"/>
  <c r="Y416" i="11"/>
  <c r="Y344" i="11"/>
  <c r="Y270" i="11"/>
  <c r="Y208" i="11"/>
  <c r="Y122" i="11"/>
  <c r="Y49" i="11"/>
  <c r="Y471" i="11"/>
  <c r="Y397" i="11"/>
  <c r="Y325" i="11"/>
  <c r="Y251" i="11"/>
  <c r="Y177" i="11"/>
  <c r="Y105" i="11"/>
  <c r="Y28" i="11"/>
  <c r="Y476" i="11"/>
  <c r="Y402" i="11"/>
  <c r="Y330" i="11"/>
  <c r="Y256" i="11"/>
  <c r="Y182" i="11"/>
  <c r="Y109" i="11"/>
  <c r="Y33" i="11"/>
  <c r="Y475" i="11"/>
  <c r="Y401" i="11"/>
  <c r="Y329" i="11"/>
  <c r="Y255" i="11"/>
  <c r="Y181" i="11"/>
  <c r="Y108" i="11"/>
  <c r="Y32" i="11"/>
  <c r="Y980" i="11"/>
  <c r="Y899" i="11"/>
  <c r="Y827" i="11"/>
  <c r="Y755" i="11"/>
  <c r="Y681" i="11"/>
  <c r="Y608" i="11"/>
  <c r="Y533" i="11"/>
  <c r="Y1035" i="11"/>
  <c r="Y915" i="11"/>
  <c r="Y844" i="11"/>
  <c r="Y773" i="11"/>
  <c r="Y699" i="11"/>
  <c r="Y625" i="11"/>
  <c r="Y552" i="11"/>
  <c r="Y997" i="11"/>
  <c r="Y1008" i="11"/>
  <c r="Y914" i="11"/>
  <c r="Y843" i="11"/>
  <c r="Y772" i="11"/>
  <c r="Y692" i="11"/>
  <c r="Y624" i="11"/>
  <c r="Y551" i="11"/>
  <c r="Y518" i="11"/>
  <c r="Y936" i="11"/>
  <c r="Y866" i="11"/>
  <c r="Y795" i="11"/>
  <c r="Y721" i="11"/>
  <c r="Y646" i="11"/>
  <c r="Y573" i="11"/>
  <c r="Y1032" i="11"/>
  <c r="Y1012" i="11"/>
  <c r="Y923" i="11"/>
  <c r="Y853" i="11"/>
  <c r="Y782" i="11"/>
  <c r="Y708" i="11"/>
  <c r="Y634" i="11"/>
  <c r="Y560" i="11"/>
  <c r="Y376" i="11"/>
  <c r="Y928" i="11"/>
  <c r="Y852" i="11"/>
  <c r="Y781" i="11"/>
  <c r="Y707" i="11"/>
  <c r="Y633" i="11"/>
  <c r="Y559" i="11"/>
  <c r="Y994" i="11"/>
  <c r="Y498" i="11"/>
  <c r="Y297" i="11"/>
  <c r="Y223" i="11"/>
  <c r="Y149" i="11"/>
  <c r="Y75" i="11"/>
  <c r="Y520" i="11"/>
  <c r="Y450" i="11"/>
  <c r="Y375" i="11"/>
  <c r="Y302" i="11"/>
  <c r="Y229" i="11"/>
  <c r="Y154" i="11"/>
  <c r="Y80" i="11"/>
  <c r="Y484" i="11"/>
  <c r="Y410" i="11"/>
  <c r="Y338" i="11"/>
  <c r="Y264" i="11"/>
  <c r="Y190" i="11"/>
  <c r="Y116" i="11"/>
  <c r="Y42" i="11"/>
  <c r="Y464" i="11"/>
  <c r="Y391" i="11"/>
  <c r="Y319" i="11"/>
  <c r="Y245" i="11"/>
  <c r="Y170" i="11"/>
  <c r="Y96" i="11"/>
  <c r="Y22" i="11"/>
  <c r="Y470" i="11"/>
  <c r="Y396" i="11"/>
  <c r="Y324" i="11"/>
  <c r="Y250" i="11"/>
  <c r="Y176" i="11"/>
  <c r="Y104" i="11"/>
  <c r="Y27" i="11"/>
  <c r="Y468" i="11"/>
  <c r="Y395" i="11"/>
  <c r="Y323" i="11"/>
  <c r="Y249" i="11"/>
  <c r="Y175" i="11"/>
  <c r="Y103" i="11"/>
  <c r="Y26" i="11"/>
  <c r="Y969" i="11"/>
  <c r="Y893" i="11"/>
  <c r="Y821" i="11"/>
  <c r="Y749" i="11"/>
  <c r="Y675" i="11"/>
  <c r="Y602" i="11"/>
  <c r="Y502" i="11"/>
  <c r="Y909" i="11"/>
  <c r="Y838" i="11"/>
  <c r="Y767" i="11"/>
  <c r="Y694" i="11"/>
  <c r="Y619" i="11"/>
  <c r="Y546" i="11"/>
  <c r="Y985" i="11"/>
  <c r="Y996" i="11"/>
  <c r="Y908" i="11"/>
  <c r="Y837" i="11"/>
  <c r="Y766" i="11"/>
  <c r="Y693" i="11"/>
  <c r="Y618" i="11"/>
  <c r="Y543" i="11"/>
  <c r="Y474" i="11"/>
  <c r="Y930" i="11"/>
  <c r="Y860" i="11"/>
  <c r="Y789" i="11"/>
  <c r="Y715" i="11"/>
  <c r="Y641" i="11"/>
  <c r="Y567" i="11"/>
  <c r="Y1019" i="11"/>
  <c r="Y988" i="11"/>
  <c r="Y918" i="11"/>
  <c r="Y847" i="11"/>
  <c r="Y776" i="11"/>
  <c r="Y702" i="11"/>
  <c r="Y628" i="11"/>
  <c r="Y554" i="11"/>
  <c r="Y1028" i="11"/>
  <c r="Y917" i="11"/>
  <c r="Y846" i="11"/>
  <c r="Y775" i="11"/>
  <c r="Y701" i="11"/>
  <c r="Y627" i="11"/>
  <c r="Y1029" i="11"/>
  <c r="Y435" i="11"/>
  <c r="Y293" i="11"/>
  <c r="Y217" i="11"/>
  <c r="Y141" i="11"/>
  <c r="Y69" i="11"/>
  <c r="Y514" i="11"/>
  <c r="Y443" i="11"/>
  <c r="Y369" i="11"/>
  <c r="Y222" i="11"/>
  <c r="Y146" i="11"/>
  <c r="Y74" i="11"/>
  <c r="Y478" i="11"/>
  <c r="Y404" i="11"/>
  <c r="Y332" i="11"/>
  <c r="Y258" i="11"/>
  <c r="Y184" i="11"/>
  <c r="Y111" i="11"/>
  <c r="Y35" i="11"/>
  <c r="Y459" i="11"/>
  <c r="Y385" i="11"/>
  <c r="Y313" i="11"/>
  <c r="Y239" i="11"/>
  <c r="Y164" i="11"/>
  <c r="Y90" i="11"/>
  <c r="Y17" i="11"/>
  <c r="Y463" i="11"/>
  <c r="Y390" i="11"/>
  <c r="Y318" i="11"/>
  <c r="Y244" i="11"/>
  <c r="Y169" i="11"/>
  <c r="Y95" i="11"/>
  <c r="Y21" i="11"/>
  <c r="Y389" i="11"/>
  <c r="Y317" i="11"/>
  <c r="Y243" i="11"/>
  <c r="Y168" i="11"/>
  <c r="Y94" i="11"/>
  <c r="Y36" i="11"/>
  <c r="Y957" i="11"/>
  <c r="Y887" i="11"/>
  <c r="Y815" i="11"/>
  <c r="Y743" i="11"/>
  <c r="Y669" i="11"/>
  <c r="Y596" i="11"/>
  <c r="Y521" i="11"/>
  <c r="Y1021" i="11"/>
  <c r="Y904" i="11"/>
  <c r="Y832" i="11"/>
  <c r="Y761" i="11"/>
  <c r="Y686" i="11"/>
  <c r="Y613" i="11"/>
  <c r="Y538" i="11"/>
  <c r="Y974" i="11"/>
  <c r="Y984" i="11"/>
  <c r="Y903" i="11"/>
  <c r="Y831" i="11"/>
  <c r="Y760" i="11"/>
  <c r="Y685" i="11"/>
  <c r="Y612" i="11"/>
  <c r="Y537" i="11"/>
  <c r="Y400" i="11"/>
  <c r="Y924" i="11"/>
  <c r="Y854" i="11"/>
  <c r="Y783" i="11"/>
  <c r="Y709" i="11"/>
  <c r="Y635" i="11"/>
  <c r="Y561" i="11"/>
  <c r="Y1007" i="11"/>
  <c r="Y982" i="11"/>
  <c r="Y912" i="11"/>
  <c r="Y841" i="11"/>
  <c r="Y770" i="11"/>
  <c r="Y697" i="11"/>
  <c r="Y622" i="11"/>
  <c r="Y549" i="11"/>
  <c r="Y1024" i="11"/>
  <c r="Y911" i="11"/>
  <c r="Y840" i="11"/>
  <c r="Y769" i="11"/>
  <c r="Y696" i="11"/>
  <c r="Y621" i="11"/>
  <c r="Y548" i="11"/>
  <c r="Y1016" i="11"/>
  <c r="Y364" i="11"/>
  <c r="Y285" i="11"/>
  <c r="Y211" i="11"/>
  <c r="Y136" i="11"/>
  <c r="Y63" i="11"/>
  <c r="Y509" i="11"/>
  <c r="Y434" i="11"/>
  <c r="Y363" i="11"/>
  <c r="Y292" i="11"/>
  <c r="Y216" i="11"/>
  <c r="Y140" i="11"/>
  <c r="Y68" i="11"/>
  <c r="Y472" i="11"/>
  <c r="Y398" i="11"/>
  <c r="Y326" i="11"/>
  <c r="Y252" i="11"/>
  <c r="Y178" i="11"/>
  <c r="Y29" i="11"/>
  <c r="Y453" i="11"/>
  <c r="Y379" i="11"/>
  <c r="Y306" i="11"/>
  <c r="Y233" i="11"/>
  <c r="Y158" i="11"/>
  <c r="Y84" i="11"/>
  <c r="Y11" i="11"/>
  <c r="Y458" i="11"/>
  <c r="Y384" i="11"/>
  <c r="Y312" i="11"/>
  <c r="Y238" i="11"/>
  <c r="Y163" i="11"/>
  <c r="Y89" i="11"/>
  <c r="Y16" i="11"/>
  <c r="Y457" i="11"/>
  <c r="Y383" i="11"/>
  <c r="Y310" i="11"/>
  <c r="Y237" i="11"/>
  <c r="Y162" i="11"/>
  <c r="Y88" i="11"/>
  <c r="Y15" i="11"/>
  <c r="Y951" i="11"/>
  <c r="Y881" i="11"/>
  <c r="Y809" i="11"/>
  <c r="Y737" i="11"/>
  <c r="Y663" i="11"/>
  <c r="Y588" i="11"/>
  <c r="Y513" i="11"/>
  <c r="Y898" i="11"/>
  <c r="Y826" i="11"/>
  <c r="Y754" i="11"/>
  <c r="Y680" i="11"/>
  <c r="Y607" i="11"/>
  <c r="Y532" i="11"/>
  <c r="Y962" i="11"/>
  <c r="Y973" i="11"/>
  <c r="Y897" i="11"/>
  <c r="Y825" i="11"/>
  <c r="Y753" i="11"/>
  <c r="Y679" i="11"/>
  <c r="Y606" i="11"/>
  <c r="Y531" i="11"/>
  <c r="Y1025" i="11"/>
  <c r="Y919" i="11"/>
  <c r="Y848" i="11"/>
  <c r="Y777" i="11"/>
  <c r="Y703" i="11"/>
  <c r="Y629" i="11"/>
  <c r="Y555" i="11"/>
  <c r="Y995" i="11"/>
  <c r="Y977" i="11"/>
  <c r="Y906" i="11"/>
  <c r="Y835" i="11"/>
  <c r="Y764" i="11"/>
  <c r="Y689" i="11"/>
  <c r="Y616" i="11"/>
  <c r="Y541" i="11"/>
  <c r="Y1000" i="11"/>
  <c r="Y834" i="11"/>
  <c r="Y763" i="11"/>
  <c r="Y688" i="11"/>
  <c r="Y615" i="11"/>
  <c r="Y540" i="11"/>
  <c r="Y1005" i="11"/>
  <c r="Y352" i="11"/>
  <c r="Y277" i="11"/>
  <c r="Y203" i="11"/>
  <c r="Y130" i="11"/>
  <c r="Y57" i="11"/>
  <c r="Y504" i="11"/>
  <c r="Y429" i="11"/>
  <c r="Y357" i="11"/>
  <c r="Y282" i="11"/>
  <c r="Y210" i="11"/>
  <c r="Y135" i="11"/>
  <c r="Y62" i="11"/>
  <c r="Y465" i="11"/>
  <c r="Y392" i="11"/>
  <c r="Y321" i="11"/>
  <c r="Y246" i="11"/>
  <c r="Y171" i="11"/>
  <c r="Y97" i="11"/>
  <c r="Y23" i="11"/>
  <c r="Y448" i="11"/>
  <c r="Y373" i="11"/>
  <c r="Y300" i="11"/>
  <c r="Y226" i="11"/>
  <c r="Y152" i="11"/>
  <c r="Y78" i="11"/>
  <c r="Y523" i="11"/>
  <c r="Y452" i="11"/>
  <c r="Y378" i="11"/>
  <c r="Y305" i="11"/>
  <c r="Y232" i="11"/>
  <c r="Y157" i="11"/>
  <c r="Y83" i="11"/>
  <c r="Y10" i="11"/>
  <c r="Y451" i="11"/>
  <c r="Y377" i="11"/>
  <c r="Y304" i="11"/>
  <c r="Y231" i="11"/>
  <c r="Y156" i="11"/>
  <c r="Y81" i="11"/>
  <c r="Y9" i="11"/>
  <c r="AL1016" i="11" l="1"/>
  <c r="AL1015" i="11"/>
  <c r="AN1015" i="11" l="1"/>
  <c r="BE1015" i="11"/>
  <c r="AN1016" i="11"/>
  <c r="BE1016" i="11"/>
  <c r="AL298" i="11"/>
  <c r="AN298" i="11" l="1"/>
  <c r="BE298" i="11"/>
  <c r="AL466" i="11"/>
  <c r="AN466" i="11" l="1"/>
  <c r="BE466" i="11"/>
  <c r="AL596" i="11"/>
  <c r="AN596" i="11" l="1"/>
  <c r="BE596" i="11"/>
  <c r="AL65" i="11"/>
  <c r="AN65" i="11" l="1"/>
  <c r="BE65" i="11"/>
  <c r="AL341" i="11"/>
  <c r="AN341" i="11" l="1"/>
  <c r="BE341" i="11"/>
  <c r="AM7" i="11"/>
  <c r="AL658" i="11" l="1"/>
  <c r="AN658" i="11" l="1"/>
  <c r="BE658" i="11"/>
  <c r="AL388" i="11"/>
  <c r="AI426" i="11"/>
  <c r="AI384" i="11"/>
  <c r="AI162" i="11"/>
  <c r="AI258" i="11"/>
  <c r="AI449" i="11"/>
  <c r="AI491" i="11"/>
  <c r="AI180" i="11"/>
  <c r="AI211" i="11"/>
  <c r="AI361" i="11"/>
  <c r="AI139" i="11"/>
  <c r="AN388" i="11" l="1"/>
  <c r="BE388" i="11"/>
  <c r="AL822" i="11"/>
  <c r="AL432" i="11"/>
  <c r="AL147" i="11"/>
  <c r="AL952" i="11"/>
  <c r="AL881" i="11"/>
  <c r="AL891" i="11"/>
  <c r="AL921" i="11"/>
  <c r="AL863" i="11"/>
  <c r="AL717" i="11"/>
  <c r="AL870" i="11"/>
  <c r="AL1001" i="11"/>
  <c r="AL885" i="11"/>
  <c r="AL904" i="11"/>
  <c r="AL909" i="11"/>
  <c r="AL684" i="11"/>
  <c r="AL954" i="11"/>
  <c r="AL71" i="11"/>
  <c r="AL448" i="11"/>
  <c r="AL162" i="11"/>
  <c r="AL358" i="11"/>
  <c r="AL974" i="11"/>
  <c r="AL815" i="11"/>
  <c r="AL711" i="11"/>
  <c r="AL814" i="11"/>
  <c r="AL59" i="11"/>
  <c r="AL272" i="11"/>
  <c r="AL380" i="11"/>
  <c r="AL249" i="11"/>
  <c r="AL201" i="11"/>
  <c r="AL69" i="11"/>
  <c r="AL646" i="11"/>
  <c r="AL108" i="11"/>
  <c r="AL671" i="11"/>
  <c r="AL184" i="11"/>
  <c r="AL421" i="11"/>
  <c r="AL914" i="11"/>
  <c r="AL174" i="11"/>
  <c r="AL173" i="11"/>
  <c r="AL486" i="11"/>
  <c r="AL370" i="11"/>
  <c r="AL187" i="11"/>
  <c r="AL426" i="11"/>
  <c r="AL679" i="11"/>
  <c r="AL685" i="11"/>
  <c r="AL178" i="11"/>
  <c r="AL212" i="11"/>
  <c r="AL135" i="11"/>
  <c r="AL246" i="11"/>
  <c r="AL179" i="11"/>
  <c r="AL779" i="11"/>
  <c r="AL637" i="11"/>
  <c r="AL96" i="11"/>
  <c r="AL458" i="11"/>
  <c r="AL955" i="11"/>
  <c r="AL931" i="11"/>
  <c r="AL915" i="11"/>
  <c r="AL192" i="11"/>
  <c r="AL94" i="11"/>
  <c r="AL827" i="11"/>
  <c r="AL368" i="11"/>
  <c r="AL279" i="11"/>
  <c r="AL452" i="11"/>
  <c r="AL209" i="11"/>
  <c r="AL190" i="11"/>
  <c r="AL430" i="11"/>
  <c r="AL699" i="11"/>
  <c r="AI928" i="11"/>
  <c r="AI312" i="11"/>
  <c r="AI97" i="11"/>
  <c r="AL656" i="11"/>
  <c r="AI556" i="11"/>
  <c r="AI907" i="11"/>
  <c r="AL387" i="11"/>
  <c r="AL88" i="11"/>
  <c r="AL104" i="11"/>
  <c r="AL640" i="11"/>
  <c r="AI283" i="11"/>
  <c r="AI748" i="11"/>
  <c r="AL438" i="11"/>
  <c r="AI731" i="11"/>
  <c r="AL651" i="11"/>
  <c r="AL386" i="11"/>
  <c r="AI513" i="11"/>
  <c r="AI649" i="11"/>
  <c r="AI700" i="11"/>
  <c r="AI482" i="11"/>
  <c r="AI321" i="11"/>
  <c r="AH7" i="11"/>
  <c r="AN184" i="11" l="1"/>
  <c r="BE184" i="11"/>
  <c r="AN108" i="11"/>
  <c r="BE108" i="11"/>
  <c r="AN358" i="11"/>
  <c r="BE358" i="11"/>
  <c r="AN863" i="11"/>
  <c r="BE863" i="11"/>
  <c r="AN815" i="11"/>
  <c r="BE815" i="11"/>
  <c r="AN192" i="11"/>
  <c r="BE192" i="11"/>
  <c r="AN974" i="11"/>
  <c r="BE974" i="11"/>
  <c r="AN685" i="11"/>
  <c r="BE685" i="11"/>
  <c r="AN438" i="11"/>
  <c r="BE438" i="11"/>
  <c r="AN931" i="11"/>
  <c r="BE931" i="11"/>
  <c r="AN679" i="11"/>
  <c r="BE679" i="11"/>
  <c r="AN646" i="11"/>
  <c r="BE646" i="11"/>
  <c r="AN162" i="11"/>
  <c r="BE162" i="11"/>
  <c r="AN921" i="11"/>
  <c r="BE921" i="11"/>
  <c r="AN94" i="11"/>
  <c r="BE94" i="11"/>
  <c r="AN651" i="11"/>
  <c r="BE651" i="11"/>
  <c r="AN178" i="11"/>
  <c r="BE178" i="11"/>
  <c r="AN671" i="11"/>
  <c r="BE671" i="11"/>
  <c r="AN699" i="11"/>
  <c r="BE699" i="11"/>
  <c r="AN955" i="11"/>
  <c r="BE955" i="11"/>
  <c r="AN426" i="11"/>
  <c r="BE426" i="11"/>
  <c r="AN69" i="11"/>
  <c r="BE69" i="11"/>
  <c r="AN448" i="11"/>
  <c r="BE448" i="11"/>
  <c r="AN891" i="11"/>
  <c r="BE891" i="11"/>
  <c r="AN386" i="11"/>
  <c r="BE386" i="11"/>
  <c r="AN717" i="11"/>
  <c r="BE717" i="11"/>
  <c r="AN915" i="11"/>
  <c r="BE915" i="11"/>
  <c r="AN430" i="11"/>
  <c r="BE430" i="11"/>
  <c r="AN458" i="11"/>
  <c r="BE458" i="11"/>
  <c r="AN187" i="11"/>
  <c r="BE187" i="11"/>
  <c r="AN201" i="11"/>
  <c r="BE201" i="11"/>
  <c r="AN71" i="11"/>
  <c r="BE71" i="11"/>
  <c r="AN881" i="11"/>
  <c r="BE881" i="11"/>
  <c r="AN212" i="11"/>
  <c r="BE212" i="11"/>
  <c r="AN640" i="11"/>
  <c r="BE640" i="11"/>
  <c r="AN249" i="11"/>
  <c r="BE249" i="11"/>
  <c r="AN209" i="11"/>
  <c r="BE209" i="11"/>
  <c r="AN380" i="11"/>
  <c r="BE380" i="11"/>
  <c r="AN684" i="11"/>
  <c r="BE684" i="11"/>
  <c r="AN147" i="11"/>
  <c r="BE147" i="11"/>
  <c r="AN656" i="11"/>
  <c r="BE656" i="11"/>
  <c r="AN954" i="11"/>
  <c r="BE954" i="11"/>
  <c r="AN104" i="11"/>
  <c r="BE104" i="11"/>
  <c r="AN88" i="11"/>
  <c r="BE88" i="11"/>
  <c r="AN452" i="11"/>
  <c r="BE452" i="11"/>
  <c r="AN779" i="11"/>
  <c r="BE779" i="11"/>
  <c r="AN173" i="11"/>
  <c r="BE173" i="11"/>
  <c r="AN272" i="11"/>
  <c r="BE272" i="11"/>
  <c r="AN909" i="11"/>
  <c r="BE909" i="11"/>
  <c r="AN432" i="11"/>
  <c r="BE432" i="11"/>
  <c r="AN952" i="11"/>
  <c r="BE952" i="11"/>
  <c r="AN387" i="11"/>
  <c r="BE387" i="11"/>
  <c r="AN279" i="11"/>
  <c r="BE279" i="11"/>
  <c r="AN179" i="11"/>
  <c r="BE179" i="11"/>
  <c r="AN174" i="11"/>
  <c r="BE174" i="11"/>
  <c r="AN59" i="11"/>
  <c r="BE59" i="11"/>
  <c r="AN904" i="11"/>
  <c r="BE904" i="11"/>
  <c r="AN822" i="11"/>
  <c r="BE822" i="11"/>
  <c r="AN870" i="11"/>
  <c r="BE870" i="11"/>
  <c r="AN190" i="11"/>
  <c r="BE190" i="11"/>
  <c r="AN637" i="11"/>
  <c r="BE637" i="11"/>
  <c r="AN368" i="11"/>
  <c r="BE368" i="11"/>
  <c r="AN246" i="11"/>
  <c r="BE246" i="11"/>
  <c r="AN914" i="11"/>
  <c r="BE914" i="11"/>
  <c r="AN814" i="11"/>
  <c r="BE814" i="11"/>
  <c r="AN885" i="11"/>
  <c r="BE885" i="11"/>
  <c r="AN96" i="11"/>
  <c r="BE96" i="11"/>
  <c r="AN370" i="11"/>
  <c r="BE370" i="11"/>
  <c r="AN486" i="11"/>
  <c r="BE486" i="11"/>
  <c r="AN827" i="11"/>
  <c r="BE827" i="11"/>
  <c r="AN135" i="11"/>
  <c r="BE135" i="11"/>
  <c r="AN421" i="11"/>
  <c r="BE421" i="11"/>
  <c r="AN711" i="11"/>
  <c r="BE711" i="11"/>
  <c r="AN1001" i="11"/>
  <c r="BE1001" i="11"/>
  <c r="AL114" i="11"/>
  <c r="AL846" i="11"/>
  <c r="AL1004" i="11"/>
  <c r="AL987" i="11"/>
  <c r="AL181" i="11"/>
  <c r="AL167" i="11"/>
  <c r="AL119" i="11"/>
  <c r="AL488" i="11"/>
  <c r="AL993" i="11"/>
  <c r="AL976" i="11"/>
  <c r="AL996" i="11"/>
  <c r="AL471" i="11"/>
  <c r="AL810" i="11"/>
  <c r="AL772" i="11"/>
  <c r="AL230" i="11"/>
  <c r="AL374" i="11"/>
  <c r="AL218" i="11"/>
  <c r="AL431" i="11"/>
  <c r="AL153" i="11"/>
  <c r="AL300" i="11"/>
  <c r="AL91" i="11"/>
  <c r="AL495" i="11"/>
  <c r="AL661" i="11"/>
  <c r="AL356" i="11"/>
  <c r="AL475" i="11"/>
  <c r="AL715" i="11"/>
  <c r="AL705" i="11"/>
  <c r="AL260" i="11"/>
  <c r="AL361" i="11"/>
  <c r="AL775" i="11"/>
  <c r="AL422" i="11"/>
  <c r="AL250" i="11"/>
  <c r="AL674" i="11"/>
  <c r="AL729" i="11"/>
  <c r="AL35" i="11"/>
  <c r="AL165" i="11"/>
  <c r="AL434" i="11"/>
  <c r="AL1007" i="11"/>
  <c r="AL297" i="11"/>
  <c r="AL23" i="11"/>
  <c r="AL730" i="11"/>
  <c r="AL55" i="11"/>
  <c r="AL652" i="11"/>
  <c r="AL366" i="11"/>
  <c r="AL176" i="11"/>
  <c r="AL208" i="11"/>
  <c r="AL13" i="11"/>
  <c r="AL463" i="11"/>
  <c r="AL122" i="11"/>
  <c r="AL663" i="11"/>
  <c r="AL953" i="11"/>
  <c r="AL254" i="11"/>
  <c r="AL662" i="11"/>
  <c r="AL518" i="11"/>
  <c r="AL382" i="11"/>
  <c r="AL761" i="11"/>
  <c r="AL213" i="11"/>
  <c r="AL78" i="11"/>
  <c r="AL261" i="11"/>
  <c r="AL158" i="11"/>
  <c r="AL54" i="11"/>
  <c r="AL481" i="11"/>
  <c r="AL80" i="11"/>
  <c r="AL735" i="11"/>
  <c r="AL692" i="11"/>
  <c r="AL16" i="11"/>
  <c r="AL198" i="11"/>
  <c r="AL736" i="11"/>
  <c r="AL819" i="11"/>
  <c r="AL157" i="11"/>
  <c r="AL924" i="11"/>
  <c r="AL156" i="11"/>
  <c r="AL130" i="11"/>
  <c r="AL87" i="11"/>
  <c r="AL46" i="11"/>
  <c r="AL61" i="11"/>
  <c r="AL275" i="11"/>
  <c r="AL269" i="11"/>
  <c r="AL693" i="11"/>
  <c r="AL456" i="11"/>
  <c r="AL667" i="11"/>
  <c r="AL995" i="11"/>
  <c r="AL776" i="11"/>
  <c r="AL1027" i="11"/>
  <c r="AL670" i="11"/>
  <c r="AL225" i="11"/>
  <c r="AL346" i="11"/>
  <c r="AL990" i="11"/>
  <c r="AL722" i="11"/>
  <c r="AL479" i="11"/>
  <c r="AL170" i="11"/>
  <c r="AL723" i="11"/>
  <c r="AL1010" i="11"/>
  <c r="AL196" i="11"/>
  <c r="AL233" i="11"/>
  <c r="AL483" i="11"/>
  <c r="AL694" i="11"/>
  <c r="AL256" i="11"/>
  <c r="AL205" i="11"/>
  <c r="AL433" i="11"/>
  <c r="AL856" i="11"/>
  <c r="AL916" i="11"/>
  <c r="AL912" i="11"/>
  <c r="AL141" i="11"/>
  <c r="AL51" i="11"/>
  <c r="AL897" i="11"/>
  <c r="AL949" i="11"/>
  <c r="AL258" i="11"/>
  <c r="AL905" i="11"/>
  <c r="AL93" i="11"/>
  <c r="AL33" i="11"/>
  <c r="AL372" i="11"/>
  <c r="AL487" i="11"/>
  <c r="AL449" i="11"/>
  <c r="AL850" i="11"/>
  <c r="AL227" i="11"/>
  <c r="AL383" i="11"/>
  <c r="AL217" i="11"/>
  <c r="AL266" i="11"/>
  <c r="AL641" i="11"/>
  <c r="AL367" i="11"/>
  <c r="AL175" i="11"/>
  <c r="AL439" i="11"/>
  <c r="AL1006" i="11"/>
  <c r="AL710" i="11"/>
  <c r="AL100" i="11"/>
  <c r="AL136" i="11"/>
  <c r="AL795" i="11"/>
  <c r="AL116" i="11"/>
  <c r="AL270" i="11"/>
  <c r="AL133" i="11"/>
  <c r="AL125" i="11"/>
  <c r="AL197" i="11"/>
  <c r="AL864" i="11"/>
  <c r="AL150" i="11"/>
  <c r="AL215" i="11"/>
  <c r="AL925" i="11"/>
  <c r="AL635" i="11"/>
  <c r="AL631" i="11"/>
  <c r="AL480" i="11"/>
  <c r="AL999" i="11"/>
  <c r="AL67" i="11"/>
  <c r="AL77" i="11"/>
  <c r="AL285" i="11"/>
  <c r="AL177" i="11"/>
  <c r="AL121" i="11"/>
  <c r="AL437" i="11"/>
  <c r="AL281" i="11"/>
  <c r="AL83" i="11"/>
  <c r="AL752" i="11"/>
  <c r="AL144" i="11"/>
  <c r="AL381" i="11"/>
  <c r="AL64" i="11"/>
  <c r="AL295" i="11"/>
  <c r="AL890" i="11"/>
  <c r="AL164" i="11"/>
  <c r="AL138" i="11"/>
  <c r="AL148" i="11"/>
  <c r="AL424" i="11"/>
  <c r="AL969" i="11"/>
  <c r="AL252" i="11"/>
  <c r="AL278" i="11"/>
  <c r="AL920" i="11"/>
  <c r="AL264" i="11"/>
  <c r="AL29" i="11"/>
  <c r="AL224" i="11"/>
  <c r="AL384" i="11"/>
  <c r="AL277" i="11"/>
  <c r="AL462" i="11"/>
  <c r="AL826" i="11"/>
  <c r="AL231" i="11"/>
  <c r="AL27" i="11"/>
  <c r="AL42" i="11"/>
  <c r="AL1021" i="11"/>
  <c r="AL1011" i="11"/>
  <c r="AL86" i="11"/>
  <c r="AL429" i="11"/>
  <c r="AL299" i="11"/>
  <c r="AL283" i="11"/>
  <c r="AL716" i="11"/>
  <c r="AL251" i="11"/>
  <c r="AL211" i="11"/>
  <c r="AL355" i="11"/>
  <c r="AL984" i="11"/>
  <c r="AL152" i="11"/>
  <c r="AL747" i="11"/>
  <c r="AL766" i="11"/>
  <c r="AL21" i="11"/>
  <c r="AL146" i="11"/>
  <c r="AL476" i="11"/>
  <c r="AL31" i="11"/>
  <c r="AL259" i="11"/>
  <c r="AL111" i="11"/>
  <c r="AL76" i="11"/>
  <c r="AL49" i="11"/>
  <c r="AL898" i="11"/>
  <c r="AL851" i="11"/>
  <c r="AL840" i="11"/>
  <c r="AL903" i="11"/>
  <c r="AL962" i="11"/>
  <c r="AL377" i="11"/>
  <c r="AL219" i="11"/>
  <c r="AL963" i="11"/>
  <c r="AL451" i="11"/>
  <c r="AL371" i="11"/>
  <c r="AL869" i="11"/>
  <c r="AL508" i="11"/>
  <c r="AL376" i="11"/>
  <c r="AL60" i="11"/>
  <c r="AL169" i="11"/>
  <c r="AL39" i="11"/>
  <c r="AL273" i="11"/>
  <c r="AL52" i="11"/>
  <c r="AL267" i="11"/>
  <c r="AL72" i="11"/>
  <c r="AL765" i="11"/>
  <c r="AL81" i="11"/>
  <c r="AL686" i="11"/>
  <c r="AL442" i="11"/>
  <c r="AL66" i="11"/>
  <c r="AL115" i="11"/>
  <c r="AL240" i="11"/>
  <c r="AL908" i="11"/>
  <c r="AL62" i="11"/>
  <c r="AL778" i="11"/>
  <c r="AL159" i="11"/>
  <c r="AL53" i="11"/>
  <c r="AL180" i="11"/>
  <c r="AL852" i="11"/>
  <c r="AL973" i="11"/>
  <c r="AL186" i="11"/>
  <c r="AL1013" i="11"/>
  <c r="AL484" i="11"/>
  <c r="AL751" i="11"/>
  <c r="AL248" i="11"/>
  <c r="AL189" i="11"/>
  <c r="AL117" i="11"/>
  <c r="AL446" i="11"/>
  <c r="AL940" i="11"/>
  <c r="AL57" i="11"/>
  <c r="AL132" i="11"/>
  <c r="AL961" i="11"/>
  <c r="AL668" i="11"/>
  <c r="AL206" i="11"/>
  <c r="AL360" i="11"/>
  <c r="AL226" i="11"/>
  <c r="AL645" i="11"/>
  <c r="AL221" i="11"/>
  <c r="AL118" i="11"/>
  <c r="AL665" i="11"/>
  <c r="AL789" i="11"/>
  <c r="AL10" i="11"/>
  <c r="AL427" i="11"/>
  <c r="AL704" i="11"/>
  <c r="AL858" i="11"/>
  <c r="AL44" i="11"/>
  <c r="AL222" i="11"/>
  <c r="AL477" i="11"/>
  <c r="AL236" i="11"/>
  <c r="AL268" i="11"/>
  <c r="AL468" i="11"/>
  <c r="AL348" i="11"/>
  <c r="AL489" i="11"/>
  <c r="AL833" i="11"/>
  <c r="AL673" i="11"/>
  <c r="AL127" i="11"/>
  <c r="AL839" i="11"/>
  <c r="AL242" i="11"/>
  <c r="AL37" i="11"/>
  <c r="AL74" i="11"/>
  <c r="AL771" i="11"/>
  <c r="AL193" i="11"/>
  <c r="AL497" i="11"/>
  <c r="AL364" i="11"/>
  <c r="AL203" i="11"/>
  <c r="AL223" i="11"/>
  <c r="AL648" i="11"/>
  <c r="AL237" i="11"/>
  <c r="AL966" i="11"/>
  <c r="AL113" i="11"/>
  <c r="AL263" i="11"/>
  <c r="AL90" i="11"/>
  <c r="AL354" i="11"/>
  <c r="AL25" i="11"/>
  <c r="AL816" i="11"/>
  <c r="AL857" i="11"/>
  <c r="AL680" i="11"/>
  <c r="AL494" i="11"/>
  <c r="AL234" i="11"/>
  <c r="AL188" i="11"/>
  <c r="AL555" i="11"/>
  <c r="AL470" i="11"/>
  <c r="AL243" i="11"/>
  <c r="AL894" i="11"/>
  <c r="AL110" i="11"/>
  <c r="AL457" i="11"/>
  <c r="AL286" i="11"/>
  <c r="AL655" i="11"/>
  <c r="AL420" i="11"/>
  <c r="AL352" i="11"/>
  <c r="AL979" i="11"/>
  <c r="AL491" i="11"/>
  <c r="AL134" i="11"/>
  <c r="AL804" i="11"/>
  <c r="AL799" i="11"/>
  <c r="AL874" i="11"/>
  <c r="AL139" i="11"/>
  <c r="AL447" i="11"/>
  <c r="AL143" i="11"/>
  <c r="AL845" i="11"/>
  <c r="AL199" i="11"/>
  <c r="AL991" i="11"/>
  <c r="AL965" i="11"/>
  <c r="AL946" i="11"/>
  <c r="AL877" i="11"/>
  <c r="AL959" i="11"/>
  <c r="AL163" i="11"/>
  <c r="AL847" i="11"/>
  <c r="AL923" i="11"/>
  <c r="AL336" i="11"/>
  <c r="AL927" i="11"/>
  <c r="AL562" i="11"/>
  <c r="AL566" i="11"/>
  <c r="AL838" i="11"/>
  <c r="AL930" i="11"/>
  <c r="AL1020" i="11"/>
  <c r="AL556" i="11"/>
  <c r="AL334" i="11"/>
  <c r="AL942" i="11"/>
  <c r="AL848" i="11"/>
  <c r="AL936" i="11"/>
  <c r="AL945" i="11"/>
  <c r="AL853" i="11"/>
  <c r="AL866" i="11"/>
  <c r="AL893" i="11"/>
  <c r="AL333" i="11"/>
  <c r="AL183" i="11"/>
  <c r="AL793" i="11"/>
  <c r="AL515" i="11"/>
  <c r="AL105" i="11"/>
  <c r="AL322" i="11"/>
  <c r="AL769" i="11"/>
  <c r="AL785" i="11"/>
  <c r="AL975" i="11"/>
  <c r="AL245" i="11"/>
  <c r="AL548" i="11"/>
  <c r="AL369" i="11"/>
  <c r="AL501" i="11"/>
  <c r="AL160" i="11"/>
  <c r="AL301" i="11"/>
  <c r="AL502" i="11"/>
  <c r="AL9" i="11"/>
  <c r="AL307" i="11"/>
  <c r="AL782" i="11"/>
  <c r="AL324" i="11"/>
  <c r="AL829" i="11"/>
  <c r="AL418" i="11"/>
  <c r="AL902" i="11"/>
  <c r="AL472" i="11"/>
  <c r="AL862" i="11"/>
  <c r="AL154" i="11"/>
  <c r="AL553" i="11"/>
  <c r="AL280" i="11"/>
  <c r="AL321" i="11"/>
  <c r="AL743" i="11"/>
  <c r="AL425" i="11"/>
  <c r="AL773" i="11"/>
  <c r="AL511" i="11"/>
  <c r="AL558" i="11"/>
  <c r="AL929" i="11"/>
  <c r="AL375" i="11"/>
  <c r="AL619" i="11"/>
  <c r="AL828" i="11"/>
  <c r="AL306" i="11"/>
  <c r="AL624" i="11"/>
  <c r="AL238" i="11"/>
  <c r="AL400" i="11"/>
  <c r="AL303" i="11"/>
  <c r="AL542" i="11"/>
  <c r="AL892" i="11"/>
  <c r="AL843" i="11"/>
  <c r="AL28" i="11"/>
  <c r="AL760" i="11"/>
  <c r="AL899" i="11"/>
  <c r="AL901" i="11"/>
  <c r="AL257" i="11"/>
  <c r="AL910" i="11"/>
  <c r="AL271" i="11"/>
  <c r="AL687" i="11"/>
  <c r="AL636" i="11"/>
  <c r="AL359" i="11"/>
  <c r="AL689" i="11"/>
  <c r="AL703" i="11"/>
  <c r="AL632" i="11"/>
  <c r="AN703" i="11" l="1"/>
  <c r="BE703" i="11"/>
  <c r="AN418" i="11"/>
  <c r="BE418" i="11"/>
  <c r="AN143" i="11"/>
  <c r="BE143" i="11"/>
  <c r="AN816" i="11"/>
  <c r="BE816" i="11"/>
  <c r="AN778" i="11"/>
  <c r="BE778" i="11"/>
  <c r="AN52" i="11"/>
  <c r="BE52" i="11"/>
  <c r="AN377" i="11"/>
  <c r="BE377" i="11"/>
  <c r="AN429" i="11"/>
  <c r="BE429" i="11"/>
  <c r="AN64" i="11"/>
  <c r="BE64" i="11"/>
  <c r="AN116" i="11"/>
  <c r="BE116" i="11"/>
  <c r="AN689" i="11"/>
  <c r="BE689" i="11"/>
  <c r="AN892" i="11"/>
  <c r="BE892" i="11"/>
  <c r="AN511" i="11"/>
  <c r="BE511" i="11"/>
  <c r="AN829" i="11"/>
  <c r="BE829" i="11"/>
  <c r="AN975" i="11"/>
  <c r="BE975" i="11"/>
  <c r="AN945" i="11"/>
  <c r="BE945" i="11"/>
  <c r="AN336" i="11"/>
  <c r="BE336" i="11"/>
  <c r="AN447" i="11"/>
  <c r="BE447" i="11"/>
  <c r="AN457" i="11"/>
  <c r="BE457" i="11"/>
  <c r="AN25" i="11"/>
  <c r="BE25" i="11"/>
  <c r="AN193" i="11"/>
  <c r="BE193" i="11"/>
  <c r="AN268" i="11"/>
  <c r="BE268" i="11"/>
  <c r="AN221" i="11"/>
  <c r="BE221" i="11"/>
  <c r="AN189" i="11"/>
  <c r="BE189" i="11"/>
  <c r="AN62" i="11"/>
  <c r="BE62" i="11"/>
  <c r="AN273" i="11"/>
  <c r="BE273" i="11"/>
  <c r="AN962" i="11"/>
  <c r="BE962" i="11"/>
  <c r="AN21" i="11"/>
  <c r="BE21" i="11"/>
  <c r="AN86" i="11"/>
  <c r="BE86" i="11"/>
  <c r="AN264" i="11"/>
  <c r="BE264" i="11"/>
  <c r="AN381" i="11"/>
  <c r="BE381" i="11"/>
  <c r="AN480" i="11"/>
  <c r="BE480" i="11"/>
  <c r="AN795" i="11"/>
  <c r="BE795" i="11"/>
  <c r="AN227" i="11"/>
  <c r="BE227" i="11"/>
  <c r="AN141" i="11"/>
  <c r="BE141" i="11"/>
  <c r="AN723" i="11"/>
  <c r="BE723" i="11"/>
  <c r="AN456" i="11"/>
  <c r="BE456" i="11"/>
  <c r="AN736" i="11"/>
  <c r="BE736" i="11"/>
  <c r="AN761" i="11"/>
  <c r="BE761" i="11"/>
  <c r="AN366" i="11"/>
  <c r="BE366" i="11"/>
  <c r="AN250" i="11"/>
  <c r="BE250" i="11"/>
  <c r="AN300" i="11"/>
  <c r="BE300" i="11"/>
  <c r="AN488" i="11"/>
  <c r="BE488" i="11"/>
  <c r="AN674" i="11"/>
  <c r="BE674" i="11"/>
  <c r="AN359" i="11"/>
  <c r="BE359" i="11"/>
  <c r="AN542" i="11"/>
  <c r="BE542" i="11"/>
  <c r="AN773" i="11"/>
  <c r="BE773" i="11"/>
  <c r="AN324" i="11"/>
  <c r="BE324" i="11"/>
  <c r="AN785" i="11"/>
  <c r="BE785" i="11"/>
  <c r="AN936" i="11"/>
  <c r="BE936" i="11"/>
  <c r="AN923" i="11"/>
  <c r="BE923" i="11"/>
  <c r="AN139" i="11"/>
  <c r="BE139" i="11"/>
  <c r="AN110" i="11"/>
  <c r="BE110" i="11"/>
  <c r="AN354" i="11"/>
  <c r="BE354" i="11"/>
  <c r="AN771" i="11"/>
  <c r="BE771" i="11"/>
  <c r="AN236" i="11"/>
  <c r="BE236" i="11"/>
  <c r="AN645" i="11"/>
  <c r="BE645" i="11"/>
  <c r="AN248" i="11"/>
  <c r="BE248" i="11"/>
  <c r="AN908" i="11"/>
  <c r="BE908" i="11"/>
  <c r="AN39" i="11"/>
  <c r="BE39" i="11"/>
  <c r="AN903" i="11"/>
  <c r="BE903" i="11"/>
  <c r="AN766" i="11"/>
  <c r="BE766" i="11"/>
  <c r="AN1011" i="11"/>
  <c r="BE1011" i="11"/>
  <c r="AN920" i="11"/>
  <c r="BE920" i="11"/>
  <c r="AN144" i="11"/>
  <c r="BE144" i="11"/>
  <c r="AN631" i="11"/>
  <c r="BE631" i="11"/>
  <c r="AN136" i="11"/>
  <c r="BE136" i="11"/>
  <c r="AN850" i="11"/>
  <c r="BE850" i="11"/>
  <c r="AN912" i="11"/>
  <c r="BE912" i="11"/>
  <c r="AN170" i="11"/>
  <c r="BE170" i="11"/>
  <c r="AN693" i="11"/>
  <c r="BE693" i="11"/>
  <c r="AN198" i="11"/>
  <c r="BE198" i="11"/>
  <c r="AN382" i="11"/>
  <c r="BE382" i="11"/>
  <c r="AN652" i="11"/>
  <c r="BE652" i="11"/>
  <c r="AN422" i="11"/>
  <c r="BE422" i="11"/>
  <c r="AN153" i="11"/>
  <c r="BE153" i="11"/>
  <c r="AN119" i="11"/>
  <c r="BE119" i="11"/>
  <c r="AN497" i="11"/>
  <c r="BE497" i="11"/>
  <c r="AN91" i="11"/>
  <c r="BE91" i="11"/>
  <c r="AN636" i="11"/>
  <c r="BE636" i="11"/>
  <c r="AN303" i="11"/>
  <c r="BE303" i="11"/>
  <c r="AN425" i="11"/>
  <c r="BE425" i="11"/>
  <c r="AN782" i="11"/>
  <c r="BE782" i="11"/>
  <c r="AN769" i="11"/>
  <c r="BE769" i="11"/>
  <c r="AN848" i="11"/>
  <c r="BE848" i="11"/>
  <c r="AN847" i="11"/>
  <c r="BE847" i="11"/>
  <c r="AN874" i="11"/>
  <c r="BE874" i="11"/>
  <c r="AN894" i="11"/>
  <c r="BE894" i="11"/>
  <c r="AN90" i="11"/>
  <c r="BE90" i="11"/>
  <c r="AN74" i="11"/>
  <c r="BE74" i="11"/>
  <c r="AN477" i="11"/>
  <c r="BE477" i="11"/>
  <c r="AN226" i="11"/>
  <c r="BE226" i="11"/>
  <c r="AN751" i="11"/>
  <c r="BE751" i="11"/>
  <c r="AN240" i="11"/>
  <c r="BE240" i="11"/>
  <c r="AN169" i="11"/>
  <c r="BE169" i="11"/>
  <c r="AN840" i="11"/>
  <c r="BE840" i="11"/>
  <c r="AN747" i="11"/>
  <c r="BE747" i="11"/>
  <c r="AN1021" i="11"/>
  <c r="BE1021" i="11"/>
  <c r="AN278" i="11"/>
  <c r="BE278" i="11"/>
  <c r="AN752" i="11"/>
  <c r="BE752" i="11"/>
  <c r="AN635" i="11"/>
  <c r="BE635" i="11"/>
  <c r="AN100" i="11"/>
  <c r="BE100" i="11"/>
  <c r="AN449" i="11"/>
  <c r="BE449" i="11"/>
  <c r="AN916" i="11"/>
  <c r="BE916" i="11"/>
  <c r="AN479" i="11"/>
  <c r="BE479" i="11"/>
  <c r="AN269" i="11"/>
  <c r="BE269" i="11"/>
  <c r="AN16" i="11"/>
  <c r="BE16" i="11"/>
  <c r="AN518" i="11"/>
  <c r="BE518" i="11"/>
  <c r="AN55" i="11"/>
  <c r="BE55" i="11"/>
  <c r="AN775" i="11"/>
  <c r="BE775" i="11"/>
  <c r="AN431" i="11"/>
  <c r="BE431" i="11"/>
  <c r="AN167" i="11"/>
  <c r="BE167" i="11"/>
  <c r="AN176" i="11"/>
  <c r="BE176" i="11"/>
  <c r="AN687" i="11"/>
  <c r="BE687" i="11"/>
  <c r="AN400" i="11"/>
  <c r="BE400" i="11"/>
  <c r="AN743" i="11"/>
  <c r="BE743" i="11"/>
  <c r="AN307" i="11"/>
  <c r="BE307" i="11"/>
  <c r="AN322" i="11"/>
  <c r="BE322" i="11"/>
  <c r="AN942" i="11"/>
  <c r="BE942" i="11"/>
  <c r="AN163" i="11"/>
  <c r="BE163" i="11"/>
  <c r="AN799" i="11"/>
  <c r="BE799" i="11"/>
  <c r="AN243" i="11"/>
  <c r="BE243" i="11"/>
  <c r="AN263" i="11"/>
  <c r="BE263" i="11"/>
  <c r="AN37" i="11"/>
  <c r="BE37" i="11"/>
  <c r="AN222" i="11"/>
  <c r="BE222" i="11"/>
  <c r="AN360" i="11"/>
  <c r="BE360" i="11"/>
  <c r="AN484" i="11"/>
  <c r="BE484" i="11"/>
  <c r="AN115" i="11"/>
  <c r="BE115" i="11"/>
  <c r="AN60" i="11"/>
  <c r="BE60" i="11"/>
  <c r="AN851" i="11"/>
  <c r="BE851" i="11"/>
  <c r="AN152" i="11"/>
  <c r="BE152" i="11"/>
  <c r="AN42" i="11"/>
  <c r="BE42" i="11"/>
  <c r="AN252" i="11"/>
  <c r="BE252" i="11"/>
  <c r="AN83" i="11"/>
  <c r="BE83" i="11"/>
  <c r="AN925" i="11"/>
  <c r="BE925" i="11"/>
  <c r="AN710" i="11"/>
  <c r="BE710" i="11"/>
  <c r="AN487" i="11"/>
  <c r="BE487" i="11"/>
  <c r="AN856" i="11"/>
  <c r="BE856" i="11"/>
  <c r="AN722" i="11"/>
  <c r="BE722" i="11"/>
  <c r="AN275" i="11"/>
  <c r="BE275" i="11"/>
  <c r="AN692" i="11"/>
  <c r="BE692" i="11"/>
  <c r="AN662" i="11"/>
  <c r="BE662" i="11"/>
  <c r="AN730" i="11"/>
  <c r="BE730" i="11"/>
  <c r="AN361" i="11"/>
  <c r="BE361" i="11"/>
  <c r="AN218" i="11"/>
  <c r="BE218" i="11"/>
  <c r="AN181" i="11"/>
  <c r="BE181" i="11"/>
  <c r="AN213" i="11"/>
  <c r="BE213" i="11"/>
  <c r="AN271" i="11"/>
  <c r="BE271" i="11"/>
  <c r="AN238" i="11"/>
  <c r="BE238" i="11"/>
  <c r="AN321" i="11"/>
  <c r="BE321" i="11"/>
  <c r="AN9" i="11"/>
  <c r="BE9" i="11"/>
  <c r="AN105" i="11"/>
  <c r="BE105" i="11"/>
  <c r="AN334" i="11"/>
  <c r="BE334" i="11"/>
  <c r="AN959" i="11"/>
  <c r="BE959" i="11"/>
  <c r="AN804" i="11"/>
  <c r="BE804" i="11"/>
  <c r="AN470" i="11"/>
  <c r="BE470" i="11"/>
  <c r="AN113" i="11"/>
  <c r="BE113" i="11"/>
  <c r="AN242" i="11"/>
  <c r="BE242" i="11"/>
  <c r="AN44" i="11"/>
  <c r="BE44" i="11"/>
  <c r="AN206" i="11"/>
  <c r="BE206" i="11"/>
  <c r="AN1013" i="11"/>
  <c r="BE1013" i="11"/>
  <c r="AN66" i="11"/>
  <c r="BE66" i="11"/>
  <c r="AN376" i="11"/>
  <c r="BE376" i="11"/>
  <c r="AN898" i="11"/>
  <c r="BE898" i="11"/>
  <c r="AN984" i="11"/>
  <c r="BE984" i="11"/>
  <c r="AN27" i="11"/>
  <c r="BE27" i="11"/>
  <c r="AN969" i="11"/>
  <c r="BE969" i="11"/>
  <c r="AN281" i="11"/>
  <c r="BE281" i="11"/>
  <c r="AN215" i="11"/>
  <c r="BE215" i="11"/>
  <c r="AN1006" i="11"/>
  <c r="BE1006" i="11"/>
  <c r="AN372" i="11"/>
  <c r="BE372" i="11"/>
  <c r="AN433" i="11"/>
  <c r="BE433" i="11"/>
  <c r="AN990" i="11"/>
  <c r="BE990" i="11"/>
  <c r="AN61" i="11"/>
  <c r="BE61" i="11"/>
  <c r="AN735" i="11"/>
  <c r="BE735" i="11"/>
  <c r="AN254" i="11"/>
  <c r="BE254" i="11"/>
  <c r="AN23" i="11"/>
  <c r="BE23" i="11"/>
  <c r="AN260" i="11"/>
  <c r="BE260" i="11"/>
  <c r="AN374" i="11"/>
  <c r="BE374" i="11"/>
  <c r="AN987" i="11"/>
  <c r="BE987" i="11"/>
  <c r="AN843" i="11"/>
  <c r="BE843" i="11"/>
  <c r="AN667" i="11"/>
  <c r="BE667" i="11"/>
  <c r="AN910" i="11"/>
  <c r="BE910" i="11"/>
  <c r="AN624" i="11"/>
  <c r="BE624" i="11"/>
  <c r="AN280" i="11"/>
  <c r="BE280" i="11"/>
  <c r="AN502" i="11"/>
  <c r="BE502" i="11"/>
  <c r="AN515" i="11"/>
  <c r="BE515" i="11"/>
  <c r="AN556" i="11"/>
  <c r="BE556" i="11"/>
  <c r="AN877" i="11"/>
  <c r="BE877" i="11"/>
  <c r="AN134" i="11"/>
  <c r="BE134" i="11"/>
  <c r="AN555" i="11"/>
  <c r="BE555" i="11"/>
  <c r="AN966" i="11"/>
  <c r="BE966" i="11"/>
  <c r="AN839" i="11"/>
  <c r="BE839" i="11"/>
  <c r="AN858" i="11"/>
  <c r="BE858" i="11"/>
  <c r="AN668" i="11"/>
  <c r="BE668" i="11"/>
  <c r="AN186" i="11"/>
  <c r="BE186" i="11"/>
  <c r="AN442" i="11"/>
  <c r="BE442" i="11"/>
  <c r="AN508" i="11"/>
  <c r="BE508" i="11"/>
  <c r="AN49" i="11"/>
  <c r="BE49" i="11"/>
  <c r="AN355" i="11"/>
  <c r="BE355" i="11"/>
  <c r="AN231" i="11"/>
  <c r="BE231" i="11"/>
  <c r="AN424" i="11"/>
  <c r="BE424" i="11"/>
  <c r="AN437" i="11"/>
  <c r="BE437" i="11"/>
  <c r="AN150" i="11"/>
  <c r="BE150" i="11"/>
  <c r="AN439" i="11"/>
  <c r="BE439" i="11"/>
  <c r="AN33" i="11"/>
  <c r="BE33" i="11"/>
  <c r="AN205" i="11"/>
  <c r="BE205" i="11"/>
  <c r="AN346" i="11"/>
  <c r="BE346" i="11"/>
  <c r="AN46" i="11"/>
  <c r="BE46" i="11"/>
  <c r="AN80" i="11"/>
  <c r="BE80" i="11"/>
  <c r="AN953" i="11"/>
  <c r="BE953" i="11"/>
  <c r="AN297" i="11"/>
  <c r="BE297" i="11"/>
  <c r="AN705" i="11"/>
  <c r="BE705" i="11"/>
  <c r="AN230" i="11"/>
  <c r="BE230" i="11"/>
  <c r="AN1004" i="11"/>
  <c r="BE1004" i="11"/>
  <c r="AN927" i="11"/>
  <c r="BE927" i="11"/>
  <c r="AN117" i="11"/>
  <c r="BE117" i="11"/>
  <c r="AN29" i="11"/>
  <c r="BE29" i="11"/>
  <c r="AN819" i="11"/>
  <c r="BE819" i="11"/>
  <c r="AN257" i="11"/>
  <c r="BE257" i="11"/>
  <c r="AN306" i="11"/>
  <c r="BE306" i="11"/>
  <c r="AN553" i="11"/>
  <c r="BE553" i="11"/>
  <c r="AN301" i="11"/>
  <c r="BE301" i="11"/>
  <c r="AN793" i="11"/>
  <c r="BE793" i="11"/>
  <c r="AN1020" i="11"/>
  <c r="BE1020" i="11"/>
  <c r="AN946" i="11"/>
  <c r="BE946" i="11"/>
  <c r="AN491" i="11"/>
  <c r="BE491" i="11"/>
  <c r="AN188" i="11"/>
  <c r="BE188" i="11"/>
  <c r="AN237" i="11"/>
  <c r="BE237" i="11"/>
  <c r="AN127" i="11"/>
  <c r="BE127" i="11"/>
  <c r="AN704" i="11"/>
  <c r="BE704" i="11"/>
  <c r="AN961" i="11"/>
  <c r="BE961" i="11"/>
  <c r="AN973" i="11"/>
  <c r="BE973" i="11"/>
  <c r="AN686" i="11"/>
  <c r="BE686" i="11"/>
  <c r="AN869" i="11"/>
  <c r="BE869" i="11"/>
  <c r="AN76" i="11"/>
  <c r="BE76" i="11"/>
  <c r="AN211" i="11"/>
  <c r="BE211" i="11"/>
  <c r="AN826" i="11"/>
  <c r="BE826" i="11"/>
  <c r="AN148" i="11"/>
  <c r="BE148" i="11"/>
  <c r="AN121" i="11"/>
  <c r="BE121" i="11"/>
  <c r="AN864" i="11"/>
  <c r="BE864" i="11"/>
  <c r="AN175" i="11"/>
  <c r="BE175" i="11"/>
  <c r="AN93" i="11"/>
  <c r="BE93" i="11"/>
  <c r="AN256" i="11"/>
  <c r="BE256" i="11"/>
  <c r="AN225" i="11"/>
  <c r="BE225" i="11"/>
  <c r="AN87" i="11"/>
  <c r="BE87" i="11"/>
  <c r="AN481" i="11"/>
  <c r="BE481" i="11"/>
  <c r="AN663" i="11"/>
  <c r="BE663" i="11"/>
  <c r="AN1007" i="11"/>
  <c r="BE1007" i="11"/>
  <c r="AN715" i="11"/>
  <c r="BE715" i="11"/>
  <c r="AN772" i="11"/>
  <c r="BE772" i="11"/>
  <c r="AN846" i="11"/>
  <c r="BE846" i="11"/>
  <c r="AN558" i="11"/>
  <c r="BE558" i="11"/>
  <c r="AN1010" i="11"/>
  <c r="BE1010" i="11"/>
  <c r="AN901" i="11"/>
  <c r="BE901" i="11"/>
  <c r="AN828" i="11"/>
  <c r="BE828" i="11"/>
  <c r="AN154" i="11"/>
  <c r="BE154" i="11"/>
  <c r="AN160" i="11"/>
  <c r="BE160" i="11"/>
  <c r="AN183" i="11"/>
  <c r="BE183" i="11"/>
  <c r="AN930" i="11"/>
  <c r="BE930" i="11"/>
  <c r="AN965" i="11"/>
  <c r="BE965" i="11"/>
  <c r="AN979" i="11"/>
  <c r="BE979" i="11"/>
  <c r="AN234" i="11"/>
  <c r="BE234" i="11"/>
  <c r="AN648" i="11"/>
  <c r="BE648" i="11"/>
  <c r="AN673" i="11"/>
  <c r="BE673" i="11"/>
  <c r="AN427" i="11"/>
  <c r="BE427" i="11"/>
  <c r="AN132" i="11"/>
  <c r="BE132" i="11"/>
  <c r="AN852" i="11"/>
  <c r="BE852" i="11"/>
  <c r="AN81" i="11"/>
  <c r="BE81" i="11"/>
  <c r="AN371" i="11"/>
  <c r="BE371" i="11"/>
  <c r="AN111" i="11"/>
  <c r="BE111" i="11"/>
  <c r="AN251" i="11"/>
  <c r="BE251" i="11"/>
  <c r="AN462" i="11"/>
  <c r="BE462" i="11"/>
  <c r="AN138" i="11"/>
  <c r="BE138" i="11"/>
  <c r="AN177" i="11"/>
  <c r="BE177" i="11"/>
  <c r="AN197" i="11"/>
  <c r="BE197" i="11"/>
  <c r="AN367" i="11"/>
  <c r="BE367" i="11"/>
  <c r="AN905" i="11"/>
  <c r="BE905" i="11"/>
  <c r="AN694" i="11"/>
  <c r="BE694" i="11"/>
  <c r="AN670" i="11"/>
  <c r="BE670" i="11"/>
  <c r="AN130" i="11"/>
  <c r="BE130" i="11"/>
  <c r="AN54" i="11"/>
  <c r="BE54" i="11"/>
  <c r="AN122" i="11"/>
  <c r="BE122" i="11"/>
  <c r="AN434" i="11"/>
  <c r="BE434" i="11"/>
  <c r="AN475" i="11"/>
  <c r="BE475" i="11"/>
  <c r="AN810" i="11"/>
  <c r="BE810" i="11"/>
  <c r="AN114" i="11"/>
  <c r="BE114" i="11"/>
  <c r="AN245" i="11"/>
  <c r="BE245" i="11"/>
  <c r="AN468" i="11"/>
  <c r="BE468" i="11"/>
  <c r="AN146" i="11"/>
  <c r="BE146" i="11"/>
  <c r="AN51" i="11"/>
  <c r="BE51" i="11"/>
  <c r="AN899" i="11"/>
  <c r="BE899" i="11"/>
  <c r="AN619" i="11"/>
  <c r="BE619" i="11"/>
  <c r="AN862" i="11"/>
  <c r="BE862" i="11"/>
  <c r="AN501" i="11"/>
  <c r="BE501" i="11"/>
  <c r="AN333" i="11"/>
  <c r="BE333" i="11"/>
  <c r="AN838" i="11"/>
  <c r="BE838" i="11"/>
  <c r="AN991" i="11"/>
  <c r="BE991" i="11"/>
  <c r="AN352" i="11"/>
  <c r="BE352" i="11"/>
  <c r="AN494" i="11"/>
  <c r="BE494" i="11"/>
  <c r="AN223" i="11"/>
  <c r="BE223" i="11"/>
  <c r="AN833" i="11"/>
  <c r="BE833" i="11"/>
  <c r="AN10" i="11"/>
  <c r="BE10" i="11"/>
  <c r="AN57" i="11"/>
  <c r="BE57" i="11"/>
  <c r="AN180" i="11"/>
  <c r="BE180" i="11"/>
  <c r="AN765" i="11"/>
  <c r="BE765" i="11"/>
  <c r="AN451" i="11"/>
  <c r="BE451" i="11"/>
  <c r="AN259" i="11"/>
  <c r="BE259" i="11"/>
  <c r="AN716" i="11"/>
  <c r="BE716" i="11"/>
  <c r="AN277" i="11"/>
  <c r="BE277" i="11"/>
  <c r="AN164" i="11"/>
  <c r="BE164" i="11"/>
  <c r="AN285" i="11"/>
  <c r="BE285" i="11"/>
  <c r="AN125" i="11"/>
  <c r="BE125" i="11"/>
  <c r="AN641" i="11"/>
  <c r="BE641" i="11"/>
  <c r="AN258" i="11"/>
  <c r="BE258" i="11"/>
  <c r="AN483" i="11"/>
  <c r="BE483" i="11"/>
  <c r="AN1027" i="11"/>
  <c r="BE1027" i="11"/>
  <c r="AN156" i="11"/>
  <c r="BE156" i="11"/>
  <c r="AN158" i="11"/>
  <c r="BE158" i="11"/>
  <c r="AN463" i="11"/>
  <c r="BE463" i="11"/>
  <c r="AN165" i="11"/>
  <c r="BE165" i="11"/>
  <c r="AN356" i="11"/>
  <c r="BE356" i="11"/>
  <c r="AN471" i="11"/>
  <c r="BE471" i="11"/>
  <c r="AN853" i="11"/>
  <c r="BE853" i="11"/>
  <c r="AN118" i="11"/>
  <c r="BE118" i="11"/>
  <c r="AN383" i="11"/>
  <c r="BE383" i="11"/>
  <c r="AN760" i="11"/>
  <c r="BE760" i="11"/>
  <c r="AN375" i="11"/>
  <c r="BE375" i="11"/>
  <c r="AN472" i="11"/>
  <c r="BE472" i="11"/>
  <c r="AN369" i="11"/>
  <c r="BE369" i="11"/>
  <c r="AN893" i="11"/>
  <c r="BE893" i="11"/>
  <c r="AN566" i="11"/>
  <c r="BE566" i="11"/>
  <c r="AN199" i="11"/>
  <c r="BE199" i="11"/>
  <c r="AN420" i="11"/>
  <c r="BE420" i="11"/>
  <c r="AN680" i="11"/>
  <c r="BE680" i="11"/>
  <c r="AN203" i="11"/>
  <c r="BE203" i="11"/>
  <c r="AN489" i="11"/>
  <c r="BE489" i="11"/>
  <c r="AN789" i="11"/>
  <c r="BE789" i="11"/>
  <c r="AN940" i="11"/>
  <c r="BE940" i="11"/>
  <c r="AN53" i="11"/>
  <c r="BE53" i="11"/>
  <c r="AN72" i="11"/>
  <c r="BE72" i="11"/>
  <c r="AN963" i="11"/>
  <c r="BE963" i="11"/>
  <c r="AN31" i="11"/>
  <c r="BE31" i="11"/>
  <c r="AN283" i="11"/>
  <c r="BE283" i="11"/>
  <c r="AN384" i="11"/>
  <c r="BE384" i="11"/>
  <c r="AN890" i="11"/>
  <c r="BE890" i="11"/>
  <c r="AN77" i="11"/>
  <c r="BE77" i="11"/>
  <c r="AN133" i="11"/>
  <c r="BE133" i="11"/>
  <c r="AN266" i="11"/>
  <c r="BE266" i="11"/>
  <c r="AN949" i="11"/>
  <c r="BE949" i="11"/>
  <c r="AN233" i="11"/>
  <c r="BE233" i="11"/>
  <c r="AN776" i="11"/>
  <c r="BE776" i="11"/>
  <c r="AN924" i="11"/>
  <c r="BE924" i="11"/>
  <c r="AN261" i="11"/>
  <c r="BE261" i="11"/>
  <c r="AN13" i="11"/>
  <c r="BE13" i="11"/>
  <c r="AN35" i="11"/>
  <c r="BE35" i="11"/>
  <c r="AN661" i="11"/>
  <c r="BE661" i="11"/>
  <c r="AN996" i="11"/>
  <c r="BE996" i="11"/>
  <c r="AN286" i="11"/>
  <c r="BE286" i="11"/>
  <c r="AN999" i="11"/>
  <c r="BE999" i="11"/>
  <c r="AN632" i="11"/>
  <c r="BE632" i="11"/>
  <c r="AN28" i="11"/>
  <c r="BE28" i="11"/>
  <c r="AN929" i="11"/>
  <c r="BE929" i="11"/>
  <c r="AN902" i="11"/>
  <c r="BE902" i="11"/>
  <c r="AN548" i="11"/>
  <c r="BE548" i="11"/>
  <c r="AN866" i="11"/>
  <c r="BE866" i="11"/>
  <c r="AN562" i="11"/>
  <c r="BE562" i="11"/>
  <c r="AN845" i="11"/>
  <c r="BE845" i="11"/>
  <c r="AN655" i="11"/>
  <c r="BE655" i="11"/>
  <c r="AN857" i="11"/>
  <c r="BE857" i="11"/>
  <c r="AN364" i="11"/>
  <c r="BE364" i="11"/>
  <c r="AN348" i="11"/>
  <c r="BE348" i="11"/>
  <c r="AN665" i="11"/>
  <c r="BE665" i="11"/>
  <c r="AN446" i="11"/>
  <c r="BE446" i="11"/>
  <c r="AN159" i="11"/>
  <c r="BE159" i="11"/>
  <c r="AN267" i="11"/>
  <c r="BE267" i="11"/>
  <c r="AN219" i="11"/>
  <c r="BE219" i="11"/>
  <c r="AN476" i="11"/>
  <c r="BE476" i="11"/>
  <c r="AN299" i="11"/>
  <c r="BE299" i="11"/>
  <c r="AN224" i="11"/>
  <c r="BE224" i="11"/>
  <c r="AN295" i="11"/>
  <c r="BE295" i="11"/>
  <c r="AN67" i="11"/>
  <c r="BE67" i="11"/>
  <c r="AN270" i="11"/>
  <c r="BE270" i="11"/>
  <c r="AN217" i="11"/>
  <c r="BE217" i="11"/>
  <c r="AN897" i="11"/>
  <c r="BE897" i="11"/>
  <c r="AN196" i="11"/>
  <c r="BE196" i="11"/>
  <c r="AN995" i="11"/>
  <c r="BE995" i="11"/>
  <c r="AN157" i="11"/>
  <c r="BE157" i="11"/>
  <c r="AN78" i="11"/>
  <c r="BE78" i="11"/>
  <c r="AN208" i="11"/>
  <c r="BE208" i="11"/>
  <c r="AN729" i="11"/>
  <c r="BE729" i="11"/>
  <c r="AN495" i="11"/>
  <c r="BE495" i="11"/>
  <c r="AN976" i="11"/>
  <c r="BE976" i="11"/>
  <c r="AN993" i="11"/>
  <c r="BE993" i="11"/>
  <c r="AJ7" i="11"/>
  <c r="AL509" i="11"/>
  <c r="AL755" i="11"/>
  <c r="AL617" i="11"/>
  <c r="AL879" i="11"/>
  <c r="AL417" i="11"/>
  <c r="AL571" i="11"/>
  <c r="AL247" i="11"/>
  <c r="AL638" i="11"/>
  <c r="AL410" i="11"/>
  <c r="AL615" i="11"/>
  <c r="AL191" i="11"/>
  <c r="AL373" i="11"/>
  <c r="AL832" i="11"/>
  <c r="AL947" i="11"/>
  <c r="AL588" i="11"/>
  <c r="AL485" i="11"/>
  <c r="AL803" i="11"/>
  <c r="AL842" i="11"/>
  <c r="AL559" i="11"/>
  <c r="AL575" i="11"/>
  <c r="AL455" i="11"/>
  <c r="AL342" i="11"/>
  <c r="AL524" i="11"/>
  <c r="AL573" i="11"/>
  <c r="AL239" i="11"/>
  <c r="AL319" i="11"/>
  <c r="AL552" i="11"/>
  <c r="AL32" i="11"/>
  <c r="AL958" i="11"/>
  <c r="AL107" i="11"/>
  <c r="AL195" i="11"/>
  <c r="AL676" i="11"/>
  <c r="AL499" i="11"/>
  <c r="AL38" i="11"/>
  <c r="AL473" i="11"/>
  <c r="AL11" i="11"/>
  <c r="AL889" i="11"/>
  <c r="AL708" i="11"/>
  <c r="AL397" i="11"/>
  <c r="AL137" i="11"/>
  <c r="AL718" i="11"/>
  <c r="AL781" i="11"/>
  <c r="AL461" i="11"/>
  <c r="AL312" i="11"/>
  <c r="AL896" i="11"/>
  <c r="AL823" i="11"/>
  <c r="AL721" i="11"/>
  <c r="AL599" i="11"/>
  <c r="AL669" i="11"/>
  <c r="AL598" i="11"/>
  <c r="AL407" i="11"/>
  <c r="AL503" i="11"/>
  <c r="AL614" i="11"/>
  <c r="AL41" i="11"/>
  <c r="AL545" i="11"/>
  <c r="AL861" i="11"/>
  <c r="AL284" i="11"/>
  <c r="AL274" i="11"/>
  <c r="AL835" i="11"/>
  <c r="AL600" i="11"/>
  <c r="AL700" i="11"/>
  <c r="AL549" i="11"/>
  <c r="AL706" i="11"/>
  <c r="AL612" i="11"/>
  <c r="AL521" i="11"/>
  <c r="AL967" i="11"/>
  <c r="AL589" i="11"/>
  <c r="AL399" i="11"/>
  <c r="AL989" i="11"/>
  <c r="AL900" i="11"/>
  <c r="AL579" i="11"/>
  <c r="AL563" i="11"/>
  <c r="AL587" i="11"/>
  <c r="AL871" i="11"/>
  <c r="AL917" i="11"/>
  <c r="AL325" i="11"/>
  <c r="AL759" i="11"/>
  <c r="AL733" i="11"/>
  <c r="AL956" i="11"/>
  <c r="AL934" i="11"/>
  <c r="AL948" i="11"/>
  <c r="AL726" i="11"/>
  <c r="AL719" i="11"/>
  <c r="AL229" i="11"/>
  <c r="AL937" i="11"/>
  <c r="AL907" i="11"/>
  <c r="AL56" i="11"/>
  <c r="AL168" i="11"/>
  <c r="AL895" i="11"/>
  <c r="AL523" i="11"/>
  <c r="AL738" i="11"/>
  <c r="AL75" i="11"/>
  <c r="AL712" i="11"/>
  <c r="AL770" i="11"/>
  <c r="AL493" i="11"/>
  <c r="AL554" i="11"/>
  <c r="AL522" i="11"/>
  <c r="AL293" i="11"/>
  <c r="AL405" i="11"/>
  <c r="AL734" i="11"/>
  <c r="AL594" i="11"/>
  <c r="AL698" i="11"/>
  <c r="AL630" i="11"/>
  <c r="AL15" i="11"/>
  <c r="AL131" i="11"/>
  <c r="AL413" i="11"/>
  <c r="AL453" i="11"/>
  <c r="AL639" i="11"/>
  <c r="AL913" i="11"/>
  <c r="AL510" i="11"/>
  <c r="AL467" i="11"/>
  <c r="AL720" i="11"/>
  <c r="AL807" i="11"/>
  <c r="AL103" i="11"/>
  <c r="AL666" i="11"/>
  <c r="AL784" i="11"/>
  <c r="AL1000" i="11"/>
  <c r="AL604" i="11"/>
  <c r="AL792" i="11"/>
  <c r="AL560" i="11"/>
  <c r="AL401" i="11"/>
  <c r="AL17" i="11"/>
  <c r="AL922" i="11"/>
  <c r="AL149" i="11"/>
  <c r="AL613" i="11"/>
  <c r="AL412" i="11"/>
  <c r="AL568" i="11"/>
  <c r="AL664" i="11"/>
  <c r="AL753" i="11"/>
  <c r="AL812" i="11"/>
  <c r="AL460" i="11"/>
  <c r="AL618" i="11"/>
  <c r="AL1019" i="11"/>
  <c r="AL314" i="11"/>
  <c r="AL235" i="11"/>
  <c r="AL802" i="11"/>
  <c r="AL831" i="11"/>
  <c r="AL647" i="11"/>
  <c r="AL725" i="11"/>
  <c r="AL878" i="11"/>
  <c r="AL444" i="11"/>
  <c r="AL498" i="11"/>
  <c r="AL331" i="11"/>
  <c r="AL22" i="11"/>
  <c r="AL528" i="11"/>
  <c r="AL926" i="11"/>
  <c r="AL395" i="11"/>
  <c r="AL983" i="11"/>
  <c r="AL581" i="11"/>
  <c r="AL482" i="11"/>
  <c r="AL363" i="11"/>
  <c r="AL754" i="11"/>
  <c r="AL868" i="11"/>
  <c r="AL92" i="11"/>
  <c r="AL535" i="11"/>
  <c r="AL232" i="11"/>
  <c r="AL220" i="11"/>
  <c r="AL1028" i="11"/>
  <c r="AL794" i="11"/>
  <c r="AL540" i="11"/>
  <c r="AL95" i="11"/>
  <c r="AL724" i="11"/>
  <c r="AL43" i="11"/>
  <c r="AL151" i="11"/>
  <c r="AL365" i="11"/>
  <c r="AL532" i="11"/>
  <c r="AL34" i="11"/>
  <c r="AL19" i="11"/>
  <c r="AL986" i="11"/>
  <c r="AL972" i="11"/>
  <c r="AL805" i="11"/>
  <c r="AL290" i="11"/>
  <c r="AL478" i="11"/>
  <c r="AL411" i="11"/>
  <c r="AL1009" i="11"/>
  <c r="AL688" i="11"/>
  <c r="AL124" i="11"/>
  <c r="AL727" i="11"/>
  <c r="AL450" i="11"/>
  <c r="AL757" i="11"/>
  <c r="AL106" i="11"/>
  <c r="AL744" i="11"/>
  <c r="AL353" i="11"/>
  <c r="AL621" i="11"/>
  <c r="AL140" i="11"/>
  <c r="AL309" i="11"/>
  <c r="AL142" i="11"/>
  <c r="AL808" i="11"/>
  <c r="AL572" i="11"/>
  <c r="AL763" i="11"/>
  <c r="AL607" i="11"/>
  <c r="AL393" i="11"/>
  <c r="AL409" i="11"/>
  <c r="AL244" i="11"/>
  <c r="AL811" i="11"/>
  <c r="AL241" i="11"/>
  <c r="AL541" i="11"/>
  <c r="AL950" i="11"/>
  <c r="AL628" i="11"/>
  <c r="AL464" i="11"/>
  <c r="AL294" i="11"/>
  <c r="AL1023" i="11"/>
  <c r="AL30" i="11"/>
  <c r="AL214" i="11"/>
  <c r="AL584" i="11"/>
  <c r="AL681" i="11"/>
  <c r="AL643" i="11"/>
  <c r="AL801" i="11"/>
  <c r="AL326" i="11"/>
  <c r="AL742" i="11"/>
  <c r="AL602" i="11"/>
  <c r="AL492" i="11"/>
  <c r="AL1014" i="11"/>
  <c r="AL659" i="11"/>
  <c r="AL504" i="11"/>
  <c r="AL809" i="11"/>
  <c r="AL317" i="11"/>
  <c r="AL702" i="11"/>
  <c r="AL577" i="11"/>
  <c r="AL253" i="11"/>
  <c r="AL867" i="11"/>
  <c r="AL968" i="11"/>
  <c r="AL585" i="11"/>
  <c r="AL335" i="11"/>
  <c r="AL582" i="11"/>
  <c r="AL939" i="11"/>
  <c r="AL998" i="11"/>
  <c r="AL977" i="11"/>
  <c r="AL941" i="11"/>
  <c r="AL337" i="11"/>
  <c r="AL971" i="11"/>
  <c r="AL887" i="11"/>
  <c r="AL791" i="11"/>
  <c r="AL318" i="11"/>
  <c r="AL89" i="11"/>
  <c r="AL403" i="11"/>
  <c r="AL514" i="11"/>
  <c r="AL1005" i="11"/>
  <c r="AL649" i="11"/>
  <c r="AL310" i="11"/>
  <c r="AL210" i="11"/>
  <c r="AL849" i="11"/>
  <c r="AL606" i="11"/>
  <c r="AL980" i="11"/>
  <c r="AL171" i="11"/>
  <c r="AL623" i="11"/>
  <c r="AL788" i="11"/>
  <c r="AL500" i="11"/>
  <c r="AL24" i="11"/>
  <c r="AL520" i="11"/>
  <c r="AL58" i="11"/>
  <c r="AL696" i="11"/>
  <c r="AL1008" i="11"/>
  <c r="AL750" i="11"/>
  <c r="AL737" i="11"/>
  <c r="AL287" i="11"/>
  <c r="AL714" i="11"/>
  <c r="AL394" i="11"/>
  <c r="AL768" i="11"/>
  <c r="AL884" i="11"/>
  <c r="AL345" i="11"/>
  <c r="AL834" i="11"/>
  <c r="AL543" i="11"/>
  <c r="AL282" i="11"/>
  <c r="AL888" i="11"/>
  <c r="AL1025" i="11"/>
  <c r="AL36" i="11"/>
  <c r="AL1030" i="11"/>
  <c r="AL50" i="11"/>
  <c r="AL161" i="11"/>
  <c r="AL609" i="11"/>
  <c r="AL855" i="11"/>
  <c r="AL740" i="11"/>
  <c r="AL988" i="11"/>
  <c r="AL790" i="11"/>
  <c r="AL544" i="11"/>
  <c r="AL12" i="11"/>
  <c r="AL707" i="11"/>
  <c r="AL650" i="11"/>
  <c r="AL611" i="11"/>
  <c r="AL490" i="11"/>
  <c r="AL642" i="11"/>
  <c r="AL45" i="11"/>
  <c r="AL629" i="11"/>
  <c r="AL459" i="11"/>
  <c r="AL505" i="11"/>
  <c r="AL440" i="11"/>
  <c r="AL713" i="11"/>
  <c r="AL340" i="11"/>
  <c r="AL762" i="11"/>
  <c r="AL145" i="11"/>
  <c r="AL20" i="11"/>
  <c r="AL347" i="11"/>
  <c r="AL536" i="11"/>
  <c r="AL605" i="11"/>
  <c r="AL70" i="11"/>
  <c r="AL787" i="11"/>
  <c r="AL825" i="11"/>
  <c r="AL349" i="11"/>
  <c r="AL112" i="11"/>
  <c r="AL657" i="11"/>
  <c r="AL746" i="11"/>
  <c r="AL84" i="11"/>
  <c r="AL323" i="11"/>
  <c r="AL539" i="11"/>
  <c r="AL357" i="11"/>
  <c r="AL385" i="11"/>
  <c r="AL603" i="11"/>
  <c r="AL182" i="11"/>
  <c r="AL547" i="11"/>
  <c r="AL315" i="11"/>
  <c r="AL576" i="11"/>
  <c r="AL590" i="11"/>
  <c r="AL416" i="11"/>
  <c r="AL338" i="11"/>
  <c r="AL454" i="11"/>
  <c r="AL701" i="11"/>
  <c r="AL911" i="11"/>
  <c r="AL709" i="11"/>
  <c r="AL633" i="11"/>
  <c r="AL844" i="11"/>
  <c r="AL329" i="11"/>
  <c r="AL837" i="11"/>
  <c r="AL344" i="11"/>
  <c r="AL330" i="11"/>
  <c r="AL882" i="11"/>
  <c r="AL292" i="11"/>
  <c r="AL73" i="11"/>
  <c r="AL305" i="11"/>
  <c r="AL465" i="11"/>
  <c r="AL530" i="11"/>
  <c r="AL207" i="11"/>
  <c r="AL813" i="11"/>
  <c r="AL537" i="11"/>
  <c r="AL513" i="11"/>
  <c r="AL764" i="11"/>
  <c r="AL758" i="11"/>
  <c r="AL981" i="11"/>
  <c r="AL634" i="11"/>
  <c r="AL527" i="11"/>
  <c r="AL767" i="11"/>
  <c r="AL608" i="11"/>
  <c r="AL362" i="11"/>
  <c r="AL406" i="11"/>
  <c r="AL435" i="11"/>
  <c r="AL474" i="11"/>
  <c r="AL557" i="11"/>
  <c r="AL526" i="11"/>
  <c r="AL994" i="11"/>
  <c r="AL798" i="11"/>
  <c r="AL683" i="11"/>
  <c r="AL408" i="11"/>
  <c r="AL601" i="11"/>
  <c r="AL1029" i="11"/>
  <c r="AL741" i="11"/>
  <c r="AL731" i="11"/>
  <c r="AL854" i="11"/>
  <c r="AL343" i="11"/>
  <c r="AL677" i="11"/>
  <c r="AL806" i="11"/>
  <c r="AL534" i="11"/>
  <c r="AL378" i="11"/>
  <c r="AL396" i="11"/>
  <c r="AL216" i="11"/>
  <c r="AL506" i="11"/>
  <c r="AL873" i="11"/>
  <c r="AL796" i="11"/>
  <c r="AL109" i="11"/>
  <c r="AL620" i="11"/>
  <c r="AL783" i="11"/>
  <c r="AL350" i="11"/>
  <c r="AL85" i="11"/>
  <c r="AL830" i="11"/>
  <c r="AL918" i="11"/>
  <c r="AL932" i="11"/>
  <c r="AL202" i="11"/>
  <c r="AL821" i="11"/>
  <c r="AL48" i="11"/>
  <c r="AL436" i="11"/>
  <c r="AL185" i="11"/>
  <c r="AL586" i="11"/>
  <c r="AL538" i="11"/>
  <c r="AL569" i="11"/>
  <c r="AL428" i="11"/>
  <c r="AL389" i="11"/>
  <c r="AL398" i="11"/>
  <c r="AL678" i="11"/>
  <c r="AL982" i="11"/>
  <c r="AL797" i="11"/>
  <c r="AL126" i="11"/>
  <c r="AL550" i="11"/>
  <c r="AL935" i="11"/>
  <c r="AL516" i="11"/>
  <c r="AL308" i="11"/>
  <c r="AL644" i="11"/>
  <c r="AL774" i="11"/>
  <c r="AL79" i="11"/>
  <c r="AL415" i="11"/>
  <c r="AL519" i="11"/>
  <c r="AL997" i="11"/>
  <c r="AL695" i="11"/>
  <c r="AL859" i="11"/>
  <c r="AL697" i="11"/>
  <c r="AL780" i="11"/>
  <c r="AL496" i="11"/>
  <c r="AL610" i="11"/>
  <c r="AL40" i="11"/>
  <c r="AL1018" i="11"/>
  <c r="AL841" i="11"/>
  <c r="AL690" i="11"/>
  <c r="AL951" i="11"/>
  <c r="AL1022" i="11"/>
  <c r="AL529" i="11"/>
  <c r="AL14" i="11"/>
  <c r="AL777" i="11"/>
  <c r="AL129" i="11"/>
  <c r="AL166" i="11"/>
  <c r="AL265" i="11"/>
  <c r="AL627" i="11"/>
  <c r="AL316" i="11"/>
  <c r="AL876" i="11"/>
  <c r="AL1032" i="11"/>
  <c r="AL957" i="11"/>
  <c r="AL691" i="11"/>
  <c r="AL622" i="11"/>
  <c r="AL120" i="11"/>
  <c r="AL860" i="11"/>
  <c r="AL1026" i="11"/>
  <c r="AL302" i="11"/>
  <c r="AL749" i="11"/>
  <c r="AL583" i="11"/>
  <c r="AL1031" i="11"/>
  <c r="AL561" i="11"/>
  <c r="AL423" i="11"/>
  <c r="AL565" i="11"/>
  <c r="AL443" i="11"/>
  <c r="AL304" i="11"/>
  <c r="AL970" i="11"/>
  <c r="AL1024" i="11"/>
  <c r="AL660" i="11"/>
  <c r="AL1012" i="11"/>
  <c r="AL531" i="11"/>
  <c r="AL296" i="11"/>
  <c r="AL311" i="11"/>
  <c r="AL128" i="11"/>
  <c r="AL739" i="11"/>
  <c r="AL525" i="11"/>
  <c r="AL255" i="11"/>
  <c r="AL625" i="11"/>
  <c r="AL626" i="11"/>
  <c r="AL1003" i="11"/>
  <c r="AL933" i="11"/>
  <c r="AL68" i="11"/>
  <c r="AL875" i="11"/>
  <c r="AL551" i="11"/>
  <c r="AL748" i="11"/>
  <c r="AL379" i="11"/>
  <c r="AL672" i="11"/>
  <c r="AL546" i="11"/>
  <c r="AL1035" i="11"/>
  <c r="AL800" i="11"/>
  <c r="AL155" i="11"/>
  <c r="AL63" i="11"/>
  <c r="AL414" i="11"/>
  <c r="AL745" i="11"/>
  <c r="AL332" i="11"/>
  <c r="AL102" i="11"/>
  <c r="AL402" i="11"/>
  <c r="AL786" i="11"/>
  <c r="AL616" i="11"/>
  <c r="AL419" i="11"/>
  <c r="AL682" i="11"/>
  <c r="AL276" i="11"/>
  <c r="AL404" i="11"/>
  <c r="AL507" i="11"/>
  <c r="AL675" i="11"/>
  <c r="AL200" i="11"/>
  <c r="AL865" i="11"/>
  <c r="AL18" i="11"/>
  <c r="AL390" i="11"/>
  <c r="AL123" i="11"/>
  <c r="AL533" i="11"/>
  <c r="AL392" i="11"/>
  <c r="AL351" i="11"/>
  <c r="AL570" i="11"/>
  <c r="AL928" i="11"/>
  <c r="AL574" i="11"/>
  <c r="AL567" i="11"/>
  <c r="AL313" i="11"/>
  <c r="AL836" i="11"/>
  <c r="AL820" i="11"/>
  <c r="AL880" i="11"/>
  <c r="AL194" i="11"/>
  <c r="AL960" i="11"/>
  <c r="AL992" i="11"/>
  <c r="AL391" i="11"/>
  <c r="AL985" i="11"/>
  <c r="AL824" i="11"/>
  <c r="AL872" i="11"/>
  <c r="AL328" i="11"/>
  <c r="AL512" i="11"/>
  <c r="AL978" i="11"/>
  <c r="AL938" i="11"/>
  <c r="AL1002" i="11"/>
  <c r="AL517" i="11"/>
  <c r="AL943" i="11"/>
  <c r="AL564" i="11"/>
  <c r="AL817" i="11"/>
  <c r="AL886" i="11"/>
  <c r="AL818" i="11"/>
  <c r="AL327" i="11"/>
  <c r="AL578" i="11"/>
  <c r="AL906" i="11"/>
  <c r="AL580" i="11"/>
  <c r="AL262" i="11"/>
  <c r="AL944" i="11"/>
  <c r="AL964" i="11"/>
  <c r="AL919" i="11"/>
  <c r="AL595" i="11"/>
  <c r="AL883" i="11"/>
  <c r="AN957" i="11" l="1"/>
  <c r="BE957" i="11"/>
  <c r="AN588" i="11"/>
  <c r="BE588" i="11"/>
  <c r="AN102" i="11"/>
  <c r="BE102" i="11"/>
  <c r="AN677" i="11"/>
  <c r="BE677" i="11"/>
  <c r="AN992" i="11"/>
  <c r="BE992" i="11"/>
  <c r="AN419" i="11"/>
  <c r="BE419" i="11"/>
  <c r="AN525" i="11"/>
  <c r="BE525" i="11"/>
  <c r="AN951" i="11"/>
  <c r="BE951" i="11"/>
  <c r="AN396" i="11"/>
  <c r="BE396" i="11"/>
  <c r="AN292" i="11"/>
  <c r="BE292" i="11"/>
  <c r="AN84" i="11"/>
  <c r="BE84" i="11"/>
  <c r="AN737" i="11"/>
  <c r="BE737" i="11"/>
  <c r="AN643" i="11"/>
  <c r="BE643" i="11"/>
  <c r="AN805" i="11"/>
  <c r="BE805" i="11"/>
  <c r="AN395" i="11"/>
  <c r="BE395" i="11"/>
  <c r="AN922" i="11"/>
  <c r="BE922" i="11"/>
  <c r="AN405" i="11"/>
  <c r="BE405" i="11"/>
  <c r="AN706" i="11"/>
  <c r="BE706" i="11"/>
  <c r="AN407" i="11"/>
  <c r="BE407" i="11"/>
  <c r="AN919" i="11"/>
  <c r="BE919" i="11"/>
  <c r="AN943" i="11"/>
  <c r="BE943" i="11"/>
  <c r="AN960" i="11"/>
  <c r="BE960" i="11"/>
  <c r="AN533" i="11"/>
  <c r="BE533" i="11"/>
  <c r="AN616" i="11"/>
  <c r="BE616" i="11"/>
  <c r="AN672" i="11"/>
  <c r="BE672" i="11"/>
  <c r="AN739" i="11"/>
  <c r="BE739" i="11"/>
  <c r="AN423" i="11"/>
  <c r="BE423" i="11"/>
  <c r="AN1032" i="11"/>
  <c r="BE1032" i="11"/>
  <c r="AN690" i="11"/>
  <c r="BE690" i="11"/>
  <c r="AN415" i="11"/>
  <c r="BE415" i="11"/>
  <c r="AN398" i="11"/>
  <c r="BE398" i="11"/>
  <c r="AN918" i="11"/>
  <c r="BE918" i="11"/>
  <c r="AN378" i="11"/>
  <c r="BE378" i="11"/>
  <c r="AN798" i="11"/>
  <c r="BE798" i="11"/>
  <c r="AN981" i="11"/>
  <c r="BE981" i="11"/>
  <c r="AN882" i="11"/>
  <c r="BE882" i="11"/>
  <c r="AN416" i="11"/>
  <c r="BE416" i="11"/>
  <c r="AN746" i="11"/>
  <c r="BE746" i="11"/>
  <c r="AN762" i="11"/>
  <c r="BE762" i="11"/>
  <c r="AN707" i="11"/>
  <c r="BE707" i="11"/>
  <c r="AN1025" i="11"/>
  <c r="BE1025" i="11"/>
  <c r="AN750" i="11"/>
  <c r="BE750" i="11"/>
  <c r="AN849" i="11"/>
  <c r="BE849" i="11"/>
  <c r="AN337" i="11"/>
  <c r="BE337" i="11"/>
  <c r="AN702" i="11"/>
  <c r="BE702" i="11"/>
  <c r="AN681" i="11"/>
  <c r="BE681" i="11"/>
  <c r="AN244" i="11"/>
  <c r="BE244" i="11"/>
  <c r="AN744" i="11"/>
  <c r="BE744" i="11"/>
  <c r="AN972" i="11"/>
  <c r="BE972" i="11"/>
  <c r="AN1028" i="11"/>
  <c r="BE1028" i="11"/>
  <c r="AN926" i="11"/>
  <c r="BE926" i="11"/>
  <c r="AN314" i="11"/>
  <c r="BE314" i="11"/>
  <c r="AN17" i="11"/>
  <c r="BE17" i="11"/>
  <c r="AN510" i="11"/>
  <c r="BE510" i="11"/>
  <c r="AN293" i="11"/>
  <c r="BE293" i="11"/>
  <c r="AN907" i="11"/>
  <c r="BE907" i="11"/>
  <c r="AN871" i="11"/>
  <c r="BE871" i="11"/>
  <c r="AN549" i="11"/>
  <c r="BE549" i="11"/>
  <c r="AN598" i="11"/>
  <c r="BE598" i="11"/>
  <c r="AN708" i="11"/>
  <c r="BE708" i="11"/>
  <c r="AN319" i="11"/>
  <c r="BE319" i="11"/>
  <c r="AN947" i="11"/>
  <c r="BE947" i="11"/>
  <c r="AN755" i="11"/>
  <c r="BE755" i="11"/>
  <c r="AN262" i="11"/>
  <c r="BE262" i="11"/>
  <c r="AN551" i="11"/>
  <c r="BE551" i="11"/>
  <c r="AN627" i="11"/>
  <c r="BE627" i="11"/>
  <c r="AN564" i="11"/>
  <c r="BE564" i="11"/>
  <c r="AN546" i="11"/>
  <c r="BE546" i="11"/>
  <c r="AN519" i="11"/>
  <c r="BE519" i="11"/>
  <c r="AN634" i="11"/>
  <c r="BE634" i="11"/>
  <c r="AN650" i="11"/>
  <c r="BE650" i="11"/>
  <c r="AN971" i="11"/>
  <c r="BE971" i="11"/>
  <c r="AN353" i="11"/>
  <c r="BE353" i="11"/>
  <c r="AN235" i="11"/>
  <c r="BE235" i="11"/>
  <c r="AN56" i="11"/>
  <c r="BE56" i="11"/>
  <c r="AN552" i="11"/>
  <c r="BE552" i="11"/>
  <c r="AN194" i="11"/>
  <c r="BE194" i="11"/>
  <c r="AN379" i="11"/>
  <c r="BE379" i="11"/>
  <c r="AN128" i="11"/>
  <c r="BE128" i="11"/>
  <c r="AN876" i="11"/>
  <c r="BE876" i="11"/>
  <c r="AN841" i="11"/>
  <c r="BE841" i="11"/>
  <c r="AN79" i="11"/>
  <c r="BE79" i="11"/>
  <c r="AN389" i="11"/>
  <c r="BE389" i="11"/>
  <c r="AN830" i="11"/>
  <c r="BE830" i="11"/>
  <c r="AN534" i="11"/>
  <c r="BE534" i="11"/>
  <c r="AN758" i="11"/>
  <c r="BE758" i="11"/>
  <c r="AN330" i="11"/>
  <c r="BE330" i="11"/>
  <c r="AN590" i="11"/>
  <c r="BE590" i="11"/>
  <c r="AN657" i="11"/>
  <c r="BE657" i="11"/>
  <c r="AN340" i="11"/>
  <c r="BE340" i="11"/>
  <c r="AN12" i="11"/>
  <c r="BE12" i="11"/>
  <c r="AN888" i="11"/>
  <c r="BE888" i="11"/>
  <c r="AN1008" i="11"/>
  <c r="BE1008" i="11"/>
  <c r="AN210" i="11"/>
  <c r="BE210" i="11"/>
  <c r="AN941" i="11"/>
  <c r="BE941" i="11"/>
  <c r="AN317" i="11"/>
  <c r="BE317" i="11"/>
  <c r="AN584" i="11"/>
  <c r="BE584" i="11"/>
  <c r="AN409" i="11"/>
  <c r="BE409" i="11"/>
  <c r="AN106" i="11"/>
  <c r="BE106" i="11"/>
  <c r="AN986" i="11"/>
  <c r="BE986" i="11"/>
  <c r="AN220" i="11"/>
  <c r="BE220" i="11"/>
  <c r="AN528" i="11"/>
  <c r="BE528" i="11"/>
  <c r="AN1019" i="11"/>
  <c r="BE1019" i="11"/>
  <c r="AN401" i="11"/>
  <c r="BE401" i="11"/>
  <c r="AN913" i="11"/>
  <c r="BE913" i="11"/>
  <c r="AN522" i="11"/>
  <c r="BE522" i="11"/>
  <c r="AN937" i="11"/>
  <c r="BE937" i="11"/>
  <c r="AN587" i="11"/>
  <c r="BE587" i="11"/>
  <c r="AN700" i="11"/>
  <c r="BE700" i="11"/>
  <c r="AN669" i="11"/>
  <c r="BE669" i="11"/>
  <c r="AN889" i="11"/>
  <c r="BE889" i="11"/>
  <c r="AN239" i="11"/>
  <c r="BE239" i="11"/>
  <c r="AN832" i="11"/>
  <c r="BE832" i="11"/>
  <c r="AN509" i="11"/>
  <c r="BE509" i="11"/>
  <c r="AN820" i="11"/>
  <c r="BE820" i="11"/>
  <c r="AN569" i="11"/>
  <c r="BE569" i="11"/>
  <c r="AN595" i="11"/>
  <c r="BE595" i="11"/>
  <c r="AN392" i="11"/>
  <c r="BE392" i="11"/>
  <c r="AN565" i="11"/>
  <c r="BE565" i="11"/>
  <c r="AN678" i="11"/>
  <c r="BE678" i="11"/>
  <c r="AN932" i="11"/>
  <c r="BE932" i="11"/>
  <c r="AN683" i="11"/>
  <c r="BE683" i="11"/>
  <c r="AN338" i="11"/>
  <c r="BE338" i="11"/>
  <c r="AN145" i="11"/>
  <c r="BE145" i="11"/>
  <c r="AN36" i="11"/>
  <c r="BE36" i="11"/>
  <c r="AN606" i="11"/>
  <c r="BE606" i="11"/>
  <c r="AN577" i="11"/>
  <c r="BE577" i="11"/>
  <c r="AN811" i="11"/>
  <c r="BE811" i="11"/>
  <c r="AN794" i="11"/>
  <c r="BE794" i="11"/>
  <c r="AN467" i="11"/>
  <c r="BE467" i="11"/>
  <c r="AN917" i="11"/>
  <c r="BE917" i="11"/>
  <c r="AN397" i="11"/>
  <c r="BE397" i="11"/>
  <c r="AN617" i="11"/>
  <c r="BE617" i="11"/>
  <c r="AN964" i="11"/>
  <c r="BE964" i="11"/>
  <c r="AN517" i="11"/>
  <c r="BE517" i="11"/>
  <c r="AN123" i="11"/>
  <c r="BE123" i="11"/>
  <c r="AN786" i="11"/>
  <c r="BE786" i="11"/>
  <c r="AN561" i="11"/>
  <c r="BE561" i="11"/>
  <c r="AN994" i="11"/>
  <c r="BE994" i="11"/>
  <c r="AN944" i="11"/>
  <c r="BE944" i="11"/>
  <c r="AN1002" i="11"/>
  <c r="BE1002" i="11"/>
  <c r="AN880" i="11"/>
  <c r="BE880" i="11"/>
  <c r="AN390" i="11"/>
  <c r="BE390" i="11"/>
  <c r="AN402" i="11"/>
  <c r="BE402" i="11"/>
  <c r="AN748" i="11"/>
  <c r="BE748" i="11"/>
  <c r="AN311" i="11"/>
  <c r="BE311" i="11"/>
  <c r="AN1031" i="11"/>
  <c r="BE1031" i="11"/>
  <c r="AN316" i="11"/>
  <c r="BE316" i="11"/>
  <c r="AN1018" i="11"/>
  <c r="BE1018" i="11"/>
  <c r="AN774" i="11"/>
  <c r="BE774" i="11"/>
  <c r="AN428" i="11"/>
  <c r="BE428" i="11"/>
  <c r="AN85" i="11"/>
  <c r="BE85" i="11"/>
  <c r="AN806" i="11"/>
  <c r="BE806" i="11"/>
  <c r="AN526" i="11"/>
  <c r="BE526" i="11"/>
  <c r="AN764" i="11"/>
  <c r="BE764" i="11"/>
  <c r="AN344" i="11"/>
  <c r="BE344" i="11"/>
  <c r="AN576" i="11"/>
  <c r="BE576" i="11"/>
  <c r="AN112" i="11"/>
  <c r="BE112" i="11"/>
  <c r="AN713" i="11"/>
  <c r="BE713" i="11"/>
  <c r="AN544" i="11"/>
  <c r="BE544" i="11"/>
  <c r="AN282" i="11"/>
  <c r="BE282" i="11"/>
  <c r="AN696" i="11"/>
  <c r="BE696" i="11"/>
  <c r="AN310" i="11"/>
  <c r="BE310" i="11"/>
  <c r="AN977" i="11"/>
  <c r="BE977" i="11"/>
  <c r="AN809" i="11"/>
  <c r="BE809" i="11"/>
  <c r="AN214" i="11"/>
  <c r="BE214" i="11"/>
  <c r="AN393" i="11"/>
  <c r="BE393" i="11"/>
  <c r="AN757" i="11"/>
  <c r="BE757" i="11"/>
  <c r="AN19" i="11"/>
  <c r="BE19" i="11"/>
  <c r="AN232" i="11"/>
  <c r="BE232" i="11"/>
  <c r="AN22" i="11"/>
  <c r="BE22" i="11"/>
  <c r="AN618" i="11"/>
  <c r="BE618" i="11"/>
  <c r="AN560" i="11"/>
  <c r="BE560" i="11"/>
  <c r="AN639" i="11"/>
  <c r="BE639" i="11"/>
  <c r="AN554" i="11"/>
  <c r="BE554" i="11"/>
  <c r="AN229" i="11"/>
  <c r="BE229" i="11"/>
  <c r="AN563" i="11"/>
  <c r="BE563" i="11"/>
  <c r="AN600" i="11"/>
  <c r="BE600" i="11"/>
  <c r="AN599" i="11"/>
  <c r="BE599" i="11"/>
  <c r="AN11" i="11"/>
  <c r="BE11" i="11"/>
  <c r="AN573" i="11"/>
  <c r="BE573" i="11"/>
  <c r="AN373" i="11"/>
  <c r="BE373" i="11"/>
  <c r="AN938" i="11"/>
  <c r="BE938" i="11"/>
  <c r="AN40" i="11"/>
  <c r="BE40" i="11"/>
  <c r="AN837" i="11"/>
  <c r="BE837" i="11"/>
  <c r="AN58" i="11"/>
  <c r="BE58" i="11"/>
  <c r="AN607" i="11"/>
  <c r="BE607" i="11"/>
  <c r="AN331" i="11"/>
  <c r="BE331" i="11"/>
  <c r="AN493" i="11"/>
  <c r="BE493" i="11"/>
  <c r="AN721" i="11"/>
  <c r="BE721" i="11"/>
  <c r="AN580" i="11"/>
  <c r="BE580" i="11"/>
  <c r="AN978" i="11"/>
  <c r="BE978" i="11"/>
  <c r="AN836" i="11"/>
  <c r="BE836" i="11"/>
  <c r="AN865" i="11"/>
  <c r="BE865" i="11"/>
  <c r="AN332" i="11"/>
  <c r="BE332" i="11"/>
  <c r="AN875" i="11"/>
  <c r="BE875" i="11"/>
  <c r="AN531" i="11"/>
  <c r="BE531" i="11"/>
  <c r="AN749" i="11"/>
  <c r="BE749" i="11"/>
  <c r="AN265" i="11"/>
  <c r="BE265" i="11"/>
  <c r="AN610" i="11"/>
  <c r="BE610" i="11"/>
  <c r="AN308" i="11"/>
  <c r="BE308" i="11"/>
  <c r="AN538" i="11"/>
  <c r="BE538" i="11"/>
  <c r="AN783" i="11"/>
  <c r="BE783" i="11"/>
  <c r="AN343" i="11"/>
  <c r="BE343" i="11"/>
  <c r="AN474" i="11"/>
  <c r="BE474" i="11"/>
  <c r="AN537" i="11"/>
  <c r="BE537" i="11"/>
  <c r="AN329" i="11"/>
  <c r="BE329" i="11"/>
  <c r="AN547" i="11"/>
  <c r="BE547" i="11"/>
  <c r="AN825" i="11"/>
  <c r="BE825" i="11"/>
  <c r="AN505" i="11"/>
  <c r="BE505" i="11"/>
  <c r="AN988" i="11"/>
  <c r="BE988" i="11"/>
  <c r="AN834" i="11"/>
  <c r="BE834" i="11"/>
  <c r="AN520" i="11"/>
  <c r="BE520" i="11"/>
  <c r="AN1005" i="11"/>
  <c r="BE1005" i="11"/>
  <c r="AN939" i="11"/>
  <c r="BE939" i="11"/>
  <c r="AN659" i="11"/>
  <c r="BE659" i="11"/>
  <c r="AN1023" i="11"/>
  <c r="BE1023" i="11"/>
  <c r="AN763" i="11"/>
  <c r="BE763" i="11"/>
  <c r="AN727" i="11"/>
  <c r="BE727" i="11"/>
  <c r="AN532" i="11"/>
  <c r="BE532" i="11"/>
  <c r="AN92" i="11"/>
  <c r="BE92" i="11"/>
  <c r="AN498" i="11"/>
  <c r="BE498" i="11"/>
  <c r="AN812" i="11"/>
  <c r="BE812" i="11"/>
  <c r="AN604" i="11"/>
  <c r="BE604" i="11"/>
  <c r="AN413" i="11"/>
  <c r="BE413" i="11"/>
  <c r="AN770" i="11"/>
  <c r="BE770" i="11"/>
  <c r="AN726" i="11"/>
  <c r="BE726" i="11"/>
  <c r="AN900" i="11"/>
  <c r="BE900" i="11"/>
  <c r="AN274" i="11"/>
  <c r="BE274" i="11"/>
  <c r="AN823" i="11"/>
  <c r="BE823" i="11"/>
  <c r="AN38" i="11"/>
  <c r="BE38" i="11"/>
  <c r="AN342" i="11"/>
  <c r="BE342" i="11"/>
  <c r="AN615" i="11"/>
  <c r="BE615" i="11"/>
  <c r="AN583" i="11"/>
  <c r="BE583" i="11"/>
  <c r="AN513" i="11"/>
  <c r="BE513" i="11"/>
  <c r="AN790" i="11"/>
  <c r="BE790" i="11"/>
  <c r="AN504" i="11"/>
  <c r="BE504" i="11"/>
  <c r="AN535" i="11"/>
  <c r="BE535" i="11"/>
  <c r="AN579" i="11"/>
  <c r="BE579" i="11"/>
  <c r="AN191" i="11"/>
  <c r="BE191" i="11"/>
  <c r="AN906" i="11"/>
  <c r="BE906" i="11"/>
  <c r="AN512" i="11"/>
  <c r="BE512" i="11"/>
  <c r="AN313" i="11"/>
  <c r="BE313" i="11"/>
  <c r="AN200" i="11"/>
  <c r="BE200" i="11"/>
  <c r="AN745" i="11"/>
  <c r="BE745" i="11"/>
  <c r="AN68" i="11"/>
  <c r="BE68" i="11"/>
  <c r="AN1012" i="11"/>
  <c r="BE1012" i="11"/>
  <c r="AN302" i="11"/>
  <c r="BE302" i="11"/>
  <c r="AN166" i="11"/>
  <c r="BE166" i="11"/>
  <c r="AN496" i="11"/>
  <c r="BE496" i="11"/>
  <c r="AN516" i="11"/>
  <c r="BE516" i="11"/>
  <c r="AN586" i="11"/>
  <c r="BE586" i="11"/>
  <c r="AN620" i="11"/>
  <c r="BE620" i="11"/>
  <c r="AN854" i="11"/>
  <c r="BE854" i="11"/>
  <c r="AN435" i="11"/>
  <c r="BE435" i="11"/>
  <c r="AN813" i="11"/>
  <c r="BE813" i="11"/>
  <c r="AN844" i="11"/>
  <c r="BE844" i="11"/>
  <c r="AN182" i="11"/>
  <c r="BE182" i="11"/>
  <c r="AN787" i="11"/>
  <c r="BE787" i="11"/>
  <c r="AN459" i="11"/>
  <c r="BE459" i="11"/>
  <c r="AN740" i="11"/>
  <c r="BE740" i="11"/>
  <c r="AN345" i="11"/>
  <c r="BE345" i="11"/>
  <c r="AN24" i="11"/>
  <c r="BE24" i="11"/>
  <c r="AN514" i="11"/>
  <c r="BE514" i="11"/>
  <c r="AN582" i="11"/>
  <c r="BE582" i="11"/>
  <c r="AN1014" i="11"/>
  <c r="BE1014" i="11"/>
  <c r="AN294" i="11"/>
  <c r="BE294" i="11"/>
  <c r="AN572" i="11"/>
  <c r="BE572" i="11"/>
  <c r="AN124" i="11"/>
  <c r="BE124" i="11"/>
  <c r="AN365" i="11"/>
  <c r="BE365" i="11"/>
  <c r="AN868" i="11"/>
  <c r="BE868" i="11"/>
  <c r="AN444" i="11"/>
  <c r="BE444" i="11"/>
  <c r="AN753" i="11"/>
  <c r="BE753" i="11"/>
  <c r="AN1000" i="11"/>
  <c r="BE1000" i="11"/>
  <c r="AN131" i="11"/>
  <c r="BE131" i="11"/>
  <c r="AN712" i="11"/>
  <c r="BE712" i="11"/>
  <c r="AN948" i="11"/>
  <c r="BE948" i="11"/>
  <c r="AN989" i="11"/>
  <c r="BE989" i="11"/>
  <c r="AN284" i="11"/>
  <c r="BE284" i="11"/>
  <c r="AN896" i="11"/>
  <c r="BE896" i="11"/>
  <c r="AN499" i="11"/>
  <c r="BE499" i="11"/>
  <c r="AN455" i="11"/>
  <c r="BE455" i="11"/>
  <c r="AN410" i="11"/>
  <c r="BE410" i="11"/>
  <c r="AN349" i="11"/>
  <c r="BE349" i="11"/>
  <c r="AN453" i="11"/>
  <c r="BE453" i="11"/>
  <c r="AN578" i="11"/>
  <c r="BE578" i="11"/>
  <c r="AN328" i="11"/>
  <c r="BE328" i="11"/>
  <c r="AN567" i="11"/>
  <c r="BE567" i="11"/>
  <c r="AN675" i="11"/>
  <c r="BE675" i="11"/>
  <c r="AN414" i="11"/>
  <c r="BE414" i="11"/>
  <c r="AN933" i="11"/>
  <c r="BE933" i="11"/>
  <c r="AN660" i="11"/>
  <c r="BE660" i="11"/>
  <c r="AN1026" i="11"/>
  <c r="BE1026" i="11"/>
  <c r="AN129" i="11"/>
  <c r="BE129" i="11"/>
  <c r="AN780" i="11"/>
  <c r="BE780" i="11"/>
  <c r="AN935" i="11"/>
  <c r="BE935" i="11"/>
  <c r="AN185" i="11"/>
  <c r="BE185" i="11"/>
  <c r="AN109" i="11"/>
  <c r="BE109" i="11"/>
  <c r="AN731" i="11"/>
  <c r="BE731" i="11"/>
  <c r="AN406" i="11"/>
  <c r="BE406" i="11"/>
  <c r="AN207" i="11"/>
  <c r="BE207" i="11"/>
  <c r="AN633" i="11"/>
  <c r="BE633" i="11"/>
  <c r="AN603" i="11"/>
  <c r="BE603" i="11"/>
  <c r="AN70" i="11"/>
  <c r="BE70" i="11"/>
  <c r="AN629" i="11"/>
  <c r="BE629" i="11"/>
  <c r="AN855" i="11"/>
  <c r="BE855" i="11"/>
  <c r="AN884" i="11"/>
  <c r="BE884" i="11"/>
  <c r="AN500" i="11"/>
  <c r="BE500" i="11"/>
  <c r="AN403" i="11"/>
  <c r="BE403" i="11"/>
  <c r="AN335" i="11"/>
  <c r="BE335" i="11"/>
  <c r="AN492" i="11"/>
  <c r="BE492" i="11"/>
  <c r="AN464" i="11"/>
  <c r="BE464" i="11"/>
  <c r="AN808" i="11"/>
  <c r="BE808" i="11"/>
  <c r="AN688" i="11"/>
  <c r="BE688" i="11"/>
  <c r="AN151" i="11"/>
  <c r="BE151" i="11"/>
  <c r="AN754" i="11"/>
  <c r="BE754" i="11"/>
  <c r="AN878" i="11"/>
  <c r="BE878" i="11"/>
  <c r="AN664" i="11"/>
  <c r="BE664" i="11"/>
  <c r="AN784" i="11"/>
  <c r="BE784" i="11"/>
  <c r="AN15" i="11"/>
  <c r="BE15" i="11"/>
  <c r="AN75" i="11"/>
  <c r="BE75" i="11"/>
  <c r="AN934" i="11"/>
  <c r="BE934" i="11"/>
  <c r="AN399" i="11"/>
  <c r="BE399" i="11"/>
  <c r="AN861" i="11"/>
  <c r="BE861" i="11"/>
  <c r="AN312" i="11"/>
  <c r="BE312" i="11"/>
  <c r="AN676" i="11"/>
  <c r="BE676" i="11"/>
  <c r="AN575" i="11"/>
  <c r="BE575" i="11"/>
  <c r="AN638" i="11"/>
  <c r="BE638" i="11"/>
  <c r="AN18" i="11"/>
  <c r="BE18" i="11"/>
  <c r="AN644" i="11"/>
  <c r="BE644" i="11"/>
  <c r="AN315" i="11"/>
  <c r="BE315" i="11"/>
  <c r="AN998" i="11"/>
  <c r="BE998" i="11"/>
  <c r="AN34" i="11"/>
  <c r="BE34" i="11"/>
  <c r="AN719" i="11"/>
  <c r="BE719" i="11"/>
  <c r="AN524" i="11"/>
  <c r="BE524" i="11"/>
  <c r="AN327" i="11"/>
  <c r="BE327" i="11"/>
  <c r="AN872" i="11"/>
  <c r="BE872" i="11"/>
  <c r="AN574" i="11"/>
  <c r="BE574" i="11"/>
  <c r="AN507" i="11"/>
  <c r="BE507" i="11"/>
  <c r="AN63" i="11"/>
  <c r="BE63" i="11"/>
  <c r="AN1003" i="11"/>
  <c r="BE1003" i="11"/>
  <c r="AN1024" i="11"/>
  <c r="BE1024" i="11"/>
  <c r="AN860" i="11"/>
  <c r="BE860" i="11"/>
  <c r="AN777" i="11"/>
  <c r="BE777" i="11"/>
  <c r="AN697" i="11"/>
  <c r="BE697" i="11"/>
  <c r="AN550" i="11"/>
  <c r="BE550" i="11"/>
  <c r="AN436" i="11"/>
  <c r="BE436" i="11"/>
  <c r="AN796" i="11"/>
  <c r="BE796" i="11"/>
  <c r="AN741" i="11"/>
  <c r="BE741" i="11"/>
  <c r="AN362" i="11"/>
  <c r="BE362" i="11"/>
  <c r="AN530" i="11"/>
  <c r="BE530" i="11"/>
  <c r="AN709" i="11"/>
  <c r="BE709" i="11"/>
  <c r="AN385" i="11"/>
  <c r="BE385" i="11"/>
  <c r="AN605" i="11"/>
  <c r="BE605" i="11"/>
  <c r="AN45" i="11"/>
  <c r="BE45" i="11"/>
  <c r="AN609" i="11"/>
  <c r="BE609" i="11"/>
  <c r="AN768" i="11"/>
  <c r="BE768" i="11"/>
  <c r="AN788" i="11"/>
  <c r="BE788" i="11"/>
  <c r="AN89" i="11"/>
  <c r="BE89" i="11"/>
  <c r="AN585" i="11"/>
  <c r="BE585" i="11"/>
  <c r="AN602" i="11"/>
  <c r="BE602" i="11"/>
  <c r="AN628" i="11"/>
  <c r="BE628" i="11"/>
  <c r="AN142" i="11"/>
  <c r="BE142" i="11"/>
  <c r="AN1009" i="11"/>
  <c r="BE1009" i="11"/>
  <c r="AN43" i="11"/>
  <c r="BE43" i="11"/>
  <c r="AN363" i="11"/>
  <c r="BE363" i="11"/>
  <c r="AN725" i="11"/>
  <c r="BE725" i="11"/>
  <c r="AN568" i="11"/>
  <c r="BE568" i="11"/>
  <c r="AN666" i="11"/>
  <c r="BE666" i="11"/>
  <c r="AN630" i="11"/>
  <c r="BE630" i="11"/>
  <c r="AN738" i="11"/>
  <c r="BE738" i="11"/>
  <c r="AN956" i="11"/>
  <c r="BE956" i="11"/>
  <c r="AN589" i="11"/>
  <c r="BE589" i="11"/>
  <c r="AN545" i="11"/>
  <c r="BE545" i="11"/>
  <c r="AN461" i="11"/>
  <c r="BE461" i="11"/>
  <c r="AN195" i="11"/>
  <c r="BE195" i="11"/>
  <c r="AN559" i="11"/>
  <c r="BE559" i="11"/>
  <c r="AN247" i="11"/>
  <c r="BE247" i="11"/>
  <c r="AN296" i="11"/>
  <c r="BE296" i="11"/>
  <c r="AN557" i="11"/>
  <c r="BE557" i="11"/>
  <c r="AN440" i="11"/>
  <c r="BE440" i="11"/>
  <c r="AN649" i="11"/>
  <c r="BE649" i="11"/>
  <c r="AN450" i="11"/>
  <c r="BE450" i="11"/>
  <c r="AN792" i="11"/>
  <c r="BE792" i="11"/>
  <c r="AN835" i="11"/>
  <c r="BE835" i="11"/>
  <c r="AN818" i="11"/>
  <c r="BE818" i="11"/>
  <c r="AN824" i="11"/>
  <c r="BE824" i="11"/>
  <c r="AN928" i="11"/>
  <c r="BE928" i="11"/>
  <c r="AN404" i="11"/>
  <c r="BE404" i="11"/>
  <c r="AN155" i="11"/>
  <c r="BE155" i="11"/>
  <c r="AN626" i="11"/>
  <c r="BE626" i="11"/>
  <c r="AN970" i="11"/>
  <c r="BE970" i="11"/>
  <c r="AN120" i="11"/>
  <c r="BE120" i="11"/>
  <c r="AN14" i="11"/>
  <c r="BE14" i="11"/>
  <c r="AN859" i="11"/>
  <c r="BE859" i="11"/>
  <c r="AN126" i="11"/>
  <c r="BE126" i="11"/>
  <c r="AN48" i="11"/>
  <c r="BE48" i="11"/>
  <c r="AN873" i="11"/>
  <c r="BE873" i="11"/>
  <c r="AN1029" i="11"/>
  <c r="BE1029" i="11"/>
  <c r="AN608" i="11"/>
  <c r="BE608" i="11"/>
  <c r="AN465" i="11"/>
  <c r="BE465" i="11"/>
  <c r="AN911" i="11"/>
  <c r="BE911" i="11"/>
  <c r="AN357" i="11"/>
  <c r="BE357" i="11"/>
  <c r="AN536" i="11"/>
  <c r="BE536" i="11"/>
  <c r="AN642" i="11"/>
  <c r="BE642" i="11"/>
  <c r="AN161" i="11"/>
  <c r="BE161" i="11"/>
  <c r="AN394" i="11"/>
  <c r="BE394" i="11"/>
  <c r="AN623" i="11"/>
  <c r="BE623" i="11"/>
  <c r="AN318" i="11"/>
  <c r="BE318" i="11"/>
  <c r="AN968" i="11"/>
  <c r="BE968" i="11"/>
  <c r="AN742" i="11"/>
  <c r="BE742" i="11"/>
  <c r="AN950" i="11"/>
  <c r="BE950" i="11"/>
  <c r="AN309" i="11"/>
  <c r="BE309" i="11"/>
  <c r="AN411" i="11"/>
  <c r="BE411" i="11"/>
  <c r="AN724" i="11"/>
  <c r="BE724" i="11"/>
  <c r="AN482" i="11"/>
  <c r="BE482" i="11"/>
  <c r="AN647" i="11"/>
  <c r="BE647" i="11"/>
  <c r="AN412" i="11"/>
  <c r="BE412" i="11"/>
  <c r="AN103" i="11"/>
  <c r="BE103" i="11"/>
  <c r="AN698" i="11"/>
  <c r="BE698" i="11"/>
  <c r="AN523" i="11"/>
  <c r="BE523" i="11"/>
  <c r="AN733" i="11"/>
  <c r="BE733" i="11"/>
  <c r="AN967" i="11"/>
  <c r="BE967" i="11"/>
  <c r="AN41" i="11"/>
  <c r="BE41" i="11"/>
  <c r="AN781" i="11"/>
  <c r="BE781" i="11"/>
  <c r="AN107" i="11"/>
  <c r="BE107" i="11"/>
  <c r="AN842" i="11"/>
  <c r="BE842" i="11"/>
  <c r="AN571" i="11"/>
  <c r="BE571" i="11"/>
  <c r="AN350" i="11"/>
  <c r="BE350" i="11"/>
  <c r="AN543" i="11"/>
  <c r="BE543" i="11"/>
  <c r="AN30" i="11"/>
  <c r="BE30" i="11"/>
  <c r="AN460" i="11"/>
  <c r="BE460" i="11"/>
  <c r="AN473" i="11"/>
  <c r="BE473" i="11"/>
  <c r="AN886" i="11"/>
  <c r="BE886" i="11"/>
  <c r="AN985" i="11"/>
  <c r="BE985" i="11"/>
  <c r="AN570" i="11"/>
  <c r="BE570" i="11"/>
  <c r="AN276" i="11"/>
  <c r="BE276" i="11"/>
  <c r="AN800" i="11"/>
  <c r="BE800" i="11"/>
  <c r="AN625" i="11"/>
  <c r="BE625" i="11"/>
  <c r="AN304" i="11"/>
  <c r="BE304" i="11"/>
  <c r="AN622" i="11"/>
  <c r="BE622" i="11"/>
  <c r="AN529" i="11"/>
  <c r="BE529" i="11"/>
  <c r="AN695" i="11"/>
  <c r="BE695" i="11"/>
  <c r="AN797" i="11"/>
  <c r="BE797" i="11"/>
  <c r="AN821" i="11"/>
  <c r="BE821" i="11"/>
  <c r="AN506" i="11"/>
  <c r="BE506" i="11"/>
  <c r="AN601" i="11"/>
  <c r="BE601" i="11"/>
  <c r="AN767" i="11"/>
  <c r="BE767" i="11"/>
  <c r="AN305" i="11"/>
  <c r="BE305" i="11"/>
  <c r="AN701" i="11"/>
  <c r="BE701" i="11"/>
  <c r="AN539" i="11"/>
  <c r="BE539" i="11"/>
  <c r="AN347" i="11"/>
  <c r="BE347" i="11"/>
  <c r="AN490" i="11"/>
  <c r="BE490" i="11"/>
  <c r="AN50" i="11"/>
  <c r="BE50" i="11"/>
  <c r="AN714" i="11"/>
  <c r="BE714" i="11"/>
  <c r="AN171" i="11"/>
  <c r="BE171" i="11"/>
  <c r="AN791" i="11"/>
  <c r="BE791" i="11"/>
  <c r="AN867" i="11"/>
  <c r="BE867" i="11"/>
  <c r="AN326" i="11"/>
  <c r="BE326" i="11"/>
  <c r="AN541" i="11"/>
  <c r="BE541" i="11"/>
  <c r="AN140" i="11"/>
  <c r="BE140" i="11"/>
  <c r="AN478" i="11"/>
  <c r="BE478" i="11"/>
  <c r="AN95" i="11"/>
  <c r="BE95" i="11"/>
  <c r="AN581" i="11"/>
  <c r="BE581" i="11"/>
  <c r="AN831" i="11"/>
  <c r="BE831" i="11"/>
  <c r="AN613" i="11"/>
  <c r="BE613" i="11"/>
  <c r="AN807" i="11"/>
  <c r="BE807" i="11"/>
  <c r="AN594" i="11"/>
  <c r="BE594" i="11"/>
  <c r="AN895" i="11"/>
  <c r="BE895" i="11"/>
  <c r="AN759" i="11"/>
  <c r="BE759" i="11"/>
  <c r="AN521" i="11"/>
  <c r="BE521" i="11"/>
  <c r="AN614" i="11"/>
  <c r="BE614" i="11"/>
  <c r="AN718" i="11"/>
  <c r="BE718" i="11"/>
  <c r="AN958" i="11"/>
  <c r="BE958" i="11"/>
  <c r="AN803" i="11"/>
  <c r="BE803" i="11"/>
  <c r="AN417" i="11"/>
  <c r="BE417" i="11"/>
  <c r="AN883" i="11"/>
  <c r="BE883" i="11"/>
  <c r="AN817" i="11"/>
  <c r="BE817" i="11"/>
  <c r="AN391" i="11"/>
  <c r="BE391" i="11"/>
  <c r="AN351" i="11"/>
  <c r="BE351" i="11"/>
  <c r="AN682" i="11"/>
  <c r="BE682" i="11"/>
  <c r="AN1035" i="11"/>
  <c r="BE1035" i="11"/>
  <c r="AN255" i="11"/>
  <c r="BE255" i="11"/>
  <c r="AN443" i="11"/>
  <c r="BE443" i="11"/>
  <c r="AN691" i="11"/>
  <c r="BE691" i="11"/>
  <c r="AN1022" i="11"/>
  <c r="BE1022" i="11"/>
  <c r="AN997" i="11"/>
  <c r="BE997" i="11"/>
  <c r="AN982" i="11"/>
  <c r="BE982" i="11"/>
  <c r="AN202" i="11"/>
  <c r="BE202" i="11"/>
  <c r="AN216" i="11"/>
  <c r="BE216" i="11"/>
  <c r="AN408" i="11"/>
  <c r="BE408" i="11"/>
  <c r="AN527" i="11"/>
  <c r="BE527" i="11"/>
  <c r="AN73" i="11"/>
  <c r="BE73" i="11"/>
  <c r="AN454" i="11"/>
  <c r="BE454" i="11"/>
  <c r="AN323" i="11"/>
  <c r="BE323" i="11"/>
  <c r="AN20" i="11"/>
  <c r="BE20" i="11"/>
  <c r="AN611" i="11"/>
  <c r="BE611" i="11"/>
  <c r="AN1030" i="11"/>
  <c r="BE1030" i="11"/>
  <c r="AN287" i="11"/>
  <c r="BE287" i="11"/>
  <c r="AN980" i="11"/>
  <c r="BE980" i="11"/>
  <c r="AN887" i="11"/>
  <c r="BE887" i="11"/>
  <c r="AN253" i="11"/>
  <c r="BE253" i="11"/>
  <c r="AN801" i="11"/>
  <c r="BE801" i="11"/>
  <c r="AN241" i="11"/>
  <c r="BE241" i="11"/>
  <c r="AN621" i="11"/>
  <c r="BE621" i="11"/>
  <c r="AN290" i="11"/>
  <c r="BE290" i="11"/>
  <c r="AN540" i="11"/>
  <c r="BE540" i="11"/>
  <c r="AN983" i="11"/>
  <c r="BE983" i="11"/>
  <c r="AN802" i="11"/>
  <c r="BE802" i="11"/>
  <c r="AN149" i="11"/>
  <c r="BE149" i="11"/>
  <c r="AN720" i="11"/>
  <c r="BE720" i="11"/>
  <c r="AN734" i="11"/>
  <c r="BE734" i="11"/>
  <c r="AN168" i="11"/>
  <c r="BE168" i="11"/>
  <c r="AN325" i="11"/>
  <c r="BE325" i="11"/>
  <c r="AN612" i="11"/>
  <c r="BE612" i="11"/>
  <c r="AN503" i="11"/>
  <c r="BE503" i="11"/>
  <c r="AN137" i="11"/>
  <c r="BE137" i="11"/>
  <c r="AN32" i="11"/>
  <c r="BE32" i="11"/>
  <c r="AN485" i="11"/>
  <c r="BE485" i="11"/>
  <c r="AN879" i="11"/>
  <c r="BE879" i="11"/>
  <c r="AL7" i="11"/>
  <c r="BE7" i="11" s="1"/>
  <c r="I3" i="7"/>
  <c r="J3" i="7" s="1"/>
  <c r="AN7" i="11" l="1"/>
  <c r="AL26" i="11" l="1"/>
  <c r="BE26" i="11" s="1"/>
  <c r="AL97" i="11"/>
  <c r="BE97" i="11" s="1"/>
  <c r="AN26" i="11" l="1"/>
  <c r="AN97" i="11"/>
  <c r="AL591" i="11"/>
  <c r="BE591" i="11" s="1"/>
  <c r="AN591" i="11" l="1"/>
  <c r="AL1038" i="11"/>
  <c r="AN1038" i="11" s="1"/>
</calcChain>
</file>

<file path=xl/sharedStrings.xml><?xml version="1.0" encoding="utf-8"?>
<sst xmlns="http://schemas.openxmlformats.org/spreadsheetml/2006/main" count="25474" uniqueCount="4771">
  <si>
    <t>NTE</t>
  </si>
  <si>
    <t>MUNICÍPIO</t>
  </si>
  <si>
    <t>COD_SEC</t>
  </si>
  <si>
    <t>QTD SALAS ESCOLA SEDE + ANEXOS</t>
  </si>
  <si>
    <t>AMERICA DOURADA</t>
  </si>
  <si>
    <t>BARRA DO MENDES</t>
  </si>
  <si>
    <t>BARRO ALTO</t>
  </si>
  <si>
    <t>CAFARNAUM</t>
  </si>
  <si>
    <t>CANARANA</t>
  </si>
  <si>
    <t>CENTRAL</t>
  </si>
  <si>
    <t>GENTIO DO OURO</t>
  </si>
  <si>
    <t>IBIPEBA</t>
  </si>
  <si>
    <t>IBITITA</t>
  </si>
  <si>
    <t>IPUPIARA</t>
  </si>
  <si>
    <t>IRECE</t>
  </si>
  <si>
    <t>ITAGUACU DA BAHIA</t>
  </si>
  <si>
    <t>JOAO DOURADO</t>
  </si>
  <si>
    <t>JUSSARA</t>
  </si>
  <si>
    <t>LAPAO</t>
  </si>
  <si>
    <t>MULUNGU DO MORRO</t>
  </si>
  <si>
    <t>PRESIDENTE DUTRA</t>
  </si>
  <si>
    <t>SAO GABRIEL</t>
  </si>
  <si>
    <t>UIBAI</t>
  </si>
  <si>
    <t>XIQUE-XIQUE</t>
  </si>
  <si>
    <t>BARRA</t>
  </si>
  <si>
    <t>COLÉGIO ESTADUAL LUIZ VIANA FILHO - TEMPO INTEGRAL</t>
  </si>
  <si>
    <t>BOM JESUS DA LAPA</t>
  </si>
  <si>
    <t>BROTAS DE MACAUBAS</t>
  </si>
  <si>
    <t>CARINHANHA</t>
  </si>
  <si>
    <t>FEIRA DA MATA</t>
  </si>
  <si>
    <t>IBOTIRAMA</t>
  </si>
  <si>
    <t>IGAPORA</t>
  </si>
  <si>
    <t>MALHADA</t>
  </si>
  <si>
    <t>MATINA</t>
  </si>
  <si>
    <t>MORPARA</t>
  </si>
  <si>
    <t>MUQUEM DE SAO FRANCISCO</t>
  </si>
  <si>
    <t>OLIVEIRA DOS BREJINHOS</t>
  </si>
  <si>
    <t>PARATINGA</t>
  </si>
  <si>
    <t>COLÉGIO ESTADUAL PROFESSORA IRENIL COSTA BRANDÃO - TEMPO INTEGRAL</t>
  </si>
  <si>
    <t>RIACHO DE SANTANA</t>
  </si>
  <si>
    <t>SERRA DO RAMALHO</t>
  </si>
  <si>
    <t>SITIO DO MATO</t>
  </si>
  <si>
    <t>ABAIRA</t>
  </si>
  <si>
    <t>ANDARAI</t>
  </si>
  <si>
    <t>BARRA DA ESTIVA</t>
  </si>
  <si>
    <t>BONINAL</t>
  </si>
  <si>
    <t>BONITO</t>
  </si>
  <si>
    <t>IBICOARA</t>
  </si>
  <si>
    <t>IBITIARA</t>
  </si>
  <si>
    <t>IRAMAIA</t>
  </si>
  <si>
    <t>IRAQUARA</t>
  </si>
  <si>
    <t>ITAETE</t>
  </si>
  <si>
    <t>JUSSIAPE</t>
  </si>
  <si>
    <t>LENCOIS</t>
  </si>
  <si>
    <t>MARCIONILIO SOUZA</t>
  </si>
  <si>
    <t>MORRO DO CHAPEU</t>
  </si>
  <si>
    <t>MUCUGE</t>
  </si>
  <si>
    <t>NOVA REDENCAO</t>
  </si>
  <si>
    <t>NOVO HORIZONTE</t>
  </si>
  <si>
    <t>PALMEIRAS</t>
  </si>
  <si>
    <t>PIATA</t>
  </si>
  <si>
    <t>RIO DE CONTAS</t>
  </si>
  <si>
    <t>SEABRA</t>
  </si>
  <si>
    <t>SOUTO SOARES</t>
  </si>
  <si>
    <t>UTINGA</t>
  </si>
  <si>
    <t>WAGNER</t>
  </si>
  <si>
    <t>ARACI</t>
  </si>
  <si>
    <t>BARROCAS</t>
  </si>
  <si>
    <t>BIRITINGA</t>
  </si>
  <si>
    <t>CANDEAL</t>
  </si>
  <si>
    <t>CANSANCAO</t>
  </si>
  <si>
    <t>CONCEICAO DO COITE</t>
  </si>
  <si>
    <t>ICHU</t>
  </si>
  <si>
    <t>ITIUBA</t>
  </si>
  <si>
    <t>LAMARAO</t>
  </si>
  <si>
    <t>MONTE SANTO</t>
  </si>
  <si>
    <t>NORDESTINA</t>
  </si>
  <si>
    <t>QUEIMADAS</t>
  </si>
  <si>
    <t>QUIJINGUE</t>
  </si>
  <si>
    <t>RETIROLANDIA</t>
  </si>
  <si>
    <t>SANTALUZ</t>
  </si>
  <si>
    <t>SAO DOMINGOS</t>
  </si>
  <si>
    <t>SERRINHA</t>
  </si>
  <si>
    <t>TEOFILANDIA</t>
  </si>
  <si>
    <t>TUCANO</t>
  </si>
  <si>
    <t>VALENTE</t>
  </si>
  <si>
    <t>ALMADINA</t>
  </si>
  <si>
    <t>ARATACA</t>
  </si>
  <si>
    <t>AURELINO LEAL</t>
  </si>
  <si>
    <t>BARRO PRETO</t>
  </si>
  <si>
    <t>BUERAREMA</t>
  </si>
  <si>
    <t>CAMACAN</t>
  </si>
  <si>
    <t>CANAVIEIRAS</t>
  </si>
  <si>
    <t>COARACI</t>
  </si>
  <si>
    <t>FLORESTA AZUL</t>
  </si>
  <si>
    <t>IBICARAI</t>
  </si>
  <si>
    <t>ILHEUS</t>
  </si>
  <si>
    <t>ITABUNA</t>
  </si>
  <si>
    <t>ITACARE</t>
  </si>
  <si>
    <t>ITAJU DO COLONIA</t>
  </si>
  <si>
    <t>ITAJUIPE</t>
  </si>
  <si>
    <t>ITAPE</t>
  </si>
  <si>
    <t>ITAPITANGA</t>
  </si>
  <si>
    <t>JUSSARI</t>
  </si>
  <si>
    <t>MARAU</t>
  </si>
  <si>
    <t>MASCOTE</t>
  </si>
  <si>
    <t>PAU BRASIL</t>
  </si>
  <si>
    <t>SANTA LUZIA</t>
  </si>
  <si>
    <t>SAO JOSE DA VITORIA</t>
  </si>
  <si>
    <t>UBAITABA</t>
  </si>
  <si>
    <t>UNA</t>
  </si>
  <si>
    <t>URUCUCA</t>
  </si>
  <si>
    <t>ARATUIPE</t>
  </si>
  <si>
    <t>CAIRU</t>
  </si>
  <si>
    <t>CAMAMU</t>
  </si>
  <si>
    <t>GANDU</t>
  </si>
  <si>
    <t>CENTRO TERRITORIAL DE EDUCAÇÃO PROFISSIONAL DO BAIXO SUL</t>
  </si>
  <si>
    <t>IBIRAPITANGA</t>
  </si>
  <si>
    <t>IGRAPIUNA</t>
  </si>
  <si>
    <t>ITUBERA</t>
  </si>
  <si>
    <t>JAGUARIPE</t>
  </si>
  <si>
    <t>NILO PECANHA</t>
  </si>
  <si>
    <t>PIRAI DO NORTE</t>
  </si>
  <si>
    <t>PRESIDENTE TANCREDO NEVES</t>
  </si>
  <si>
    <t>TAPEROA</t>
  </si>
  <si>
    <t>TEOLANDIA</t>
  </si>
  <si>
    <t>VALENCA</t>
  </si>
  <si>
    <t>WENCESLAU GUIMARAES</t>
  </si>
  <si>
    <t>ALCOBACA</t>
  </si>
  <si>
    <t>CARAVELAS</t>
  </si>
  <si>
    <t>IBIRAPUA</t>
  </si>
  <si>
    <t>ITAMARAJU</t>
  </si>
  <si>
    <t>ITANHEM</t>
  </si>
  <si>
    <t>JUCURUCU</t>
  </si>
  <si>
    <t>LAJEDAO</t>
  </si>
  <si>
    <t>MEDEIROS NETO</t>
  </si>
  <si>
    <t>MUCURI</t>
  </si>
  <si>
    <t>NOVA VICOSA</t>
  </si>
  <si>
    <t>PRADO</t>
  </si>
  <si>
    <t>TEIXEIRA DE FREITAS</t>
  </si>
  <si>
    <t>VEREDA</t>
  </si>
  <si>
    <t>CAATIBA</t>
  </si>
  <si>
    <t>FIRMINO ALVES</t>
  </si>
  <si>
    <t>IBICUI</t>
  </si>
  <si>
    <t>IGUAI</t>
  </si>
  <si>
    <t>ITAMBE</t>
  </si>
  <si>
    <t>ITAPETINGA</t>
  </si>
  <si>
    <t>COLEGIO MODELO LUIS EDUARDO MAGALHAES</t>
  </si>
  <si>
    <t>ITARANTIM</t>
  </si>
  <si>
    <t>ITORORO</t>
  </si>
  <si>
    <t>MACARANI</t>
  </si>
  <si>
    <t>MAIQUINIQUE</t>
  </si>
  <si>
    <t>NOVA CANAA</t>
  </si>
  <si>
    <t>POTIRAGUA</t>
  </si>
  <si>
    <t>SANTA CRUZ DA VITORIA</t>
  </si>
  <si>
    <t>AMARGOSA</t>
  </si>
  <si>
    <t>BREJOES</t>
  </si>
  <si>
    <t>CRAVOLANDIA</t>
  </si>
  <si>
    <t>ELISIO MEDRADO</t>
  </si>
  <si>
    <t>IRAJUBA</t>
  </si>
  <si>
    <t>ITAQUARA</t>
  </si>
  <si>
    <t>ITIRUCU</t>
  </si>
  <si>
    <t>JAGUAQUARA</t>
  </si>
  <si>
    <t>COLEGIO ESTADUAL LUZIA SILVA</t>
  </si>
  <si>
    <t>JIQUIRICA</t>
  </si>
  <si>
    <t>LAFAIETE COUTINHO</t>
  </si>
  <si>
    <t>LAJE</t>
  </si>
  <si>
    <t>COLEGIO ESTADUAL JUVENILIA PEIXOTO SAMPAIO</t>
  </si>
  <si>
    <t>LAJEDO DO TABOCAL</t>
  </si>
  <si>
    <t>MARACAS</t>
  </si>
  <si>
    <t>MILAGRES</t>
  </si>
  <si>
    <t>MUTUIPE</t>
  </si>
  <si>
    <t>NOVA ITARANA</t>
  </si>
  <si>
    <t>PLANALTINO</t>
  </si>
  <si>
    <t>SANTA INES</t>
  </si>
  <si>
    <t>SAO MIGUEL DAS MATAS</t>
  </si>
  <si>
    <t>UBAIRA</t>
  </si>
  <si>
    <t>CAMPO ALEGRE DE LOURDES</t>
  </si>
  <si>
    <t>CANUDOS</t>
  </si>
  <si>
    <t>CASA NOVA</t>
  </si>
  <si>
    <t>CURACA</t>
  </si>
  <si>
    <t>COLÉGIO ESTADUAL MANOEL NOVAES - TEMPO INTEGRAL</t>
  </si>
  <si>
    <t>JUAZEIRO</t>
  </si>
  <si>
    <t>PILAO ARCADO</t>
  </si>
  <si>
    <t>REMANSO</t>
  </si>
  <si>
    <t>SENTO SE</t>
  </si>
  <si>
    <t>SOBRADINHO</t>
  </si>
  <si>
    <t>UAUA</t>
  </si>
  <si>
    <t>ANGICAL</t>
  </si>
  <si>
    <t>BAIANOPOLIS</t>
  </si>
  <si>
    <t>BARREIRAS</t>
  </si>
  <si>
    <t>COLEGIO ESTADUAL HERCULANO FARIA</t>
  </si>
  <si>
    <t>BURITIRAMA</t>
  </si>
  <si>
    <t>CATOLANDIA</t>
  </si>
  <si>
    <t>COTEGIPE</t>
  </si>
  <si>
    <t>CRISTOPOLIS</t>
  </si>
  <si>
    <t>FORMOSA DO RIO PRETO</t>
  </si>
  <si>
    <t>COLEGIO ESTADUAL NOSSA SENHORA APARECIDA</t>
  </si>
  <si>
    <t>LUIS EDUARDO MAGALHAES</t>
  </si>
  <si>
    <t>MANSIDAO</t>
  </si>
  <si>
    <t>RIACHAO DAS NEVES</t>
  </si>
  <si>
    <t>SANTA RITA DE CASSIA</t>
  </si>
  <si>
    <t>COLEGIO ESTADUAL GOVERNADOR LUIZ VIANA FILHO</t>
  </si>
  <si>
    <t>SAO DESIDERIO</t>
  </si>
  <si>
    <t>COLEGIO ESTADUAL PROFESSOR MANOEL MACEDO CIRILO</t>
  </si>
  <si>
    <t>WANDERLEY</t>
  </si>
  <si>
    <t>BOQUIRA</t>
  </si>
  <si>
    <t>BOTUPORA</t>
  </si>
  <si>
    <t>CATURAMA</t>
  </si>
  <si>
    <t>ERICO CARDOSO</t>
  </si>
  <si>
    <t>IBIPITANGA</t>
  </si>
  <si>
    <t>MACAUBAS</t>
  </si>
  <si>
    <t>CENTRO TERRITORIAL DE EDUCACAO PROFISSIONAL DA BACIA DO PARAMIRIM</t>
  </si>
  <si>
    <t>PARAMIRIM</t>
  </si>
  <si>
    <t>RIO DO PIRES</t>
  </si>
  <si>
    <t>BRUMADO</t>
  </si>
  <si>
    <t>CACULE</t>
  </si>
  <si>
    <t>CAETITE</t>
  </si>
  <si>
    <t>CENTRO TERRITORIAL DE EDUCACAO PROFISSIONAL DO SERTAO PRODUTIVO</t>
  </si>
  <si>
    <t>CANDIBA</t>
  </si>
  <si>
    <t>CONTENDAS DO SINCORA</t>
  </si>
  <si>
    <t>DOM BASILIO</t>
  </si>
  <si>
    <t>GUANAMBI</t>
  </si>
  <si>
    <t>IBIASSUCE</t>
  </si>
  <si>
    <t>ITUACU</t>
  </si>
  <si>
    <t>IUIU</t>
  </si>
  <si>
    <t>LAGOA REAL</t>
  </si>
  <si>
    <t>LIVRAMENTO DE NOSSA SENHORA</t>
  </si>
  <si>
    <t>MALHADA DE PEDRAS</t>
  </si>
  <si>
    <t>PALMAS DE MONTE ALTO</t>
  </si>
  <si>
    <t>PINDAI</t>
  </si>
  <si>
    <t>RIO DO ANTONIO</t>
  </si>
  <si>
    <t>SEBASTIAO LARANJEIRAS</t>
  </si>
  <si>
    <t>TANHACU</t>
  </si>
  <si>
    <t>TANQUE NOVO</t>
  </si>
  <si>
    <t>URANDI</t>
  </si>
  <si>
    <t>BOA VISTA DO TUPIM</t>
  </si>
  <si>
    <t>IACU</t>
  </si>
  <si>
    <t>IBIQUERA</t>
  </si>
  <si>
    <t>ITABERABA</t>
  </si>
  <si>
    <t>ITATIM</t>
  </si>
  <si>
    <t>LAJEDINHO</t>
  </si>
  <si>
    <t>MACAJUBA</t>
  </si>
  <si>
    <t>MUNDO NOVO</t>
  </si>
  <si>
    <t>COLEGIO ESTADUAL LUIS EDUARDO MAGALHAES</t>
  </si>
  <si>
    <t>PIRITIBA</t>
  </si>
  <si>
    <t>RAFAEL JAMBEIRO</t>
  </si>
  <si>
    <t>RUY BARBOSA</t>
  </si>
  <si>
    <t>SANTA TEREZINHA</t>
  </si>
  <si>
    <t>TAPIRAMUTA</t>
  </si>
  <si>
    <t>BAIXA GRANDE</t>
  </si>
  <si>
    <t>CAPELA DO ALTO ALEGRE</t>
  </si>
  <si>
    <t>CAPIM GROSSO</t>
  </si>
  <si>
    <t>GAVIAO</t>
  </si>
  <si>
    <t>IPIRA</t>
  </si>
  <si>
    <t>MAIRI</t>
  </si>
  <si>
    <t>NOVA FATIMA</t>
  </si>
  <si>
    <t>PE DE SERRA</t>
  </si>
  <si>
    <t>PINTADAS</t>
  </si>
  <si>
    <t>QUIXABEIRA</t>
  </si>
  <si>
    <t>RIACHAO DO JACUIPE</t>
  </si>
  <si>
    <t>SAO JOSE DO JACUIPE</t>
  </si>
  <si>
    <t>SERRA PRETA</t>
  </si>
  <si>
    <t>VARZEA DA ROCA</t>
  </si>
  <si>
    <t>VARZEA DO POCO</t>
  </si>
  <si>
    <t>CAEM</t>
  </si>
  <si>
    <t>JACOBINA</t>
  </si>
  <si>
    <t>MIGUEL CALMON</t>
  </si>
  <si>
    <t>MIRANGABA</t>
  </si>
  <si>
    <t>OUROLANDIA</t>
  </si>
  <si>
    <t>SAUDE</t>
  </si>
  <si>
    <t>SERROLANDIA</t>
  </si>
  <si>
    <t>UMBURANAS</t>
  </si>
  <si>
    <t>VARZEA NOVA</t>
  </si>
  <si>
    <t>ADUSTINA</t>
  </si>
  <si>
    <t>ANTAS</t>
  </si>
  <si>
    <t>BANZAE</t>
  </si>
  <si>
    <t>CICERO DANTAS</t>
  </si>
  <si>
    <t>CIPO</t>
  </si>
  <si>
    <t>CORONEL JOAO SA</t>
  </si>
  <si>
    <t>EUCLIDES DA CUNHA</t>
  </si>
  <si>
    <t>COLÉGIO ESTADUAL ANTONIETA XAVIER SIQUEIRA SANTOS - TEMPO INTEGRAL</t>
  </si>
  <si>
    <t>FATIMA</t>
  </si>
  <si>
    <t>COLÉGIO ESTADUAL PAULO FREIRE</t>
  </si>
  <si>
    <t>HELIOPOLIS</t>
  </si>
  <si>
    <t>JEREMOABO</t>
  </si>
  <si>
    <t>NOVA SOURE</t>
  </si>
  <si>
    <t>COLÉGIO ESTADUAL DOM PEDRO I</t>
  </si>
  <si>
    <t>NOVO TRIUNFO</t>
  </si>
  <si>
    <t>PARIPIRANGA</t>
  </si>
  <si>
    <t>PEDRO ALEXANDRE</t>
  </si>
  <si>
    <t>RIBEIRA DO AMPARO</t>
  </si>
  <si>
    <t>RIBEIRA DO POMBAL</t>
  </si>
  <si>
    <t>CENTRO TERRITORIAL DE EDUCACAO PROFISSIONAL DO SEMI ARIDO NORDESTE II</t>
  </si>
  <si>
    <t>SANTA BRIGIDA</t>
  </si>
  <si>
    <t>SITIO DO QUINTO</t>
  </si>
  <si>
    <t>ACAJUTIBA</t>
  </si>
  <si>
    <t>ALAGOINHAS</t>
  </si>
  <si>
    <t>COLEGIO ESTADUAL DEPUTADO LUIS EDUARDO MAGALHAES</t>
  </si>
  <si>
    <t>APORA</t>
  </si>
  <si>
    <t>ARACAS</t>
  </si>
  <si>
    <t>ARAMARI</t>
  </si>
  <si>
    <t>CARDEAL DA SILVA</t>
  </si>
  <si>
    <t>CATU</t>
  </si>
  <si>
    <t>CONDE</t>
  </si>
  <si>
    <t>CRISOPOLIS</t>
  </si>
  <si>
    <t>ENTRE RIOS</t>
  </si>
  <si>
    <t>ESPLANADA</t>
  </si>
  <si>
    <t>INHAMBUPE</t>
  </si>
  <si>
    <t>ITANAGRA</t>
  </si>
  <si>
    <t>ITAPICURU</t>
  </si>
  <si>
    <t>JANDAIRA</t>
  </si>
  <si>
    <t>OLINDINA</t>
  </si>
  <si>
    <t>OURICANGAS</t>
  </si>
  <si>
    <t>PEDRAO</t>
  </si>
  <si>
    <t>RIO REAL</t>
  </si>
  <si>
    <t>SATIRO DIAS</t>
  </si>
  <si>
    <t>AGUA FRIA</t>
  </si>
  <si>
    <t>AMELIA RODRIGUES</t>
  </si>
  <si>
    <t>ANGUERA</t>
  </si>
  <si>
    <t>ANTONIO CARDOSO</t>
  </si>
  <si>
    <t>CONCEICAO DA FEIRA</t>
  </si>
  <si>
    <t>CONCEICAO DO JACUIPE</t>
  </si>
  <si>
    <t>COLÉGIO ESTADUAL DOMINGOS BARROS DE AZEVEDO</t>
  </si>
  <si>
    <t>CORACAO DE MARIA</t>
  </si>
  <si>
    <t>FEIRA DE SANTANA</t>
  </si>
  <si>
    <t>COLÉGIO ESTADUAL ERALDO TINOCO DE MELLO - TEMPO INTEGRAL</t>
  </si>
  <si>
    <t>IPECAETA</t>
  </si>
  <si>
    <t>IRARA</t>
  </si>
  <si>
    <t>SANTA BARBARA</t>
  </si>
  <si>
    <t>SANTANOPOLIS</t>
  </si>
  <si>
    <t>SANTO ESTEVAO</t>
  </si>
  <si>
    <t>SAO GONCALO DOS CAMPOS</t>
  </si>
  <si>
    <t>TANQUINHO</t>
  </si>
  <si>
    <t>TEODORO SAMPAIO</t>
  </si>
  <si>
    <t>TERRA NOVA</t>
  </si>
  <si>
    <t>ANAGE</t>
  </si>
  <si>
    <t>ARACATU</t>
  </si>
  <si>
    <t>BARRA DO CHOCA</t>
  </si>
  <si>
    <t>BELO CAMPO</t>
  </si>
  <si>
    <t>BOM JESUS DA SERRA</t>
  </si>
  <si>
    <t>CAETANOS</t>
  </si>
  <si>
    <t>CANDIDO SALES</t>
  </si>
  <si>
    <t>CARAIBAS</t>
  </si>
  <si>
    <t>CONDEUBA</t>
  </si>
  <si>
    <t>CORDEIROS</t>
  </si>
  <si>
    <t>ENCRUZILHADA</t>
  </si>
  <si>
    <t>GUAJERU</t>
  </si>
  <si>
    <t>JACARACI</t>
  </si>
  <si>
    <t>LICINIO DE ALMEIDA</t>
  </si>
  <si>
    <t>MAETINGA</t>
  </si>
  <si>
    <t>MIRANTE</t>
  </si>
  <si>
    <t>MORTUGABA</t>
  </si>
  <si>
    <t>PIRIPA</t>
  </si>
  <si>
    <t>PLANALTO</t>
  </si>
  <si>
    <t>POCOES</t>
  </si>
  <si>
    <t>PRESIDENTE JANIO QUADROS</t>
  </si>
  <si>
    <t>RIBEIRAO DO LARGO</t>
  </si>
  <si>
    <t>TREMEDAL</t>
  </si>
  <si>
    <t>VITORIA DA CONQUISTA</t>
  </si>
  <si>
    <t>COLEGIO ESTADUAL ABDIAS MENEZES</t>
  </si>
  <si>
    <t>COLEGIO ESTADUAL ADELMARIO PINHEIRO</t>
  </si>
  <si>
    <t>CABACEIRAS DO PARAGUACU</t>
  </si>
  <si>
    <t>CACHOEIRA</t>
  </si>
  <si>
    <t>CASTRO ALVES</t>
  </si>
  <si>
    <t>CONCEICAO DO ALMEIDA</t>
  </si>
  <si>
    <t>CRUZ DAS ALMAS</t>
  </si>
  <si>
    <t>DOM MACEDO COSTA</t>
  </si>
  <si>
    <t>GOVERNADOR MANGABEIRA</t>
  </si>
  <si>
    <t>MARAGOGIPE</t>
  </si>
  <si>
    <t>MUNIZ FERREIRA</t>
  </si>
  <si>
    <t>MURITIBA</t>
  </si>
  <si>
    <t>NAZARE</t>
  </si>
  <si>
    <t>SALINAS DA MARGARIDA</t>
  </si>
  <si>
    <t>SANTO AMARO</t>
  </si>
  <si>
    <t>SANTO ANTONIO DE JESUS</t>
  </si>
  <si>
    <t>SAO FELIPE</t>
  </si>
  <si>
    <t>SAO FELIX</t>
  </si>
  <si>
    <t>SAPEACU</t>
  </si>
  <si>
    <t>SAUBARA</t>
  </si>
  <si>
    <t>VARZEDO</t>
  </si>
  <si>
    <t>AIQUARA</t>
  </si>
  <si>
    <t>APUAREMA</t>
  </si>
  <si>
    <t>BARRA DO ROCHA</t>
  </si>
  <si>
    <t>BOA NOVA</t>
  </si>
  <si>
    <t>DARIO MEIRA</t>
  </si>
  <si>
    <t>GONGOGI</t>
  </si>
  <si>
    <t>IBIRATAIA</t>
  </si>
  <si>
    <t>IPIAU</t>
  </si>
  <si>
    <t>ITAGI</t>
  </si>
  <si>
    <t>ITAGIBA</t>
  </si>
  <si>
    <t>ITAMARI</t>
  </si>
  <si>
    <t>JEQUIE</t>
  </si>
  <si>
    <t>JITAUNA</t>
  </si>
  <si>
    <t>MANOEL VITORINO</t>
  </si>
  <si>
    <t>NOVA IBIA</t>
  </si>
  <si>
    <t>UBATA</t>
  </si>
  <si>
    <t>BREJOLANDIA</t>
  </si>
  <si>
    <t>CANAPOLIS</t>
  </si>
  <si>
    <t>COCOS</t>
  </si>
  <si>
    <t>CORIBE</t>
  </si>
  <si>
    <t>CORRENTINA</t>
  </si>
  <si>
    <t>JABORANDI</t>
  </si>
  <si>
    <t>SANTA MARIA DA VITORIA</t>
  </si>
  <si>
    <t>COLEGIO ESTADUAL ROLANDO LARANJEIRA BARBOSA</t>
  </si>
  <si>
    <t>SANTANA</t>
  </si>
  <si>
    <t>SAO FELIX DO CORIBE</t>
  </si>
  <si>
    <t>SERRA DOURADA</t>
  </si>
  <si>
    <t>TABOCAS DO BREJO VELHO</t>
  </si>
  <si>
    <t>ABARE</t>
  </si>
  <si>
    <t>CHORROCHO</t>
  </si>
  <si>
    <t>GLORIA</t>
  </si>
  <si>
    <t>MACURURE</t>
  </si>
  <si>
    <t>PAULO AFONSO</t>
  </si>
  <si>
    <t>RODELAS</t>
  </si>
  <si>
    <t>ANDORINHA</t>
  </si>
  <si>
    <t>ANTONIO GONCALVES</t>
  </si>
  <si>
    <t>CALDEIRAO GRANDE</t>
  </si>
  <si>
    <t>CAMPO FORMOSO</t>
  </si>
  <si>
    <t>FILADELFIA</t>
  </si>
  <si>
    <t>JAGUARARI</t>
  </si>
  <si>
    <t>PINDOBACU</t>
  </si>
  <si>
    <t>PONTO NOVO</t>
  </si>
  <si>
    <t>SENHOR DO BONFIM</t>
  </si>
  <si>
    <t>CAMACARI</t>
  </si>
  <si>
    <t>CANDEIAS</t>
  </si>
  <si>
    <t>DIAS D AVILA</t>
  </si>
  <si>
    <t>COLEGIO ESTADUAL DOUTOR LUIS DE MOURA BASTOS - TEMPO INTEGRAL</t>
  </si>
  <si>
    <t>ITAPARICA</t>
  </si>
  <si>
    <t>LAURO DE FREITAS</t>
  </si>
  <si>
    <t>MADRE DE DEUS</t>
  </si>
  <si>
    <t>MATA DE SAO JOAO</t>
  </si>
  <si>
    <t>POJUCA</t>
  </si>
  <si>
    <t>SALVADOR</t>
  </si>
  <si>
    <t>COLEGIO ESTADUAL EDIVALDO BOAVENTURA</t>
  </si>
  <si>
    <t>ESCOLA JESUS CRISTO</t>
  </si>
  <si>
    <t>SAO FRANCISCO DO CONDE</t>
  </si>
  <si>
    <t>SAO SEBASTIAO DO PASSE</t>
  </si>
  <si>
    <t>SIMOES FILHO</t>
  </si>
  <si>
    <t>VERA CRUZ</t>
  </si>
  <si>
    <t>BELMONTE</t>
  </si>
  <si>
    <t>EUNAPOLIS</t>
  </si>
  <si>
    <t>GUARATINGA</t>
  </si>
  <si>
    <t>ITABELA</t>
  </si>
  <si>
    <t>ITAGIMIRIM</t>
  </si>
  <si>
    <t>ITAPEBI</t>
  </si>
  <si>
    <t>PORTO SEGURO</t>
  </si>
  <si>
    <t>SANTA CRUZ CABRALIA</t>
  </si>
  <si>
    <t>PARALISADA</t>
  </si>
  <si>
    <t>-</t>
  </si>
  <si>
    <t>COD_INEP</t>
  </si>
  <si>
    <t>CENTRO DE CUSTO</t>
  </si>
  <si>
    <t>REGIÃO</t>
  </si>
  <si>
    <t>TERRITORIO</t>
  </si>
  <si>
    <t>% DO ENS. MÉDIO</t>
  </si>
  <si>
    <t>Valor Tabela Simples / Anual</t>
  </si>
  <si>
    <t>Valor Tabela Dobrado / Anual -Portaria 498/2021</t>
  </si>
  <si>
    <t>VALOR ANUAL</t>
  </si>
  <si>
    <t>STATUS</t>
  </si>
  <si>
    <t>AGENCIA</t>
  </si>
  <si>
    <t>CONTA</t>
  </si>
  <si>
    <t>OBS</t>
  </si>
  <si>
    <t>TEMPO INTEGRAL</t>
  </si>
  <si>
    <t>CPA</t>
  </si>
  <si>
    <t>CEMIT</t>
  </si>
  <si>
    <t>CENTROS JUVENIS - CJCC</t>
  </si>
  <si>
    <t>POLICIA MILITAR - CPM</t>
  </si>
  <si>
    <t>ESCOLAS POLOS - UAB</t>
  </si>
  <si>
    <t>CENTRO ESTADUAL DE EDUCAÇAO PROFISSIONAL</t>
  </si>
  <si>
    <t>05</t>
  </si>
  <si>
    <t>07</t>
  </si>
  <si>
    <t>10</t>
  </si>
  <si>
    <t>19</t>
  </si>
  <si>
    <t>Coordenação de Descentralização Financeira – CDF</t>
  </si>
  <si>
    <t>NOME DA UNIDADE ESCOLAR</t>
  </si>
  <si>
    <t>Art. 4º - Ficam definidos os valores anuais de repasse atinentes às modalidades do FAED com</t>
  </si>
  <si>
    <t>repasse ordinário de recurso financeiro, conforme a tabela abaixo, a serem transferidos para as</t>
  </si>
  <si>
    <t>unidades escolares nos meses de março, junho, setembro e dezembro:</t>
  </si>
  <si>
    <t>FAED MANUTENÇÃO</t>
  </si>
  <si>
    <t>FAED CONECTIVIDADE</t>
  </si>
  <si>
    <t>Até 120</t>
  </si>
  <si>
    <t>De 121 a 250</t>
  </si>
  <si>
    <t>De251 a 500</t>
  </si>
  <si>
    <t>De 501 a 750</t>
  </si>
  <si>
    <t>De 751 a 1.000</t>
  </si>
  <si>
    <t>De 1.001 a 1.500</t>
  </si>
  <si>
    <t>De 1.501 a 2.000</t>
  </si>
  <si>
    <t>De 2.001 a 3.000</t>
  </si>
  <si>
    <t>De 3.001 a 5.000</t>
  </si>
  <si>
    <t>Acima de 5.000</t>
  </si>
  <si>
    <t>§ 1° - O valor correspondente à modalidade denominada de FAED Manutenção será repassado</t>
  </si>
  <si>
    <t>em 4 (quatro) parcelas, as quais são mutuamente equitativas.</t>
  </si>
  <si>
    <t>§ 2° - O valor correspondente à modalidade denominada de FAED Conectividade terá 2 (duas)</t>
  </si>
  <si>
    <t>parcelas ordinárias, cada uma no valor de R$1.500,00 (um mil e quinhentos reais) as quais são</t>
  </si>
  <si>
    <t>mutuamente equitativas, será destinado ao pagamento de despesas de custeio, repassadas,</t>
  </si>
  <si>
    <t>anualmente, nos meses de junho e dezembro e, 1 (uma) parcela ordinária referente às despesas</t>
  </si>
  <si>
    <t>de capital, no valor de R$ 1.000,00 (um mil reais), repassada no mês de dezembro. O valor</t>
  </si>
  <si>
    <t>da parcela de custeio deverá ser analisado anualmente pela Assessoria de Planejamento e</t>
  </si>
  <si>
    <t>Gestão (APG/SEC), em conjunto com a Coordenação de Articulação dos Núcleos Territoriais de</t>
  </si>
  <si>
    <t>Educação - CONTE/SEC, para verificar se está adequado ao valor de mercado.</t>
  </si>
  <si>
    <t>§ 3° - Os recursos financeiros transferidos para cada unidade escolar serão calculados tomando-se</t>
  </si>
  <si>
    <t>por base, preferencialmente, o Sistema de Gestão Escolar (SGE) ou algum outro sistema que</t>
  </si>
  <si>
    <t>venha a substituí-lo, devendo ser utilizado o Censo Escolar estadual do exercício contábil ao</t>
  </si>
  <si>
    <t>que lhe é imediatamente anterior, diante da inviabilidade de uso do Sistema de Gestão Escolar</t>
  </si>
  <si>
    <t>(SGE), ou, ainda, persistindo a impossibilidade de usá-lo, o último Censo Escolar disponível.</t>
  </si>
  <si>
    <t>§ 4° - Farão jus ao recebimento de 2(duas) vezes o valor correspondente ao da tabela, constante</t>
  </si>
  <si>
    <t>deste artigo, as unidades escolares discriminadas abaixo:</t>
  </si>
  <si>
    <t>I - Unidade escolar que possui 70% (setenta por cento) dos respectivos estudantes matriculados</t>
  </si>
  <si>
    <t>no Ensino Médio.</t>
  </si>
  <si>
    <t>II - Centros Regionais de Intermediação Tecnológica.</t>
  </si>
  <si>
    <t>III - Centros Juvenis de Ciência e Cultura.</t>
  </si>
  <si>
    <t>IV - Escola Parque.</t>
  </si>
  <si>
    <t>V - Escolas de Educação Especial</t>
  </si>
  <si>
    <t>Vl- Unidades escolares criadas para funcionamento no ano da própria criação</t>
  </si>
  <si>
    <t>VII - Unidades escolares que possuem Pólo da Universidade Aberta do Brasil-UAB</t>
  </si>
  <si>
    <t>MUNICIPIO</t>
  </si>
  <si>
    <t>UNIDADE_ESCOLAR</t>
  </si>
  <si>
    <t>0548-7</t>
  </si>
  <si>
    <t>37190-4</t>
  </si>
  <si>
    <t>APTA</t>
  </si>
  <si>
    <t>1025-1</t>
  </si>
  <si>
    <t>23089-8</t>
  </si>
  <si>
    <t>37191-2</t>
  </si>
  <si>
    <t>1696-9</t>
  </si>
  <si>
    <t>10663-1</t>
  </si>
  <si>
    <t>37192-0</t>
  </si>
  <si>
    <t>37193-9</t>
  </si>
  <si>
    <t>210471-7</t>
  </si>
  <si>
    <t>2079-6</t>
  </si>
  <si>
    <t>08500-6</t>
  </si>
  <si>
    <t>37194-7</t>
  </si>
  <si>
    <t>37196-3</t>
  </si>
  <si>
    <t>3842-3</t>
  </si>
  <si>
    <t>110771-2</t>
  </si>
  <si>
    <t>4538-1</t>
  </si>
  <si>
    <t>06351-7</t>
  </si>
  <si>
    <t>55163-5</t>
  </si>
  <si>
    <t>48415-6</t>
  </si>
  <si>
    <t>37203-X</t>
  </si>
  <si>
    <t>37197-1</t>
  </si>
  <si>
    <t>37202-1</t>
  </si>
  <si>
    <t>37204-8</t>
  </si>
  <si>
    <t>37206-4</t>
  </si>
  <si>
    <t>2231-4</t>
  </si>
  <si>
    <t>9038-7</t>
  </si>
  <si>
    <t>37207-2</t>
  </si>
  <si>
    <t>37208-0</t>
  </si>
  <si>
    <t>37209-9</t>
  </si>
  <si>
    <t>2499-6</t>
  </si>
  <si>
    <t>8933-8</t>
  </si>
  <si>
    <t>54957-6</t>
  </si>
  <si>
    <t>37210-2</t>
  </si>
  <si>
    <t>2749-9</t>
  </si>
  <si>
    <t>09315-7</t>
  </si>
  <si>
    <t>1171-1</t>
  </si>
  <si>
    <t>15195-5</t>
  </si>
  <si>
    <t>15196-3</t>
  </si>
  <si>
    <t>0227-5</t>
  </si>
  <si>
    <t>25231-X</t>
  </si>
  <si>
    <t>31538-9</t>
  </si>
  <si>
    <t>23378-1</t>
  </si>
  <si>
    <t>0744-7</t>
  </si>
  <si>
    <t>33834-6</t>
  </si>
  <si>
    <t>39056-9</t>
  </si>
  <si>
    <t>25663-3</t>
  </si>
  <si>
    <t>25676-5</t>
  </si>
  <si>
    <t>25675-7</t>
  </si>
  <si>
    <t>44052-3</t>
  </si>
  <si>
    <t>00160-0</t>
  </si>
  <si>
    <t>0816-8</t>
  </si>
  <si>
    <t>14564-5</t>
  </si>
  <si>
    <t>0923-7</t>
  </si>
  <si>
    <t>30969-9</t>
  </si>
  <si>
    <t>0817-6</t>
  </si>
  <si>
    <t>18484-5</t>
  </si>
  <si>
    <t>21552-X</t>
  </si>
  <si>
    <t>18480-2</t>
  </si>
  <si>
    <t>0230-5</t>
  </si>
  <si>
    <t>24372-8</t>
  </si>
  <si>
    <t>2261-6</t>
  </si>
  <si>
    <t>09121-9</t>
  </si>
  <si>
    <t>30984-2</t>
  </si>
  <si>
    <t>18486-1</t>
  </si>
  <si>
    <t>21553-8</t>
  </si>
  <si>
    <t>18487-X</t>
  </si>
  <si>
    <t>24510-0</t>
  </si>
  <si>
    <t>2367-1</t>
  </si>
  <si>
    <t>18925-1</t>
  </si>
  <si>
    <t>2407-4</t>
  </si>
  <si>
    <t>12832-5</t>
  </si>
  <si>
    <t>1123-1</t>
  </si>
  <si>
    <t>24341-8</t>
  </si>
  <si>
    <t>1247-5</t>
  </si>
  <si>
    <t>16016-4</t>
  </si>
  <si>
    <t>25688-9</t>
  </si>
  <si>
    <t>25690-0</t>
  </si>
  <si>
    <t>1496-6</t>
  </si>
  <si>
    <t>106641-2</t>
  </si>
  <si>
    <t>0285-2</t>
  </si>
  <si>
    <t>22515-0</t>
  </si>
  <si>
    <t>30052-7</t>
  </si>
  <si>
    <t>14640-4</t>
  </si>
  <si>
    <t>4180-7</t>
  </si>
  <si>
    <t>8358-5</t>
  </si>
  <si>
    <t>22517-7</t>
  </si>
  <si>
    <t>17082-8</t>
  </si>
  <si>
    <t>14975-6</t>
  </si>
  <si>
    <t>0985-7</t>
  </si>
  <si>
    <t>24768-5</t>
  </si>
  <si>
    <t>24767-7</t>
  </si>
  <si>
    <t>1075-8</t>
  </si>
  <si>
    <t>09868-X</t>
  </si>
  <si>
    <t>2141-5</t>
  </si>
  <si>
    <t>11983-0</t>
  </si>
  <si>
    <t>18058-0</t>
  </si>
  <si>
    <t>2150-4</t>
  </si>
  <si>
    <t>09928-7</t>
  </si>
  <si>
    <t>4194-7</t>
  </si>
  <si>
    <t>7288-5</t>
  </si>
  <si>
    <t>0251-8</t>
  </si>
  <si>
    <t>11770-6</t>
  </si>
  <si>
    <t>22527-4</t>
  </si>
  <si>
    <t>1099-5</t>
  </si>
  <si>
    <t>17009-7</t>
  </si>
  <si>
    <t>17013-5</t>
  </si>
  <si>
    <t>19060-8</t>
  </si>
  <si>
    <t>1100-2</t>
  </si>
  <si>
    <t>13942-4</t>
  </si>
  <si>
    <t>22530-4</t>
  </si>
  <si>
    <t>24769-3</t>
  </si>
  <si>
    <t>24771-5</t>
  </si>
  <si>
    <t>24772-3</t>
  </si>
  <si>
    <t>2540-2</t>
  </si>
  <si>
    <t>01761-2</t>
  </si>
  <si>
    <t>14442-8</t>
  </si>
  <si>
    <t>14438-X</t>
  </si>
  <si>
    <t>34233-5</t>
  </si>
  <si>
    <t>24778-2</t>
  </si>
  <si>
    <t>17021-6</t>
  </si>
  <si>
    <t>2760-X</t>
  </si>
  <si>
    <t>12952-6</t>
  </si>
  <si>
    <t>13765-0</t>
  </si>
  <si>
    <t>1456-7</t>
  </si>
  <si>
    <t>17814-4</t>
  </si>
  <si>
    <t>0225-9</t>
  </si>
  <si>
    <t>38910-2</t>
  </si>
  <si>
    <t>109121-2</t>
  </si>
  <si>
    <t>1725-6</t>
  </si>
  <si>
    <t>9216-9</t>
  </si>
  <si>
    <t>1080-4</t>
  </si>
  <si>
    <t>22884-2</t>
  </si>
  <si>
    <t>38911-0</t>
  </si>
  <si>
    <t>38912-9</t>
  </si>
  <si>
    <t>1047-2</t>
  </si>
  <si>
    <t>21293-8</t>
  </si>
  <si>
    <t>21295-4</t>
  </si>
  <si>
    <t>21294-6</t>
  </si>
  <si>
    <t>21297-0</t>
  </si>
  <si>
    <t>21298-9</t>
  </si>
  <si>
    <t>21305-5</t>
  </si>
  <si>
    <t>21299-7</t>
  </si>
  <si>
    <t>21296-2</t>
  </si>
  <si>
    <t>12106-1</t>
  </si>
  <si>
    <t>22431-6</t>
  </si>
  <si>
    <t>22424-3</t>
  </si>
  <si>
    <t>38917-X</t>
  </si>
  <si>
    <t>38927-7</t>
  </si>
  <si>
    <t>4498-9</t>
  </si>
  <si>
    <t>12363-3</t>
  </si>
  <si>
    <t>11466-9</t>
  </si>
  <si>
    <t>4100-9</t>
  </si>
  <si>
    <t>8070-5</t>
  </si>
  <si>
    <t>2509-7</t>
  </si>
  <si>
    <t>12798-1</t>
  </si>
  <si>
    <t>38920-X</t>
  </si>
  <si>
    <t>47611-0</t>
  </si>
  <si>
    <t>4185-8</t>
  </si>
  <si>
    <t>7551-5</t>
  </si>
  <si>
    <t>1130-4</t>
  </si>
  <si>
    <t>23463-X</t>
  </si>
  <si>
    <t>16909-9</t>
  </si>
  <si>
    <t>16915-3</t>
  </si>
  <si>
    <t>4191-2</t>
  </si>
  <si>
    <t>6310-X</t>
  </si>
  <si>
    <t>66878-8</t>
  </si>
  <si>
    <t>54335-7</t>
  </si>
  <si>
    <t>38938-2</t>
  </si>
  <si>
    <t>38928-5</t>
  </si>
  <si>
    <t>38931-5</t>
  </si>
  <si>
    <t>38926-9</t>
  </si>
  <si>
    <t>38929-3</t>
  </si>
  <si>
    <t>4171-8</t>
  </si>
  <si>
    <t>7897-2</t>
  </si>
  <si>
    <t>4495-4</t>
  </si>
  <si>
    <t>9458-7</t>
  </si>
  <si>
    <t>9457-9</t>
  </si>
  <si>
    <t>1167-3</t>
  </si>
  <si>
    <t>20563-X</t>
  </si>
  <si>
    <t>23014-6</t>
  </si>
  <si>
    <t>20561-3</t>
  </si>
  <si>
    <t>0601-7</t>
  </si>
  <si>
    <t>11930-X</t>
  </si>
  <si>
    <t>0837-0</t>
  </si>
  <si>
    <t>18970-7</t>
  </si>
  <si>
    <t>0019-1</t>
  </si>
  <si>
    <t>39635-4</t>
  </si>
  <si>
    <t>0245-3</t>
  </si>
  <si>
    <t>15118-1</t>
  </si>
  <si>
    <t>2166-0</t>
  </si>
  <si>
    <t>23835-X</t>
  </si>
  <si>
    <t>1673-X</t>
  </si>
  <si>
    <t>10566-X</t>
  </si>
  <si>
    <t>10565-1</t>
  </si>
  <si>
    <t>17739-3</t>
  </si>
  <si>
    <t>17740-7</t>
  </si>
  <si>
    <t>0143-0</t>
  </si>
  <si>
    <t>15657-4</t>
  </si>
  <si>
    <t>11502-9</t>
  </si>
  <si>
    <t>0564-9</t>
  </si>
  <si>
    <t>12451-6</t>
  </si>
  <si>
    <t>12325-0</t>
  </si>
  <si>
    <t>12323-4</t>
  </si>
  <si>
    <t>39641-9</t>
  </si>
  <si>
    <t>39636-2</t>
  </si>
  <si>
    <t>39662-1</t>
  </si>
  <si>
    <t>39650-8</t>
  </si>
  <si>
    <t>111926-5</t>
  </si>
  <si>
    <t>62651-1</t>
  </si>
  <si>
    <t>39651-6</t>
  </si>
  <si>
    <t>39642-7</t>
  </si>
  <si>
    <t>39652-4</t>
  </si>
  <si>
    <t>39657-5</t>
  </si>
  <si>
    <t>39661-3</t>
  </si>
  <si>
    <t>3192-5</t>
  </si>
  <si>
    <t>22809-5</t>
  </si>
  <si>
    <t>28162-X</t>
  </si>
  <si>
    <t>0070-1</t>
  </si>
  <si>
    <t>121050-5</t>
  </si>
  <si>
    <t>3445-2</t>
  </si>
  <si>
    <t>21052-8</t>
  </si>
  <si>
    <t>121056-4</t>
  </si>
  <si>
    <t>121047-5</t>
  </si>
  <si>
    <t>121046-7</t>
  </si>
  <si>
    <t>221054-1</t>
  </si>
  <si>
    <t>121048-3</t>
  </si>
  <si>
    <t>121064-5</t>
  </si>
  <si>
    <t>121057-2</t>
  </si>
  <si>
    <t>4105-X</t>
  </si>
  <si>
    <t>9749-7</t>
  </si>
  <si>
    <t>13253-5</t>
  </si>
  <si>
    <t>21065-X</t>
  </si>
  <si>
    <t>0445-6</t>
  </si>
  <si>
    <t>11846-X</t>
  </si>
  <si>
    <t>10163-X</t>
  </si>
  <si>
    <t>1079-0</t>
  </si>
  <si>
    <t>8312-7</t>
  </si>
  <si>
    <t>221066-5</t>
  </si>
  <si>
    <t>13251-9</t>
  </si>
  <si>
    <t>22710-2</t>
  </si>
  <si>
    <t>21074-9</t>
  </si>
  <si>
    <t>39668-0</t>
  </si>
  <si>
    <t>39667-2</t>
  </si>
  <si>
    <t>109098-4</t>
  </si>
  <si>
    <t>109099-2</t>
  </si>
  <si>
    <t>39670-2</t>
  </si>
  <si>
    <t>10766-2</t>
  </si>
  <si>
    <t>14696-X</t>
  </si>
  <si>
    <t>0999-7</t>
  </si>
  <si>
    <t>14013-9</t>
  </si>
  <si>
    <t>39671-0</t>
  </si>
  <si>
    <t>67994-1</t>
  </si>
  <si>
    <t>0238-0</t>
  </si>
  <si>
    <t>35893-2</t>
  </si>
  <si>
    <t>0545-2</t>
  </si>
  <si>
    <t>33038-8</t>
  </si>
  <si>
    <t>1286-6</t>
  </si>
  <si>
    <t>19471-9</t>
  </si>
  <si>
    <t>0846-X</t>
  </si>
  <si>
    <t>18219-2</t>
  </si>
  <si>
    <t>18215-X</t>
  </si>
  <si>
    <t>1164-9</t>
  </si>
  <si>
    <t>109859-4</t>
  </si>
  <si>
    <t>1081-2</t>
  </si>
  <si>
    <t>19461-1</t>
  </si>
  <si>
    <t>19462-X</t>
  </si>
  <si>
    <t>0563-0</t>
  </si>
  <si>
    <t>31581-8</t>
  </si>
  <si>
    <t>33040-X</t>
  </si>
  <si>
    <t>18561-2</t>
  </si>
  <si>
    <t>33042-6</t>
  </si>
  <si>
    <t>2710-3</t>
  </si>
  <si>
    <t>10138-9</t>
  </si>
  <si>
    <t>2783-9</t>
  </si>
  <si>
    <t>12458-3</t>
  </si>
  <si>
    <t>33051-5</t>
  </si>
  <si>
    <t>47512-2</t>
  </si>
  <si>
    <t>46801-0</t>
  </si>
  <si>
    <t>44230-5</t>
  </si>
  <si>
    <t>33043-4</t>
  </si>
  <si>
    <t>33052-3</t>
  </si>
  <si>
    <t>47337-5</t>
  </si>
  <si>
    <t>12459-1</t>
  </si>
  <si>
    <t>4492-X</t>
  </si>
  <si>
    <t>6441-6</t>
  </si>
  <si>
    <t>8178-7</t>
  </si>
  <si>
    <t>0579-7</t>
  </si>
  <si>
    <t>13921-1</t>
  </si>
  <si>
    <t>2114-8</t>
  </si>
  <si>
    <t>8488-3</t>
  </si>
  <si>
    <t>2159-8</t>
  </si>
  <si>
    <t>18332-6</t>
  </si>
  <si>
    <t>18330-X</t>
  </si>
  <si>
    <t>29935-9</t>
  </si>
  <si>
    <t>0851-6</t>
  </si>
  <si>
    <t>13823-1</t>
  </si>
  <si>
    <t>18339-3</t>
  </si>
  <si>
    <t>2293-4</t>
  </si>
  <si>
    <t>12945-3</t>
  </si>
  <si>
    <t>21027-7</t>
  </si>
  <si>
    <t>4491-1</t>
  </si>
  <si>
    <t>11235-6</t>
  </si>
  <si>
    <t>9764-0</t>
  </si>
  <si>
    <t>9763-2</t>
  </si>
  <si>
    <t>1289-0</t>
  </si>
  <si>
    <t>34439-7</t>
  </si>
  <si>
    <t>34437-0</t>
  </si>
  <si>
    <t>34438-9</t>
  </si>
  <si>
    <t>36953-5</t>
  </si>
  <si>
    <t>34421-4</t>
  </si>
  <si>
    <t>1118-5</t>
  </si>
  <si>
    <t>15499-7</t>
  </si>
  <si>
    <t>15498-9</t>
  </si>
  <si>
    <t>55531-2</t>
  </si>
  <si>
    <t>36954-3</t>
  </si>
  <si>
    <t>36955-1</t>
  </si>
  <si>
    <t>19875-7</t>
  </si>
  <si>
    <t>20684-9</t>
  </si>
  <si>
    <t>34449-4</t>
  </si>
  <si>
    <t>34442-7</t>
  </si>
  <si>
    <t>34448-6</t>
  </si>
  <si>
    <t>34443-5</t>
  </si>
  <si>
    <t>34441-9</t>
  </si>
  <si>
    <t>34440-0</t>
  </si>
  <si>
    <t>14283-2</t>
  </si>
  <si>
    <t>13134-2</t>
  </si>
  <si>
    <t>0417-0</t>
  </si>
  <si>
    <t>30997-4</t>
  </si>
  <si>
    <t>30998-2</t>
  </si>
  <si>
    <t>1068-5</t>
  </si>
  <si>
    <t>12068-5</t>
  </si>
  <si>
    <t>30999-0</t>
  </si>
  <si>
    <t>0282-8</t>
  </si>
  <si>
    <t>14786-9</t>
  </si>
  <si>
    <t>31001-8</t>
  </si>
  <si>
    <t>31008-5</t>
  </si>
  <si>
    <t>31004-2</t>
  </si>
  <si>
    <t>2182-2</t>
  </si>
  <si>
    <t>13160-1</t>
  </si>
  <si>
    <t>1287-4</t>
  </si>
  <si>
    <t>14310-3</t>
  </si>
  <si>
    <t>14312-X</t>
  </si>
  <si>
    <t>0689-0</t>
  </si>
  <si>
    <t>13228-4</t>
  </si>
  <si>
    <t>31009-3</t>
  </si>
  <si>
    <t>2348-5</t>
  </si>
  <si>
    <t>10131-1</t>
  </si>
  <si>
    <t>31012-3</t>
  </si>
  <si>
    <t>14085-6</t>
  </si>
  <si>
    <t>0240-2</t>
  </si>
  <si>
    <t>16409-7</t>
  </si>
  <si>
    <t>16410-0</t>
  </si>
  <si>
    <t>16407-0</t>
  </si>
  <si>
    <t>108710-X</t>
  </si>
  <si>
    <t>0060-4</t>
  </si>
  <si>
    <t>39880-2</t>
  </si>
  <si>
    <t>16413-5</t>
  </si>
  <si>
    <t>39882-9</t>
  </si>
  <si>
    <t>1084-7</t>
  </si>
  <si>
    <t>106820-2</t>
  </si>
  <si>
    <t>39886-1</t>
  </si>
  <si>
    <t>17390-8</t>
  </si>
  <si>
    <t>17391-6</t>
  </si>
  <si>
    <t>4188-2</t>
  </si>
  <si>
    <t>06760-1</t>
  </si>
  <si>
    <t>39906-X</t>
  </si>
  <si>
    <t>2243-8</t>
  </si>
  <si>
    <t>11325-5</t>
  </si>
  <si>
    <t>0946-6</t>
  </si>
  <si>
    <t>107135-1</t>
  </si>
  <si>
    <t>18702-X</t>
  </si>
  <si>
    <t>30321-6</t>
  </si>
  <si>
    <t>1101-0</t>
  </si>
  <si>
    <t>17845-4</t>
  </si>
  <si>
    <t>16415-1</t>
  </si>
  <si>
    <t>20569-9</t>
  </si>
  <si>
    <t>25006-6</t>
  </si>
  <si>
    <t>4173-4</t>
  </si>
  <si>
    <t>5870-X</t>
  </si>
  <si>
    <t>1163-0</t>
  </si>
  <si>
    <t>16031-8</t>
  </si>
  <si>
    <t>3949-7</t>
  </si>
  <si>
    <t>08874-9</t>
  </si>
  <si>
    <t>38914-5</t>
  </si>
  <si>
    <t>1185-1</t>
  </si>
  <si>
    <t>42368-8</t>
  </si>
  <si>
    <t>46699-9</t>
  </si>
  <si>
    <t>2830-4</t>
  </si>
  <si>
    <t>16250-7</t>
  </si>
  <si>
    <t>16253-1</t>
  </si>
  <si>
    <t>16247-7</t>
  </si>
  <si>
    <t>0069-8</t>
  </si>
  <si>
    <t>55057-4</t>
  </si>
  <si>
    <t>73858-1</t>
  </si>
  <si>
    <t>55059-0</t>
  </si>
  <si>
    <t>55044-2</t>
  </si>
  <si>
    <t>55058-2</t>
  </si>
  <si>
    <t>55052-3</t>
  </si>
  <si>
    <t>55036-1</t>
  </si>
  <si>
    <t>55038-8</t>
  </si>
  <si>
    <t>55053-1</t>
  </si>
  <si>
    <t>55040-X</t>
  </si>
  <si>
    <t>55045-0</t>
  </si>
  <si>
    <t>55046-9</t>
  </si>
  <si>
    <t>55042-6</t>
  </si>
  <si>
    <t>64134-0</t>
  </si>
  <si>
    <t>55039-6</t>
  </si>
  <si>
    <t>55047-7</t>
  </si>
  <si>
    <t>55048-5</t>
  </si>
  <si>
    <t>55060-4</t>
  </si>
  <si>
    <t>2442-2</t>
  </si>
  <si>
    <t>13034-6</t>
  </si>
  <si>
    <t>0594-0</t>
  </si>
  <si>
    <t>14409-6</t>
  </si>
  <si>
    <t>14408-8</t>
  </si>
  <si>
    <t>2678-6</t>
  </si>
  <si>
    <t>18564-7</t>
  </si>
  <si>
    <t>4623-X</t>
  </si>
  <si>
    <t>6667-2</t>
  </si>
  <si>
    <t>6669-9</t>
  </si>
  <si>
    <t>1291-2</t>
  </si>
  <si>
    <t>16214-0</t>
  </si>
  <si>
    <t>16220-5</t>
  </si>
  <si>
    <t>16215-9</t>
  </si>
  <si>
    <t>16216-7</t>
  </si>
  <si>
    <t>1444-3</t>
  </si>
  <si>
    <t>09898-1</t>
  </si>
  <si>
    <t>1486-9</t>
  </si>
  <si>
    <t>14546-7</t>
  </si>
  <si>
    <t>10756-5</t>
  </si>
  <si>
    <t>0231-3</t>
  </si>
  <si>
    <t>61044-5</t>
  </si>
  <si>
    <t>58835-0</t>
  </si>
  <si>
    <t>40531-0</t>
  </si>
  <si>
    <t>40534-5</t>
  </si>
  <si>
    <t>40529-9</t>
  </si>
  <si>
    <t>40530-2</t>
  </si>
  <si>
    <t>40542-6</t>
  </si>
  <si>
    <t>40536-1</t>
  </si>
  <si>
    <t>40528-0</t>
  </si>
  <si>
    <t>40533-7</t>
  </si>
  <si>
    <t>40535-3</t>
  </si>
  <si>
    <t>24013-3</t>
  </si>
  <si>
    <t>40546-9</t>
  </si>
  <si>
    <t>40549-3</t>
  </si>
  <si>
    <t>40550-7</t>
  </si>
  <si>
    <t>1062-6</t>
  </si>
  <si>
    <t>20417-X</t>
  </si>
  <si>
    <t>2997-1</t>
  </si>
  <si>
    <t>29033-5</t>
  </si>
  <si>
    <t>42779-9</t>
  </si>
  <si>
    <t>29032-7</t>
  </si>
  <si>
    <t>40553-1</t>
  </si>
  <si>
    <t>2526-7</t>
  </si>
  <si>
    <t>11414-6</t>
  </si>
  <si>
    <t>11336-0</t>
  </si>
  <si>
    <t>1129-0</t>
  </si>
  <si>
    <t>17346-0</t>
  </si>
  <si>
    <t>2612-3</t>
  </si>
  <si>
    <t>15693-0</t>
  </si>
  <si>
    <t>5819-X</t>
  </si>
  <si>
    <t>2168-7</t>
  </si>
  <si>
    <t>1168-1</t>
  </si>
  <si>
    <t>11174-0</t>
  </si>
  <si>
    <t>1091-X</t>
  </si>
  <si>
    <t>25750-8</t>
  </si>
  <si>
    <t>1660-8</t>
  </si>
  <si>
    <t>10541-4</t>
  </si>
  <si>
    <t>25751-6</t>
  </si>
  <si>
    <t>2399-X</t>
  </si>
  <si>
    <t>16300-7</t>
  </si>
  <si>
    <t>25753-2</t>
  </si>
  <si>
    <t>25758-3</t>
  </si>
  <si>
    <t>25757-5</t>
  </si>
  <si>
    <t>15887-9</t>
  </si>
  <si>
    <t>16649-9</t>
  </si>
  <si>
    <t>25759-1</t>
  </si>
  <si>
    <t>0730-7</t>
  </si>
  <si>
    <t>28684-2</t>
  </si>
  <si>
    <t>28683-4</t>
  </si>
  <si>
    <t>24362-0</t>
  </si>
  <si>
    <t>24364-7</t>
  </si>
  <si>
    <t>24363-9</t>
  </si>
  <si>
    <t>24365-5</t>
  </si>
  <si>
    <t>1728-0</t>
  </si>
  <si>
    <t>09852-3</t>
  </si>
  <si>
    <t>1152-5</t>
  </si>
  <si>
    <t>16741-X</t>
  </si>
  <si>
    <t>4186-6</t>
  </si>
  <si>
    <t>7016-5</t>
  </si>
  <si>
    <t>30971-0</t>
  </si>
  <si>
    <t>30982-6</t>
  </si>
  <si>
    <t>30972-9</t>
  </si>
  <si>
    <t>30981-8</t>
  </si>
  <si>
    <t>2109-1</t>
  </si>
  <si>
    <t>12882-1</t>
  </si>
  <si>
    <t>16742-8</t>
  </si>
  <si>
    <t>3618-8</t>
  </si>
  <si>
    <t>8815-3</t>
  </si>
  <si>
    <t>24374-4</t>
  </si>
  <si>
    <t>1089-8</t>
  </si>
  <si>
    <t>20208-8</t>
  </si>
  <si>
    <t>28698-2</t>
  </si>
  <si>
    <t>30985-0</t>
  </si>
  <si>
    <t>30987-7</t>
  </si>
  <si>
    <t>24376-0</t>
  </si>
  <si>
    <t>24375-2</t>
  </si>
  <si>
    <t>56330-7</t>
  </si>
  <si>
    <t>16353-8</t>
  </si>
  <si>
    <t>16354-6</t>
  </si>
  <si>
    <t>4539-X</t>
  </si>
  <si>
    <t>07407-1</t>
  </si>
  <si>
    <t>2751-0</t>
  </si>
  <si>
    <t>12504-0</t>
  </si>
  <si>
    <t>1647-0</t>
  </si>
  <si>
    <t>9032-8</t>
  </si>
  <si>
    <t>9033-6</t>
  </si>
  <si>
    <t>10392-6</t>
  </si>
  <si>
    <t>9034-4</t>
  </si>
  <si>
    <t>2105-9</t>
  </si>
  <si>
    <t>14576-9</t>
  </si>
  <si>
    <t>22518-5</t>
  </si>
  <si>
    <t>22523-1</t>
  </si>
  <si>
    <t>22519-3</t>
  </si>
  <si>
    <t>22524-X</t>
  </si>
  <si>
    <t>0693-9</t>
  </si>
  <si>
    <t>12584-9</t>
  </si>
  <si>
    <t>22526-6</t>
  </si>
  <si>
    <t>4192-0</t>
  </si>
  <si>
    <t>7391-1</t>
  </si>
  <si>
    <t>0109-0</t>
  </si>
  <si>
    <t>14163-1</t>
  </si>
  <si>
    <t>2459-7</t>
  </si>
  <si>
    <t>12318-8</t>
  </si>
  <si>
    <t>0041-8</t>
  </si>
  <si>
    <t>91409-6</t>
  </si>
  <si>
    <t>1133-9</t>
  </si>
  <si>
    <t>32970-3</t>
  </si>
  <si>
    <t>0595-9</t>
  </si>
  <si>
    <t>16277-9</t>
  </si>
  <si>
    <t>12269-6</t>
  </si>
  <si>
    <t>12320-X</t>
  </si>
  <si>
    <t>1488-5</t>
  </si>
  <si>
    <t>12818-X</t>
  </si>
  <si>
    <t>4175-0</t>
  </si>
  <si>
    <t>8027-6</t>
  </si>
  <si>
    <t>3046-5</t>
  </si>
  <si>
    <t>19363-1</t>
  </si>
  <si>
    <t>0684-X</t>
  </si>
  <si>
    <t>26143-2</t>
  </si>
  <si>
    <t>0930-X</t>
  </si>
  <si>
    <t>24216-0</t>
  </si>
  <si>
    <t>24215-2</t>
  </si>
  <si>
    <t>0998-9</t>
  </si>
  <si>
    <t>14082-1</t>
  </si>
  <si>
    <t>28220-0</t>
  </si>
  <si>
    <t>28675-3</t>
  </si>
  <si>
    <t>25716-8</t>
  </si>
  <si>
    <t>0135-X</t>
  </si>
  <si>
    <t>31753-5</t>
  </si>
  <si>
    <t>24403-1</t>
  </si>
  <si>
    <t>24400-7</t>
  </si>
  <si>
    <t>24401-5</t>
  </si>
  <si>
    <t>24402-3</t>
  </si>
  <si>
    <t>31754-3</t>
  </si>
  <si>
    <t>91419-3</t>
  </si>
  <si>
    <t>91420-7</t>
  </si>
  <si>
    <t>4182-3</t>
  </si>
  <si>
    <t>6802-0</t>
  </si>
  <si>
    <t>31759-4</t>
  </si>
  <si>
    <t>108192-6</t>
  </si>
  <si>
    <t>31750-0</t>
  </si>
  <si>
    <t>31742-X</t>
  </si>
  <si>
    <t>31751-9</t>
  </si>
  <si>
    <t>1096-0</t>
  </si>
  <si>
    <t>15579-9</t>
  </si>
  <si>
    <t>15578-0</t>
  </si>
  <si>
    <t>2305-1</t>
  </si>
  <si>
    <t>9478-1</t>
  </si>
  <si>
    <t>31752-7</t>
  </si>
  <si>
    <t>31756-X</t>
  </si>
  <si>
    <t>2684-0</t>
  </si>
  <si>
    <t>10585-6</t>
  </si>
  <si>
    <t>42030-1</t>
  </si>
  <si>
    <t>31760-8</t>
  </si>
  <si>
    <t>4189-0</t>
  </si>
  <si>
    <t>6737-7</t>
  </si>
  <si>
    <t>1448-6</t>
  </si>
  <si>
    <t>10884-7</t>
  </si>
  <si>
    <t>4179-3</t>
  </si>
  <si>
    <t>6536-6</t>
  </si>
  <si>
    <t>7399-7</t>
  </si>
  <si>
    <t>6635-4</t>
  </si>
  <si>
    <t>8744-0</t>
  </si>
  <si>
    <t>7727-5</t>
  </si>
  <si>
    <t>1774-4</t>
  </si>
  <si>
    <t>18308-3</t>
  </si>
  <si>
    <t>18309-1</t>
  </si>
  <si>
    <t>3716-8</t>
  </si>
  <si>
    <t>13168-7</t>
  </si>
  <si>
    <t>3913-6</t>
  </si>
  <si>
    <t>9506-0</t>
  </si>
  <si>
    <t>0791-9</t>
  </si>
  <si>
    <t>29996-0</t>
  </si>
  <si>
    <t>32540-6</t>
  </si>
  <si>
    <t>29999-5</t>
  </si>
  <si>
    <t>18725-9</t>
  </si>
  <si>
    <t>0973-3</t>
  </si>
  <si>
    <t>20110-3</t>
  </si>
  <si>
    <t>0936-9</t>
  </si>
  <si>
    <t>17881-0</t>
  </si>
  <si>
    <t>2788-X</t>
  </si>
  <si>
    <t>14144-5</t>
  </si>
  <si>
    <t>11063-9</t>
  </si>
  <si>
    <t>1107-X</t>
  </si>
  <si>
    <t>18522-1</t>
  </si>
  <si>
    <t>00125-2</t>
  </si>
  <si>
    <t>109184-0</t>
  </si>
  <si>
    <t>20115-4</t>
  </si>
  <si>
    <t>20114-6</t>
  </si>
  <si>
    <t>20112-X</t>
  </si>
  <si>
    <t>0621-1</t>
  </si>
  <si>
    <t>39913-2</t>
  </si>
  <si>
    <t>11243-7</t>
  </si>
  <si>
    <t>3838-5</t>
  </si>
  <si>
    <t>8970-2</t>
  </si>
  <si>
    <t>0158-9</t>
  </si>
  <si>
    <t>42102-2</t>
  </si>
  <si>
    <t>42113-8</t>
  </si>
  <si>
    <t>42121-9</t>
  </si>
  <si>
    <t>42110-3</t>
  </si>
  <si>
    <t>42111-1</t>
  </si>
  <si>
    <t>50608-7</t>
  </si>
  <si>
    <t>42106-5</t>
  </si>
  <si>
    <t>42127-8</t>
  </si>
  <si>
    <t>42130-8</t>
  </si>
  <si>
    <t>42109-X</t>
  </si>
  <si>
    <t>42104-9</t>
  </si>
  <si>
    <t>42122-7</t>
  </si>
  <si>
    <t>42119-7</t>
  </si>
  <si>
    <t>42128-6</t>
  </si>
  <si>
    <t>0610-6</t>
  </si>
  <si>
    <t>109984-1</t>
  </si>
  <si>
    <t>109986-8</t>
  </si>
  <si>
    <t>59549-7</t>
  </si>
  <si>
    <t>110279-6</t>
  </si>
  <si>
    <t>4193-9</t>
  </si>
  <si>
    <t>6239-1</t>
  </si>
  <si>
    <t>1762-0</t>
  </si>
  <si>
    <t>16959-5</t>
  </si>
  <si>
    <t>16953-6</t>
  </si>
  <si>
    <t>16954-4</t>
  </si>
  <si>
    <t>3837-7</t>
  </si>
  <si>
    <t>11409-X</t>
  </si>
  <si>
    <t>11410-3</t>
  </si>
  <si>
    <t>4490-3</t>
  </si>
  <si>
    <t>6925-6</t>
  </si>
  <si>
    <t>2041-9</t>
  </si>
  <si>
    <t>20829-9</t>
  </si>
  <si>
    <t>5747-9</t>
  </si>
  <si>
    <t>11748-X</t>
  </si>
  <si>
    <t>14106-2</t>
  </si>
  <si>
    <t>1072-3</t>
  </si>
  <si>
    <t>23902-X</t>
  </si>
  <si>
    <t>22415-4</t>
  </si>
  <si>
    <t>3268-9</t>
  </si>
  <si>
    <t>15937-9</t>
  </si>
  <si>
    <t>2172-5</t>
  </si>
  <si>
    <t>10350-0</t>
  </si>
  <si>
    <t>13371-X</t>
  </si>
  <si>
    <t>1288-2</t>
  </si>
  <si>
    <t>18758-5</t>
  </si>
  <si>
    <t>14679-X</t>
  </si>
  <si>
    <t>2366-3</t>
  </si>
  <si>
    <t>14014-7</t>
  </si>
  <si>
    <t>42148-0</t>
  </si>
  <si>
    <t>42149-9</t>
  </si>
  <si>
    <t>18760-7</t>
  </si>
  <si>
    <t>18761-5</t>
  </si>
  <si>
    <t>2674-3</t>
  </si>
  <si>
    <t>10187-7</t>
  </si>
  <si>
    <t>0236-4</t>
  </si>
  <si>
    <t>09865-5</t>
  </si>
  <si>
    <t>1017-0</t>
  </si>
  <si>
    <t>27597-2</t>
  </si>
  <si>
    <t>91302-2</t>
  </si>
  <si>
    <t>91303-0</t>
  </si>
  <si>
    <t>1787-6</t>
  </si>
  <si>
    <t>12646-2</t>
  </si>
  <si>
    <t>91306-5</t>
  </si>
  <si>
    <t>4494-6</t>
  </si>
  <si>
    <t>111809-9</t>
  </si>
  <si>
    <t>1796-5</t>
  </si>
  <si>
    <t>11813-3</t>
  </si>
  <si>
    <t>91378-2</t>
  </si>
  <si>
    <t>91377-4</t>
  </si>
  <si>
    <t>91383-9</t>
  </si>
  <si>
    <t>136056-6</t>
  </si>
  <si>
    <t>91394-4</t>
  </si>
  <si>
    <t>91385-5</t>
  </si>
  <si>
    <t>3886-5</t>
  </si>
  <si>
    <t>30177-9</t>
  </si>
  <si>
    <t>91338-3</t>
  </si>
  <si>
    <t>91325-1</t>
  </si>
  <si>
    <t>91381-2</t>
  </si>
  <si>
    <t>91397-9</t>
  </si>
  <si>
    <t>91357-X</t>
  </si>
  <si>
    <t>91393-6</t>
  </si>
  <si>
    <t>91324-3</t>
  </si>
  <si>
    <t>91390-1</t>
  </si>
  <si>
    <t>91323-5</t>
  </si>
  <si>
    <t>91312-X</t>
  </si>
  <si>
    <t>91317-0</t>
  </si>
  <si>
    <t>91341-3</t>
  </si>
  <si>
    <t>91328-6</t>
  </si>
  <si>
    <t>91384-7</t>
  </si>
  <si>
    <t>91319-7</t>
  </si>
  <si>
    <t>91387-1</t>
  </si>
  <si>
    <t>91347-2</t>
  </si>
  <si>
    <t>91369-3</t>
  </si>
  <si>
    <t>91315-4</t>
  </si>
  <si>
    <t>91316-2</t>
  </si>
  <si>
    <t>91320-0</t>
  </si>
  <si>
    <t>91334-0</t>
  </si>
  <si>
    <t>91332-4</t>
  </si>
  <si>
    <t>91321-9</t>
  </si>
  <si>
    <t>91370-7</t>
  </si>
  <si>
    <t>91371-5</t>
  </si>
  <si>
    <t>91345-6</t>
  </si>
  <si>
    <t>91333-2</t>
  </si>
  <si>
    <t>91367-7</t>
  </si>
  <si>
    <t>91396-0</t>
  </si>
  <si>
    <t>91368-5</t>
  </si>
  <si>
    <t>91386-3</t>
  </si>
  <si>
    <t>91403-7</t>
  </si>
  <si>
    <t>0593-2</t>
  </si>
  <si>
    <t>11974-1</t>
  </si>
  <si>
    <t>2569-0</t>
  </si>
  <si>
    <t>11529-0</t>
  </si>
  <si>
    <t>92407-5</t>
  </si>
  <si>
    <t>27087-3</t>
  </si>
  <si>
    <t>27089-X</t>
  </si>
  <si>
    <t>91410-X</t>
  </si>
  <si>
    <t>91422-3</t>
  </si>
  <si>
    <t>108484-4</t>
  </si>
  <si>
    <t>4183-1</t>
  </si>
  <si>
    <t>8493-X</t>
  </si>
  <si>
    <t>1435-4</t>
  </si>
  <si>
    <t>14259-X</t>
  </si>
  <si>
    <t>15594-2</t>
  </si>
  <si>
    <t>0188-0</t>
  </si>
  <si>
    <t>61161-1</t>
  </si>
  <si>
    <t>4517-9</t>
  </si>
  <si>
    <t>10619-4</t>
  </si>
  <si>
    <t>9496-X</t>
  </si>
  <si>
    <t>2856-8</t>
  </si>
  <si>
    <t>11471-5</t>
  </si>
  <si>
    <t>0556-8</t>
  </si>
  <si>
    <t>21815-4</t>
  </si>
  <si>
    <t>61165-4</t>
  </si>
  <si>
    <t>1730-2</t>
  </si>
  <si>
    <t>16285-X</t>
  </si>
  <si>
    <t>16642-1</t>
  </si>
  <si>
    <t>16643-X</t>
  </si>
  <si>
    <t>61166-2</t>
  </si>
  <si>
    <t>1048-0</t>
  </si>
  <si>
    <t>15282-X</t>
  </si>
  <si>
    <t>16705-3</t>
  </si>
  <si>
    <t>83415-7</t>
  </si>
  <si>
    <t>61167-0</t>
  </si>
  <si>
    <t>24371-X</t>
  </si>
  <si>
    <t>1082-0</t>
  </si>
  <si>
    <t>15318-4</t>
  </si>
  <si>
    <t>2249-7</t>
  </si>
  <si>
    <t>10419-1</t>
  </si>
  <si>
    <t>61168-9</t>
  </si>
  <si>
    <t>19537-5</t>
  </si>
  <si>
    <t>4046-0</t>
  </si>
  <si>
    <t>09833-7</t>
  </si>
  <si>
    <t>15895-X</t>
  </si>
  <si>
    <t>2464-3</t>
  </si>
  <si>
    <t>11520-7</t>
  </si>
  <si>
    <t>16517-4</t>
  </si>
  <si>
    <t>16520-4</t>
  </si>
  <si>
    <t>24358-2</t>
  </si>
  <si>
    <t>61169-7</t>
  </si>
  <si>
    <t>112177-4</t>
  </si>
  <si>
    <t>93374-0</t>
  </si>
  <si>
    <t>88286-0</t>
  </si>
  <si>
    <t>61204-9</t>
  </si>
  <si>
    <t>61177-8</t>
  </si>
  <si>
    <t>61185-9</t>
  </si>
  <si>
    <t>82794-0</t>
  </si>
  <si>
    <t>61179-4</t>
  </si>
  <si>
    <t>82351-1</t>
  </si>
  <si>
    <t>82353-8</t>
  </si>
  <si>
    <t>61205-7</t>
  </si>
  <si>
    <t>61186-7</t>
  </si>
  <si>
    <t>61178-6</t>
  </si>
  <si>
    <t>61184-0</t>
  </si>
  <si>
    <t>61212-X</t>
  </si>
  <si>
    <t>61211-1</t>
  </si>
  <si>
    <t>0414-6</t>
  </si>
  <si>
    <t>0040-X</t>
  </si>
  <si>
    <t>18361-X</t>
  </si>
  <si>
    <t>4481-4</t>
  </si>
  <si>
    <t>7457-8</t>
  </si>
  <si>
    <t>12090-1</t>
  </si>
  <si>
    <t>31574-5</t>
  </si>
  <si>
    <t>22813-3</t>
  </si>
  <si>
    <t>22811-7</t>
  </si>
  <si>
    <t>22812-5</t>
  </si>
  <si>
    <t>22814-1</t>
  </si>
  <si>
    <t>31578-8</t>
  </si>
  <si>
    <t>2085-0</t>
  </si>
  <si>
    <t>10785-9</t>
  </si>
  <si>
    <t>2271-3</t>
  </si>
  <si>
    <t>17189-1</t>
  </si>
  <si>
    <t>17185-9</t>
  </si>
  <si>
    <t>17188-3</t>
  </si>
  <si>
    <t>17186-7</t>
  </si>
  <si>
    <t>31584-2</t>
  </si>
  <si>
    <t>4496-2</t>
  </si>
  <si>
    <t>7367-9</t>
  </si>
  <si>
    <t>7303-2</t>
  </si>
  <si>
    <t>21028-5</t>
  </si>
  <si>
    <t>4172-6</t>
  </si>
  <si>
    <t>6868-3</t>
  </si>
  <si>
    <t>0059-0</t>
  </si>
  <si>
    <t>24971-8</t>
  </si>
  <si>
    <t>24968-8</t>
  </si>
  <si>
    <t>24973-4</t>
  </si>
  <si>
    <t>24972-6</t>
  </si>
  <si>
    <t>31603-2</t>
  </si>
  <si>
    <t>31586-9</t>
  </si>
  <si>
    <t>31587-7</t>
  </si>
  <si>
    <t>31591-5</t>
  </si>
  <si>
    <t>2616-6</t>
  </si>
  <si>
    <t>12587-3</t>
  </si>
  <si>
    <t>16243-4</t>
  </si>
  <si>
    <t>2670-0</t>
  </si>
  <si>
    <t>11486-3</t>
  </si>
  <si>
    <t>12279-3</t>
  </si>
  <si>
    <t>11487-1</t>
  </si>
  <si>
    <t>24976-9</t>
  </si>
  <si>
    <t>31604-0</t>
  </si>
  <si>
    <t>39878-0</t>
  </si>
  <si>
    <t>39879-9</t>
  </si>
  <si>
    <t>0357-3</t>
  </si>
  <si>
    <t>19354-2</t>
  </si>
  <si>
    <t>2152-0</t>
  </si>
  <si>
    <t>9894-9</t>
  </si>
  <si>
    <t>12423-0</t>
  </si>
  <si>
    <t>1070-7</t>
  </si>
  <si>
    <t>10886-3</t>
  </si>
  <si>
    <t>10887-1</t>
  </si>
  <si>
    <t>19361-5</t>
  </si>
  <si>
    <t>21399-3</t>
  </si>
  <si>
    <t>19360-7</t>
  </si>
  <si>
    <t>19357-7</t>
  </si>
  <si>
    <t>109297-9</t>
  </si>
  <si>
    <t>09476-5</t>
  </si>
  <si>
    <t>18560-4</t>
  </si>
  <si>
    <t>46780-4</t>
  </si>
  <si>
    <t>39898-5</t>
  </si>
  <si>
    <t>70147-5</t>
  </si>
  <si>
    <t>56768-X</t>
  </si>
  <si>
    <t>39901-9</t>
  </si>
  <si>
    <t>39904-3</t>
  </si>
  <si>
    <t>39903-5</t>
  </si>
  <si>
    <t>39892-6</t>
  </si>
  <si>
    <t>39900-0</t>
  </si>
  <si>
    <t>39891-8</t>
  </si>
  <si>
    <t>39905-1</t>
  </si>
  <si>
    <t>39888-8</t>
  </si>
  <si>
    <t>39889-6</t>
  </si>
  <si>
    <t>2216-0</t>
  </si>
  <si>
    <t>11842-7</t>
  </si>
  <si>
    <t>39908-6</t>
  </si>
  <si>
    <t>12457-5</t>
  </si>
  <si>
    <t>11136-8</t>
  </si>
  <si>
    <t>2680-8</t>
  </si>
  <si>
    <t>15605-1</t>
  </si>
  <si>
    <t>4578-0</t>
  </si>
  <si>
    <t>108318-X</t>
  </si>
  <si>
    <t>1044-8</t>
  </si>
  <si>
    <t>12653-5</t>
  </si>
  <si>
    <t>0569-X</t>
  </si>
  <si>
    <t>25034-1</t>
  </si>
  <si>
    <t>2009-5</t>
  </si>
  <si>
    <t>14793-1</t>
  </si>
  <si>
    <t>25042-2</t>
  </si>
  <si>
    <t>24386-8</t>
  </si>
  <si>
    <t>24385-X</t>
  </si>
  <si>
    <t>8342-9</t>
  </si>
  <si>
    <t>25591-2</t>
  </si>
  <si>
    <t>15163-7</t>
  </si>
  <si>
    <t>15607-8</t>
  </si>
  <si>
    <t>39884-5</t>
  </si>
  <si>
    <t>00551-7</t>
  </si>
  <si>
    <t>00327-1</t>
  </si>
  <si>
    <t>39887-X</t>
  </si>
  <si>
    <t>47818-0</t>
  </si>
  <si>
    <t>54071-4</t>
  </si>
  <si>
    <t>54070-6</t>
  </si>
  <si>
    <t>62622-8</t>
  </si>
  <si>
    <t>54072-2</t>
  </si>
  <si>
    <t>39893-4</t>
  </si>
  <si>
    <t>39894-2</t>
  </si>
  <si>
    <t>39896-9</t>
  </si>
  <si>
    <t>39895-0</t>
  </si>
  <si>
    <t>39902-7</t>
  </si>
  <si>
    <t>39907-8</t>
  </si>
  <si>
    <t>0228-3</t>
  </si>
  <si>
    <t>24029-X</t>
  </si>
  <si>
    <t>24030-3</t>
  </si>
  <si>
    <t>3843-1</t>
  </si>
  <si>
    <t>07999-5</t>
  </si>
  <si>
    <t>1719-1</t>
  </si>
  <si>
    <t>26087-8</t>
  </si>
  <si>
    <t>14722-2</t>
  </si>
  <si>
    <t>21736-0</t>
  </si>
  <si>
    <t>109187-5</t>
  </si>
  <si>
    <t>2196-2</t>
  </si>
  <si>
    <t>14420-7</t>
  </si>
  <si>
    <t>14422-3</t>
  </si>
  <si>
    <t>1113-4</t>
  </si>
  <si>
    <t>12491-5</t>
  </si>
  <si>
    <t>12492-3</t>
  </si>
  <si>
    <t>24032-X</t>
  </si>
  <si>
    <t>24035-4</t>
  </si>
  <si>
    <t>35900-9</t>
  </si>
  <si>
    <t>36313-8</t>
  </si>
  <si>
    <t>24036-2</t>
  </si>
  <si>
    <t>24037-0</t>
  </si>
  <si>
    <t>24042-7</t>
  </si>
  <si>
    <t>24033-8</t>
  </si>
  <si>
    <t>24344-2</t>
  </si>
  <si>
    <t>1238-6</t>
  </si>
  <si>
    <t>57388-4</t>
  </si>
  <si>
    <t>1193-2</t>
  </si>
  <si>
    <t>1140-1</t>
  </si>
  <si>
    <t>58010-4</t>
  </si>
  <si>
    <t>54208-3</t>
  </si>
  <si>
    <t>54211-3</t>
  </si>
  <si>
    <t>54213-X</t>
  </si>
  <si>
    <t>1301-3</t>
  </si>
  <si>
    <t>54212-1</t>
  </si>
  <si>
    <t>1726-4</t>
  </si>
  <si>
    <t>49830-0</t>
  </si>
  <si>
    <t>49829-7</t>
  </si>
  <si>
    <t>49831-9</t>
  </si>
  <si>
    <t>49833-5</t>
  </si>
  <si>
    <t>49828-9</t>
  </si>
  <si>
    <t>3091-0</t>
  </si>
  <si>
    <t>47595-5</t>
  </si>
  <si>
    <t>28462-9</t>
  </si>
  <si>
    <t>3921-7</t>
  </si>
  <si>
    <t>19594-4</t>
  </si>
  <si>
    <t>2866-5</t>
  </si>
  <si>
    <t>41750-5</t>
  </si>
  <si>
    <t>36971-3</t>
  </si>
  <si>
    <t>36966-7</t>
  </si>
  <si>
    <t>36970-5</t>
  </si>
  <si>
    <t>36963-2</t>
  </si>
  <si>
    <t>36965-9</t>
  </si>
  <si>
    <t>36964-0</t>
  </si>
  <si>
    <t>3861-X</t>
  </si>
  <si>
    <t>14277-8</t>
  </si>
  <si>
    <t>1094-4</t>
  </si>
  <si>
    <t>16268-X</t>
  </si>
  <si>
    <t>16269-8</t>
  </si>
  <si>
    <t>15941-7</t>
  </si>
  <si>
    <t>15938-7</t>
  </si>
  <si>
    <t>2967-X</t>
  </si>
  <si>
    <t>12396-X</t>
  </si>
  <si>
    <t>12890-2</t>
  </si>
  <si>
    <t>12399-4</t>
  </si>
  <si>
    <t>12397-8</t>
  </si>
  <si>
    <t>12411-7</t>
  </si>
  <si>
    <t>12412-5</t>
  </si>
  <si>
    <t>12362-5</t>
  </si>
  <si>
    <t>12413-3</t>
  </si>
  <si>
    <t>12361-7</t>
  </si>
  <si>
    <t>12483-4</t>
  </si>
  <si>
    <t>12467-2</t>
  </si>
  <si>
    <t>12401-X</t>
  </si>
  <si>
    <t>12604-7</t>
  </si>
  <si>
    <t>12395-1</t>
  </si>
  <si>
    <t>12466-4</t>
  </si>
  <si>
    <t>12487-7</t>
  </si>
  <si>
    <t>12478-8</t>
  </si>
  <si>
    <t>12484-2</t>
  </si>
  <si>
    <t>14218-2</t>
  </si>
  <si>
    <t>12477-X</t>
  </si>
  <si>
    <t>19157-4</t>
  </si>
  <si>
    <t>12606-3</t>
  </si>
  <si>
    <t>12593-8</t>
  </si>
  <si>
    <t>12580-6</t>
  </si>
  <si>
    <t>12591-1</t>
  </si>
  <si>
    <t>12532-6</t>
  </si>
  <si>
    <t>12551-2</t>
  </si>
  <si>
    <t>12405-2</t>
  </si>
  <si>
    <t>12468-0</t>
  </si>
  <si>
    <t>12608-X</t>
  </si>
  <si>
    <t>12552-0</t>
  </si>
  <si>
    <t>12553-9</t>
  </si>
  <si>
    <t>12594-6</t>
  </si>
  <si>
    <t>12554-7</t>
  </si>
  <si>
    <t>12408-7</t>
  </si>
  <si>
    <t>12557-1</t>
  </si>
  <si>
    <t>12558-X</t>
  </si>
  <si>
    <t>12471-0</t>
  </si>
  <si>
    <t>12607-1</t>
  </si>
  <si>
    <t>12559-8</t>
  </si>
  <si>
    <t>12513-X</t>
  </si>
  <si>
    <t>12378-1</t>
  </si>
  <si>
    <t>12386-2</t>
  </si>
  <si>
    <t>12562-8</t>
  </si>
  <si>
    <t>12369-2</t>
  </si>
  <si>
    <t>12563-6</t>
  </si>
  <si>
    <t>12586-5</t>
  </si>
  <si>
    <t>12414-1</t>
  </si>
  <si>
    <t>12475-3</t>
  </si>
  <si>
    <t>12598-9</t>
  </si>
  <si>
    <t>12542-3</t>
  </si>
  <si>
    <t>12537-7</t>
  </si>
  <si>
    <t>12601-2</t>
  </si>
  <si>
    <t>12555-5</t>
  </si>
  <si>
    <t>5692-8</t>
  </si>
  <si>
    <t>10688-7</t>
  </si>
  <si>
    <t>12515-6</t>
  </si>
  <si>
    <t>12511-3</t>
  </si>
  <si>
    <t>12560-1</t>
  </si>
  <si>
    <t>12366-8</t>
  </si>
  <si>
    <t>13736-7</t>
  </si>
  <si>
    <t>12473-7</t>
  </si>
  <si>
    <t>12488-5</t>
  </si>
  <si>
    <t>12510-5</t>
  </si>
  <si>
    <t>12502-4</t>
  </si>
  <si>
    <t>12565-2</t>
  </si>
  <si>
    <t>12439-7</t>
  </si>
  <si>
    <t>12569-5</t>
  </si>
  <si>
    <t>12564-4</t>
  </si>
  <si>
    <t>12512-1</t>
  </si>
  <si>
    <t>12367-6</t>
  </si>
  <si>
    <t>12479-6</t>
  </si>
  <si>
    <t>12382-X</t>
  </si>
  <si>
    <t>12567-9</t>
  </si>
  <si>
    <t>12566-0</t>
  </si>
  <si>
    <t>12609-8</t>
  </si>
  <si>
    <t>12476-1</t>
  </si>
  <si>
    <t>12568-7</t>
  </si>
  <si>
    <t>12360-9</t>
  </si>
  <si>
    <t>12417-6</t>
  </si>
  <si>
    <t>12544-X</t>
  </si>
  <si>
    <t>12454-0</t>
  </si>
  <si>
    <t>12461-3</t>
  </si>
  <si>
    <t>12381-1</t>
  </si>
  <si>
    <t>12485-0</t>
  </si>
  <si>
    <t>12434-6</t>
  </si>
  <si>
    <t>12486-9</t>
  </si>
  <si>
    <t>12387-0</t>
  </si>
  <si>
    <t>12420-6</t>
  </si>
  <si>
    <t>12388-9</t>
  </si>
  <si>
    <t>12421-4</t>
  </si>
  <si>
    <t>12422-2</t>
  </si>
  <si>
    <t>12571-7</t>
  </si>
  <si>
    <t>12424-9</t>
  </si>
  <si>
    <t>12453-2</t>
  </si>
  <si>
    <t>12550-4</t>
  </si>
  <si>
    <t>12426-5</t>
  </si>
  <si>
    <t>12462-1</t>
  </si>
  <si>
    <t>12573-3</t>
  </si>
  <si>
    <t>12576-8</t>
  </si>
  <si>
    <t>12574-1</t>
  </si>
  <si>
    <t>12575-X</t>
  </si>
  <si>
    <t>12474-5</t>
  </si>
  <si>
    <t>12438-9</t>
  </si>
  <si>
    <t>12480-X</t>
  </si>
  <si>
    <t>12548-2</t>
  </si>
  <si>
    <t>12391-9</t>
  </si>
  <si>
    <t>12577-6</t>
  </si>
  <si>
    <t>12490-7</t>
  </si>
  <si>
    <t>12430-3</t>
  </si>
  <si>
    <t>12481-8</t>
  </si>
  <si>
    <t>12464-8</t>
  </si>
  <si>
    <t>12403-6</t>
  </si>
  <si>
    <t>12431-1</t>
  </si>
  <si>
    <t>12527-X</t>
  </si>
  <si>
    <t>12503-2</t>
  </si>
  <si>
    <t>12508-3</t>
  </si>
  <si>
    <t>12549-0</t>
  </si>
  <si>
    <t>12579-2</t>
  </si>
  <si>
    <t>12522-9</t>
  </si>
  <si>
    <t>12435-4</t>
  </si>
  <si>
    <t>12501-6</t>
  </si>
  <si>
    <t>12370-6</t>
  </si>
  <si>
    <t>12436-2</t>
  </si>
  <si>
    <t>12437-0</t>
  </si>
  <si>
    <t>12605-5</t>
  </si>
  <si>
    <t>12495-8</t>
  </si>
  <si>
    <t>12523-7</t>
  </si>
  <si>
    <t>12600-4</t>
  </si>
  <si>
    <t>12509-1</t>
  </si>
  <si>
    <t>12470-2</t>
  </si>
  <si>
    <t>12516-4</t>
  </si>
  <si>
    <t>12505-9</t>
  </si>
  <si>
    <t>12546-6</t>
  </si>
  <si>
    <t>12432-X</t>
  </si>
  <si>
    <t>12463-X</t>
  </si>
  <si>
    <t>12469-9</t>
  </si>
  <si>
    <t>12418-4</t>
  </si>
  <si>
    <t>12371-4</t>
  </si>
  <si>
    <t>12517-2</t>
  </si>
  <si>
    <t>12364-1</t>
  </si>
  <si>
    <t>12526-1</t>
  </si>
  <si>
    <t>12506-7</t>
  </si>
  <si>
    <t>12518-0</t>
  </si>
  <si>
    <t>12590-3</t>
  </si>
  <si>
    <t>12372-2</t>
  </si>
  <si>
    <t>12582-2</t>
  </si>
  <si>
    <t>12519-9</t>
  </si>
  <si>
    <t>12611-X</t>
  </si>
  <si>
    <t>12489-3</t>
  </si>
  <si>
    <t>12520-2</t>
  </si>
  <si>
    <t>12496-6</t>
  </si>
  <si>
    <t>12529-6</t>
  </si>
  <si>
    <t>12539-3</t>
  </si>
  <si>
    <t>12373-0</t>
  </si>
  <si>
    <t>12444-3</t>
  </si>
  <si>
    <t>12499-0</t>
  </si>
  <si>
    <t>12599-7</t>
  </si>
  <si>
    <t>12595-4</t>
  </si>
  <si>
    <t>12368-4</t>
  </si>
  <si>
    <t>12402-8</t>
  </si>
  <si>
    <t>12585-7</t>
  </si>
  <si>
    <t>12521-0</t>
  </si>
  <si>
    <t>12449-4</t>
  </si>
  <si>
    <t>12390-0</t>
  </si>
  <si>
    <t>12460-5</t>
  </si>
  <si>
    <t>12602-0</t>
  </si>
  <si>
    <t>12376-5</t>
  </si>
  <si>
    <t>12416-8</t>
  </si>
  <si>
    <t>12385-4</t>
  </si>
  <si>
    <t>12561-X</t>
  </si>
  <si>
    <t>12531-8</t>
  </si>
  <si>
    <t>12540-7</t>
  </si>
  <si>
    <t>12572-5</t>
  </si>
  <si>
    <t>12597-0</t>
  </si>
  <si>
    <t>12392-7</t>
  </si>
  <si>
    <t>12578-4</t>
  </si>
  <si>
    <t>12377-3</t>
  </si>
  <si>
    <t>12524-5</t>
  </si>
  <si>
    <t>12545-8</t>
  </si>
  <si>
    <t>12429-X</t>
  </si>
  <si>
    <t>12589-X</t>
  </si>
  <si>
    <t>12440-0</t>
  </si>
  <si>
    <t>12446-X</t>
  </si>
  <si>
    <t>12530-X</t>
  </si>
  <si>
    <t>12581-4</t>
  </si>
  <si>
    <t>12583-0</t>
  </si>
  <si>
    <t>12448-6</t>
  </si>
  <si>
    <t>24975-0</t>
  </si>
  <si>
    <t>24974-2</t>
  </si>
  <si>
    <t>1143-6</t>
  </si>
  <si>
    <t>18217-6</t>
  </si>
  <si>
    <t>18218-4</t>
  </si>
  <si>
    <t>4277-3</t>
  </si>
  <si>
    <t>36836-9</t>
  </si>
  <si>
    <t>36835-0</t>
  </si>
  <si>
    <t>36841-5</t>
  </si>
  <si>
    <t>36840-7</t>
  </si>
  <si>
    <t>36834-2</t>
  </si>
  <si>
    <t>14870-9</t>
  </si>
  <si>
    <t>36842-3</t>
  </si>
  <si>
    <t>36839-3</t>
  </si>
  <si>
    <t>36833-4</t>
  </si>
  <si>
    <t>36837-7</t>
  </si>
  <si>
    <t>20749-7</t>
  </si>
  <si>
    <t>18658-9</t>
  </si>
  <si>
    <t>18655-4</t>
  </si>
  <si>
    <t>1029-4</t>
  </si>
  <si>
    <t>14695-1</t>
  </si>
  <si>
    <t>0792-7</t>
  </si>
  <si>
    <t>41916-8</t>
  </si>
  <si>
    <t>41915-X</t>
  </si>
  <si>
    <t>41910-9</t>
  </si>
  <si>
    <t>COLEGIO ESTADUAL PROFESSOR JAIRO ALVES PEREIRA</t>
  </si>
  <si>
    <t>41908-7</t>
  </si>
  <si>
    <t>2099-0</t>
  </si>
  <si>
    <t>10368-3</t>
  </si>
  <si>
    <t>4493-8</t>
  </si>
  <si>
    <t>9397-1</t>
  </si>
  <si>
    <t>41919-2</t>
  </si>
  <si>
    <t>41920-6</t>
  </si>
  <si>
    <t>2489-9</t>
  </si>
  <si>
    <t>29722-4</t>
  </si>
  <si>
    <t>29720-8</t>
  </si>
  <si>
    <t>29723-2</t>
  </si>
  <si>
    <t>29721-6</t>
  </si>
  <si>
    <t>29719-4</t>
  </si>
  <si>
    <t>2574-7</t>
  </si>
  <si>
    <t>13757-X</t>
  </si>
  <si>
    <t>12916-X</t>
  </si>
  <si>
    <t>COLEGIO ESTADUAL CRISTO REI  -  PARALISADA</t>
  </si>
  <si>
    <t>CENTRO EDUCACIONAL 30 DE JUNHO - TEMPO INTEGRAL  -  PARALISADA</t>
  </si>
  <si>
    <t>COLEGIO ESTADUAL GILDASIO PENEDO  -  PARALISADA</t>
  </si>
  <si>
    <t>CENTRO ESTADUAL DE EDUCACAO PROFISSIONAL PROFESSORA LIDINA ESTRELA   -  PARALISADA</t>
  </si>
  <si>
    <t>COLEGIO ESTADUAL LUIZ JULIO CARNEIRO  -  PARALISADA</t>
  </si>
  <si>
    <t>SÃO DOMINGOS</t>
  </si>
  <si>
    <t>COLEGIO ESTADUAL NECY NOVAES  -  PARALISADA</t>
  </si>
  <si>
    <t>COLEGIO ESTADUAL ANTONIO SA PEREIRA - TEMPO INTEGRAL  -  EXTINTA</t>
  </si>
  <si>
    <t>EXTINTA</t>
  </si>
  <si>
    <t>ESCOLA SANTA ANGELA  -  EXTINTA</t>
  </si>
  <si>
    <t>COLEGIO ESTADUAL JOSUE BRANDAO  -  EXTINTA</t>
  </si>
  <si>
    <t>COLEGIO ESTADUAL LUIS EDUARDO MAGALHAES  -  EXTINTA</t>
  </si>
  <si>
    <t>COLEGIO ESTADUAL SESQUICENTENARIO - CISO  -  EXTINTA</t>
  </si>
  <si>
    <t>ESCOLA ESTADUAL ANTONIO CARLOS MAGALHAES  -  EXTINTA</t>
  </si>
  <si>
    <t>ESCOLA PADRE CARLOS SALERIO  -  EXTINTA</t>
  </si>
  <si>
    <t>COLEGIO ESTADUAL PROFESSORA HORIZONTINA CONCEICAO  -  MUNICIPALIZADA</t>
  </si>
  <si>
    <t>MUNICIPALIZADA</t>
  </si>
  <si>
    <t>COLEGIO ESTADUAL JOAO LEONARDO DA SILVA  -  PARALISADA</t>
  </si>
  <si>
    <t>COLEGIO ESTADUAL KARL MARX - ASSENT. 4045  -  EXTINTA</t>
  </si>
  <si>
    <t>COLEGIO ESTADUAL DO CAMPO OZIEL ALVES PEREIRA ASSENTAMENTO BELA VISTA  -  EXTINTA</t>
  </si>
  <si>
    <t>COLÉGIO ESTADUAL GILBERTO VIANA  -  EXTINTA</t>
  </si>
  <si>
    <t>COLEGIO ESTADUAL DO CAMPO DONATO DI GREGORIO  -  PARALISADA</t>
  </si>
  <si>
    <t>CENTRO ESTADUAL ANTONIO HONORATO  -  EXTINTA</t>
  </si>
  <si>
    <t>COLEGIO ESTADUAL CONSELHEIRO LUIZ VIANA  -  MUNICIPALIZADA</t>
  </si>
  <si>
    <t>COLEGIO ESTADUAL GETULIO VARGAS  -  MUNICIPALIZADA</t>
  </si>
  <si>
    <t>COLEGIO ESTADUAL DOM AVELAR BRANDAO VILELA  -  MUNICIPALIZADA</t>
  </si>
  <si>
    <t>COLEGIO ESTADUAL HELENA CELESTINO MAGALHAES - TEMPO INTEGRAL  -  MUNICIPALIZADA</t>
  </si>
  <si>
    <t>COLEGIO ESTADUAL ANIBAL ALVES BARBOSA  -  EXTINTA</t>
  </si>
  <si>
    <t>COLEGIO ESTADUAL JOSE DE CASTRO  -  EXTINTA</t>
  </si>
  <si>
    <t>ESCOLA EST ANTONIO CARLOS MAGALHAES  -  EXTINTA</t>
  </si>
  <si>
    <t>COLEGIO ESTADUAL EDIVALDO MACHADO BOAVENTURA  -  EXTINTA</t>
  </si>
  <si>
    <t>COLEGIO ESTADUAL ALMIRANTE BARROSO  -  PARALISADA</t>
  </si>
  <si>
    <t>COLEGIO ESTADUAL DE BAIXA GRANDE - TEMPO INTEGRAL  -  EXTINTA</t>
  </si>
  <si>
    <t>COLEGIO ESTADUAL PROFESSORA MARIA JOSE DE LIMA SILVEIRA - DIST. VILA APARECIDA  -  PARALISADA</t>
  </si>
  <si>
    <t>ESCOLA ESTADUAL PADRE ALFREDO HAASLER  -  PARALISADA</t>
  </si>
  <si>
    <t>COLEGIO ESTADUAL DOUTOR LUIZ VIANA FILHO - DIST. DE PAU LAVRADO  -  PARALISADA</t>
  </si>
  <si>
    <t>COLEGIO DOMINGOS LEAO VELOSO  -  PARALISADA</t>
  </si>
  <si>
    <t>COLEGIO ESTADUAL DOUTOR MARIO COSTA FILHO  -  PARALISADA</t>
  </si>
  <si>
    <t>EDUCANDARIO IMACULADO CORACAO DE MARIA  -  PARALISADA</t>
  </si>
  <si>
    <t>COLEGIO ESTADUAL DO CAMPO SAO BENTO DE INHATA  -  EXTINTA</t>
  </si>
  <si>
    <t>COLEGIO ESTADUAL PROFESSORA CELITA FRANCA DA SILVA  -  EXTINTA</t>
  </si>
  <si>
    <t>COLEGIO ESTADUAL DOUTOR ORLANDO LEITE  -  PARALISADA</t>
  </si>
  <si>
    <t>ESCOLA ESTADUAL SAO JOAO BATISTA  -  PARALISADA</t>
  </si>
  <si>
    <t>COLEGIO ESTADUAL VILAS BOAS MOREIRA  -  PARALISADA</t>
  </si>
  <si>
    <t>COLEGIO ESTADUAL ANTONIO JOAQUIM CORREIA - POV. DE CAPOEIRUCU  -  PARALISADA</t>
  </si>
  <si>
    <t xml:space="preserve"> COLEGIO ESTADUAL RENATO MACHADO   -  PARALISADA</t>
  </si>
  <si>
    <t>COLEGIO ESTADUAL MARIA JOSE DE LIMA SILVEIRA  -  PARALISADA</t>
  </si>
  <si>
    <t>COLEGIO ESTADUAL ODORICO TAVARES - TEMPO INTEGRAL  -  PARALISADA</t>
  </si>
  <si>
    <t>COLEGIO ESTADUAL RUY BARBOSA - TEMPO INTEGRAL  -  PARALISADA</t>
  </si>
  <si>
    <t>COLEGIO ESTADUAL ARMANDO RIBEIRO CARNEIRO  -  EXTINTA</t>
  </si>
  <si>
    <t>COLEGIO ESTADUAL LIBERDADE   -  PARALISADA</t>
  </si>
  <si>
    <t>COLEGIO ESTADUAL PRESIDENTE GETULIO VARGAS  -  PARALISADA</t>
  </si>
  <si>
    <t>ESCOLA ESTADUAL ROTARY  -  PARALISADA</t>
  </si>
  <si>
    <t>COLEGIO ESTADUAL FERNANDO SPINOLA   -  PARALISADA</t>
  </si>
  <si>
    <t>ESCOLA ESTADUAL 15 DE OUTUBRO  -  PARALISADA</t>
  </si>
  <si>
    <t>COLEGIO ESTADUAL DE INEMA - DISTRITO DE INEMA  -  PARALISADA</t>
  </si>
  <si>
    <t>ESCOLA ESTADUAL ARMANDO FREIRE  -  PARALISADA</t>
  </si>
  <si>
    <t>COLEGIO ESTADUAL DE PALMIRA - DISTRITO DE PALMIRA   -  PARALISADA</t>
  </si>
  <si>
    <t>COLEGIO ESTADUAL DE JITAUNA - ANTIGA UEE VALMIR OLIVEIRA GOMES  -  PARALISADA</t>
  </si>
  <si>
    <t>COLEGIO ESTADUAL ANTONIO BALBINO  -  MUNICIPALIZADA</t>
  </si>
  <si>
    <t>COLEGIO ESTADUAL JOSE DA SILVA MARQUES  -  PARALISADA</t>
  </si>
  <si>
    <t>COLEGIO ESTADUAL MANOEL VITORINO - TEMPO INTEGRAL  -  PARALISADA</t>
  </si>
  <si>
    <t>ESCOLA ESTADUAL DOUTOR LUIZ VIANA FILHO  -  PARALISADA</t>
  </si>
  <si>
    <t>COLEGIO ESTADUAL ANTONIO ALVES DOS SANTOS  - DISTRITO NOVA LIDICE  -  EXTINTA</t>
  </si>
  <si>
    <t>COLEGIO ESTADUAL SAO VICENTE DE PAULO  -  PARALISADA</t>
  </si>
  <si>
    <t>COLEGIO ESTADUAL ESTADO DO CEARA  -  EXTINTA</t>
  </si>
  <si>
    <t>COLEGIO ESTADUAL IDALICE NUNES - PARALISADA</t>
  </si>
  <si>
    <t>COLEGIO ESTADUAL AGOSTINHO FROES DA MOTA - MUNICIPALIZADA</t>
  </si>
  <si>
    <t>COLEGIO ESTADUAL EDELVIRA D OLIVEIRA - MUNICIPALIZADA</t>
  </si>
  <si>
    <t>ESCOLA ESTADUAL DOUTOR GAMALIEL - MUNICIPALIZADA</t>
  </si>
  <si>
    <t>ESCOLA ESTADUAL FABIOLA VITAL - MUNICIPALIZADA</t>
  </si>
  <si>
    <t>ESCOLA ESTADUAL SAO JOAO DA ESCOCIA -MUNICIPALIZADA</t>
  </si>
  <si>
    <t>ESCOLA REVERENDO SEVERINO SOARES - MUNICIPALIZADA</t>
  </si>
  <si>
    <t>ESCOLA ESTADUAL EDUARDO SPINOLA - PARALISADA</t>
  </si>
  <si>
    <t>COLEGIO PROFESSOR DASIO JOSE DE SOUZA -PARALISADA</t>
  </si>
  <si>
    <t>COLEGIO ESTADUAL PROFESSORA ANGELITA MORENO - PARALISADA</t>
  </si>
  <si>
    <t>CENTRO JUVENIL DE CIENCIA E CULTURA-CJCC ITABUNA -EXTINTA</t>
  </si>
  <si>
    <t>COLEGIO ESTADUAL ANTONIO BAHIA - PARALISADA</t>
  </si>
  <si>
    <t>COLEGIO ESTADUAL LUIZ VIANA FILHO - PARALISADA</t>
  </si>
  <si>
    <t>COLEGIO ESTADUAL PROFESSORA IVANDA MIRANDA DE SOUZA - MUNICIPALIZADA</t>
  </si>
  <si>
    <t>COLEGIO ESTADUAL DE PAU DA LIMA - PARALISADA</t>
  </si>
  <si>
    <t>COLEGIO ESTADUAL ROTARY RENATO LEITE DA SILVEIRA - PARALISADA</t>
  </si>
  <si>
    <t>COLEGIO ESTADUAL LUIZ TARQUINIO - TEMPO INTEGRAL - PARALISADA</t>
  </si>
  <si>
    <t>COLEGIO ESTADUAL DOM JOAO MUNIZ - PARALISADA</t>
  </si>
  <si>
    <t>112296-7</t>
  </si>
  <si>
    <t>COLEGIO ESTADUAL PROFESSOR FELIPE BUSQUET ANGLADA - EXTINTA</t>
  </si>
  <si>
    <t>COLÉGIO ESTADUAL LUZIA DE FREITAS E SILVA - PARALISADA</t>
  </si>
  <si>
    <t>COLEGIO ESTADUAL DOUTOR ANTONIO RICALDI - PARALISADA</t>
  </si>
  <si>
    <t>COLEGIO ESTADUAL DE ITABUNA - TEMPO INTEGRAL - EXTINTA</t>
  </si>
  <si>
    <t>COLEGIO ESTADUAL JOAO CARNEIRO - PARALISADA</t>
  </si>
  <si>
    <t>COLEGIO ESTADUAL EDNA MOREIRA PINTO DALTRO - PARALISADA</t>
  </si>
  <si>
    <t>COLEGIO ESTADUAL LUIZ NAVARRO DE BRITO - PARALISADA</t>
  </si>
  <si>
    <t>CENTRO INTEGRADO DE EDUCACAO LUIZ NAVARRO DE BRITO - PARALISADA</t>
  </si>
  <si>
    <t>COLEGIO ESTADUAL BOLIVAR SANTANA - PARALISADA</t>
  </si>
  <si>
    <t>COLEGIO ESTADUAL 15 DE NOVEMBRO - PARALISADA</t>
  </si>
  <si>
    <t>39638-9</t>
  </si>
  <si>
    <t>COLEGIO ESTADUAL CIDADE DE CAMACARI PARALISADA</t>
  </si>
  <si>
    <t>COLEGIO ESTADUAL MONSENHOR ALCIDES CARDOSO PARALISADA</t>
  </si>
  <si>
    <t>COLEGIO ESTADUAL WALTER BRANDAO PARALISADA</t>
  </si>
  <si>
    <t>COLEGIO ESTADUAL PROF CARLOS ROBERTO ARLEO BARBOSA PARALISADA</t>
  </si>
  <si>
    <t>46991-2</t>
  </si>
  <si>
    <t>69243-3</t>
  </si>
  <si>
    <t>54345-4</t>
  </si>
  <si>
    <t>COLÉGIO ESTADUAL CORIOLANO CARVALHO MUNICIPALIZADA</t>
  </si>
  <si>
    <t>COLÉGIO ESTADUAL JOÃO BARBOSA DE CARVALHO MUNICIPALIZADA</t>
  </si>
  <si>
    <t>COLÉGIO ESTADUAL JOÃO DURVAL CARNEIRO MUNICIPALIZADA</t>
  </si>
  <si>
    <t>COLÉGIO ESTADUAL REITOR EDGAR SANTOS MUNICIPALIZADA</t>
  </si>
  <si>
    <t>COLEGIO ESTADUAL HERACLIDES MARTINS DE ANDRADE PARALISADA</t>
  </si>
  <si>
    <t>111852-8</t>
  </si>
  <si>
    <t>NÚMERO DE ALUNOS</t>
  </si>
  <si>
    <t>CENTRO ESTADUAL DE EDUCACAO SANTA MARIENSE - PARALISADA</t>
  </si>
  <si>
    <t>43002-1</t>
  </si>
  <si>
    <t>CENTRO ESTADUAL DE EDUCACAO PROFISSIONAL EM SAUDE ADELIA TEIXEIRA - PARALISADA</t>
  </si>
  <si>
    <t>121045-9</t>
  </si>
  <si>
    <t>61181-6</t>
  </si>
  <si>
    <t>COLEGIO JOAQUIM MACHADO</t>
  </si>
  <si>
    <t>INATIVA</t>
  </si>
  <si>
    <t>COL EST DO CAMPO CARLOS HUMBERTO DE MIRANDA PEREIRA MELLO - PARALISADA</t>
  </si>
  <si>
    <t>29717-8</t>
  </si>
  <si>
    <t>COLÉGIO ESTADUAL IMACULADA CONCEIÇÃO - TEMPO INTEGRAL</t>
  </si>
  <si>
    <t>COLEGIO ESTADUAL EDUARDO CATALAO</t>
  </si>
  <si>
    <t>ESCOLA ESTADUAL RURAL TAYLOR EGIDIO - TEMPO INTEGRAL</t>
  </si>
  <si>
    <t>COLÉGIO ESTADUAL MISAEL AGUILAR SILVA - TEMPO INTEGRAL</t>
  </si>
  <si>
    <t>COLEGIO ESTADUAL ISABEL ARAUJO DA SILVA</t>
  </si>
  <si>
    <t>INSTITUTO DE EDUCACAO ANISIO TEIXEIRA - TEMPO INTEGRAL</t>
  </si>
  <si>
    <t>COLÉGIO ESTADUAL DE TEMPO INTEGRAL ÁGUAS TERMAIS DE CIPÓ</t>
  </si>
  <si>
    <t>COLEGIO ESTADUAL ERALDO TINOCO - TEMPO INTEGRAL</t>
  </si>
  <si>
    <t>COLÉGIO ESTADUAL GENERAL SAMPAIO - TEMPO INTEGRAL</t>
  </si>
  <si>
    <t>COLÉGIO ESTADUAL WILSON FALCÃO - TEMPO INTEGRAL (PRÉDIO ANTIGO DA UEE GEORGINA DE MELLO)</t>
  </si>
  <si>
    <t>COLEGIO ESTADUAL JOAO UBALDO RIBEIRO - TEMPO INTEGRAL</t>
  </si>
  <si>
    <t>COSTA DO DESCOBRIMENTO</t>
  </si>
  <si>
    <t>TIPO ESCOLA</t>
  </si>
  <si>
    <t>CJCC</t>
  </si>
  <si>
    <t>CETEP</t>
  </si>
  <si>
    <t>CEEP</t>
  </si>
  <si>
    <t>CPM</t>
  </si>
  <si>
    <t>01</t>
  </si>
  <si>
    <t>02</t>
  </si>
  <si>
    <t>03</t>
  </si>
  <si>
    <t>04</t>
  </si>
  <si>
    <t>06</t>
  </si>
  <si>
    <t>08</t>
  </si>
  <si>
    <t>09</t>
  </si>
  <si>
    <t>11</t>
  </si>
  <si>
    <t>12</t>
  </si>
  <si>
    <t>13</t>
  </si>
  <si>
    <t>14</t>
  </si>
  <si>
    <t>15</t>
  </si>
  <si>
    <t>16</t>
  </si>
  <si>
    <t>17</t>
  </si>
  <si>
    <t>18</t>
  </si>
  <si>
    <t>20</t>
  </si>
  <si>
    <t>21</t>
  </si>
  <si>
    <t>22</t>
  </si>
  <si>
    <t>23</t>
  </si>
  <si>
    <t>24</t>
  </si>
  <si>
    <t>25</t>
  </si>
  <si>
    <t>26</t>
  </si>
  <si>
    <t>27</t>
  </si>
  <si>
    <t>IRECÊ</t>
  </si>
  <si>
    <t>VELHO CHICO</t>
  </si>
  <si>
    <t>CHAPADA DIAMANTINA</t>
  </si>
  <si>
    <t>SISAL</t>
  </si>
  <si>
    <t>LITORAL SUL</t>
  </si>
  <si>
    <t>BAIXO SUL</t>
  </si>
  <si>
    <t>EXTREMO SUL</t>
  </si>
  <si>
    <t>MÉDIO SUDOESTE DA BAHIA</t>
  </si>
  <si>
    <t>VALE DO JIQUIRIÇÁ</t>
  </si>
  <si>
    <t>SERTÃO DO SÃO FRANCISCO</t>
  </si>
  <si>
    <t>BACIA DO RIO GRANDE</t>
  </si>
  <si>
    <t>SERTÃO PRODUTIVO</t>
  </si>
  <si>
    <t>PIEMONTE DO PARAGUAÇU</t>
  </si>
  <si>
    <t>BACIA DO JACUÍPE</t>
  </si>
  <si>
    <t>PIEMONTE DE DIAMANTINA II</t>
  </si>
  <si>
    <t>SEMIÁRIDO NORDESTE II</t>
  </si>
  <si>
    <t>LITORAL NORTE AGRESTE BAIANO</t>
  </si>
  <si>
    <t>PORTAL DO SERTÃO</t>
  </si>
  <si>
    <t>SUDOESTE BAIANO</t>
  </si>
  <si>
    <t>RECÔNCAVO</t>
  </si>
  <si>
    <t>MÉDIO RIO DE CONTAS</t>
  </si>
  <si>
    <t>BACIA DO RIO CORRENTE</t>
  </si>
  <si>
    <t>PIEMONTE NORTE DO ITAPICURU</t>
  </si>
  <si>
    <t>SALVADOR / RMS</t>
  </si>
  <si>
    <t>POLO-UAB</t>
  </si>
  <si>
    <t>EDUC.ESPECIAL</t>
  </si>
  <si>
    <t>PARTICULAR</t>
  </si>
  <si>
    <t>COLEGIO ESTADUAL DE TEMPO INTEGRAL PAULO JOSE DE OLIVEIRA</t>
  </si>
  <si>
    <t>COLEGIO ESTADUAL GETUALIO VARGAS</t>
  </si>
  <si>
    <t>PADRÃO</t>
  </si>
  <si>
    <t>CAMPO</t>
  </si>
  <si>
    <t>INDÍGENA</t>
  </si>
  <si>
    <t>CENTRO DE APOIO ESPECIALIZADO (CAP)</t>
  </si>
  <si>
    <t>QUILOMBOLA</t>
  </si>
  <si>
    <t>CONJUNTO PENAL</t>
  </si>
  <si>
    <t>Tempo Integral</t>
  </si>
  <si>
    <t xml:space="preserve">POLO UAB - VALOR DA PARCELA </t>
  </si>
  <si>
    <t>COLEGIO SOCIAL DE PORTÃO</t>
  </si>
  <si>
    <t>91314-6</t>
  </si>
  <si>
    <t>25075-9</t>
  </si>
  <si>
    <t>55061-2</t>
  </si>
  <si>
    <t>55688-2</t>
  </si>
  <si>
    <t>COLEGIO ESTADUAL GETULIO VARGAS</t>
  </si>
  <si>
    <t>COLEGIO ESTADUAL PROFESSORA ISAURA SANTOS</t>
  </si>
  <si>
    <t>COLEGIO ESTADUAL HORACIO DE MATOS</t>
  </si>
  <si>
    <t>COLEGIO ESTADUAL DO ACUDINHO</t>
  </si>
  <si>
    <t>COLEGIO ESTADUAL DE SALOBRINHO</t>
  </si>
  <si>
    <t>CENTRO REG DE ENS MED COM INTER TECNO. DO LIT. SUL - CEMIT LITORAL SUL</t>
  </si>
  <si>
    <t>COMPLEXO INTEGRADO DE EDUC BASICA PROFIS E TECNOLOGICA DE ITABUNA</t>
  </si>
  <si>
    <t>COLEGIO ESTADUAL PROFESSOR ROMULO GALVAO</t>
  </si>
  <si>
    <t>COLEGIO ESTADUAL DOUTOR JUCA SENTO SE</t>
  </si>
  <si>
    <t>CENTRO TERRI.DE EDUC.PROFI.STA RITA DE CASSIA-CETEP STA RITA DE CASSIA</t>
  </si>
  <si>
    <t>COLEGIO ESTADUAL DE TEMPO INTEGRAL EUFRASIO GONÇALVES DE ALMEIDA</t>
  </si>
  <si>
    <t>COLEGIO ESTADUAL DE TEMPO INTEGRAL MARIA DAGMAR MIRANDA</t>
  </si>
  <si>
    <t>COLEGIO ESTADUAL DOUTOR MAGALHAES NETO</t>
  </si>
  <si>
    <t>COLEGIO ESTADUAL YEDA BARRADAS CARNEIRO</t>
  </si>
  <si>
    <t>COLEGIO ESTADUAL ISAIAS ALVES</t>
  </si>
  <si>
    <t>COMPLEXO INTEGRADO DE EDUC BASICA PROFIS E TEC DE VITORIA DA CONQUISTA</t>
  </si>
  <si>
    <t>CENTRO TERRITORIAL DE EDUCACAO PROFISSIONAL DO MEDIO RIO DAS CONTAS</t>
  </si>
  <si>
    <t>COLEGIO ESTADUAL PAULO FREIRE</t>
  </si>
  <si>
    <t>COLEGIO ESTADUAL PROFESSOR DORIVAL PASSOS</t>
  </si>
  <si>
    <t>COLEGIO ESTADUAL PROFESSOR ROMULO ALMEIDA</t>
  </si>
  <si>
    <t>COLEGIO ESTADUAL VITOR SOARES</t>
  </si>
  <si>
    <t>ESCOLA ESTADUAL PROFESSORA CANDOLINA - CLASSE VII</t>
  </si>
  <si>
    <t>COLEGIO ESTADUAL DE FEDEGOSOS</t>
  </si>
  <si>
    <t>COLEGIO ESTADUAL DO CAMPO DE CABRALIA</t>
  </si>
  <si>
    <t>CENTRO EST. DE EDUC PROFI EM GESTAO E NEGOCIO LETICE  OLIVEIRA MACIEL</t>
  </si>
  <si>
    <t>COLEGIO ESTADUAL DE BIRITINGA</t>
  </si>
  <si>
    <t>COLEGIO ESTADUAL PROFESSORA MARIA DO CARMO MARQUES DE FREITAS</t>
  </si>
  <si>
    <t>COLEGIO ESTADUAL CARMEN ANDRADE LIMA</t>
  </si>
  <si>
    <t>COLEGIO ESTADUAL MARTINHO SALLES BRASIL</t>
  </si>
  <si>
    <t xml:space="preserve">FEIRA DE SANTANA              </t>
  </si>
  <si>
    <t>COLEGIO ESTADUAL WILSON FALCAO</t>
  </si>
  <si>
    <t>ESCOLAS PROCESSO ADMINISTRATIVO</t>
  </si>
  <si>
    <t>71729-0</t>
  </si>
  <si>
    <t>SITUAÇÃO</t>
  </si>
  <si>
    <t>Processo Administrativo</t>
  </si>
  <si>
    <t>COLEGIO ESTADUAL GETULIO VARGAS -  PARALISADA</t>
  </si>
  <si>
    <t>COLEGIO ESTADUAL TEOTONIO MARQUES DOURADO FILHO -  PARALISADA</t>
  </si>
  <si>
    <t>CENTRO TERRITORIAL DE EDUCACAO PROFISSIONAL SANTA BERNADETE -  PARALISADA</t>
  </si>
  <si>
    <t>CENTRO TERRITORIAL DE EDUCACAO PROFISSIONAL LITORAL SUL II -  PARALISADA</t>
  </si>
  <si>
    <t>COLEGIO ESTADUAL EDIVALDO BOAVENTURA -  PARALISADA</t>
  </si>
  <si>
    <t>COLEGIO ESTADUAL DEPUTADO HORACIO DE MATOS -  PARALISADA</t>
  </si>
  <si>
    <t>COLEGIO ESTADUAL GOVERNADOR LUIZ VIANA FILHO -  PARALISADA</t>
  </si>
  <si>
    <t>COLEGIO ESTADUAL LUIS EDUARDO MAGALHAES -  PARALISADA</t>
  </si>
  <si>
    <t>COLEGIO ESTADUAL PROFESSORA MARIA BASTOS MELO -  PARALISADA</t>
  </si>
  <si>
    <t>COLEGIO ESTADUAL JOSE LOURENCO DE CARVALHO -  PARALISADA</t>
  </si>
  <si>
    <t>COLEGIO ESTADUAL PROFESSORA MARIA LEIDE DE OLIVEIRA -  PARALISADA</t>
  </si>
  <si>
    <t>COLEGIO ESTADUAL MARIA ISABEL DE MELO GOES -  PARALISADA</t>
  </si>
  <si>
    <t>COLEGIO ESTADUAL YEDA BARRADAS CARNEIRO -  PARALISADA</t>
  </si>
  <si>
    <t>COLEGIO ESTADUAL PADRE VIEIRA -  PARALISADA</t>
  </si>
  <si>
    <t>COLEGIO ESTADUAL DE CORRENTINA -  PARALISADA</t>
  </si>
  <si>
    <t>COLEGIO ESTADUAL ANGIOLINA TEIXEIRA DE SOUZA -  PARALISADA</t>
  </si>
  <si>
    <t>COLEGIO ESTADUAL DO PHOC -  PARALISADA</t>
  </si>
  <si>
    <t>excluir do bb</t>
  </si>
  <si>
    <t>TEMPO INTEGRAL / PADRÃO</t>
  </si>
  <si>
    <t>TEMPO INTEGRAL / CAMPO</t>
  </si>
  <si>
    <t>TEMPO INTEGRAL / CEEP</t>
  </si>
  <si>
    <t>QULOMBOLA / CAMPO</t>
  </si>
  <si>
    <t>TEMPO INTEGRAL / CETEP</t>
  </si>
  <si>
    <t>TEMPO INTEGRAL / COMPLEXO INTEGRADO DE EDUCAÇÃO</t>
  </si>
  <si>
    <t>TEMPO INTEGRAL / INDÍGENA</t>
  </si>
  <si>
    <t>QULOMBOLA / CETEP</t>
  </si>
  <si>
    <t>TEMPO INTEGRAL / QUILOMBOLA</t>
  </si>
  <si>
    <t>TEMPO INTEGRAL / CPM</t>
  </si>
  <si>
    <t xml:space="preserve">IRECE                         </t>
  </si>
  <si>
    <t xml:space="preserve">SERRINHA                      </t>
  </si>
  <si>
    <t xml:space="preserve">BARREIRAS                     </t>
  </si>
  <si>
    <t xml:space="preserve">VITORIA DA CONQUISTA          </t>
  </si>
  <si>
    <t xml:space="preserve">JEQUIE                        </t>
  </si>
  <si>
    <t xml:space="preserve">SENHOR DO BONFIM              </t>
  </si>
  <si>
    <t xml:space="preserve">SALVADOR                      </t>
  </si>
  <si>
    <t>CENTRO EST. DE EDUC PROFI EM GESTAO E NEGOCIO LETICE  OLIVEIRA MACIEL -  PARALISADA</t>
  </si>
  <si>
    <t>COLEGIO ESTADUAL JUVENILIA PEIXOTO SAMPAIO -  PARALISADA</t>
  </si>
  <si>
    <t>COLEGIO ESTADUAL CARMEN ANDRADE LIMA -  PARALISADA</t>
  </si>
  <si>
    <t>COLEGIO ESTADUAL ISAIAS  -  PARALISADA</t>
  </si>
  <si>
    <t>17389-4</t>
  </si>
  <si>
    <t>33712-9</t>
  </si>
  <si>
    <t>39303-7</t>
  </si>
  <si>
    <t>24779-0</t>
  </si>
  <si>
    <t>39660-5</t>
  </si>
  <si>
    <t>11530-4</t>
  </si>
  <si>
    <t>COLEGIO ESTADUAL TEOTONIO MARQUES DOURADO FILHO</t>
  </si>
  <si>
    <t>CENTRO TERRITORIAL DE EDUCACAO PROFISSIONAL SANTA BERNADETE</t>
  </si>
  <si>
    <t>CENTRO TERRITORIAL DE EDUCACAO PROFISSIONAL LITORAL SUL II</t>
  </si>
  <si>
    <t>COLEGIO ESTADUAL DEPUTADO HORACIO DE MATOS</t>
  </si>
  <si>
    <t>COLEGIO ESTADUAL PROFESSORA MARIA BASTOS MELO</t>
  </si>
  <si>
    <t>COLEGIO ESTADUAL JOSE LOURENCO DE CARVALHO</t>
  </si>
  <si>
    <t>COLEGIO ESTADUAL PROFESSORA MARIA LEIDE DE OLIVEIRA</t>
  </si>
  <si>
    <t>COLEGIO ESTADUAL MARIA ISABEL DE MELO GOES</t>
  </si>
  <si>
    <t>COLEGIO ESTADUAL PADRE VIEIRA</t>
  </si>
  <si>
    <t>COLEGIO ESTADUAL DE CORRENTINA</t>
  </si>
  <si>
    <t>COLEGIO ESTADUAL ANGIOLINA TEIXEIRA DE SOUZA</t>
  </si>
  <si>
    <t>COLEGIO ESTADUAL DO PHOC</t>
  </si>
  <si>
    <t>COLEGIO ESTADUAL LUZIA SILVA - PARALISADA</t>
  </si>
  <si>
    <t>Nº</t>
  </si>
  <si>
    <t>107238-2</t>
  </si>
  <si>
    <t>Escola nova</t>
  </si>
  <si>
    <t>COLEGIO ESTADUAL PROFESSORA ISAURA SANTOS - PARALISADA</t>
  </si>
  <si>
    <t>COLÉGIO ESTADUAL PROFESSOR PEDRO RAIMUNDO RODRIGUES RÊGO - PARALISADA</t>
  </si>
  <si>
    <t>109250-2</t>
  </si>
  <si>
    <t>74066-7</t>
  </si>
  <si>
    <t>22051-5</t>
  </si>
  <si>
    <t>CENTRO EST. DE EDUCACAO PROFIS EM GESTAO E NEGOCIOS DO NORTE BAIANO</t>
  </si>
  <si>
    <t>CENTRO TERRITORIAL DE EDUCACAO PROFISSIONAL RASO DA CATARINA</t>
  </si>
  <si>
    <t>CENTRO EST DE EDUCACAO PROFISSIONAL EM SAUDE DO CENTRO BAIANO</t>
  </si>
  <si>
    <t>processo administrativo</t>
  </si>
  <si>
    <t>reativada</t>
  </si>
  <si>
    <t>criar</t>
  </si>
  <si>
    <t>COLEGIO ESTADUAL ABDIAS MENEZES -  PARALISADA 0188-0 - 61210-3</t>
  </si>
  <si>
    <t>34047-2</t>
  </si>
  <si>
    <t>143093-9</t>
  </si>
  <si>
    <t>COLEGIO ESTADUAL DE TEMPO INTEGRAL DOUTOR IVES ORLANDO LOPES DA SILVA</t>
  </si>
  <si>
    <t>Processo Administrativo 
011.7618.2025.0042068-58</t>
  </si>
  <si>
    <t>processo administrativo
 011.7618.2025.0042068-58</t>
  </si>
  <si>
    <t xml:space="preserve">                                                                                             </t>
  </si>
  <si>
    <t>sem conta</t>
  </si>
  <si>
    <t>ESCOLAS UAB (POLO)</t>
  </si>
  <si>
    <t>VALOR A LIBERAR</t>
  </si>
  <si>
    <t>VALOR DA ESCOLA - UAB (POLO)</t>
  </si>
  <si>
    <t>QUANTIDADE ALUNOS</t>
  </si>
  <si>
    <t>CONTA CORRENTE</t>
  </si>
  <si>
    <t>VALOR ESCOLAS POLOS - UAB</t>
  </si>
  <si>
    <t>VALOR DA ESCOLA MÃE</t>
  </si>
  <si>
    <t>INADIMPLENTE</t>
  </si>
  <si>
    <t xml:space="preserve"> INDÍGENA</t>
  </si>
  <si>
    <t>COMPLEXO POLIESPORTIVO</t>
  </si>
  <si>
    <t>CETEP / POLIESPORTIVO</t>
  </si>
  <si>
    <t>TEMPO INTEGRAL / PADRÃO / POLIESPORTIVO</t>
  </si>
  <si>
    <t>PADRÃO / POLIESPORTIVO</t>
  </si>
  <si>
    <t>TEMPO INTEGRAL / PADRÃO /POLIESPORTIVO</t>
  </si>
  <si>
    <t>CJCC / POLIESPORTIVO</t>
  </si>
  <si>
    <t>COLEGIO ESTADUAL GETULIO VARGAS PARALISADA</t>
  </si>
  <si>
    <t>INSTITUTO EDUCACIONAL DE PEDRA ALTA PARALISADA</t>
  </si>
  <si>
    <t>COMPLEXO INTEGRADO DE EDUC BASICA PROFIS E TECNOLOGICA DE CAETITE INATIVA</t>
  </si>
  <si>
    <t>processo administrativo 011.7627.2025.0073453-19</t>
  </si>
  <si>
    <t>COLEGIO ESTADUAL DE TEMPO INTEGRAL DE JACOBINA</t>
  </si>
  <si>
    <t>ESCOLAS APTAS E INAPTAS 2026</t>
  </si>
  <si>
    <t>BASE REPASSE FAED MANUTENÇÃO ORDINARIA 2026</t>
  </si>
  <si>
    <t>VALOR DA PARCELA A LIBERAR 2026</t>
  </si>
  <si>
    <t>DIFERENÇA</t>
  </si>
  <si>
    <t>NOVA PORTARIA 110/2026</t>
  </si>
  <si>
    <t>CJCC - PARQUE</t>
  </si>
  <si>
    <t>QUANT.  INADIMPLENTES CONTEDU</t>
  </si>
  <si>
    <t>COLEGIO ESTADUAL INDIGENA TUPINAMBA ARAMARI</t>
  </si>
  <si>
    <t>COLEGIO ESTADUAL DO CAMPO DE TEMPO INTEGRAL TEOBALDA PASSOS DOS SANTOS</t>
  </si>
  <si>
    <t>COLEGIO ESTADUAL INDIGENA PATAXO BOCA DA MATA</t>
  </si>
  <si>
    <t>91310-3</t>
  </si>
  <si>
    <t>PORTARIA Nº. 110/2026</t>
  </si>
  <si>
    <t>CONTINGENTE MATRICULADO</t>
  </si>
  <si>
    <t>VALOR ANUAL POR UNIDADE ESCOLAR</t>
  </si>
  <si>
    <t>FAED MANUTENÇÃO CORRIGIDO     IPCA ACUMULADO</t>
  </si>
  <si>
    <t>FAED CONECTIVIDADE CORRIGIDO      IPCA ACUMULADO</t>
  </si>
  <si>
    <r>
      <rPr>
        <b/>
        <sz val="9"/>
        <rFont val="Arial"/>
        <family val="2"/>
      </rPr>
      <t>Altera  a  Portaria  n</t>
    </r>
    <r>
      <rPr>
        <sz val="9"/>
        <rFont val="Arial MT"/>
        <family val="2"/>
      </rPr>
      <t xml:space="preserve">° </t>
    </r>
    <r>
      <rPr>
        <b/>
        <sz val="9"/>
        <rFont val="Arial"/>
        <family val="2"/>
      </rPr>
      <t xml:space="preserve">498/2021,  que  atualiza  os  critérios  e  o cronograma de repasse dos recursos financeiros provenientes do Fundo de Assistência Educacional - FAED.
</t>
    </r>
    <r>
      <rPr>
        <sz val="9"/>
        <rFont val="Arial MT"/>
        <family val="2"/>
      </rPr>
      <t xml:space="preserve">A </t>
    </r>
    <r>
      <rPr>
        <b/>
        <sz val="9"/>
        <rFont val="Arial"/>
        <family val="2"/>
      </rPr>
      <t>SECRETÁRIA DA EDUCAÇÃO DO ESTADO DA BAHIA</t>
    </r>
    <r>
      <rPr>
        <sz val="9"/>
        <rFont val="Arial MT"/>
        <family val="2"/>
      </rPr>
      <t>, no uso
de                                        suas                                        atribuições,</t>
    </r>
  </si>
  <si>
    <r>
      <rPr>
        <sz val="9"/>
        <rFont val="Arial MT"/>
        <family val="2"/>
      </rPr>
      <t xml:space="preserve">Considerando   a   necessidade   de   repassar,   por   meio   do </t>
    </r>
    <r>
      <rPr>
        <b/>
        <sz val="9"/>
        <rFont val="Arial"/>
        <family val="2"/>
      </rPr>
      <t>FAED Manutenção</t>
    </r>
    <r>
      <rPr>
        <sz val="9"/>
        <rFont val="Arial MT"/>
        <family val="2"/>
      </rPr>
      <t xml:space="preserve">, recursos para unidades escolares, com o objetivo de cobrir    as    despesas    de    custeio,    manutenção    e    pequenos investimentos,  contribuindo  supletivamente  para  o  aprimoramento pedagógico  e  a  melhoria  das  instalações  prediais  das  unidades escolares beneficiadas;
Considerando   a   necessidade   de   estabelecer   as   orientações   e instruções previstas no Decreto nº 137, de 26 de junho de 1991, que dispõe  sobre  o  Fundo  de  Assistência  Educacional  -  FAED,  e  dá outras providências;
Considerando a necessidade de definir os critérios e o cronograma de  repasse  dos  recursos  financeiros  provenientes  do  Fundo  de Assistência Educacional - FAED às Unidades Escolares, bem como orientar sua aplicação e prestação de contas, RESOLVE:
Art. 1º  Alterar o art. 4º da Portaria nº 498/2021, publicada no D.O.E em 24 de abril de 2021, que passa a vigorar com a seguinte redação: "Art. 4º - Ficam definidos os valores anuais de repasse referentes às modalidades do FAED, reajustado pelo </t>
    </r>
    <r>
      <rPr>
        <b/>
        <sz val="9"/>
        <rFont val="Arial"/>
        <family val="2"/>
      </rPr>
      <t xml:space="preserve">IPCA acumulado </t>
    </r>
    <r>
      <rPr>
        <sz val="9"/>
        <rFont val="Arial MT"/>
        <family val="2"/>
      </rPr>
      <t xml:space="preserve">no período de </t>
    </r>
    <r>
      <rPr>
        <b/>
        <sz val="9"/>
        <rFont val="Arial"/>
        <family val="2"/>
      </rPr>
      <t>abril de 2021 a abril de 2025</t>
    </r>
    <r>
      <rPr>
        <sz val="9"/>
        <rFont val="Arial MT"/>
        <family val="2"/>
      </rPr>
      <t xml:space="preserve">, calculados </t>
    </r>
    <r>
      <rPr>
        <i/>
        <sz val="9"/>
        <rFont val="Arial"/>
        <family val="2"/>
      </rPr>
      <t>pro rata</t>
    </r>
    <r>
      <rPr>
        <sz val="9"/>
        <rFont val="Arial MT"/>
        <family val="2"/>
      </rPr>
      <t>, com repasse ordinário de recurso financeiro, conforme a tabela abaixo, a serem transferidos para às unidades escolares nos meses de março, junho, setembro e dezembro:</t>
    </r>
  </si>
  <si>
    <r>
      <rPr>
        <sz val="9"/>
        <rFont val="Arial MT"/>
        <family val="2"/>
      </rPr>
      <t xml:space="preserve">§   1°   -   O   valor   correspondente   à   modalidade   denominada de </t>
    </r>
    <r>
      <rPr>
        <b/>
        <sz val="9"/>
        <rFont val="Arial"/>
        <family val="2"/>
      </rPr>
      <t xml:space="preserve">FAED Manutenção </t>
    </r>
    <r>
      <rPr>
        <sz val="9"/>
        <rFont val="Arial MT"/>
        <family val="2"/>
      </rPr>
      <t xml:space="preserve">será  repassado  em  4  (quatro)  parcelas  de igual valor.
§   2°   -   O   valor   correspondente   à   modalidade   denominada de </t>
    </r>
    <r>
      <rPr>
        <b/>
        <sz val="9"/>
        <rFont val="Arial"/>
        <family val="2"/>
      </rPr>
      <t xml:space="preserve">FAED Conectividade </t>
    </r>
    <r>
      <rPr>
        <sz val="9"/>
        <rFont val="Arial MT"/>
        <family val="2"/>
      </rPr>
      <t>será   repassado   em   2   (duas)   parcelas ordinárias, cada uma no valor de R$ 1.923,40 (mil novecentos e vinte e  três  reais  e  quarenta  centavos),  destinadas  ao  pagamento  de despesas de custeio, repassadas anualmente nos meses de junho e dezembro,   e   em   uma   1   (uma)   parcela   ordinária   referente   às despesas de capital, no valor de R$ 1.282,28 (mil duzentos e oitenta e dois reais e vinte e oito centavos), repassada no mês de dezembro.
§ 3º - O valor da parcela de custeio será analisado anualmente pela Assessoria de Planejamento e Gestão (APG/SEC), em conjunto com a Coordenação de Articulação dos Núcleos Territoriais de Educação</t>
    </r>
  </si>
  <si>
    <r>
      <rPr>
        <sz val="9"/>
        <rFont val="Arial MT"/>
        <family val="2"/>
      </rPr>
      <t xml:space="preserve">-  CONTE/SEC,  a  fim  de  verificar  sua  adequação  aos  valores praticados no mercado.
§ 4° -  Os recursos financeiros transferidos para cada unidade escolar serão  calculados  com  base,  preferencialmente,  no  Sistema  de Gestão  Escolar  (SGE)  ou  outro  sistema  que  venha  a  substituí-lo, devendo  ser  utilizado,  na  inviabilidade  do  uso  do  SGE,  o  Censo Escolar  estadual  do  exercício  contábil  imediatamente  anterior  ou, persistindo  a  impossibilidade  de  sua  utilização,  o  último  Censo Escolar disponível.
§ 5° - Farão jus ao recebimento do valor correspondente ao </t>
    </r>
    <r>
      <rPr>
        <b/>
        <sz val="9"/>
        <rFont val="Arial"/>
        <family val="2"/>
      </rPr>
      <t xml:space="preserve">dobro </t>
    </r>
    <r>
      <rPr>
        <sz val="9"/>
        <rFont val="Arial MT"/>
        <family val="2"/>
      </rPr>
      <t xml:space="preserve">do previsto  na  tabela  constante  deste  artigo  as  unidades  escolares discriminadas abaixo:
I  -  Unidade  escolar  que  possui  70%  (setenta  por  cento)  dos respectivos estudantes matriculados no Ensino Médio;
II - Centros Regionais de Intermediação Tecnológica;
III - Centros Juvenis de Ciência e Cultura;
IV - Escola Parque;
V - Escolas de Educação Especial;
VI  -  Unidades  escolares  criadas  para  funcionamento  no  ano  da própria criação;
VII - Unidades escolares que possuem Pólo da Universidade Aberta do Brasil-UAB;
VIII - Escola de Tempo Integral.
§  6°  -  Caso  a  unidade  escolar  disponha  de  recursos  financeiros relativos  a alguma modalidade do  FAED,  descrita  no art. 2º desta Portaria, e necessite utilizá-los para atender a demanda específica ou   não   prevista,   deverá   solicitar   a   correspondente   alteração, devidamente  justificada,  à  Assessoria  de  Planejamento  e  Gestão (APG/SEC),  por  intermédio  da  Superintendência  de  Planejamento Operacional da Rede Escolar (SUPEC/SEC).
§  7°  -  A  alteração  de  que  trata  o  §  6º  deste  artigo  somente  será admitida em relação aos recursos descentralizados referentes a um mesmo exercício contábil.
§ 8° - As unidades escolares localizadas no Município de Salvador, bem como as unidades escolares de todo o territorial estadual que aderiram à Rede de Governo para disponibilização de internet, não receberão              recursos              financeiros              provenientes do </t>
    </r>
    <r>
      <rPr>
        <b/>
        <sz val="9"/>
        <rFont val="Arial"/>
        <family val="2"/>
      </rPr>
      <t xml:space="preserve">FAED Conectividade </t>
    </r>
    <r>
      <rPr>
        <sz val="9"/>
        <rFont val="Arial MT"/>
        <family val="2"/>
      </rPr>
      <t>destinados  a  custeio,  podendo,  mediante prévia análise da Assessoria de Planejamento e Gestão (APG/SEC), receber recursos de capital previstos na referida modalidade.
§ 9° - A Assessoria de Planejamento e Gestão (APG) informará à Superintendência  de  Planejamento  Operacional  da  Rede  Escolar</t>
    </r>
  </si>
  <si>
    <r>
      <rPr>
        <sz val="9"/>
        <rFont val="Arial MT"/>
        <family val="2"/>
      </rPr>
      <t xml:space="preserve">(SUPEC/SEC),  até  o  dia  30  de  novembro,  a  relação  de  unidades escolares que serão contempladas pelo </t>
    </r>
    <r>
      <rPr>
        <b/>
        <sz val="9"/>
        <rFont val="Arial"/>
        <family val="2"/>
      </rPr>
      <t xml:space="preserve">FAED Conectividade.
</t>
    </r>
    <r>
      <rPr>
        <sz val="9"/>
        <rFont val="Arial MT"/>
        <family val="2"/>
      </rPr>
      <t>§ 10 As unidades escolares que possuem Centro Juvenil de Ciência e Cultura (CJCC) poderão receber, caso haja demanda, acréscimo de   50%   (cinquenta   por   cento)   do   valor   contratado,   destinado exclusivamente ao financiamento do serviço de acesso à Internet do referido      Centro,      mediante      solicitação      encaminhada      à Superintendência  de  Planejamento  Operacional  da  Rede  Escolar (SUPEC/SEC)  e  analisada  pela  Assessoria  de  Planejamento  e Gestão (APG/SEC).
§  11  -  As  unidades  escolares  que  possuem  anexos  prediais  que comportam mais de 150 (cento e cinquenta) estudantes, receberão recursos financeiros para contratação de serviço de acesso à internet destinado     aos     referidos     discentes,     mediante     solicitação encaminhada à Superintendência de Planejamento Operacional da Rede   Escolar   (SUPEC/SEC)   e   analisada   pela   Assessoria   de Planejamento e Gestão (APG/SEC).
§12 - As unidades escolares serão contempladas em, no máximo, até 2 (duas) parcelas do valor correspondente à tabela, mesmo que se enquadrem em mais de uma hipótese de recebimento do valor em dobro, conforme disposto no §4° do Art. 4º." (NR)
Art. 2º Permanecem inalteradas as demais disposições da Portaria nº 498/2021, publicada no D.O.E em 24 de abril de 2021.
Art. 3º Esta Portaria entra em vigor na data da sua publicação. Salvador, 20 de janeiro de 2026. ROWENNA DOS SANTOS BRITO Secretária Estadual da Educação</t>
    </r>
  </si>
  <si>
    <t>R$ 15.387,23</t>
  </si>
  <si>
    <t>R$ 5.129,08</t>
  </si>
  <si>
    <t>R$ 20.516,30</t>
  </si>
  <si>
    <t>R$ 25.645,38</t>
  </si>
  <si>
    <t>R$ 30.774,46</t>
  </si>
  <si>
    <t>R$ 41.032,61</t>
  </si>
  <si>
    <t>R$ 47.919,30</t>
  </si>
  <si>
    <t>R$ 71.807,06</t>
  </si>
  <si>
    <t>R$ 82.065,22</t>
  </si>
  <si>
    <t>R$ 92.323,37</t>
  </si>
  <si>
    <t>R$ 102.581,52</t>
  </si>
  <si>
    <r>
      <rPr>
        <b/>
        <sz val="12"/>
        <rFont val="Arial MT"/>
        <family val="2"/>
      </rPr>
      <t>Até 120 estudantes</t>
    </r>
  </si>
  <si>
    <r>
      <rPr>
        <b/>
        <sz val="12"/>
        <rFont val="Arial MT"/>
        <family val="2"/>
      </rPr>
      <t>Acima       de       5.000 estudantes</t>
    </r>
  </si>
  <si>
    <t>De      251    a   500 estudantes</t>
  </si>
  <si>
    <t>De      501    a  750 estudantes</t>
  </si>
  <si>
    <t>De      121    a    250 estudantes</t>
  </si>
  <si>
    <t>De     751     a    1000 estudantes</t>
  </si>
  <si>
    <t>De    1.001   a    1.500 estudantes</t>
  </si>
  <si>
    <t>De    1.501   a    2.000 estudantes</t>
  </si>
  <si>
    <t>De    2.001   a    3.000 estudantes</t>
  </si>
  <si>
    <t>De    3.001   a    5.000 estudantes</t>
  </si>
  <si>
    <t>20/02/2026</t>
  </si>
  <si>
    <t>23/02/2026</t>
  </si>
  <si>
    <t>CENTRO DE APOIO PEDAGOGICO ESPECIALIZADO ITABERABA</t>
  </si>
  <si>
    <t>SISTEMA ESCOLA ATUALIZADO 27/02/2026</t>
  </si>
  <si>
    <t>SEC</t>
  </si>
  <si>
    <t>MEC</t>
  </si>
  <si>
    <t>ESCOLA</t>
  </si>
  <si>
    <t>DIRETOR</t>
  </si>
  <si>
    <t>CPF</t>
  </si>
  <si>
    <t>MATRICULA</t>
  </si>
  <si>
    <t>DATA NASC.</t>
  </si>
  <si>
    <t>NTE-01</t>
  </si>
  <si>
    <t>COLEGIO ESTADUAL DE TEMPO INTEGRAL PROFESSORA NANCY DA ROCHA CARDOSO</t>
  </si>
  <si>
    <t>ARIVONE MARIA DA SILVA SANTOS</t>
  </si>
  <si>
    <t>COLEGIO ESTADUAL SAO SEBASTIAO</t>
  </si>
  <si>
    <t>AURIVAN OLIVEIRA DE SOUZA</t>
  </si>
  <si>
    <t>COLEGIO ESTADUAL DE TEMPO INTEGRAL EDIVALDO MACHADO BOAVENTURA</t>
  </si>
  <si>
    <t>ANTONIO FRANCISCO RODRIGUES DE FREITAS</t>
  </si>
  <si>
    <t>02770453556</t>
  </si>
  <si>
    <t>COLEGIO ESTADUAL DE TEMPO INTEGRAL NECY NOVAIS</t>
  </si>
  <si>
    <t>ARMANDA ANDRADE BARRETO RAMOS</t>
  </si>
  <si>
    <t>COLEGIO ESTADUAL DO CAMPO DE GAMELEIRA</t>
  </si>
  <si>
    <t>sem diretor</t>
  </si>
  <si>
    <t>COLEGIO ESTADUAL DE TEMPO INTEGRAL IMACULADA CONCEICAO</t>
  </si>
  <si>
    <t>CICERA MARIA PIRES</t>
  </si>
  <si>
    <t>COLEGIO ESTADUAL DO CAMPO MAXIMINO MARTINS</t>
  </si>
  <si>
    <t>LEDA DOURADO CARNEIRO MARTINS</t>
  </si>
  <si>
    <t>05789179550</t>
  </si>
  <si>
    <t>COLEGIO ESTADUAL JOSE RIBEIRO DE ARAUJO</t>
  </si>
  <si>
    <t>OSIAS CARDOSO PIMENTA</t>
  </si>
  <si>
    <t>COLEGIO ESTADUAL DE TEMPO INTEGRAL JOSE DE SOUZA MACHADO</t>
  </si>
  <si>
    <t>TEREZA CRISTINA PORTO DE CARVALHO</t>
  </si>
  <si>
    <t>COLEGIO ESTADUAL MARIA QUITERIA</t>
  </si>
  <si>
    <t>UMBERTO GOMES LEITE</t>
  </si>
  <si>
    <t>COLEGIO EST DE TEMPO INTEGRAL PROFESSORA CELIA OLIVEIRA LEITE</t>
  </si>
  <si>
    <t>PAULINY GABRIELA BARRETO</t>
  </si>
  <si>
    <t>COLEGIO ESTADUAL DO CAMPO DE TEMPO INTEGRAL DE MIROROS</t>
  </si>
  <si>
    <t>SIDON FELIPE SILVA DA CRUZ</t>
  </si>
  <si>
    <t>04436315576</t>
  </si>
  <si>
    <t>COLEGIO ESTADUAL DO CAMPO DE IBITITA</t>
  </si>
  <si>
    <t>ITAMAR FERREIRA DE BRITO</t>
  </si>
  <si>
    <t>COLEGIO ESTADUAL DE TEMPO INTEGRAL CASTRO ALVES</t>
  </si>
  <si>
    <t>ANA MARIA RODRIGUES DA SILVA</t>
  </si>
  <si>
    <t>CENT.REG.DE ENS.MEDIO COM INTERMEDIACAO TEC.-CEMIT DE IRECE</t>
  </si>
  <si>
    <t>MARCOS PAULO DA SILVA ALMEIDA</t>
  </si>
  <si>
    <t>CENTRO JUVENIL DE CIENCIA E CULTURA - CJCC IRECE</t>
  </si>
  <si>
    <t>MANOEL AUGUSTO MIRANDA DOURADO</t>
  </si>
  <si>
    <t>CENTRO TERRITORIAL DE EDUCACAO PROFISSIONAL DE IRECE</t>
  </si>
  <si>
    <t>JOICE MACHADO CARVALHO</t>
  </si>
  <si>
    <t>06444412595</t>
  </si>
  <si>
    <t>COLEGIO ESTADUAL DE TEMPO INTEGRAL PROF JORGE RODRIGUES DOS SANTOS</t>
  </si>
  <si>
    <t>WASHINGTON VINICIO MATOS DE SOUZA</t>
  </si>
  <si>
    <t>COLEGIO ESTADUAL DE TEMPO INTEGRAL PROFESSORA DARIA DOURADO LOPES</t>
  </si>
  <si>
    <t>VIVIANE DA GAMA SILVA</t>
  </si>
  <si>
    <t>01318125561</t>
  </si>
  <si>
    <t>COLEGIO ESTADUAL DO CAMPO FRANCISCO CASTRO LARANJEIRA</t>
  </si>
  <si>
    <t>JOSE WILTON FRANCISCO DA SILVA</t>
  </si>
  <si>
    <t>COLEGIO ESTADUAL DE TEMPO INTEGRAL IDALINA DA SILVA DOURADO</t>
  </si>
  <si>
    <t>RAQUEL VASCONCELOS DOS SANTOS NETA</t>
  </si>
  <si>
    <t>COLEGIO EST DE TEMPO INTEGRAL PROFESSOR ETEVALDO MARTINIANO DA ROCHA</t>
  </si>
  <si>
    <t>LUCIEL RODRIGUES DA SILVA</t>
  </si>
  <si>
    <t>05580679564</t>
  </si>
  <si>
    <t>COLEGIO ESTADUAL DE TEMPO INTEGRAL JUSTINIANO DE CASTRO DOURADO</t>
  </si>
  <si>
    <t>KALINE CASTRO CAMPOS NEVES MORAIS</t>
  </si>
  <si>
    <t>COLEGIO ESTADUAL DO CAMPO DE AGUADA NOVA</t>
  </si>
  <si>
    <t>CARLOS ADOLFO STOLZE DE OLIVEIRA</t>
  </si>
  <si>
    <t>COLEGIO ESTADUAL DE TEMPO INTEGRAL DE MULUNGU DO MORRO</t>
  </si>
  <si>
    <t>FABIANA PACHECO ARAUJO</t>
  </si>
  <si>
    <t>00502337508</t>
  </si>
  <si>
    <t>COLEGIO ESTADUAL DE TEMPO INTEGRAL LEILA JANAINA BRITO GONCALVES</t>
  </si>
  <si>
    <t>INDIRA NEIVA SOUZA</t>
  </si>
  <si>
    <t>02223829538</t>
  </si>
  <si>
    <t>COLEGIO ESTADUAL ALMERINDA ALMEIDA</t>
  </si>
  <si>
    <t>HUGO MACHADO HONORATO SOUSA</t>
  </si>
  <si>
    <t>07106695505</t>
  </si>
  <si>
    <t>COLEGIO ESTADUAL DE TEMPO INTEGRAL PROFESSORA ROSALIA PEREIRA DA ROCHA</t>
  </si>
  <si>
    <t>CECILIA MACHADO DE OLIVEIRA</t>
  </si>
  <si>
    <t>COLEGIO ESTADUAL MANOEL LEVI</t>
  </si>
  <si>
    <t>NATERCIA SILVA MATOS</t>
  </si>
  <si>
    <t>CENTRO EST DE EDUCACAO PROFI EM RECURSOS NATURAIS DO CENTRO BAIANO</t>
  </si>
  <si>
    <t>MARIA GORETE DE MIRANDA ALVES</t>
  </si>
  <si>
    <t>COLEGIO ESTADUAL PROFESSORA GILDETE DE SOUZA VIANA</t>
  </si>
  <si>
    <t>EDINALVA DA CONCEICAO OLIVEIRA</t>
  </si>
  <si>
    <t>NTE-02</t>
  </si>
  <si>
    <t>CENT REG DE ENS MEDIO COM INTERMEDIACAO TEC-CEMIT VELHO CHICO-BARRA</t>
  </si>
  <si>
    <t>NEIDE RAFAEL DE SOUZA ROCHA</t>
  </si>
  <si>
    <t>CENTRO ESTADUAL DE EDUCACAO PROFISSIONAL AGUAS</t>
  </si>
  <si>
    <t>ANA PAULA SANTOS GONCALVES</t>
  </si>
  <si>
    <t>COLEGIO ESTADUAL DE TEMPO INTEGRAL DE BARRA</t>
  </si>
  <si>
    <t>ANDRE RICARDO NUNES NASCIMENTO</t>
  </si>
  <si>
    <t>03343922501</t>
  </si>
  <si>
    <t>CENT.REG.DE ENS.MEDIO COM INTERMEDIACAO TEC.- CEMIT DO VELHO CHICO</t>
  </si>
  <si>
    <t>ALECSANDRO MARCIEL CARVALHO DE CASTRO</t>
  </si>
  <si>
    <t>COLEGIO DA POLICIA MILITAR - CPM BOM JESUS DA LAPA</t>
  </si>
  <si>
    <t>ENILSON MARQUES DE OLIVEIRA</t>
  </si>
  <si>
    <t>COLEGIO ESTADUAL DO CAMPO PROJETO FORMOSO</t>
  </si>
  <si>
    <t>MARIA DAS GRACAS SANTOS RIBEIRO</t>
  </si>
  <si>
    <t>COLEGIO ESTADUAL MONSENHOR TURIBIO VILANOVA</t>
  </si>
  <si>
    <t>ISABEL GEANNE FELISBELA NEVES RIBEIRO</t>
  </si>
  <si>
    <t>COLEGIO ESTADUAL SAO VICENTE DE PAULO</t>
  </si>
  <si>
    <t>MANOELA CARDOSO DE MOURA</t>
  </si>
  <si>
    <t>02258083583</t>
  </si>
  <si>
    <t>COLEGIO ESTADUAL SOLDADO EVERTON OLIVEIRA DE SANTANA</t>
  </si>
  <si>
    <t>AILTON SILVA NASCIMENTO</t>
  </si>
  <si>
    <t>COLEGIO ESTADUAL DO CAMPO RITA DE OLIVEIRA BARAUNA</t>
  </si>
  <si>
    <t>EDER SOUZA DE ARAUJO</t>
  </si>
  <si>
    <t>00287375552</t>
  </si>
  <si>
    <t>COLEGIO ESTADUAL PAPA JOAO PAULO I</t>
  </si>
  <si>
    <t>NEIDILSON RODRIGUES DOS SANTOS</t>
  </si>
  <si>
    <t>COLEGIO ESTADUAL DE TEMPO INTEGRAL VELHO CHICO</t>
  </si>
  <si>
    <t>JOAN HELDER DE JESUS SANTOS</t>
  </si>
  <si>
    <t>COLEGIO ESTADUAL FILOMENA PEREIRA RODRIGUES</t>
  </si>
  <si>
    <t>MARIA DA GLORIA GUEDES SENA</t>
  </si>
  <si>
    <t>00955778581</t>
  </si>
  <si>
    <t>CENTRO TERRITORIAL DE EDUCACAO PROFISSIONAL DO VELHO CHICO</t>
  </si>
  <si>
    <t>RENAILDO PEREIRA DOS SANTOS</t>
  </si>
  <si>
    <t>COLEGIO ESTADUAL INDIGENA MARECHAL RONDON</t>
  </si>
  <si>
    <t>GISLAINE FONSECA REZENDE</t>
  </si>
  <si>
    <t>04339775584</t>
  </si>
  <si>
    <t>COLEGIO ESTADUAL DE TEMPO INTEGRAL PROFª ODONTINA LARANJEIRA DE SOUZA</t>
  </si>
  <si>
    <t>PATRICIA REJANE AMARAL SAMPAIO</t>
  </si>
  <si>
    <t>COLEGIO ESTADUAL DE TEMPO INTEGRAL DE IGAPORA</t>
  </si>
  <si>
    <t>TIAGO ALENCAR DE AQUINO ALVES</t>
  </si>
  <si>
    <t>COLEGIO ESTADUAL DE TEMPO INTEGRAL DE MALHADA</t>
  </si>
  <si>
    <t>TIAGO TEIXEIRA SOARES</t>
  </si>
  <si>
    <t>02207316599</t>
  </si>
  <si>
    <t>COLEGIO ESTADUAL DE TEMPO INTEGRAL GRANDES MESTRES BRASILEIROS</t>
  </si>
  <si>
    <t>GILVANE CALDAS LIMA</t>
  </si>
  <si>
    <t>COLEGIO ESTADUAL DE TEMPO INTEGRAL NEMISIA RIBEIRO DOS SANTOS</t>
  </si>
  <si>
    <t>MATIAS SOUZA SODRE</t>
  </si>
  <si>
    <t>COLEGIO ESTADUAL DO CAMPO SIDNEY MASCARENHAS</t>
  </si>
  <si>
    <t>SILAS SEBASTIAO AMORIM</t>
  </si>
  <si>
    <t>COLEGIO ESTADUAL INDIGENA PAJE ROQUE MOISES DA SILVA</t>
  </si>
  <si>
    <t>ADRIELLY DE OLIVEIRA BARROS</t>
  </si>
  <si>
    <t>06441489503</t>
  </si>
  <si>
    <t>COLEGIO ESTADUAL SUZANA DE ARAUJO BOMFIM</t>
  </si>
  <si>
    <t>PAULO SERGIO PEREIRA PAMPLONA</t>
  </si>
  <si>
    <t>05079085541</t>
  </si>
  <si>
    <t>COLEGIO ESTADUAL DE TEMPO INTEGRAL TIRADENTES</t>
  </si>
  <si>
    <t>LUCIANO LUNARDI</t>
  </si>
  <si>
    <t>00363646906</t>
  </si>
  <si>
    <t>COLEGIO ESTADUAL DE TEMPO INTEGRAL EVANDRO BRANDAO</t>
  </si>
  <si>
    <t>ILKA MARIA MOURA BRANDAO</t>
  </si>
  <si>
    <t>COLEGIO ESTADUAL DE TEMPO INTEGRAL SINESIO COSTA</t>
  </si>
  <si>
    <t>ROSIMERE MARQUES CARDOSO FARIAS</t>
  </si>
  <si>
    <t>COLEGIO ESTADUAL ANISIO HONORATO GODOY</t>
  </si>
  <si>
    <t>CRISTINI MARIA GUEDES SANTOS</t>
  </si>
  <si>
    <t>04516256509</t>
  </si>
  <si>
    <t>COLEGIO ESTADUAL DE TEMPO INTEGRAL CLEONICE OLEGARIO DOS SANTOS</t>
  </si>
  <si>
    <t>MARIA HELENA DE ASSIS LARANJEIRA GOMES</t>
  </si>
  <si>
    <t>COLEGIO ESTADUAL DE TEMPO INTEGRAL NOSSA SENHORA DO ROSARIO</t>
  </si>
  <si>
    <t>SEBASTIAO TEIXEIRA SOARES</t>
  </si>
  <si>
    <t>COLEGIO ESTADUAL DO CAMPO DE TEMPO INTEGRAL THOMAZ LEITE</t>
  </si>
  <si>
    <t>DIEGO DA SILVA OLIVEIRA</t>
  </si>
  <si>
    <t>03345860546</t>
  </si>
  <si>
    <t>NTE-03</t>
  </si>
  <si>
    <t>COLEGIO ESTADUAL DOUTOR FRANCISCO ROCHA FILHO</t>
  </si>
  <si>
    <t>MARK SLAD NOVAIS AZEVEDO</t>
  </si>
  <si>
    <t>COLEGIO ESTADUAL DE TEMPO INTEGRAL EDGAR SILVA</t>
  </si>
  <si>
    <t>CLESIA VALQUIRIA BATISTA DA SILVA</t>
  </si>
  <si>
    <t>COLEGIO ESTADUAL PROFESSORA CARMENILZA DE ARAUJO LIMA DE MATOS</t>
  </si>
  <si>
    <t>JULIANA RODRIGUES SALLES</t>
  </si>
  <si>
    <t>COLEGIO ESTADUAL DE TEMPO INTEGRAL PROFESSORA ANA LUCIA AGUIAR VIANA</t>
  </si>
  <si>
    <t>INES SILVA GONCALVES DOS SANTOS</t>
  </si>
  <si>
    <t>COLEGIO ESTADUAL DE TEMPO INTEGRAL RUI BARBOSA</t>
  </si>
  <si>
    <t>CHARLES ROBERTO MEDEIROS SANTANA PAIVA</t>
  </si>
  <si>
    <t>COLEGIO ESTADUAL DE TEMPO INTEGRAL DE BONITO</t>
  </si>
  <si>
    <t>RUBEM SANTOS FIGUEREDO</t>
  </si>
  <si>
    <t>02966742577</t>
  </si>
  <si>
    <t>COLEGIO ESTADUAL DE TEMPO INTEGRAL DE IBICOARA</t>
  </si>
  <si>
    <t>LUCAS LUZ PIRES</t>
  </si>
  <si>
    <t>COLEGIO ESTADUAL DO CAMPO DE TEMPO INTEGRAL DE CASCAVEL</t>
  </si>
  <si>
    <t>LORENE SOUZA COSTA</t>
  </si>
  <si>
    <t>04485799522</t>
  </si>
  <si>
    <t>COLEGIO ESTADUAL DE TEMPO INTEGRAL EVILASIO SANTANA GAMA</t>
  </si>
  <si>
    <t>JOELMA ELSA MENEZES PORTO</t>
  </si>
  <si>
    <t>COLEGIO ESTADUAL DO CAMPO DE LAGOA DO DIONISIO</t>
  </si>
  <si>
    <t>TERESA CRISTINA SILVA ABADE</t>
  </si>
  <si>
    <t>COLEGIO ESTADUAL DE TEMPO INTEGRAL ANTONIO FERNANDO SOUZA RAMOS</t>
  </si>
  <si>
    <t>JOSE ROMARIO NASCIMENTO LAGO</t>
  </si>
  <si>
    <t>03010568541</t>
  </si>
  <si>
    <t>COLEGIO ESTADUAL DE TEMPO INTEGRAL DE IRAQUARA</t>
  </si>
  <si>
    <t>JOSE AUGUSTO DE OLIVEIRA SANTOS</t>
  </si>
  <si>
    <t>COLEGIO ESTADUAL DO CAMPO PROFESSORA MARIA MENEZES RIBEIRO</t>
  </si>
  <si>
    <t>RAQUEL SA MELLO DE OLIVEIRA</t>
  </si>
  <si>
    <t>06865016599</t>
  </si>
  <si>
    <t>COLEGIO ESTADUAL DE TEMPO INTEGRAL JOSE AMERICO ARAUJO</t>
  </si>
  <si>
    <t>VINICIUS SANTOS NONATO</t>
  </si>
  <si>
    <t>05454440558</t>
  </si>
  <si>
    <t>COLEGIO ESTADUAL DO CAMPO RODOLFO DE ABREU</t>
  </si>
  <si>
    <t>JUSSARA PEREIRA MARQUES MENDES</t>
  </si>
  <si>
    <t>NEUSA MARIA LIMA SANTOS CARVALHO</t>
  </si>
  <si>
    <t>01063186595</t>
  </si>
  <si>
    <t>CENTRO EDUCACIONAL RENATO PEREIRA VIANA</t>
  </si>
  <si>
    <t>MAURICIO DA SILVA ALVES</t>
  </si>
  <si>
    <t>COLEGIO ESTADUAL DE TEMPO INTEGRAL EURIDICE SANTANA</t>
  </si>
  <si>
    <t>TAILANE NEVES DE JESUS</t>
  </si>
  <si>
    <t>05767147558</t>
  </si>
  <si>
    <t>CENTRO TERRITORIAL DE EDUCAÇÃO PROFISSIONAL DA CHAPADA DIAMANTINA II</t>
  </si>
  <si>
    <t>ELIANA LOPES DA SILVA MEDEIROS CRUZ</t>
  </si>
  <si>
    <t>SIMONE CARLA OLIVEIRA E SILVA FREITAS</t>
  </si>
  <si>
    <t>03123454533</t>
  </si>
  <si>
    <t>COLEGIO ESTADUAL DO CAMPO DE ICO</t>
  </si>
  <si>
    <t>JONATHAS MARTINS NUNES</t>
  </si>
  <si>
    <t>02618976592</t>
  </si>
  <si>
    <t>COLEGIO ESTADUAL DE TEMPO INTEGRAL DE MUCUGE</t>
  </si>
  <si>
    <t>MEL REIS LOUREIRO</t>
  </si>
  <si>
    <t>COLEGIO ESTADUAL DE TEMPO INTEGRAL EDILSON JOAQUIM DOS SANTOS</t>
  </si>
  <si>
    <t>JOSIELITON DIAS LIMA</t>
  </si>
  <si>
    <t>COLEGIO ESTADUAL CASTRO ALVES</t>
  </si>
  <si>
    <t>AECIO ARAUJO DO PRADO</t>
  </si>
  <si>
    <t>01575935503</t>
  </si>
  <si>
    <t>COLEGIO ESTADUAL DE TEMPO INTEGRAL DE PALMEIRAS</t>
  </si>
  <si>
    <t>YARA PEREIRA GONCALVES</t>
  </si>
  <si>
    <t>COLEGIO ESTADUAL DE TEMPO INTEGRAL CORONEL HORACIO DE MATOS</t>
  </si>
  <si>
    <t>ANDRE LULA MACIEL</t>
  </si>
  <si>
    <t>SABRINA KAREN OLIVEIRA SOUZA ARAUJO</t>
  </si>
  <si>
    <t>04540186574</t>
  </si>
  <si>
    <t>COLEGIO ESTADUAL DO CAMPO DE INUBIA</t>
  </si>
  <si>
    <t>TERESA REGINA DOS SANTOS MATTOS</t>
  </si>
  <si>
    <t>COLEGIO ESTADUAL CARLOS SOUTO</t>
  </si>
  <si>
    <t>ANA PAULA SOARES DA SILVA</t>
  </si>
  <si>
    <t>COLEGIO ESTADUAL DO CAMPO MARCOLINO MOURA</t>
  </si>
  <si>
    <t>GINETON SANTOS SOUZA</t>
  </si>
  <si>
    <t>CENT.REG.DE ENS.MEDIO COM INTERMEDIACAO TEC.CEMIT DA CHAPADA DIAMANTIN</t>
  </si>
  <si>
    <t>LAIZA BRANDAO MIRANDA</t>
  </si>
  <si>
    <t>CENTRO DE APOIO PEDAGOGICO ESPECIALIZADO - CAPE SEABRA</t>
  </si>
  <si>
    <t>JUCELINA RIBEIRO GUANAIS SOUZA</t>
  </si>
  <si>
    <t>CENTRO ESTADUAL DE EDUCACAO PROFISSIONAL DE SEABRA</t>
  </si>
  <si>
    <t>MILENA LIVIA PEREIRA MARQUES</t>
  </si>
  <si>
    <t>00088224503</t>
  </si>
  <si>
    <t>COLEGIO ESTADUAL DO CAMPO FILINTO JUSTINIANO BASTOS</t>
  </si>
  <si>
    <t>AGUIDA RODRIGUES DE ARAUJO</t>
  </si>
  <si>
    <t>COLEGIO ESTADUAL DE TEMPO INTEGRAL DE SOUTO SOARES</t>
  </si>
  <si>
    <t>RAFAEL MACHADO DOS SANTOS</t>
  </si>
  <si>
    <t>08526173642</t>
  </si>
  <si>
    <t>COLEGIO ESTADUAL DO CAMPO DE TEMPO INTEGRAL PROF ADEMAR SOUZA OLIVEIRA</t>
  </si>
  <si>
    <t>ELVYS ALVES COSTA</t>
  </si>
  <si>
    <t>COLEGIO ESTADUAL PROFESSORA ZENAIDE ALVES BARRETO</t>
  </si>
  <si>
    <t>CRICIA TAINA CERQUEIRA BONFIM</t>
  </si>
  <si>
    <t>05779095507</t>
  </si>
  <si>
    <t>CENTRO TERRITORIAL DE EDUCACAO PROFISSIONAL DA CHAPADA DIAMANTINA</t>
  </si>
  <si>
    <t>GILENO PEREIRA DE MENEZES</t>
  </si>
  <si>
    <t>NTE-04</t>
  </si>
  <si>
    <t>CENTRO TERRITORIAL DE EDUCACAO PROFISSIONAL DE ARACI</t>
  </si>
  <si>
    <t>LUIS HENRIQUE CARVALHO LOPES</t>
  </si>
  <si>
    <t>00171559592</t>
  </si>
  <si>
    <t>COLEGIO ESTADUAL DE BARROCAS</t>
  </si>
  <si>
    <t>GEAN GEOVALTER SILVA MOTA</t>
  </si>
  <si>
    <t>COLEGIO ESTADUAL DE TEMPO INTEGRAL DE BIRITINGA</t>
  </si>
  <si>
    <t>MARIO TIERRES DE ARAUJO JUNIOR</t>
  </si>
  <si>
    <t>05781676546</t>
  </si>
  <si>
    <t>COLEGIO ESTADUAL JOSE RUFINO</t>
  </si>
  <si>
    <t>MARIA DA CONCEICAO PEREIRA DOS SANTOS</t>
  </si>
  <si>
    <t>COLEGIO ESTADUAL DE TEMPO INTEGRAL SENHOR DO BONFIM</t>
  </si>
  <si>
    <t>ULISSES MACEDO JUNIOR</t>
  </si>
  <si>
    <t>COLEGIO ESTADUAL DO CAMPO CAMINHO DO SABER</t>
  </si>
  <si>
    <t>GEOVANE OLIVEIRA REIS</t>
  </si>
  <si>
    <t>02708413503</t>
  </si>
  <si>
    <t>COLEGIO ESTADUAL OSMILTON BATISTA SOUZA</t>
  </si>
  <si>
    <t>NEUSA ALCANTARA DA SILVA SOUZA</t>
  </si>
  <si>
    <t>COLEGIO EST DE TEMPO INTEGRAL PROF OLGARINA PITANGUEIRA PINHEIRO</t>
  </si>
  <si>
    <t>ALOIZIA BARROS DE OLIVEIRA</t>
  </si>
  <si>
    <t>ARYANE MOTA PEREIRA GOMES</t>
  </si>
  <si>
    <t>COLEGIO ESTADUAL DO CAMPO DE BANDIACU</t>
  </si>
  <si>
    <t>VALDEMARA SOUZA DE OLIVEIRA COSTA</t>
  </si>
  <si>
    <t>COLEGIO ESTADUAL DO CAMPO DUQUE DE CAXIAS</t>
  </si>
  <si>
    <t>JACKELINE DE SOUZA QUEIROZ</t>
  </si>
  <si>
    <t>03125730570</t>
  </si>
  <si>
    <t>COLEGIO ESTADUAL DO CAMPO HAMILTON RIOS DE ARAUJO</t>
  </si>
  <si>
    <t>ANTONIO SERGIO DA SILVA PASTOR</t>
  </si>
  <si>
    <t>00257251570</t>
  </si>
  <si>
    <t>COLEGIO ESTADUAL DO CAMPO RIO BRANCO</t>
  </si>
  <si>
    <t>ALENAIDE LIMA DE ALMEIDA</t>
  </si>
  <si>
    <t>02779600535</t>
  </si>
  <si>
    <t>COLEGIO ESTADUAL JOSE FERREIRA DE OLIVEIRA</t>
  </si>
  <si>
    <t>CATIANI ARAUJO MOTA RAMOS</t>
  </si>
  <si>
    <t>COLEGIO POLIVALENTE DE CONCEICAO DO COITE</t>
  </si>
  <si>
    <t>RITA TARCISA COSTA DA SILVA</t>
  </si>
  <si>
    <t>01002820596</t>
  </si>
  <si>
    <t>COLEGIO ESTADUAL DE TEMPO INTEGRAL ARISTIDES CEDRAZ DE OLIVEIRA</t>
  </si>
  <si>
    <t>EDILMA CARNEIRO DE ALMEIDA ARAUJO</t>
  </si>
  <si>
    <t>01129138577</t>
  </si>
  <si>
    <t>COLEGIO ESTADUAL DE TEMPO INTEGRAL ARY SILVA</t>
  </si>
  <si>
    <t>ISAAC BATISTA VILAS BOAS</t>
  </si>
  <si>
    <t>COLEGIO ESTADUAL DO CAMPO DE TEMPO INTEGRAL JOAO FRANCISCO DA SILVA</t>
  </si>
  <si>
    <t>RENATA SILVA DE FREITAS SANTOS</t>
  </si>
  <si>
    <t>02473007560</t>
  </si>
  <si>
    <t>COLEGIO ESTADUAL DO CAMPO SACO DO CORREIO</t>
  </si>
  <si>
    <t>GENI FERREIRA ALVES</t>
  </si>
  <si>
    <t>05721818506</t>
  </si>
  <si>
    <t>COLEGIO ESTADUAL DOUTOR JAIRO AZZI</t>
  </si>
  <si>
    <t>ROSANGELA DOS SANTOS LIMA SOUZA</t>
  </si>
  <si>
    <t>COLEGIO ESTADUAL DE TEMPO INTEGRAL SANTA CRUZ</t>
  </si>
  <si>
    <t>IVONE OLIVEIRA DA COSTA SOUZA</t>
  </si>
  <si>
    <t>COLEGIO ESTADUAL DO CAMPO DE PEDRA VERMELHA</t>
  </si>
  <si>
    <t>CATIANA GUIMARAES RIBEIRO</t>
  </si>
  <si>
    <t>03226260561</t>
  </si>
  <si>
    <t>COLEGIO ESTADUAL DE TEMPO INTEGRAL MANOEL GUIMARAES SANTANA</t>
  </si>
  <si>
    <t>CETEP DE TEMPO INTEGRAL SANTO ANTONIO DAS QUEIMADAS</t>
  </si>
  <si>
    <t>CARLOS IVAN ALMEIDA LIMA</t>
  </si>
  <si>
    <t>00575187506</t>
  </si>
  <si>
    <t>COLEGIO ESTADUAL DE TEMPO INTEGRAL PADRE FRANCISCO GONCALVES DE SOUZA</t>
  </si>
  <si>
    <t>LUIS LINDEMBERG SOUZA ABREU</t>
  </si>
  <si>
    <t>01785364588</t>
  </si>
  <si>
    <t>COLEGIO ESTADUAL DO CAMPO DE TEMPO INTEGRAL SAO SEBASTIAO</t>
  </si>
  <si>
    <t>ADENILZA LUNA CAVALCANTE</t>
  </si>
  <si>
    <t>COLEGIO ESTADUAL DE TEMPO INTEGRAL OLAVO ALVES PINTO</t>
  </si>
  <si>
    <t>RENICIO LIMA DA SILVA</t>
  </si>
  <si>
    <t>CENTRO ESTADUAL DE EDUCACAO PROFISSIONAL DO CAMPO PAULO FREIRE</t>
  </si>
  <si>
    <t>JEANE MATOS ARAUJO LIMA</t>
  </si>
  <si>
    <t>COLEGIO ESTADUAL DE TEMPO INTEGRAL JOSE LEITAO</t>
  </si>
  <si>
    <t>ANANIAS FRANCISCO CRUZ FILHO</t>
  </si>
  <si>
    <t>COLEGIO ESTADUAL DO CAMPO DE TEMPO INTEGRAL NECY NOVAES</t>
  </si>
  <si>
    <t>SUZANEIDE OLIVEIRA MEDRADO</t>
  </si>
  <si>
    <t>00205703500</t>
  </si>
  <si>
    <t>CENTRO ESTADUAL DE EDUCACAO PROFISSIONAL DO SEMI ARIDO</t>
  </si>
  <si>
    <t>ANSELMO OLIVEIRA SANTOS</t>
  </si>
  <si>
    <t>CENTRO JUVENIL DE CIENCIA E CULTURA - CJCC SERRINHA</t>
  </si>
  <si>
    <t>LORENA RAMOS DE OLIVEIRA</t>
  </si>
  <si>
    <t>00898486599</t>
  </si>
  <si>
    <t>CENTRO REGIONAL DE ENSINO MEDIO COM INTERMEDIACAO TECNOLO -CEMIT SISAL</t>
  </si>
  <si>
    <t>TECIO LUIZ BOAVENTURA DE MENEZES</t>
  </si>
  <si>
    <t>00750770511</t>
  </si>
  <si>
    <t>CENTRO TERRITORIAL DE EDUCACAO PROFISSIONAL DO SISAL</t>
  </si>
  <si>
    <t>CARLOS HUDSON DE OLIVEIRA BATISTA</t>
  </si>
  <si>
    <t>00884390543</t>
  </si>
  <si>
    <t>COLEGIO ESTADUAL DE TEMPO INTEGRAL DE SERRINHA</t>
  </si>
  <si>
    <t>JULIANA ARAUJO SANTOS</t>
  </si>
  <si>
    <t>01552071561</t>
  </si>
  <si>
    <t>COLEGIO ESTADUAL DO CAMPO ALUIZIO CARNEIRO DA SILVA</t>
  </si>
  <si>
    <t>JANESSUELLY CONCEICAO DE PAULA SANTOS</t>
  </si>
  <si>
    <t>COLEGIO ESTADUAL DO CAMPO DE SANTANA</t>
  </si>
  <si>
    <t>LAUDILINO ANUNCIACAO DAS NEVES</t>
  </si>
  <si>
    <t>02702849580</t>
  </si>
  <si>
    <t>COLEGIO ESTADUAL RUBEM NOGUEIRA</t>
  </si>
  <si>
    <t>JUDITE SANT ANNA LIMA</t>
  </si>
  <si>
    <t>COLEGIO ESTADUAL DE TEMPO INTEGRAL DE TEOFILANDIA</t>
  </si>
  <si>
    <t>SIDNEI SILVA DA VISITACAO</t>
  </si>
  <si>
    <t>COLEGIO ESTADUAL DE TEMPO INTEGRAL DE TUCANO</t>
  </si>
  <si>
    <t>TELMA PIMENTEL DA CONCEICAO</t>
  </si>
  <si>
    <t>COLEGIO ESTADUAL ROMULO GALVAO</t>
  </si>
  <si>
    <t>DELMARK DA ANUNCIACAO PIMENTEL</t>
  </si>
  <si>
    <t>COLEGIO ESTADUAL DE TEMPO INTEGRAL WILSON LINS</t>
  </si>
  <si>
    <t>SUZANNE SALES DE SOUZA</t>
  </si>
  <si>
    <t>01429194545</t>
  </si>
  <si>
    <t>COLEGIO ESTADUAL DE VALENTE</t>
  </si>
  <si>
    <t>ROMULO MONTEIRO SOARES JUNIOR</t>
  </si>
  <si>
    <t>COLEGIO ESTADUAL DO CAMPO LUCIBERTO OLIVEIRA DOS SANTOS</t>
  </si>
  <si>
    <t>ANA ZILDA DE JESUS OLIVEIRA</t>
  </si>
  <si>
    <t>NTE-05</t>
  </si>
  <si>
    <t>COLEGIO ESTADUAL SENADOR LUIZ VIANA FILHO</t>
  </si>
  <si>
    <t>ANTONIO LUIS ARAUJO NETO</t>
  </si>
  <si>
    <t>01365107523</t>
  </si>
  <si>
    <t>CENTRO EST DE EDUC PROF DA FLORESTA DO CACAU E DO CHOCOL MILTON SANTOS</t>
  </si>
  <si>
    <t>LUIZ CARLOS SANTOS</t>
  </si>
  <si>
    <t>COLEGIO ESTADUAL BRAULIO XAVIER</t>
  </si>
  <si>
    <t>ROSANI GENTIL DE OLIVEIRA</t>
  </si>
  <si>
    <t>COLEGIO ESTADUAL DE TEMPO INTEGRAL PROFESSORA JAIDE ROCHA</t>
  </si>
  <si>
    <t>DENIS ANJOS DE SANTANA SOUZA</t>
  </si>
  <si>
    <t>COLEGIO ESTADUAL LOMANTO JUNIOR</t>
  </si>
  <si>
    <t>LUCIANE FELISBERTO DOS SANTOS</t>
  </si>
  <si>
    <t>COLEGIO ESTADUAL ENEDINA OLIVA</t>
  </si>
  <si>
    <t>VALTER BRITO DA SILVA</t>
  </si>
  <si>
    <t>COLEGIO ESTADUAL INDIGENA TUPINAMBA SERRA DO PADEIRO</t>
  </si>
  <si>
    <t>MAGNOLIA JESUS DA SILVA</t>
  </si>
  <si>
    <t>COLEGIO ESTADUAL ANISIO LOUREIRO</t>
  </si>
  <si>
    <t>ELIZETE VERONICA SILVA DE ARGOLO RIBEIRO</t>
  </si>
  <si>
    <t>COLEGIO ESTADUAL DE TEMPO INTEGRAL DE CAMACAN</t>
  </si>
  <si>
    <t>VAGNER GONCALVES VIANA</t>
  </si>
  <si>
    <t>COLEGIO ESTADUAL DE TEMPO INTEGRAL DE CANAVIEIRAS</t>
  </si>
  <si>
    <t>SILVAN AVELINO DOS SANTOS</t>
  </si>
  <si>
    <t>COLEGIO ESTADUAL DE TEMPO INTEGRAL ALMAKAZIR GALLY GALVAO</t>
  </si>
  <si>
    <t>ADRIANA SANTANA SILVA</t>
  </si>
  <si>
    <t>COLEGIO ESTADUAL DE TEMPO INTEGRAL FRED GEDEON</t>
  </si>
  <si>
    <t>JUSCELIA SIRQUEIRA PINHEIRO</t>
  </si>
  <si>
    <t>COLEGIO ESTADUAL DE TEMPO INTEGRAL PROFESSORA ELIETE MALAQUIAS</t>
  </si>
  <si>
    <t>LENILDO ALVES SANTANA</t>
  </si>
  <si>
    <t>COLEGIO ESTADUAL DO CAMPO CAJUEIRO</t>
  </si>
  <si>
    <t>FABRIZIO MENEZES MIRANDA</t>
  </si>
  <si>
    <t>CENTRO EST DE EDUC PROFIS EM GESTAO E TECNOL DA INFORM ALVARO M VIEIRA</t>
  </si>
  <si>
    <t>JORGENEY ELCYMARCOS DE ARGOLO SOUZA</t>
  </si>
  <si>
    <t>CENTRO ESTADUAL DE EDUCACAO PROFISSIONAL DO CHOCOLATE NELSON SCHAUN</t>
  </si>
  <si>
    <t>JULIERME BARROS COUTO</t>
  </si>
  <si>
    <t>ALESSANDRO COELHO MARQUES</t>
  </si>
  <si>
    <t>COLEGIO DA POLICIA MILITAR - CPM ROMULO GALVAO</t>
  </si>
  <si>
    <t>CLAUDIA MARIA MACEDO ARCANJO SOARES</t>
  </si>
  <si>
    <t>COLEGIO EST DE TEMPO INTEGRAL PROF CARMELITA ANGELA SOUZA OLIVEIRA</t>
  </si>
  <si>
    <t>GLEIDE PIRES DE OLIVEIRA</t>
  </si>
  <si>
    <t>CLEUSA MARIA DE JESUS PINTO SANTOS</t>
  </si>
  <si>
    <t>COLEGIO ESTADUAL DE TEMPO INTEGRAL JORGE AMADO</t>
  </si>
  <si>
    <t>MILENA SANTOS DE JESUS</t>
  </si>
  <si>
    <t>02420634543</t>
  </si>
  <si>
    <t>COLEGIO ESTADUAL DE TEMPO INTEGRAL PROF CARLOS ROBERTO ARLEO BARBOSA</t>
  </si>
  <si>
    <t>MARICELIA CARDOSO MATOS</t>
  </si>
  <si>
    <t>COLEGIO ESTADUAL DO CAMPO JORGE CALMON</t>
  </si>
  <si>
    <t>EDJAN SOUZA DUARTE</t>
  </si>
  <si>
    <t>COLEGIO ESTADUAL DO IGUAPE</t>
  </si>
  <si>
    <t>JACIRA OLIVEIRA FERNANDES DOS SANTOS</t>
  </si>
  <si>
    <t>COLEGIO ESTADUAL INDIGENA TUPINAMBA AMOTARA</t>
  </si>
  <si>
    <t>GICELIA MENEZES DE MATOS SANTOS</t>
  </si>
  <si>
    <t>COLEGIO ESTADUAL INDIGENA TUPINAMBA DE ACUIPE DE BAIXO</t>
  </si>
  <si>
    <t>EDNA MARIA PEREIRA SANTOS</t>
  </si>
  <si>
    <t>COLEGIO ESTADUAL INDIGENA TUPINAMBA DE OLIVENCA</t>
  </si>
  <si>
    <t>LEONARDO GONCALVES DE JESUS</t>
  </si>
  <si>
    <t>00195612531</t>
  </si>
  <si>
    <t>COLEGIO ESTADUAL PROFESSOR FABIO ARARIPE GOULART</t>
  </si>
  <si>
    <t>ADELINE GOMES DA SILVA</t>
  </si>
  <si>
    <t>ESCOLA ESTADUAL INDIGENA TUPINAMBA DE ABAETE</t>
  </si>
  <si>
    <t>KATU TUPINAMBA SILVA AMARAL</t>
  </si>
  <si>
    <t>CENTRO DE APOIO PEDAGOGICO ESPECIALIZADO - GRAPIUNA</t>
  </si>
  <si>
    <t>DENISE MENEZES ALMEIDA</t>
  </si>
  <si>
    <t>CENTRO ESTADUAL DE EDUCACAO PROFISSIONAL EM BIOTECNOLOGIA E SAUDE</t>
  </si>
  <si>
    <t>ALEXANDRE DAVID MOREIRA ASSIS</t>
  </si>
  <si>
    <t>COLEGIO DA POLICIA MILITAR - CPM ANTONIO CARLOS MAGALHAES</t>
  </si>
  <si>
    <t>VERONICA ISABEL LODUVICO NASCIMENTO</t>
  </si>
  <si>
    <t>00348968566</t>
  </si>
  <si>
    <t>COLEGIO ESTADUAL ADONIAS FILHO</t>
  </si>
  <si>
    <t>JOSE DOS SANTOS JUNIOR</t>
  </si>
  <si>
    <t>COLEGIO ESTADUAL DE TEMPO INTEGRAL OSCAR MARINHO FALCAO</t>
  </si>
  <si>
    <t>SEMIRAMES CRISTINA DIAS SILVA DE CASTRO</t>
  </si>
  <si>
    <t>COLEGIO ESTADUAL INACIO TOSTA FILHO</t>
  </si>
  <si>
    <t>CORBULON BATISTA DOS SANTOS FILHO</t>
  </si>
  <si>
    <t>COLEGIO ESTADUAL PROFESSOR ADEUM HILARIO SAUER</t>
  </si>
  <si>
    <t>ROSIMEIRE DOS SANTOS GUERRA</t>
  </si>
  <si>
    <t>00280981538</t>
  </si>
  <si>
    <t>COLEGIO ESTADUAL VALDELICE SOARES PINHEIRO</t>
  </si>
  <si>
    <t>MAGALI TEIXEIRA MORAES</t>
  </si>
  <si>
    <t>EDNAILZA MIRANDA CARVALHO ABOBOREIRA</t>
  </si>
  <si>
    <t>JORGE LUIZ BRANDAO XAVIER</t>
  </si>
  <si>
    <t>COLEGIO ESTADUAL DE TEMPO INTEGRAL AURELINO LEAL</t>
  </si>
  <si>
    <t>JULIANA DELMONT</t>
  </si>
  <si>
    <t>COLEGIO ESTADUAL DO CAMPO PROFESSORA LUCIA MARIA BATISTA DA SILVA</t>
  </si>
  <si>
    <t>LUIS EDUARDO LISBOA</t>
  </si>
  <si>
    <t>00206568584</t>
  </si>
  <si>
    <t>COLEGIO ESTADUAL DE TEMPO INTEGRAL CORDEIRO DE MIRANDA</t>
  </si>
  <si>
    <t>ITALO YAN SANTOS FRANCA</t>
  </si>
  <si>
    <t>06160270524</t>
  </si>
  <si>
    <t>COLEGIO ESTADUAL DE TEMPO INTEGRAL DE ITAJUIPE</t>
  </si>
  <si>
    <t>LUCAS OLIVEIRA ROCHA</t>
  </si>
  <si>
    <t>00911436596</t>
  </si>
  <si>
    <t>COLEGIO ESTADUAL DE TEMPO INTEGRAL DOM PAULO LOPES DE FARIA</t>
  </si>
  <si>
    <t>ANA CAROLINA ALVES PASSOS</t>
  </si>
  <si>
    <t>COLEGIO EST DE TEMPO INTEGRAL PROF ANTONIO MARCOS SANTOS ESTEVES</t>
  </si>
  <si>
    <t>ELIANE FERNANDES DA SILVA</t>
  </si>
  <si>
    <t>02869850557</t>
  </si>
  <si>
    <t>COLEGIO ESTADUAL DE TEMPO INTEGRAL AMELIA AMADO</t>
  </si>
  <si>
    <t>DANIELA SILVA DE SOUSA</t>
  </si>
  <si>
    <t>02051100535</t>
  </si>
  <si>
    <t>CENTRO TERRITORIAL DE EDUCAÇÃO PROFISSIONAL DO LITORAL SUL</t>
  </si>
  <si>
    <t>CESAR ALEX DE SOUZA LEAL</t>
  </si>
  <si>
    <t>COLEGIO ESTADUAL ANTONIO EDUARDO RIBEIRO ROCHA</t>
  </si>
  <si>
    <t>JOLENILZE FERNANDES DE SANT'ANNA</t>
  </si>
  <si>
    <t>COLEGIO ESTADUAL DO CAMPO CLEMENTE MARIANI</t>
  </si>
  <si>
    <t>AMANDA NASCIMENTO ARAUJO</t>
  </si>
  <si>
    <t>02624124624</t>
  </si>
  <si>
    <t>COLEGIO ESTADUAL CAROLINA SEVERIANO RIBEIRO</t>
  </si>
  <si>
    <t>ROSIMEIRE SILVA SANTOS REIS</t>
  </si>
  <si>
    <t>00131314513</t>
  </si>
  <si>
    <t>COLEGIO ESTADUAL DE TEMPO INTEGRAL PROFESSORA MARILENA SENA LOUREIRO</t>
  </si>
  <si>
    <t>LEONARDO JHONATAS MOREIRA DA SILVA</t>
  </si>
  <si>
    <t>COLEGIO ESTADUAL DA ALDEIA INDIGENA CARAMURU PARAGUACU</t>
  </si>
  <si>
    <t>IVANILDA PEREIRA DOS SANTOS</t>
  </si>
  <si>
    <t>00497784556</t>
  </si>
  <si>
    <t>COLEGIO ESTADUAL GERSON DE SOUZA MELO PATAXO</t>
  </si>
  <si>
    <t>ROSINEIDE VENANCIO DO NASCIMENTO SANTANA</t>
  </si>
  <si>
    <t>COLEGIO ESTADUAL JORGE AMADO</t>
  </si>
  <si>
    <t>SILVANA ARAUJO DA SILVA</t>
  </si>
  <si>
    <t>COLEGIO ESTADUAL 13 DE JUNHO</t>
  </si>
  <si>
    <t>TIAGO DOS SANTOS VIANA</t>
  </si>
  <si>
    <t>01284124533</t>
  </si>
  <si>
    <t>COLEGIO ESTADUAL DE TEMPO INTEGRAL OCTACILIO MANOEL GOMES</t>
  </si>
  <si>
    <t>JANE KEILA SANTOS SOUZA COSTA</t>
  </si>
  <si>
    <t>01748795554</t>
  </si>
  <si>
    <t>COLEGIO ESTADUAL MENANDRO MINAHIM</t>
  </si>
  <si>
    <t>MARCOS SILVA SANTOS</t>
  </si>
  <si>
    <t>COLEGIO ESTADUAL DE TEMPO INTEGRAL CARNEIRO RIBEIRO</t>
  </si>
  <si>
    <t>IEDA LIMA DE ALMEIDA</t>
  </si>
  <si>
    <t>COLEGIO ESTADUAL DO CAMPO DE TEMPO INTEGRAL DE SERRA GRANDE</t>
  </si>
  <si>
    <t>LEANDRO LESSA BEZERRA</t>
  </si>
  <si>
    <t>03343044580</t>
  </si>
  <si>
    <t>NTE-06</t>
  </si>
  <si>
    <t>COLEGIO ESTADUAL DE TEMPO INTEGRAL PROFESSOR ROCHA PITA</t>
  </si>
  <si>
    <t>JOSENEL DOS SANTOS OLIVEIRA</t>
  </si>
  <si>
    <t>03008038506</t>
  </si>
  <si>
    <t>COLEGIO ESTADUAL CANDIDO MEIRELES</t>
  </si>
  <si>
    <t>LISMAR LUCAS SANTOS DOS REIS</t>
  </si>
  <si>
    <t>04991880556</t>
  </si>
  <si>
    <t>COLEGIO ESTADUAL DE TEMPO INTEGRAL LUIZ ROGERIO DE SOUZA</t>
  </si>
  <si>
    <t>GILSON SANTOS DE SANTANA</t>
  </si>
  <si>
    <t>JUSSEANDRE SANTOS SANTANA</t>
  </si>
  <si>
    <t>COLEGIO ESTADUAL DE TEMPO INTEGRAL DE GANDU</t>
  </si>
  <si>
    <t>ADRIANA NUNES DE ALMEIDA</t>
  </si>
  <si>
    <t>02903439508</t>
  </si>
  <si>
    <t>POLO EAD UAB DE GANDU</t>
  </si>
  <si>
    <t>COLEGIO ESTADUAL ANDRELINA EUFRAZIA DE JESUS REIS</t>
  </si>
  <si>
    <t>VALDENILTON JOSE DOS SANTOS</t>
  </si>
  <si>
    <t>00774702575</t>
  </si>
  <si>
    <t>COLEGIO ESTADUAL PAULO CESAR DA NOVA ALMEIDA</t>
  </si>
  <si>
    <t>ELEONDES COELHO DOS SANTOS</t>
  </si>
  <si>
    <t>COLEGIO ESTADUAL PROFESSOR NEILTON LIMA MOREIRA</t>
  </si>
  <si>
    <t>TATIANA DE OLIVEIRA REIS</t>
  </si>
  <si>
    <t>COLEGIO ESTADUAL IDELZITO ELOY DE ABREU</t>
  </si>
  <si>
    <t>ELIZANGELA BARBOSA MORENO</t>
  </si>
  <si>
    <t>COLEGIO ESTADUAL DE TEMPO INTEGRAL DOUTOR ARISTIDES MALTEZ</t>
  </si>
  <si>
    <t>JOSE CARLOS SILVA NEVES</t>
  </si>
  <si>
    <t>01199920517</t>
  </si>
  <si>
    <t>COLEGIO ESTADUAL DE TEMPO INTEGRAL ADELAIDE SOUZA</t>
  </si>
  <si>
    <t>SONY MARIA LOPES DO ROSARIO</t>
  </si>
  <si>
    <t>COLEGIO ESTADUAL LUIS NAVARRO DE BRITO</t>
  </si>
  <si>
    <t>FABIANA SANTOS DE CARVALHO</t>
  </si>
  <si>
    <t>COLEGIO ESTADUAL DE TEMPO INTEGRAL MARIA XAVIER DE ANDRADE REIS</t>
  </si>
  <si>
    <t>DERALDO NASCIMENTO NETO</t>
  </si>
  <si>
    <t>01514787598</t>
  </si>
  <si>
    <t>COLEGIO ESTADUAL DE TEMPO INTEGRAL ESTELA ALELUIA GUIMARAES</t>
  </si>
  <si>
    <t>JOEDNA AGUIAR DOS SANTOS</t>
  </si>
  <si>
    <t>01442877570</t>
  </si>
  <si>
    <t>COLEGIO ESTADUAL DE TEMPO INTEGRAL LIBIA TINOCO MELO</t>
  </si>
  <si>
    <t>MARILENE SOUZA BARRETO LIMA</t>
  </si>
  <si>
    <t>CENT.REG.DE ENS.MEDIO COM INTERMEDIACAO TEC.-CEMIT DO BAIXO SUL</t>
  </si>
  <si>
    <t>NILCEANNE NOGUEIRA LIMA</t>
  </si>
  <si>
    <t>02908855585</t>
  </si>
  <si>
    <t>CENTRO DE APOIO PEDAGOGICO ESPECIALIZADO - CAPE VALENCA</t>
  </si>
  <si>
    <t>CLAUDIA SANDRA DE JESUS SANTOS NASCIMENTO</t>
  </si>
  <si>
    <t>CENTRO ESTADUAL DE EDUCACAO PROFISSIONAL DA COSTA DO DENDE</t>
  </si>
  <si>
    <t>JAMILE NASCIMENTO SANTOS</t>
  </si>
  <si>
    <t>04183837588</t>
  </si>
  <si>
    <t>COLEGIO ESTADUAL DO CAMPO HERMINIO MANOEL DE JESUS</t>
  </si>
  <si>
    <t>CLAUDIANA DE SOUZA PEREIRA COSTA</t>
  </si>
  <si>
    <t>COLEGIO ESTADUAL GENTIL PARAISO MARTINS</t>
  </si>
  <si>
    <t>HELIO SOUZA DE CRISTO</t>
  </si>
  <si>
    <t>02350526550</t>
  </si>
  <si>
    <t>COLEGIO ESTADUAL JOAO CARDOSO DOS SANTOS</t>
  </si>
  <si>
    <t>KRENY LIMA CARVALHO DE SOUZA</t>
  </si>
  <si>
    <t>COLEGIO ESTADUAL ONILDO RAIMUNDO CRISTO</t>
  </si>
  <si>
    <t>DIEGO MENEZES DOS SANTOS</t>
  </si>
  <si>
    <t>03806173583</t>
  </si>
  <si>
    <t>COLEGIO ESTADUAL QUILOMBOLA BERNARDO BISPO DOS SANTOS</t>
  </si>
  <si>
    <t>ADEMARIO REIS OLIVEIRA</t>
  </si>
  <si>
    <t>COLEGIO ESTADUAL NAIR LOPES JENKINS</t>
  </si>
  <si>
    <t>LEILA MARIA MACHADO DA SILVA SOUZA</t>
  </si>
  <si>
    <t>NTE-07</t>
  </si>
  <si>
    <t>COLEGIO ESTADUAL ERALDO TINOCO</t>
  </si>
  <si>
    <t>GABRIEL GUIMARAES DOS SANTOS</t>
  </si>
  <si>
    <t>02828377520</t>
  </si>
  <si>
    <t>COLEGIO ESTADUAL EUNICE JERONIMO DE OLIVEIRA</t>
  </si>
  <si>
    <t>CARLOS EDUARDO TORRES</t>
  </si>
  <si>
    <t>01680868594</t>
  </si>
  <si>
    <t>COLEGIO POLIVALENTE DE CARAVELAS</t>
  </si>
  <si>
    <t>LUIZ LEONARDO SOARES FERREIRA</t>
  </si>
  <si>
    <t>COLEGIO ESTADUAL PROFESSOR PAULO FREIRE</t>
  </si>
  <si>
    <t>RONALDO BANDEIRA DA SILVA</t>
  </si>
  <si>
    <t>COLEGIO ESTADUAL PROFESSORA AURIVALDINA JOAZEIRO</t>
  </si>
  <si>
    <t>ERLEI GOMES FERRARI</t>
  </si>
  <si>
    <t>03455341586</t>
  </si>
  <si>
    <t>IVONETE LIMA DE ALMEIDA</t>
  </si>
  <si>
    <t>COMPLEXO INTEGRADO DE EDUC BASICA PROFIS E TECNOLOGICA DE ITAMARAJU</t>
  </si>
  <si>
    <t>MARIALDA DIAS ASSUNCAO</t>
  </si>
  <si>
    <t>COLEGIO POLIVALENTE DE ITANHEM</t>
  </si>
  <si>
    <t>MARIA DENISE PIRES LISBOA</t>
  </si>
  <si>
    <t>COLEGIO EST DE TEMPO INTEGRAL PROF MARIA EDITE VIEIRA GUSMAO</t>
  </si>
  <si>
    <t>LUZIA DE OLIVEIRA SANTOS</t>
  </si>
  <si>
    <t>00405624506</t>
  </si>
  <si>
    <t>COLEGIO ESTADUAL PROFESSORA NEIDE SOARES BORGES</t>
  </si>
  <si>
    <t>CARLOS HENRIQUE DOS SANTOS RODRIGUES</t>
  </si>
  <si>
    <t>CENTRO TERRITORIAL DE EDUCACAO PROFISSIONAL DE MEDEIROS NETO</t>
  </si>
  <si>
    <t>SERGIO ALVES DE SOUZA</t>
  </si>
  <si>
    <t>03289922596</t>
  </si>
  <si>
    <t>COLEGIO ESTADUAL DE TEMPO INTEGRAL JACI FERREIRA DOS SANTOS</t>
  </si>
  <si>
    <t>ALDA MARIA DE OLIVEIRA QUINELATO</t>
  </si>
  <si>
    <t>02467251764</t>
  </si>
  <si>
    <t>COLEGIO ESTADUAL DO CAMPO ALCIDES AFONSO DE SOUZA</t>
  </si>
  <si>
    <t>ISAIAS FERREIRA DE OLIVEIRA</t>
  </si>
  <si>
    <t>COLEGIO ESTADUAL INTEGRACAO</t>
  </si>
  <si>
    <t>MARCOS SANTOS NOVAIS</t>
  </si>
  <si>
    <t>COLEGIO ESTADUAL PROFESSORA GERALDA MARIA CRISTINA BRITO</t>
  </si>
  <si>
    <t>GABRIELE VICENTE FIGUEIREDO</t>
  </si>
  <si>
    <t>04731258545</t>
  </si>
  <si>
    <t>COLEGIO ESTADUAL PROFESSORA JANE ASSIS PEIXOTO</t>
  </si>
  <si>
    <t>MONICA ILEDE REY ALVES</t>
  </si>
  <si>
    <t>COMPLEXO INTEGRADO DE EDUCACAO BASICA, PROFIS E TECNOLOG. CHICO MENDES</t>
  </si>
  <si>
    <t>FERNANDA SOARES DE ARAUJO ROCHA</t>
  </si>
  <si>
    <t>03168911500</t>
  </si>
  <si>
    <t>COLEGIO ESTADUAL INDIGENA DE CORUMBAUZINHO</t>
  </si>
  <si>
    <t>MAICON RODRIGUES DOS SANTOS</t>
  </si>
  <si>
    <t>03959029594</t>
  </si>
  <si>
    <t>COLEGIO ESTADUAL DE TEMPO INTEGRAL HOMERO PIRES</t>
  </si>
  <si>
    <t>JEAN FELIPE RAMALHO E SILVA</t>
  </si>
  <si>
    <t>03163305580</t>
  </si>
  <si>
    <t>COLEGIO ESTADUAL DO CAMPO ANDERSON FRANCA</t>
  </si>
  <si>
    <t>NURIA SILVA LYRA</t>
  </si>
  <si>
    <t>COLEGIO ESTADUAL DO CAMPO VINTE E CINCO DE JULHO</t>
  </si>
  <si>
    <t>LUIS GUILHERME ESCHENAZI LUCENA</t>
  </si>
  <si>
    <t>COLEGIO ESTADUAL INDIGENA AKSA PATAXO</t>
  </si>
  <si>
    <t>ALEX DOS SANTOS PEREIRA</t>
  </si>
  <si>
    <t>COLEGIO ESTADUAL INDIGENA BOM JESUS</t>
  </si>
  <si>
    <t>SARA ALVES OLIVEIRA SILVA</t>
  </si>
  <si>
    <t>COLEGIO ESTADUAL INDIGENA KIJETXAWE ZABELE</t>
  </si>
  <si>
    <t>IZAMARA ALMEIDA DE SOUZA (PRESIDENTE DA COMIÇÃO DA FAED)</t>
  </si>
  <si>
    <t>03867850585</t>
  </si>
  <si>
    <t>COLEGIO ESTADUAL INDIGENA TANARA PATAXO PEQUI/GURITA</t>
  </si>
  <si>
    <t>LETICIA FERREIRA CARVALHO SANTOS (PRESIDENTE DA COMISSÃO DO FAED)</t>
  </si>
  <si>
    <t>COLEGIO ESTADUAL INDIGENA TAWA</t>
  </si>
  <si>
    <t>ARISNANDO DE ARAGÃO RIBEIRO(PRESIDENTE DA COMISSÃO DO FAED)</t>
  </si>
  <si>
    <t>03941921509</t>
  </si>
  <si>
    <t>CENTRO REGIONAL DE ENS MEDIO COM INTERM TECNOLOGICA -CEMIT EXTREMO SUL</t>
  </si>
  <si>
    <t>MARIA DIAS ASSUNCAO</t>
  </si>
  <si>
    <t>CENTRO TERRITORIAL DE EDUCACAO PROFISSIONAL DO EXTREMO SUL</t>
  </si>
  <si>
    <t>VERA LUCIA DA SILVA</t>
  </si>
  <si>
    <t>COLEGIO DA POLICIA MILITAR - CPM ANISIO TEIXEIRA</t>
  </si>
  <si>
    <t>MONICA DA SILVA SANTOS</t>
  </si>
  <si>
    <t>COLEGIO ESTADUAL DE TEMPO INTEGRAL RUY BARBOSA</t>
  </si>
  <si>
    <t>CLELIA APARECIDA HENRIQUETA DOS SANTOS MALHEIRO</t>
  </si>
  <si>
    <t>COLEGIO ESTADUAL HENRIQUE BRITO</t>
  </si>
  <si>
    <t>SOFIA APARECIDA SANTANA MESQUITA DA SILVA</t>
  </si>
  <si>
    <t>02999673523</t>
  </si>
  <si>
    <t>COLEGIO ESTADUAL MACHADO DE ASSIS</t>
  </si>
  <si>
    <t>ROSANGELA MARTINS DE SOUZA PASSOS</t>
  </si>
  <si>
    <t>DEUSIRA NUNES DI LAURO DIAS</t>
  </si>
  <si>
    <t>COLEGIO ESTADUAL FRANCISCO SILVA PASSOS</t>
  </si>
  <si>
    <t>JEAN OLIVEIRA DA SILVA</t>
  </si>
  <si>
    <t>00158377508</t>
  </si>
  <si>
    <t>COLEGIO ESTADUAL ODILIO ALVES NETO</t>
  </si>
  <si>
    <t>NAIR JULIA DA SILVA CORDEIRO</t>
  </si>
  <si>
    <t>NTE-08</t>
  </si>
  <si>
    <t>COLEGIO ESTADUAL GELASIO ALVES DOS SANTOS</t>
  </si>
  <si>
    <t>MIKELAL ROST ARAUJO</t>
  </si>
  <si>
    <t>04996524529</t>
  </si>
  <si>
    <t>CENTRO EDUCACIONAL MONTEIRO LOBATO</t>
  </si>
  <si>
    <t>SANDRA HELENA LEMOS FRANCA ALMEIDA</t>
  </si>
  <si>
    <t>COLEGIO ESTADUAL DE TEMPO INTEGRAL PAULO FREIRE</t>
  </si>
  <si>
    <t>CARLOS JORDAN SOUZA DA ROCHA</t>
  </si>
  <si>
    <t>COLEGIO ESTADUAL DE TEMPO INTEGRAL MARIA ODILIA TEIXEIRA</t>
  </si>
  <si>
    <t>LUIS RAMON SOUSA DE LIMA</t>
  </si>
  <si>
    <t>COLEGIO ESTADUAL DE TEMPO INTEGRAL DE ITAMBE</t>
  </si>
  <si>
    <t>HUMBERTO SILVA DA PAIXAO</t>
  </si>
  <si>
    <t>COLEGIO ESTADUAL DE TEMPO INTEGRAL ALFREDO DUTRA</t>
  </si>
  <si>
    <t>ARMANDO LUIZ DOS SANTOS RODRIGO</t>
  </si>
  <si>
    <t>01209196565</t>
  </si>
  <si>
    <t>CARLITO ALVES DE BRITO</t>
  </si>
  <si>
    <t>COLEGIO POLIVALENTE DE ITAPETINGA</t>
  </si>
  <si>
    <t>LUCIA MORAIS DA SILVA DE SOUZA</t>
  </si>
  <si>
    <t>COLEGIO ESTADUAL DE TEMPO INTEGRAL ADINALIA PEREIRA DE ARAUJO</t>
  </si>
  <si>
    <t>AMISSON DOS SANTOS NUNES</t>
  </si>
  <si>
    <t>04082552502</t>
  </si>
  <si>
    <t>CETEP DO MEDIO SUDOESTE DA BAHIA EURIDES EVANGELISTA PINTO</t>
  </si>
  <si>
    <t>ALOISIO BATISTA FIGUEIREDO NETO</t>
  </si>
  <si>
    <t>COLEGIO ESTADUAL EDSON OLIVEIRA</t>
  </si>
  <si>
    <t>TEDICARLA OTACILIA NOVAIS SILVA RIBEIRO</t>
  </si>
  <si>
    <t>COLEGIO ESTADUAL DE TEMPO INTEGRAL SAO PEDRO</t>
  </si>
  <si>
    <t>ERMI MOREIRA DE ABREU</t>
  </si>
  <si>
    <t>COLEGIO ESTADUAL ALTAIR ALMEIDA MEIRA</t>
  </si>
  <si>
    <t>KEITIANE SANTANA SILVA</t>
  </si>
  <si>
    <t>01990095542</t>
  </si>
  <si>
    <t>COLEGIO ESTADUAL DE TEMPO INTEGRAL FLORESTAL</t>
  </si>
  <si>
    <t>ANA PAULA DA SILVA MATOS LIMA</t>
  </si>
  <si>
    <t>01303808579</t>
  </si>
  <si>
    <t>COLEGIO ESTADUAL DE TEMPO INTEGRAL ANISIO TEIXEIRA</t>
  </si>
  <si>
    <t>LEVI SOUZA NASCIMENTO</t>
  </si>
  <si>
    <t>COLEGIO EST DE TEMPO INTEGRAL PROF MARIA DA CONCEICAO SOBRINHO MIRANDA</t>
  </si>
  <si>
    <t>EDILEUSA GARCIA GOMES</t>
  </si>
  <si>
    <t>NTE-09</t>
  </si>
  <si>
    <t>CENTRO DE APOIO PEDAGOGICO ESPECIALIZADO - CAPE AMARGOSA</t>
  </si>
  <si>
    <t>JOELMA CRISTINA REBOUCAS ARGOLO</t>
  </si>
  <si>
    <t>CENTRO TERRITORIAL DE EDUCACAO PROFISSIONAL DO VALE DO JIQUIRICA</t>
  </si>
  <si>
    <t>LUCIANA BISPO DA ROSA</t>
  </si>
  <si>
    <t>00901155543</t>
  </si>
  <si>
    <t>COLEGIO ESTADUAL DE TEMPO INTEGRAL DE AMARGOSA</t>
  </si>
  <si>
    <t>NEILTON SOUZA DE JESUS</t>
  </si>
  <si>
    <t>00445031565</t>
  </si>
  <si>
    <t>COLEGIO ESTADUAL PEDRO CALMON</t>
  </si>
  <si>
    <t>ANDREA IONA DOS SANTOS SILVA</t>
  </si>
  <si>
    <t>COLEGIO ESTADUAL SANTA BERNADETE</t>
  </si>
  <si>
    <t>COLEGIO ESTADUAL DE TEMPO INTEGRAL PROFESSORA HELENA SOUZA BISPO</t>
  </si>
  <si>
    <t>TATIANE RIBEIRO DE SOUZA</t>
  </si>
  <si>
    <t>COLEGIO ESTADUAL DO CAMPO DE TEMPO INTEGRAL DA TERRA DO CAFE</t>
  </si>
  <si>
    <t>ALDO BRITO DE JESUS</t>
  </si>
  <si>
    <t>05690581550</t>
  </si>
  <si>
    <t>COLEGIO ESTADUAL DE TEMPO INTEGRAL DE CRAVOLANDIA</t>
  </si>
  <si>
    <t>JOSUE SANTOS DE ALMEIDA JUNIOR</t>
  </si>
  <si>
    <t>01124459502</t>
  </si>
  <si>
    <t>COLEGIO ESTADUAL DEMOCRATICO PROFESSOR ROMULO GALVAO</t>
  </si>
  <si>
    <t>IVANILDO SILVA DE JESUS</t>
  </si>
  <si>
    <t>COLEGIO ESTADUAL DE TEMPO INTEGRAL PROFESSOR ISAIAS ALEIXO</t>
  </si>
  <si>
    <t>ALEXSANDRA SOUZA LOPES</t>
  </si>
  <si>
    <t>COLEGIO ESTADUAL DE TEMPO INTEGRAL JOAO PESSOA</t>
  </si>
  <si>
    <t>MABEL SARABELA NASCIMENTO ALMEIDA</t>
  </si>
  <si>
    <t>02459851588</t>
  </si>
  <si>
    <t>COLEGIO ESTADUAL DE TEMPO INTEGRAL MARIA CANDIDA DE CASTILHO FONTOURA</t>
  </si>
  <si>
    <t>GILTAN BARBOSA LIMA</t>
  </si>
  <si>
    <t>CENTRO EST DE EDUC PROF EM ALIMENTOS E RECURSOS NATURAIS PIO XII</t>
  </si>
  <si>
    <t>SAMARA MACEDO DE ALMEIDA</t>
  </si>
  <si>
    <t>COLEGIO ESTADUAL DE TEMPO INTEGRAL NOSSA SENHORA AUXILIADORA</t>
  </si>
  <si>
    <t>QUEZIA NARDE DE OLIVEIRA ROSA</t>
  </si>
  <si>
    <t>COLEGIO ESTADUAL DO CAMPO VIRGILIO PEREIRA DE ALMEIDA</t>
  </si>
  <si>
    <t>ANTONIO EDEZIO SANTOS DE SOUSA</t>
  </si>
  <si>
    <t>07110573540</t>
  </si>
  <si>
    <t>COLEGIO ESTADUAL DE TEMPO INTEGRAL JOSE MALTA MAIA</t>
  </si>
  <si>
    <t>GIVANILSON JESUS DE SOUZA</t>
  </si>
  <si>
    <t>01478335580</t>
  </si>
  <si>
    <t>COLEGIO ESTADUAL DE TEMPO INTEGRAL PROFESSOR ERALDO TINOCO</t>
  </si>
  <si>
    <t>MANOELA DE JESUS SANTOS</t>
  </si>
  <si>
    <t>02624505504</t>
  </si>
  <si>
    <t>COLEGIO ESTADUAL DE TEMPO INTEGRAL RUY JOSE DE ALMEIDA</t>
  </si>
  <si>
    <t>GILDENY SANTANA DE ANDRADE LIMA</t>
  </si>
  <si>
    <t>COLEGIO ESTADUAL FERNANDO PRESIDIO</t>
  </si>
  <si>
    <t>MIRIAN FERREIRA MOREIRA</t>
  </si>
  <si>
    <t>COLEGIO EST DE TEMPO INTEG DE MARACAS IRACY MARLENE DA HORA PASSOS</t>
  </si>
  <si>
    <t>ALEXSANDRA DA SILVA OLIVEIRA D AQUINO DE SOUZA</t>
  </si>
  <si>
    <t>COLEGIO ESTADUAL DE MILAGRES</t>
  </si>
  <si>
    <t>JOSE PAULO ALMEIDA CERQUEIRA</t>
  </si>
  <si>
    <t>00339685514</t>
  </si>
  <si>
    <t>COLEGIO ESTADUAL DE TEMPO INTEGRAL ANTONIO FELIPE EVANGELISTA NETO</t>
  </si>
  <si>
    <t>JOILDES SANTOS DE SOUSA</t>
  </si>
  <si>
    <t>00540212512</t>
  </si>
  <si>
    <t>COLEGIO ESTADUAL DE TEMPO INTEGRAL DE NOVA ITARANA</t>
  </si>
  <si>
    <t>VALDECIO DE QUEIROZ ARAUJO</t>
  </si>
  <si>
    <t>COLEGIO ESTADUAL DE TEMPO INTEGRAL MANOEL JOSE DE ANDRADE</t>
  </si>
  <si>
    <t>ROBERTH NOVAES NASCIMENTO</t>
  </si>
  <si>
    <t>COLEGIO ESTADUAL DE TEMPO INTEGRAL DE SANTA INES</t>
  </si>
  <si>
    <t>JEANE ROCHA BANDEIRA</t>
  </si>
  <si>
    <t>02071757564</t>
  </si>
  <si>
    <t>COLEGIO ESTADUAL DE TEMPO INTEGRAL ALDEMIRO VILAS BOAS</t>
  </si>
  <si>
    <t>PATRICIA SOUZA ANDRADE</t>
  </si>
  <si>
    <t>COLEGIO ESTADUAL DE TEMPO INTEGRAL BALBINO MUNIZ BARRETO</t>
  </si>
  <si>
    <t>KATIA REGINA SANTOS ROCHA</t>
  </si>
  <si>
    <t>NTE-10</t>
  </si>
  <si>
    <t>CLAUDIVON DIAS DA SILVA</t>
  </si>
  <si>
    <t>COLEGIO ESTADUAL LUIS CABRAL</t>
  </si>
  <si>
    <t>JARDEL BATISTA LIMA</t>
  </si>
  <si>
    <t>COLEGIO ESTADUAL DE TEMPO INTEGRAL DE CASA NOVA</t>
  </si>
  <si>
    <t>KELLY DE CASTRO SILVA TELES</t>
  </si>
  <si>
    <t>COLEGIO ESTADUAL DO CAMPO AGNALDO ALMEIDA</t>
  </si>
  <si>
    <t>BRUNA ANTONIELLA CORDEIRO BRIENE</t>
  </si>
  <si>
    <t>05487533423</t>
  </si>
  <si>
    <t>COLEGIO ESTADUAL DO CAMPO PROFESSORA MARIA TEREZA BRAGA CABRAL</t>
  </si>
  <si>
    <t>ALESSANDRA ALMEIDA E SILVA</t>
  </si>
  <si>
    <t>00501020527</t>
  </si>
  <si>
    <t>CENTRO TERRITORIAL DE EDUCACAO PROFISSIONAL MARIA DE ALMEIDA ARAUJO</t>
  </si>
  <si>
    <t>JOAO MENDES GOMES JUNIOR</t>
  </si>
  <si>
    <t>02700876482</t>
  </si>
  <si>
    <t>COLEGIO ESTADUAL AGROVILA 08</t>
  </si>
  <si>
    <t>VALDIR PEREIRA ALVES</t>
  </si>
  <si>
    <t>03176915462</t>
  </si>
  <si>
    <t>COLEGIO ESTADUAL ANANIAS CARLOS DO NASCIMENTO</t>
  </si>
  <si>
    <t>FERNANDA MACIEL DE SOUZA</t>
  </si>
  <si>
    <t>00214632555</t>
  </si>
  <si>
    <t>ESCOLA ESTADUAL INDIGENA NOSSA SENHORA DE LOURDES</t>
  </si>
  <si>
    <t>REGIVALDO ALVES MENEZES (PRESIDENTE DA COMISSÃO DO FAED)</t>
  </si>
  <si>
    <t>CENT.REG.DE ENS.MEDIO COM INTERMEDIACAO TEC-CEMIT SERTAO DO S FRANCISC</t>
  </si>
  <si>
    <t>ADAILSON BARBOSA GOMES</t>
  </si>
  <si>
    <t>02417384582</t>
  </si>
  <si>
    <t>CENTRO DE APOIO PEDAGOGICO ESPECIALIZADO - CAPE JUAZEIRO</t>
  </si>
  <si>
    <t>MARIA BORGES DE CARVALHO SANTOS</t>
  </si>
  <si>
    <t>CENTRO TERRITORIAL DE EDUCACAO PROFISSIONAL DO SERTAO DO SAO FRANCISCO</t>
  </si>
  <si>
    <t>LEILA CRISTINA SILVA SANTANA PACHECO</t>
  </si>
  <si>
    <t>COLEGIO DA POLICIA MILITAR - CPM ALFREDO VIANNA</t>
  </si>
  <si>
    <t>EDNA MARIA DE SOUZA SANTOS</t>
  </si>
  <si>
    <t>COLEGIO ESTADUAL ANTONILIO DA FRANCA CARDOSO</t>
  </si>
  <si>
    <t>JOSE ADELSON TELES DA GRACA</t>
  </si>
  <si>
    <t>COLEGIO ESTADUAL ARTUR OLIVEIRA DA SILVA</t>
  </si>
  <si>
    <t>FRANCIELMA PEREIRA MAGALHAES BRITO</t>
  </si>
  <si>
    <t>07535256406</t>
  </si>
  <si>
    <t>COLEGIO ESTADUAL CECILIO MATTOS</t>
  </si>
  <si>
    <t>LINDOMAR DE SOUZA MENEZES</t>
  </si>
  <si>
    <t>COLEGIO ESTADUAL DE TEMPO INTEGRAL FLORENTINA ALVES DOS SANTOS</t>
  </si>
  <si>
    <t>CHARLES JEAN DA SILVA PEREIRA</t>
  </si>
  <si>
    <t>COLEGIO ESTADUAL DE TEMPO INTEGRAL AGOSTINHO MUNIZ</t>
  </si>
  <si>
    <t>ROBERIO GRANJA</t>
  </si>
  <si>
    <t>COLEGIO ESTADUAL DE TEMPO INTEGRAL LOMANTO JUNIOR</t>
  </si>
  <si>
    <t>GEORGTOWN ALMIR OLIVEIRA DA SILVA</t>
  </si>
  <si>
    <t>06215799475</t>
  </si>
  <si>
    <t>GILBERTO FEITOSA DA SILVA</t>
  </si>
  <si>
    <t>COLEGIO ESTADUAL DE TEMPO INTEGRAL PEDRO RAYMUNDO MOREIRA REGO</t>
  </si>
  <si>
    <t>MABIO DUTRA</t>
  </si>
  <si>
    <t>COLEGIO ESTADUAL DO CAMPO OLAVO FERREIRA NETO</t>
  </si>
  <si>
    <t>RAFAEL DA SILVA ASSIS</t>
  </si>
  <si>
    <t>04842261340</t>
  </si>
  <si>
    <t>COLEGIO ESTADUAL DONA GUIOMAR BARRETO MEIRA</t>
  </si>
  <si>
    <t>ALIRIO RIBEIRO SOARES</t>
  </si>
  <si>
    <t>01544108532</t>
  </si>
  <si>
    <t>COLEGIO ESTADUAL HILDETE LOMANTO</t>
  </si>
  <si>
    <t>RENATA LIMA MARTINS</t>
  </si>
  <si>
    <t>COLEGIO ESTADUAL JUTAHY MAGALHAES</t>
  </si>
  <si>
    <t>MARINEZ SILVA MENEZES SANTOS</t>
  </si>
  <si>
    <t>COLEGIO ESTADUAL ROTARY CLUBE</t>
  </si>
  <si>
    <t>MARIA PERPETUA DA SILVA SANTOS</t>
  </si>
  <si>
    <t>DINOELMA DA SILVA MOURA</t>
  </si>
  <si>
    <t>COMPLEXO INTEGRADO DE EDUCACAO BASICA, PROFIS E TECNOLOGICA DA BAHIA</t>
  </si>
  <si>
    <t>LUCIMONE DOS SANTOS LOPES BRUNO</t>
  </si>
  <si>
    <t>COLEGIO ESTADUAL DE TEMPO INTEGRAL SOFIA MASCARENHAS</t>
  </si>
  <si>
    <t>ANTONIO JERIDELSON DIAS</t>
  </si>
  <si>
    <t>COLEGIO ESTADUAL DE TEMPO INTEGRAL PROFESSORA IRENE DE SOUZA ARAUJO</t>
  </si>
  <si>
    <t>KATIA CAMPINHO PASSOS</t>
  </si>
  <si>
    <t>COLEGIO ESTADUAL REITOR EDGARD SANTOS</t>
  </si>
  <si>
    <t>CLESCIO ALMEIDA DE JESUS</t>
  </si>
  <si>
    <t>COLEGIO ESTADUAL DE TEMPO INTEGRAL SETE DE SETEMBRO</t>
  </si>
  <si>
    <t>JOSE RENATO DE ALMEIDA SILVA</t>
  </si>
  <si>
    <t>COLEGIO ESTADUAL DE TEMPO INTEGRAL VILA SAO JOAQUIM</t>
  </si>
  <si>
    <t>EMANOEL IVO DE MENDONCA</t>
  </si>
  <si>
    <t>COLEGIO ESTADUAL JORGE KHOURY</t>
  </si>
  <si>
    <t>EVANYLMA SANTOS DE LUNA BRITTO</t>
  </si>
  <si>
    <t>CENTRO TERRIT EDUC PROF DO SERTAO SAO FRANCISCO II ANTONIO CONSELHEIRO</t>
  </si>
  <si>
    <t>MARILUCE CARDOSO DOS SANTOS</t>
  </si>
  <si>
    <t>COLEGIO ESTADUAL DO CAMPO INTEGRACAO LAGOA DO PIRES</t>
  </si>
  <si>
    <t>MARIA JOZELICE DANTAS REIS DE ANDRADE</t>
  </si>
  <si>
    <t>COLEGIO ESTADUAL DO CAMPO PROFESSOR EDIVALDO MACHADO BOAVENTURA</t>
  </si>
  <si>
    <t>GEILVANNETTE ALVES BARRETO</t>
  </si>
  <si>
    <t>COLEGIO ESTADUAL NOSSA SENHORA AUXILIADORA</t>
  </si>
  <si>
    <t>MARIA DOS ANJOS BARBOZA OLIVEIRA TORRES</t>
  </si>
  <si>
    <t>NTE-11</t>
  </si>
  <si>
    <t>COLEGIO ESTADUAL DE TEMPO INTEGRAL APARICIO JOSE DA SILVA</t>
  </si>
  <si>
    <t>ELYS REGINA CRUZ DE JESUS MATOS</t>
  </si>
  <si>
    <t>COLEGIO ESTADUAL DO CAMPO VERONILDO MENDES PEREIRA</t>
  </si>
  <si>
    <t>ADEIR SOARES DE SOUZA SILVA</t>
  </si>
  <si>
    <t>00239564537</t>
  </si>
  <si>
    <t>COLEGIO ESTADUAL PIO ALVES DOS SANTOS</t>
  </si>
  <si>
    <t>WELLINGTON FRANCISCO DA SILVA</t>
  </si>
  <si>
    <t>00266712550</t>
  </si>
  <si>
    <t>CENT REG DE ENS MEDIO COM INTERMEDIACAO TEC.CEMIT BACIA DO RIO GRANDE</t>
  </si>
  <si>
    <t>SUELY PASSOS DE SOUZA</t>
  </si>
  <si>
    <t>CENTRO JUVENIL DE CIENCIA E CULTURA- CJCC BARREIRAS</t>
  </si>
  <si>
    <t>ITALO ERATOSTENES CHAGAS DE CARVALHO</t>
  </si>
  <si>
    <t>00576966592</t>
  </si>
  <si>
    <t>CENTRO TERRITORIAL DE EDUCACAO PROFISSIONAL DA BACIA DO RIO GRANDE</t>
  </si>
  <si>
    <t>JOACIR SILVA DO NASCIMENTO</t>
  </si>
  <si>
    <t>00888811560</t>
  </si>
  <si>
    <t>COLEGIO DA POLICIA MILITAR - CPM PROFESSOR ALEXANDRE LEAL COSTA</t>
  </si>
  <si>
    <t>CARLOS HENRIQUE DA SILVA NEIVA</t>
  </si>
  <si>
    <t>COLEGIO DEMOCRATICO ESTADUAL MARCOS FREIRE</t>
  </si>
  <si>
    <t>MARIA ZILDA DE CARVALHO DA SILVA</t>
  </si>
  <si>
    <t>COLEGIO ESTADUAL ANTONIO GERALDO</t>
  </si>
  <si>
    <t>ALESSANDRA NERY OLIVEIRA SILVA GUEDES</t>
  </si>
  <si>
    <t>COLEGIO ESTADUAL DE BARREIRINHAS</t>
  </si>
  <si>
    <t>GERCILENE DA SILVA DE SOUZA</t>
  </si>
  <si>
    <t>02605966550</t>
  </si>
  <si>
    <t>COLEGIO ESTADUAL DE TEMPO INTEGRAL PROFESSORA KELLY MAGALHAES</t>
  </si>
  <si>
    <t>WELLINGTON MATOS PEREIRA</t>
  </si>
  <si>
    <t>02606317521</t>
  </si>
  <si>
    <t>COLEGIO ESTADUAL DUQUE DE CAXIAS</t>
  </si>
  <si>
    <t>STEFANI LAIRA DUTRA FERREIRA</t>
  </si>
  <si>
    <t>04720840540</t>
  </si>
  <si>
    <t>AUDEMARA RODRIGUES VIEIRA DO NASCIMENTO</t>
  </si>
  <si>
    <t>COLEGIO ESTADUAL PRISCO VIANA</t>
  </si>
  <si>
    <t>LIVIA DOS SANTOS RIBEIRO LAURINDO</t>
  </si>
  <si>
    <t>00192101595</t>
  </si>
  <si>
    <t>COLEGIO ESTADUAL ANTONIO RODRIGUES VIANA</t>
  </si>
  <si>
    <t>ALIOMAR REIS SANTOS FILHO</t>
  </si>
  <si>
    <t>00353902551</t>
  </si>
  <si>
    <t>COLEGIO ESTADUAL NOSSA SENHORA DA PENHA</t>
  </si>
  <si>
    <t>KEILANE OLIVEIRA DE SOUZA</t>
  </si>
  <si>
    <t>06878496594</t>
  </si>
  <si>
    <t>COLEGIO ESTADUAL DE TEMPO INTEGRAL JOSE MARCELO SILVEIRA MARIANI</t>
  </si>
  <si>
    <t>VALDINEA MOREIRA NUNES</t>
  </si>
  <si>
    <t>COLEGIO ESTADUAL DE TEMPO INTEGRAL DE CRISTOPOLIS</t>
  </si>
  <si>
    <t>TARCISIO ITALO OLIVEIRA DEFENSOR</t>
  </si>
  <si>
    <t>04164455519</t>
  </si>
  <si>
    <t>CENTRO TERRITORIAL DE EDUCACAO PROFISSIONAL ALMIR TEIXEIRA SANTOS</t>
  </si>
  <si>
    <t>ENIVANIA SERPA DOS SANTOS</t>
  </si>
  <si>
    <t>LUIS EDUARDO MAGALHÃES</t>
  </si>
  <si>
    <t>COLEGIO ESTADUAL CONSTANTINO CATARINO DE SOUZA</t>
  </si>
  <si>
    <t>ELAINE DE CASTRO MATTOS D EL REI HERMIDA</t>
  </si>
  <si>
    <t>COLEGIO ESTADUAL DE TEMPO INTEGRAL MARIA OTILIA LUTZ</t>
  </si>
  <si>
    <t>LUZICLEIA ARAUJO SOUSA</t>
  </si>
  <si>
    <t>00920678599</t>
  </si>
  <si>
    <t>COLEGIO ESTADUAL DE TEMPO INTEGRAL MIMOSO DO OESTE</t>
  </si>
  <si>
    <t>ELIANA SOUZA DOS ANJOS</t>
  </si>
  <si>
    <t>COLEGIO ESTADUAL DE TEMPO INTEGRAL PROFESSORA MARIA HELENA OLIVEIRA</t>
  </si>
  <si>
    <t>DAVI FRANK GOMES MACHADO</t>
  </si>
  <si>
    <t>COLEGIO ESTADUAL PROFESSOR IVARDO PEREIRA BASTOS</t>
  </si>
  <si>
    <t>DULCELICE DE ALCANTARA SANTOS BRITO</t>
  </si>
  <si>
    <t>COLEGIO ESTADUAL RODOLFO DE QUEIROZ</t>
  </si>
  <si>
    <t>HELENA JEANNE ARRUDA CARDOZO</t>
  </si>
  <si>
    <t>GABRIELA ARAUJO DA SILVEIRA FERNANDES</t>
  </si>
  <si>
    <t>04163760458</t>
  </si>
  <si>
    <t>COLEGIO ESTADUAL BENTO ALVES DAS NEVES</t>
  </si>
  <si>
    <t>CLEIDIANE SANTOS DA CRUZ</t>
  </si>
  <si>
    <t>COLEGIO ESTADUAL DO CAMPO MIGUEL MOREIRA DE CARVALHO</t>
  </si>
  <si>
    <t>MARIA MUNIZ DA ROCHA</t>
  </si>
  <si>
    <t>01836207557</t>
  </si>
  <si>
    <t>COLEGIO ESTADUAL DE TEMPO INTEGRAL ANTONIO INACIO DE OLIVEIRA</t>
  </si>
  <si>
    <t>TACIANA VANESSA SANTANA RIOS</t>
  </si>
  <si>
    <t>NTE-12</t>
  </si>
  <si>
    <t>COLEGIO ESTADUAL DE TEMPO INTEGRAL DE BOQUIRA</t>
  </si>
  <si>
    <t>JANE ANGELICA APARECIDA XAVIER SILVA</t>
  </si>
  <si>
    <t>COLEGIO ESTADUAL DO CAMPO DE TEMPO INTEGRAL DE BOTUPORA</t>
  </si>
  <si>
    <t>ALENI BONFIM QUEIROZ RIBEIRO</t>
  </si>
  <si>
    <t>ZULEIDE ABREU RAMOS</t>
  </si>
  <si>
    <t>COLEGIO ESTADUAL DE TEMPO INTEGRAL DE AGUA QUENTE</t>
  </si>
  <si>
    <t>ELIZANGELA APARECIDA ROCHA GUIMARAES AMARAL</t>
  </si>
  <si>
    <t>00445830522</t>
  </si>
  <si>
    <t>COLEGIO ESTADUAL DO CAMPO DE TEMPO INTEGRAL DE IBIPITANGA</t>
  </si>
  <si>
    <t>LENILSON CHAVES DE ARAUJO MIRANDA</t>
  </si>
  <si>
    <t>CENTRO REGIONAL DE ENS M COM INTE TECNOLOGICA-CEMIT BACIA DO PARAMIRIM</t>
  </si>
  <si>
    <t>MOYSES ANTONIO LIMA SANTOS</t>
  </si>
  <si>
    <t>01711940550</t>
  </si>
  <si>
    <t>ALAN JOSE ALCANTARA DE FIGUEIREDO</t>
  </si>
  <si>
    <t>COLEGIO ESTADUAL CONEGO FIRMINO SOARES</t>
  </si>
  <si>
    <t>ADRIANA PEREIRA OLIVEIRA</t>
  </si>
  <si>
    <t>COLEGIO ESTADUAL DE TEMPO INTEGRAL DE PARAMIRIM</t>
  </si>
  <si>
    <t>AGNALDO DUARTE DA SILVA</t>
  </si>
  <si>
    <t>COLEGIO ESTADUAL DO CAMPO DE IBIAJARA</t>
  </si>
  <si>
    <t>WASHINGTON LUIZ DE ARAUJO</t>
  </si>
  <si>
    <t>COLEGIO ESTADUAL PAULO VI</t>
  </si>
  <si>
    <t>LIEGE DE CASSIA RAMOS SILVA</t>
  </si>
  <si>
    <t>NTE-13</t>
  </si>
  <si>
    <t>CENTRO ESTADUAL DE EDUCACAO PROFISSIONAL EM GESTAO E MEIO AMBIENTE</t>
  </si>
  <si>
    <t>EMANOELA DE SOUZA SILVA</t>
  </si>
  <si>
    <t>01001886569</t>
  </si>
  <si>
    <t>COLEGIO ESTADUAL DE TEMPO INTEGRAL DE BRUMADO</t>
  </si>
  <si>
    <t>ALINE MARIA SILVA PEREIRA</t>
  </si>
  <si>
    <t>COLEGIO ESTADUAL DE TEMPO INTEGRAL NORBERTO FERNANDES</t>
  </si>
  <si>
    <t>EXPEDITO JOSE DOS SANTOS FILHO</t>
  </si>
  <si>
    <t>CENTRO DE APOIO PEDAGOGICO ESPECIALIZADO PROFE IELITA NEVES COTRIM</t>
  </si>
  <si>
    <t>FRANCELY DA SILVA OLIVEIRA</t>
  </si>
  <si>
    <t>COLEGIO ESTADUAL DO CAMPO PEDRO ATANASIO GARCIA</t>
  </si>
  <si>
    <t>JOSIANE RODRIGUES PEREIRA XAVIER</t>
  </si>
  <si>
    <t>00619684550</t>
  </si>
  <si>
    <t>COMPLEXO INTEGRADO DE EDUC BASICA PROFIS E TECNOLOGICA-CIEBTEC</t>
  </si>
  <si>
    <t>CAMILA PAULA JUNQUEIRA SANTOS</t>
  </si>
  <si>
    <t>00427027551</t>
  </si>
  <si>
    <t>COLEGIO ESTADUAL DE TEMPO INTEGRAL ANTONIO BATISTA</t>
  </si>
  <si>
    <t>VALDIMIR PEREIRA REIS</t>
  </si>
  <si>
    <t>COLEGIO ESTADUAL DE TEMPO INTEGRAL DE CONTENDAS DO SINCORA</t>
  </si>
  <si>
    <t>JOCELMO SILVA SANTOS</t>
  </si>
  <si>
    <t>COLEGIO ESTADUAL DE TEMPO INTEGRAL JOSE CAIRES ARAUJO</t>
  </si>
  <si>
    <t>ALISSON FLORES CAIRES</t>
  </si>
  <si>
    <t>05581918511</t>
  </si>
  <si>
    <t>CENTRO ESTADUAL DE EDUCACAO PROFISSIONAL EM SAUDE E GESTAO</t>
  </si>
  <si>
    <t>CLAUDIANA LIMA TEIXEIRA</t>
  </si>
  <si>
    <t>00405189575</t>
  </si>
  <si>
    <t>COLEGIO EST. DE TEMPO INTEGRAL PROF BEATRIZ GOMES E SOUZA DE BARROS</t>
  </si>
  <si>
    <t>ROSELI DE CARVALHO MAGALHAES</t>
  </si>
  <si>
    <t>COLEGIO ESTADUAL DO CAMPO DE MUTAS</t>
  </si>
  <si>
    <t>EDIVALDA DA SILVA DOMINGUES LOPES</t>
  </si>
  <si>
    <t>01258461501</t>
  </si>
  <si>
    <t>IOLANDA CARLOS NOGUEIRA MEIRA</t>
  </si>
  <si>
    <t>COLEGIO ESTADUAL ANTONIO FIGUEIREDO</t>
  </si>
  <si>
    <t>FERNANDA ILARIA BRITO COSTA</t>
  </si>
  <si>
    <t>COLEGIO ESTADUAL DE TEMPO INTEGRAL ALBERCIO DA COSTA BRITO</t>
  </si>
  <si>
    <t>MARIA CARMEM COSTA BRITO</t>
  </si>
  <si>
    <t>ANDREIA PEREIRA ROCHA</t>
  </si>
  <si>
    <t>00821259539</t>
  </si>
  <si>
    <t>COLEGIO ESTADUAL LUIS PRISCO VIANA</t>
  </si>
  <si>
    <t>LUIZ PEREIRA DOS SANTOS</t>
  </si>
  <si>
    <t>LIVRAMENTO DE NSA. SENHORA</t>
  </si>
  <si>
    <t>COLEGIO ESTADUAL DE TEMPO INTEGRAL JOAO VILAS BOAS</t>
  </si>
  <si>
    <t>THIAGO AMARAL MARTINS</t>
  </si>
  <si>
    <t>00777867508</t>
  </si>
  <si>
    <t>COLEGIO ESTADUAL DE TEMPO INTEGRAL DE MALHADA DE PEDRAS</t>
  </si>
  <si>
    <t>FABIO GUIMARAES DE CASTRO</t>
  </si>
  <si>
    <t>05742040598</t>
  </si>
  <si>
    <t>ANDRE MOREIRA BRANDAO SILVA</t>
  </si>
  <si>
    <t>COLEGIO EST DE TEMPO INTEGRAL PETRONILIO DA SILVA PRADO</t>
  </si>
  <si>
    <t>MARIVONE MARTINHO DA SILVA</t>
  </si>
  <si>
    <t>COLEGIO ESTADUAL DE TEMPO INTEGRAL DE RIO DO ANTONIO</t>
  </si>
  <si>
    <t>CLEBER CLEITON SILVEIRA TEIXEIRA</t>
  </si>
  <si>
    <t>COLEGIO ESTADUAL PROFESSORA LIA PUBLIO DE CASTRO</t>
  </si>
  <si>
    <t>MARIA ELIENE SILVA CORREIA</t>
  </si>
  <si>
    <t>COLEGIO ESTADUAL DO CAMPO DE TEMPO INTEGRAL DOM PEDRO I</t>
  </si>
  <si>
    <t>ELIVANIA DE OLIVEIRA SILVA MACEDO</t>
  </si>
  <si>
    <t>COLEGIO ESTADUAL DE TEMPO INTEGRAL EVA ROCHA</t>
  </si>
  <si>
    <t>ADEANNE BOMFIM SANTANA BRITTO</t>
  </si>
  <si>
    <t>02512729583</t>
  </si>
  <si>
    <t>COLEGIO ESTADUAL DE TEMPO INTEGRAL JOAO TEIXEIRA DE NOVAES</t>
  </si>
  <si>
    <t>LEANDRA PIRES FERREIRA ROCHA</t>
  </si>
  <si>
    <t>COLEGIO ESTADUAL DE TEMPO INTEGRAL DE TANQUE NOVO</t>
  </si>
  <si>
    <t>ALEXANDRO SOUSA CRUZ</t>
  </si>
  <si>
    <t>03754136500</t>
  </si>
  <si>
    <t>COLEGIO ESTADUAL DE TEMPO INTEGRAL DE URANDI</t>
  </si>
  <si>
    <t>JOSE MILTON SOUZA PINTO</t>
  </si>
  <si>
    <t>NTE-14</t>
  </si>
  <si>
    <t>COLEGIO ESTADUAL BOA VISTA DO TUPIM</t>
  </si>
  <si>
    <t>ANTONIO CARLOS MENDES PINHO</t>
  </si>
  <si>
    <t>COLEGIO ESTADUAL DO CAMPO ALOISIO DAMASCENO DE JESUS</t>
  </si>
  <si>
    <t>LENILDO BISPO DOS SANTOS</t>
  </si>
  <si>
    <t>01455585505</t>
  </si>
  <si>
    <t>COLEGIO ESTADUAL DO CAMPO CASTELO BRANCO</t>
  </si>
  <si>
    <t>MARTINA EMILLE RIBEIRO CERQUEIRA</t>
  </si>
  <si>
    <t>02497081590</t>
  </si>
  <si>
    <t>COLEGIO ESTADUAL DO CAMPO EDGAR SANTOS</t>
  </si>
  <si>
    <t>GILMAR SOUZA BRITO</t>
  </si>
  <si>
    <t>COLEGIO ESTADUAL LAURO FARANI PEDREIRA DE FREITAS</t>
  </si>
  <si>
    <t>LILIAN RAFFAELA CASTELHANO DIAS</t>
  </si>
  <si>
    <t>01512236535</t>
  </si>
  <si>
    <t>COLEGIO ESTADUAL DE IBIQUERA</t>
  </si>
  <si>
    <t>ALANA CATARINA SILVA DE SOUZA TANAN</t>
  </si>
  <si>
    <t>CENTRO TERRITORIAL DE EDUCACAO PROFISSIONAL DO PIEMONTE PARAGUACU I</t>
  </si>
  <si>
    <t>JUVENAL MORAIS DA SILVA JUNIOR</t>
  </si>
  <si>
    <t>COLEGIO ESTADUAL CENTENARIO</t>
  </si>
  <si>
    <t>DAIANE DA CRUZ SILVA</t>
  </si>
  <si>
    <t>03249192554</t>
  </si>
  <si>
    <t>COLEGIO ESTADUAL DE TEMPO INTEGRAL DARCI MARQUES DOS SANTOS</t>
  </si>
  <si>
    <t>GIDEON SANTOS MIRANDA</t>
  </si>
  <si>
    <t>COLEGIO ESTADUAL DE TEMPO INTEGRAL GEOVANIA NOGUEIRA NUNES</t>
  </si>
  <si>
    <t>TIAGO ALVES BARBOSA</t>
  </si>
  <si>
    <t>02849027561</t>
  </si>
  <si>
    <t>COLEGIO ESTADUAL PROFESSORA DELZAIR NASCIMENTO GALVAO</t>
  </si>
  <si>
    <t>ELIENE NUNES MAIA</t>
  </si>
  <si>
    <t>COLEGIO ESTADUAL DE TEMPO INTEGRAL CARLITO DE CARVALHO</t>
  </si>
  <si>
    <t>RENAN MACEDO DA SILVA</t>
  </si>
  <si>
    <t>00345221583</t>
  </si>
  <si>
    <t>CENTRO TERRITORIAL DE EDUCACAO PROFISSIONAL PIEMONTE DO PARAGUACU II</t>
  </si>
  <si>
    <t>CAMILA ALMEIDA ALVES</t>
  </si>
  <si>
    <t>03506254502</t>
  </si>
  <si>
    <t>COLEGIO ESTADUAL DE TEMPO INTEGRAL PROFESSORA AYDIL LIMA DOS SANTOS</t>
  </si>
  <si>
    <t>EDSON SANTOS DE SOUZA</t>
  </si>
  <si>
    <t>COLEGIO ESTADUAL ANA LUCIA MAGALHAES</t>
  </si>
  <si>
    <t>Mario Sergio de Jesus Araujo</t>
  </si>
  <si>
    <t>COLEGIO ESTADUAL DO CAMPO SANTO ANTONIO DO ARGOIM</t>
  </si>
  <si>
    <t>SIDIANE DOS SANTOS SOUZA</t>
  </si>
  <si>
    <t>02279978598</t>
  </si>
  <si>
    <t>COLEGIO ESTADUAL DE TEMPO INTEGRAL PROFESSOR MAGALHAES NETO</t>
  </si>
  <si>
    <t>MARIA AUXILIADORA MAGALHAES DE ARAUJO</t>
  </si>
  <si>
    <t>SANTA TERESINHA</t>
  </si>
  <si>
    <t>EMILIA CLAUDIA SOUZA ALCANTARA LOBO</t>
  </si>
  <si>
    <t>COLEGIO ESTADUAL DE TEMPO INTEGRAL JOAO QUEIROZ</t>
  </si>
  <si>
    <t>LUCIANA SENA LIMA</t>
  </si>
  <si>
    <t>NTE-15</t>
  </si>
  <si>
    <t>COLEGIO ESTADUAL DE TEMPO INTEGRAL JOSE RIBEIRO PAMPONET</t>
  </si>
  <si>
    <t>MARIA DO CARMO PEREIRA BISPO</t>
  </si>
  <si>
    <t>COL EST DE TEMPO INTEGRAL PROF ZENILDA FERNANDES DOS SANTOS FARIAS</t>
  </si>
  <si>
    <t>LUCELIA MARINHO DA PAIXAO</t>
  </si>
  <si>
    <t>CENTRO TERRITORIAL DE EDUC PROFI DA BACIA DO JACUIPE III-EDNA DALTRO</t>
  </si>
  <si>
    <t>NAYARA CESAR ALMEIDA SILVA</t>
  </si>
  <si>
    <t>01144878551</t>
  </si>
  <si>
    <t>COLEGIO ESTADUAL DO CAMPO DE PEDRAS ALTAS</t>
  </si>
  <si>
    <t>RICARDO MAGNO MACEDO ARGOLO</t>
  </si>
  <si>
    <t>05908872547</t>
  </si>
  <si>
    <t>ANTONIO FLAVIO DA COSTA</t>
  </si>
  <si>
    <t>CEMIT BACIA DO JACUIPE</t>
  </si>
  <si>
    <t>CASSIO DE CERQUEIRA OLIVEIRA</t>
  </si>
  <si>
    <t>04218385580</t>
  </si>
  <si>
    <t>CENTRO TER DE EDUC PROFI DA BACIA DO JACUIPE PROF LUIZ CARLOS ARAUJO</t>
  </si>
  <si>
    <t>GILDA MATOS DE OLIVEIRA</t>
  </si>
  <si>
    <t>COLEGIO ESTADUAL TEMPO INTEGRAL PROFESSOR ARISMARIO SENA FERREIRA</t>
  </si>
  <si>
    <t>LIANA MACEDO DE MACEDO</t>
  </si>
  <si>
    <t>COLEGIO ESTADUAL DE TEMPO INTEGRAL ABELARDO MOREIRA</t>
  </si>
  <si>
    <t>SARA SILVA SOUZA</t>
  </si>
  <si>
    <t>COLEGIO ESTADUAL DE TEMPO INTEGRAL VIRGILIO FRANCISCO PEREIRA</t>
  </si>
  <si>
    <t>MARIANA CARNEIRO SANTANA</t>
  </si>
  <si>
    <t>06517745513</t>
  </si>
  <si>
    <t>COLEGIO ESTADUAL DE TEMPO INTEGRAL PEDRO FALCONERI RIOS</t>
  </si>
  <si>
    <t>MIGUEL ANGELO DA SILVA OLIVEIRA</t>
  </si>
  <si>
    <t>MARIA NILZA NUNES DE ALMEIDA</t>
  </si>
  <si>
    <t>COLEGIO EST DE TEMPO INTEGRAL PROF TEREZINHA GONCALVES NOVAIS</t>
  </si>
  <si>
    <t>LUIZA EXDRA CARNEIRO</t>
  </si>
  <si>
    <t>CENTRO TERRIT DE EDUCACAO PROFIS DA BACIA DO JACUIPE II JOAO CAMPOS</t>
  </si>
  <si>
    <t>INGRIDH ARAPIRACA OLIVEIRA</t>
  </si>
  <si>
    <t>LUIZ ALBERICO RIOS CARNEIRO</t>
  </si>
  <si>
    <t>01707430551</t>
  </si>
  <si>
    <t>COLEGIO ESTADUAL DO CAMPO DACILDA RIOS DE OLIVEIRA</t>
  </si>
  <si>
    <t>ED CARLOS RIOS DE OLIVEIRA</t>
  </si>
  <si>
    <t>COLEGIO ESTADUAL DO CAMPO PROFESSOR DIDIMO MASCARENHAS RIOS</t>
  </si>
  <si>
    <t>MARIA LUIZA SILVA LIMA</t>
  </si>
  <si>
    <t>COLEGIO ESTADUAL DE TEMPO INTEGRAL BERILO VILAS BOAS</t>
  </si>
  <si>
    <t>NUBIA OLIVEIRA DA SILVA</t>
  </si>
  <si>
    <t>00933539525</t>
  </si>
  <si>
    <t>COLEGIO ESTADUAL DE TEMPO INTEGRAL MARIA NEVES CARNEIRO</t>
  </si>
  <si>
    <t>ANDREIA PEIXOTO DOS SANTOS</t>
  </si>
  <si>
    <t>02244982580</t>
  </si>
  <si>
    <t>COLEGIO ESTADUAL DE TEMPO INTEGRAL RENATO MEDEIROS NETO</t>
  </si>
  <si>
    <t>KARINE RIBEIRO MOREIRA</t>
  </si>
  <si>
    <t>COLEGIO ESTADUAL DO CAMPO NOSSA SENHORA DE LOURDES</t>
  </si>
  <si>
    <t>ALMIRO CERQUEIRA BATISTA</t>
  </si>
  <si>
    <t>COLEGIO ESTADUAL DE TEMPO INTEGRAL PROFESSORA ADELIA MENDES</t>
  </si>
  <si>
    <t>AMANDA DA SILVA RIOS</t>
  </si>
  <si>
    <t>02057621588</t>
  </si>
  <si>
    <t>COLEGIO ESTADUAL DE TEMPO INTEGRAL FELIPE CASSIANO</t>
  </si>
  <si>
    <t>ELIEL DOS SANTOS GOMES</t>
  </si>
  <si>
    <t>05811421524</t>
  </si>
  <si>
    <t>NTE-16</t>
  </si>
  <si>
    <t>COLEGIO ESTADUAL DE TEMPO INTEGRAL ARNALDO DE OLIVEIRA</t>
  </si>
  <si>
    <t>ADRIANA COSTA SILVA OLIVEIRA</t>
  </si>
  <si>
    <t>00110201566</t>
  </si>
  <si>
    <t>CENTRO TERRITORIAL DE EDUCACAO PROFIS. DO PIEMONTE DA DIAMANTINA II</t>
  </si>
  <si>
    <t>GILDEON ALVES DOS SANTOS</t>
  </si>
  <si>
    <t>00871178516</t>
  </si>
  <si>
    <t>COLEGIO ESTADUAL DE TEMPO INTEGRAL DE JUNCO</t>
  </si>
  <si>
    <t>PRISCILA DE OLIVEIRA SANTANA</t>
  </si>
  <si>
    <t>03099639583</t>
  </si>
  <si>
    <t>COLEGIO ESTADUAL DE TEMPO INTEGRAL DEOCLECIANO BARBOSA DE CASTRO</t>
  </si>
  <si>
    <t>MAGNA CRISTINA MARIA MAIA</t>
  </si>
  <si>
    <t>COLEGIO ESTADUAL DO CAMPO PROFESSORA MARIA IZABEL DE OLIVEIRA</t>
  </si>
  <si>
    <t>CRISTINA RAMOS DA SILVA CARVALHO</t>
  </si>
  <si>
    <t>COLEGIO ESTADUAL DE TEMPO INTEGRAL DE MIGUEL CALMON</t>
  </si>
  <si>
    <t>CUSTODIO BELITARDO COUTINHO</t>
  </si>
  <si>
    <t>COLEGIO ESTADUAL DE TEMPO INTEGRAL NOSSA SENHORA DA CONCEICAO</t>
  </si>
  <si>
    <t>CRISTINA SOARES DE SOUZA</t>
  </si>
  <si>
    <t>COLEGIO ESTADUAL DE TEMPO INTEGRAL SOROR JOANA ANGELICA</t>
  </si>
  <si>
    <t>EDSON MENDES RIBEIRO</t>
  </si>
  <si>
    <t>COLEGIO ESTADUAL DE TEMPO INTEGRAL DE OUROLANDIA</t>
  </si>
  <si>
    <t>JEISSINALDO DE CARVALHO MACEDO</t>
  </si>
  <si>
    <t>04635417581</t>
  </si>
  <si>
    <t>COLEGIO ESTADUAL DO CAMPO MARIA LUCIA BARBOSA DA PAIXAO</t>
  </si>
  <si>
    <t>HELTON SOUZA CAVALCANTE GAMA</t>
  </si>
  <si>
    <t>02020213516</t>
  </si>
  <si>
    <t>COLEGIO ESTADUAL DE TEMPO INTEGRAL ERNESTO CARNEIRO RIBEIRO</t>
  </si>
  <si>
    <t>MOEMA FREITAS DE ALENCAR WANDERLEY</t>
  </si>
  <si>
    <t>COLEGIO ESTADUAL DE TEMPO INTEGRAL DE SERROLANDIA</t>
  </si>
  <si>
    <t>ALLANTHEVSON DE SA SAMPAIO</t>
  </si>
  <si>
    <t>05209321533</t>
  </si>
  <si>
    <t>COLEGIO ESTADUAL DE TEMPO INTEGRAL PROFESSORA MARIA MADALENA DA SILVA</t>
  </si>
  <si>
    <t>LEILA LOPES DE ALMEIDA MATOS</t>
  </si>
  <si>
    <t>COLEGIO ESTADUAL DE TEMPO INTEGRAL PROFESSORA ADJACI MARTINS DURANS</t>
  </si>
  <si>
    <t>NILMA CARNEIRO DE SOUZA</t>
  </si>
  <si>
    <t>NTE-17</t>
  </si>
  <si>
    <t>JULIANA CARVALHO MATOS</t>
  </si>
  <si>
    <t>COLEGIO ESTADUAL DE TEMPO INTEGRAL PROF LUZIA CARVALHO SILVA</t>
  </si>
  <si>
    <t>CARLA MARIA CARVALHO SILVA DE SANTANA</t>
  </si>
  <si>
    <t>COLEGIO ESTADUAL INDIGENA JOSE ZACARIAS</t>
  </si>
  <si>
    <t>ANDREIA DA CRUZ BATISTA</t>
  </si>
  <si>
    <t>03253499596</t>
  </si>
  <si>
    <t>COLEGIO ESTADUAL INDIGENA TUXA CACIQUE RAUL VALERIO DE OLIVEIRA</t>
  </si>
  <si>
    <t>MARCOS SILVA DOS SANTOS</t>
  </si>
  <si>
    <t>COLEGIO ESTADUAL DE TEMPO INTEGRAL FLAVIANO DANTAS DO NASCIMENTO</t>
  </si>
  <si>
    <t>ANDRESON PEREIRA DOS SANTOS</t>
  </si>
  <si>
    <t>03338730500</t>
  </si>
  <si>
    <t>COLEGIO ESTADUAL INDIGENA FLORENTINO DOMINGOS DE ANDRADE</t>
  </si>
  <si>
    <t>JOZILENE ANDRADE DE SOUZA</t>
  </si>
  <si>
    <t>00654998590</t>
  </si>
  <si>
    <t>COLEGIO ESTADUAL INDIGENA KIRIRI INDIO FELIZ</t>
  </si>
  <si>
    <t>JEOVAN DE JESUS SOUZA</t>
  </si>
  <si>
    <t>04993848579</t>
  </si>
  <si>
    <t>CENT.EST DE EDUC PROFIS EM INF E GESTAO LOURDES CARVALHO NEVES BATISTA</t>
  </si>
  <si>
    <t>SANDRA CONCEICAO LIRA DE ALMEIDA</t>
  </si>
  <si>
    <t>COLEGIO ESTADUAL PROFESSOR LUIZ NAVARRO DE BRITO</t>
  </si>
  <si>
    <t>MARIA SALETE DA SILVA</t>
  </si>
  <si>
    <t>COLEGIO ESTADUAL DE TEMPO INTEGRAL AGUAS TERMAIS DE CIPO</t>
  </si>
  <si>
    <t>GLADYS ROSA VICTOR FERNANDES DE OLIVEIRA</t>
  </si>
  <si>
    <t>COLEGIO ESTADUAL DE TEMPO INTEGRAL SANTO ANTONIO</t>
  </si>
  <si>
    <t>MARIA HILDA CARVALHO ANDRADE</t>
  </si>
  <si>
    <t>CENTRO TERRITORIAL DE EDUCACAO PROFISSIONAL SERTAO FORTE</t>
  </si>
  <si>
    <t>JOSEFA NEUMA ROCHA DA SILVA</t>
  </si>
  <si>
    <t>COLEGIO ESTADUAL DE TEMPO INTEGRAL EDUCANDARIO OLIVEIRA BRITO</t>
  </si>
  <si>
    <t>ONIRAM SOARES DO NASCIMENTO</t>
  </si>
  <si>
    <t>COLEGIO ESTADUAL INDIGENA DOM JACKSON BERENGUER PRADO</t>
  </si>
  <si>
    <t>MARIA DE FATIMA FERREIRA DE CARVALHO</t>
  </si>
  <si>
    <t>COLEGIO ESTADUAL DE TEMPO INTEGRAL PROFESSORA ANA MIRENA DA SILVA</t>
  </si>
  <si>
    <t>LEOMARCOS REIS ALMEIDA</t>
  </si>
  <si>
    <t>04130780514</t>
  </si>
  <si>
    <t>COLEGIO ESTADUAL DE TEMPO INTEGRAL JOSE DANTAS DE SOUZA</t>
  </si>
  <si>
    <t>GILBERTO JACO CARVALHO SANTOS</t>
  </si>
  <si>
    <t>MAXIMILIANO JOSE CARVALHO VARJAO</t>
  </si>
  <si>
    <t>COLEGIO ESTADUAL DE TEMPO INTEGRAL SERTAO DA NATUBA DE NOVA SOURE</t>
  </si>
  <si>
    <t>JUCELINO MOREIRA DE CARVALHO</t>
  </si>
  <si>
    <t>05044661511</t>
  </si>
  <si>
    <t>COLEGIO ESTADUAL DE TEMPO INTEGRAL PROFESSORA MARIA TEREZA DE OLIVEIRA</t>
  </si>
  <si>
    <t>GLEDSON OLIVEIRA GUERRA</t>
  </si>
  <si>
    <t>04167685558</t>
  </si>
  <si>
    <t>COLEGIO ESTADUAL DE TEMPO INTEGRAL DOUTOR JOSE CARLOS BEZERRA CARVALHO</t>
  </si>
  <si>
    <t>JOSE BARBOSA SANTANA</t>
  </si>
  <si>
    <t>COLEGIO ESTADUAL DE TEMPO INTEGRAL PROFESSORA HELENA BRITTO</t>
  </si>
  <si>
    <t>JOAO MILTON BRITO JUNIOR</t>
  </si>
  <si>
    <t>COLEGIO ESTADUAL JOSEFA SOARES DE OLIVEIRA</t>
  </si>
  <si>
    <t>BRUNO CESAR RODRIGUES CARDOSO</t>
  </si>
  <si>
    <t>HELOISA BOAVENTURA GUIMARAES</t>
  </si>
  <si>
    <t>COLEGIO CENTRAL DE RIBEIRA DO POMBAL</t>
  </si>
  <si>
    <t>MARINEIDE DAMACENA CRISTO</t>
  </si>
  <si>
    <t>COLEGIO ESTADUAL DE TEMPO INTEGRAL PROFESSORA SILVIA FERREIRA DE BRITO</t>
  </si>
  <si>
    <t>DAMIAO SANTANA CARDOSO</t>
  </si>
  <si>
    <t>COLEGIO ESTADUAL DO CAMPO DE TEMPO INTEGRAL JOAO MARQUES DA SILVA</t>
  </si>
  <si>
    <t>CHRISTIANE BRITO ACCIOLY BORGES</t>
  </si>
  <si>
    <t>POLO EAD UAB DE RIBEIRA DO POMBAL</t>
  </si>
  <si>
    <t>COLEGIO ESTADUAL DE TEMPO INTEGRAL MADRINHA DODO</t>
  </si>
  <si>
    <t>JOSE ANTONIO DO NASCIMENTO ALVES DE OLIVEIRA</t>
  </si>
  <si>
    <t>COLEGIO ESTADUAL DE TEMPO INTEGRAL JOAO FRANCISCO DA SILVA</t>
  </si>
  <si>
    <t>VALDIRENE PEREIRA DOS SANTOS</t>
  </si>
  <si>
    <t>03118004592</t>
  </si>
  <si>
    <t>NTE-18</t>
  </si>
  <si>
    <t>COLEGIO ESTADUAL DE TEMPO INTEGRAL ANTONIO DA COSTA BRITO</t>
  </si>
  <si>
    <t>ANA LUCIA DE SOUZA ANDRADE</t>
  </si>
  <si>
    <t>CENTRO TERRITORIAL DE EDUC.PROFISS. DO LITORAL NORTE E AGRESTE BAIANO</t>
  </si>
  <si>
    <t>ROUSE MARIA DE SANTANA SANTOS</t>
  </si>
  <si>
    <t>01085421570</t>
  </si>
  <si>
    <t>COLEGIO DA POLICIA MILITAR - CPM PROFESSOR CARLOS ROSA</t>
  </si>
  <si>
    <t>SANDRA REGINA LIMA NASCIMENTO</t>
  </si>
  <si>
    <t>COLEGIO ESTADUAL BRAZILINO VIEGAS</t>
  </si>
  <si>
    <t>TANIA LUCIA MORAIS SILVA</t>
  </si>
  <si>
    <t>COLEGIO ESTADUAL DE ALAGOINHAS</t>
  </si>
  <si>
    <t>ANA PAULA SANTANA SOUZA</t>
  </si>
  <si>
    <t>00775345571</t>
  </si>
  <si>
    <t>ADRIANA CARLA DA SILVA NASCIMENTO</t>
  </si>
  <si>
    <t>COLEGIO ESTADUAL DO CAMPO JOAO CARLOS MEIRELES PAULILO</t>
  </si>
  <si>
    <t>MARILIA DE BRITO IMPROTA</t>
  </si>
  <si>
    <t>01271293595</t>
  </si>
  <si>
    <t>COLEGIO ESTADUAL DO CAMPO LEONCIO PEREIRA DOS SANTOS</t>
  </si>
  <si>
    <t>GENILZA MARIA DA CONCEICAO REIS DOS SANTOS</t>
  </si>
  <si>
    <t>COLEGIO ESTADUAL LUIZ NAVARRO DE BRITO</t>
  </si>
  <si>
    <t>JOCELIA NOVAES GONCALVES</t>
  </si>
  <si>
    <t>COLEGIO ESTADUAL MARIA JOSE BASTOS SILVA</t>
  </si>
  <si>
    <t>SANDRA SANTOS CONCEICAO</t>
  </si>
  <si>
    <t>COLEGIO ESTADUAL SAO FRANCISCO</t>
  </si>
  <si>
    <t>MARCIA RITA SILVA SOUZA</t>
  </si>
  <si>
    <t>JEAN FABIO DE AMORIM LIMA</t>
  </si>
  <si>
    <t>ESCOLA DOS RODOVIARIOS</t>
  </si>
  <si>
    <t>VIRGINIA MARIA BRITO SANTOS</t>
  </si>
  <si>
    <t>ESCOLA ESTADUAL OSCAR CORDEIRO</t>
  </si>
  <si>
    <t>SIMONE DEOLINA SANTANA</t>
  </si>
  <si>
    <t>ESCOLA PROFESSOR JULIO LEAL ARAUJO</t>
  </si>
  <si>
    <t>CARLOS AUGUSTO DOS SANTOS</t>
  </si>
  <si>
    <t>COLEGIO ESTADUAL DE TEMPO INTEGRAL DE ITAMIRA</t>
  </si>
  <si>
    <t>JOSAIR MOURA OLIVEIRA</t>
  </si>
  <si>
    <t>COLEGIO ESTADUAL DE TEMPO INTEGRAL PROF AUREA DOS HUMILDES OLIVEIRA</t>
  </si>
  <si>
    <t>CLEA DANTAS GOUVEIA</t>
  </si>
  <si>
    <t>02683778554</t>
  </si>
  <si>
    <t>COLEGIO ESTADUAL DE TEMPO INTEGRAL JOSE VICENTE LEAL</t>
  </si>
  <si>
    <t>NIVEA BISPO DE SANTANA</t>
  </si>
  <si>
    <t>COLEGIO ESTADUAL DE TEMPO INTEGRAL PROFESSORA MARIA DO CARMO SANTANA</t>
  </si>
  <si>
    <t>DELSON JOSE SANTOS NETO</t>
  </si>
  <si>
    <t>03150226554</t>
  </si>
  <si>
    <t>COL EST DO CAMPO DE TEMPO INTEGRAL DR JOSE ANTONIO DE ARAUJO PIMENTA</t>
  </si>
  <si>
    <t>MATHEUS GOMES DA SILVA</t>
  </si>
  <si>
    <t>05107518575</t>
  </si>
  <si>
    <t>CENTRO EST DE EDUC PROF CONT E GEST DO N BAIANO PEDRO RIBEIRO PESSOA</t>
  </si>
  <si>
    <t>RICARDO ARAUJO MIRANDA</t>
  </si>
  <si>
    <t>COLEGIO ESTADUAL DE TEMPO INTEGRAL DE CATU</t>
  </si>
  <si>
    <t>APOENA JULIO DA SILVA ARAUJO</t>
  </si>
  <si>
    <t>COLEGIO ESTADUAL DOUTOR ANTONIO CARLOS MAGALHAES</t>
  </si>
  <si>
    <t>GILBERTO DE MELO FILHO</t>
  </si>
  <si>
    <t>CENTRO INTEGRADO DE EDUCACAO DO CONDE</t>
  </si>
  <si>
    <t>EMILEIDY MARIA DOS SANTOS NEVES</t>
  </si>
  <si>
    <t>COLEGIO ESTADUAL CELSO MENDES DE LIMA</t>
  </si>
  <si>
    <t>COLEGIO ESTADUAL DE TEMPO INTEGRAL EUDOXIA MARIA</t>
  </si>
  <si>
    <t>LUCIO SILVA DOS SANTOS</t>
  </si>
  <si>
    <t>01641815558</t>
  </si>
  <si>
    <t>COLEGIO ESTADUAL DE TEMPO INTEGRAL DUQUE DE CAXIAS</t>
  </si>
  <si>
    <t>MAGDA MARIA DA CONCEICAO LIMA SILVA</t>
  </si>
  <si>
    <t>COLEGIO ESTADUAL PROFESSORA IVANECK MARIA AGUIAR COSTA</t>
  </si>
  <si>
    <t>CLAUDIA DANTAS SCHRAMM</t>
  </si>
  <si>
    <t>COLEGIO EST DE TEMPO INTEGRAL PROFESSORA JOANICE BACELAR BATISTA</t>
  </si>
  <si>
    <t>TERESA CRISTINA SILVA CAVALCANTE DOS SANTOS</t>
  </si>
  <si>
    <t>CENTRO REG. INT. TECNOLOGICA-CEMIT LITORAL NORTE E AGRESTE BAIANO</t>
  </si>
  <si>
    <t>MARIA DA CONCEICAO SOUSA PEREIRA</t>
  </si>
  <si>
    <t>COLEGIO EST DE TEMPO INTEGRAL PROFESSORA SIMONE SIMOES NERI</t>
  </si>
  <si>
    <t>FRANCISCO DA SILVA OLIVEIRA</t>
  </si>
  <si>
    <t>COLEGIO ESTADUAL DO CAMPO MARIA MENDES DE SOUZA</t>
  </si>
  <si>
    <t>ANA CATIA DE JESUS</t>
  </si>
  <si>
    <t>COLEGIO ESTADUAL PROFESSOR CARLOS SANTANA</t>
  </si>
  <si>
    <t>FLAVIA RODRIGUES DE ARAUJO</t>
  </si>
  <si>
    <t>COLEGIO ESTADUAL DO CAMPO PROFESSORA MARIA FREIRE ANUNCIACAO SILVA</t>
  </si>
  <si>
    <t>PAULO ANDRE DAS NEVES MATOS NASCIMENTO</t>
  </si>
  <si>
    <t>01873176589</t>
  </si>
  <si>
    <t>COLEGIO ESTADUAL UIRASSU DE ASSIS BATISTA</t>
  </si>
  <si>
    <t>VERALDIANA SILVA GUIMARAES</t>
  </si>
  <si>
    <t>COLEGIO ESTADUAL DOUTOR LUIZ VIANA FILHO</t>
  </si>
  <si>
    <t>ROBSON LUIZ DE CAMPOS VAQUEIRO</t>
  </si>
  <si>
    <t>COLEGIO EST DE TEMPO INTEGRAL PROFESSORA NINALVA MARIA PARAIZO SILVA</t>
  </si>
  <si>
    <t>JOSEFA ROSA DOS SANTOS BORGES</t>
  </si>
  <si>
    <t>COLEGIO ESTADUAL ACELINA DANTAS DA SILVA</t>
  </si>
  <si>
    <t>GABRIELE SOUZA DE CARVALHO</t>
  </si>
  <si>
    <t>03815866502</t>
  </si>
  <si>
    <t>COLEGIO ESTADUAL ELIEL MARTINS</t>
  </si>
  <si>
    <t>SORAIA DE CRISTO SANTOS</t>
  </si>
  <si>
    <t>COLEGIO ESTADUAL JOAO BENEVIDES NOGUEIRA</t>
  </si>
  <si>
    <t>VERA LUCIA DE ARAUJO SANTOS</t>
  </si>
  <si>
    <t>COLEGIO ESTADUAL DOUTOR JOSE CARVALHO BAPTISTA</t>
  </si>
  <si>
    <t>EDINA CARDOZO DA SILVA</t>
  </si>
  <si>
    <t>COLEGIO ESTADUAL MARQUES DE ABRANTES</t>
  </si>
  <si>
    <t>MARIA DE FATIMA SANTANA DE OLIVEIRA BASTOS</t>
  </si>
  <si>
    <t>01194647561</t>
  </si>
  <si>
    <t>COLEGIO DEMOCRATICO ESTADUAL PROFESSOR EDGARD SANTOS</t>
  </si>
  <si>
    <t>MAGNA PIRES SOUZA</t>
  </si>
  <si>
    <t>NTE-19</t>
  </si>
  <si>
    <t>COLEGIO ESTADUAL DE AGUA FRIA</t>
  </si>
  <si>
    <t>CELIANE MASCARENHAS SILVA</t>
  </si>
  <si>
    <t>03319744526</t>
  </si>
  <si>
    <t>COLEGIO ESTADUAL DE TEMPO INTEGRAL AMELIA RODRIGUES</t>
  </si>
  <si>
    <t>LUCIDALVA DE OLIVEIRA BOAVENTURA</t>
  </si>
  <si>
    <t>COLEGIO ESTADUAL DE TEMPO INTEGRAL ARTHUR VIEIRA DE OLIVEIRA</t>
  </si>
  <si>
    <t>IVONE DA SILVA BORGES</t>
  </si>
  <si>
    <t>COLEGIO EST DO CAMPO DE TEMPO INT GENIVALDO DE ALMEIDA BRANDAO</t>
  </si>
  <si>
    <t>SANDRO AUGUSTO DA SILVA CERQUEIRA JUNIOR</t>
  </si>
  <si>
    <t>04717971540</t>
  </si>
  <si>
    <t>COLEGIO ESTADUAL DE TEMPO INTEGRAL DE CONCEICAO DA FEIRA</t>
  </si>
  <si>
    <t>ANA CRISTINA PEREIRA CASTELO</t>
  </si>
  <si>
    <t>COLEGIO ESTADUAL DE TEMPO INTEGRAL CONCEICAO DO JACUIPE</t>
  </si>
  <si>
    <t>JOSOEL PEREIRA DA SILVA</t>
  </si>
  <si>
    <t>COLEGIO ESTADUAL DE TEMPO INTEGRAL DOM PEDRO II</t>
  </si>
  <si>
    <t>LUCIANY VIEIRA RIBEIRO DE CERQUEIRA</t>
  </si>
  <si>
    <t>COLEGIO ESTADUAL DO CAMPO PROFESSOR JOSE WALDOMIRO SANTOS DA CONCEICAO</t>
  </si>
  <si>
    <t>MARIA GORETTI DE JESUS BORGES</t>
  </si>
  <si>
    <t>08633061520</t>
  </si>
  <si>
    <t>CENTRO DE APOIO PEDAGOGICO ESPECIALIZADO DE FEIRA DE SANTANA - CAPE</t>
  </si>
  <si>
    <t>RITA DE CASSIA JAMBEIRO TABOADA DA SILVA</t>
  </si>
  <si>
    <t>CENTRO DE APOIO PEDAGOGICO ESPECIALIZADO JONATHAS TELLES DE CARVALHO</t>
  </si>
  <si>
    <t>FABRICIO SILVA SANTOS</t>
  </si>
  <si>
    <t>CENTRO DE ENSINO E CULTURA DR EDUARDO FROES DA MOTTA</t>
  </si>
  <si>
    <t>LUCIMAURA MARINHO DA PAIXAO</t>
  </si>
  <si>
    <t>EDIVANE LIMA FONSECA PERGENTINO</t>
  </si>
  <si>
    <t>CENTRO ESTADUAL DE EDUCACAO PROFISSIONAL AUREO DE OLIVEIRA FILHO</t>
  </si>
  <si>
    <t>JHOYNE RIOS DE MENEZES OLIVEIRA</t>
  </si>
  <si>
    <t>02334841595</t>
  </si>
  <si>
    <t>CENTRO INTEGRADO DE EDUCACAO ASSIS CHATEAUBRIAND</t>
  </si>
  <si>
    <t>LEISLYANI COSTA DA SILVA VIEIRA</t>
  </si>
  <si>
    <t>CENTRO JUVENIL DE CIENCIA E CULTURA - CJCC FEIRA DE SANTANA</t>
  </si>
  <si>
    <t>TATIANA DOS SANTOS MOREIRA</t>
  </si>
  <si>
    <t>CENTRO TERRITORIAL DE EDUCACAO PROFISSIONAL DO PORTAL DO SERTAO</t>
  </si>
  <si>
    <t>SIDNEY SANTOS MARTINS DA SILVA</t>
  </si>
  <si>
    <t>COLEGIO DA POLICIA MILITAR CPM DIVA PORTELA</t>
  </si>
  <si>
    <t>EDIANN DE ALMEIDA SANTOS</t>
  </si>
  <si>
    <t>COLEGIO EST DE TEMPO INTEGRAL PROF ANA ANGELICA VERGNE DE MORAIS</t>
  </si>
  <si>
    <t>JORGE CARNEIRO RIOS</t>
  </si>
  <si>
    <t>COLEGIO ESTADUAL DE TEMPO INTEGRAL CAROLINA MARIA DE JESUS</t>
  </si>
  <si>
    <t>JOSEANE SOUSA LIMA COSTA</t>
  </si>
  <si>
    <t>00457243503</t>
  </si>
  <si>
    <t>COLEGIO ESTADUAL DE TEMPO INTEGRAL DE FEIRA DE SANTANA</t>
  </si>
  <si>
    <t>ANA VERENA RODRIGUES AMORIM</t>
  </si>
  <si>
    <t>COLEGIO ESTADUAL DE TEMPO INTEGRAL EDITH MACHADO BOAVENTURA</t>
  </si>
  <si>
    <t>ROSIENE FIGUEREDO RODRIGUES</t>
  </si>
  <si>
    <t>COLEGIO ESTADUAL DE TEMPO INTEGRAL GEORGINA DE MELO ERISMANN</t>
  </si>
  <si>
    <t>IRANEIA FERREIRA LEITE</t>
  </si>
  <si>
    <t>COLEGIO ESTADUAL DE TEMPO INTEGRAL HILDA CARNEIRO</t>
  </si>
  <si>
    <t>MARCIA MARIA DE OLIVEIRA ALMEIDA</t>
  </si>
  <si>
    <t>COLEGIO ESTADUAL DE TEMPO INTEGRAL PROF ANA ALICE FIGUEREDO DOS SANTOS</t>
  </si>
  <si>
    <t>DANIELA CORDEIRO CONCEICAO PEREIRA</t>
  </si>
  <si>
    <t>COLEGIO ESTADUAL DE TEMPO INTEGRAL PROFESSORA CELIA SANTOS ANDRADE</t>
  </si>
  <si>
    <t>RITA DE CASSIA DE SOUZA COSTA</t>
  </si>
  <si>
    <t>COLEGIO ESTADUAL DO CAMPO DE JAGUARA</t>
  </si>
  <si>
    <t>PATRICIA FARIAS DOS SANTOS</t>
  </si>
  <si>
    <t>COLÉGIO ESTADUAL DO CAMPO DE TEMPO INTEGRAL CÔNEGO CUPERTINO DE LACERDA</t>
  </si>
  <si>
    <t>ANA KARLA COUTINHO LEITE</t>
  </si>
  <si>
    <t>COLEGIO ESTADUAL DO CAMPO EDIVALDO MACHADO BOAVENTURA</t>
  </si>
  <si>
    <t>IVE MARIANA AZEVEDO DE BRITO LEAL</t>
  </si>
  <si>
    <t>COLEGIO ESTADUAL DO CAMPO ITAN GUIMARAES CERQUEIRA</t>
  </si>
  <si>
    <t>KALLY CRISTINA MATOS DE SOUZA CARNEIRO</t>
  </si>
  <si>
    <t>COLEGIO ESTADUAL DO CAMPO JOAO BAPTISTA CARNEIRO</t>
  </si>
  <si>
    <t>JULIANA FURTADO RIBEIRO SANTOS</t>
  </si>
  <si>
    <t>COLEGIO ESTADUAL DO CAMPO MARIA QUITERIA</t>
  </si>
  <si>
    <t>INDIARA SILVA DE FREITAS</t>
  </si>
  <si>
    <t>COLEGIO ESTADUAL DO CAMPO PADRE HENRIQUE ALVES BORGES</t>
  </si>
  <si>
    <t>VENICIUS BOMFIM PANTOJA</t>
  </si>
  <si>
    <t>COLEGIO ESTADUAL DOUTOR JAIR SANTOS SILVA</t>
  </si>
  <si>
    <t>ARACELI CARVALHO GOMES DANTAS</t>
  </si>
  <si>
    <t>COLEGIO ESTADUAL DURVALINA CARNEIRO</t>
  </si>
  <si>
    <t>YANEZ MARCELO DE CERQUEIRA FREITAS</t>
  </si>
  <si>
    <t>COLEGIO ESTADUAL ERNESTO CARNEIRO RIBEIRO</t>
  </si>
  <si>
    <t>MARYANGELA PINHEIRO DE ALMEIDA FRANCA</t>
  </si>
  <si>
    <t>EDUARDO BRITO CORREIA</t>
  </si>
  <si>
    <t>COLEGIO ESTADUAL HELENA ASSIS SUZART</t>
  </si>
  <si>
    <t>JOSINEIDE LIMA DE OLIVEIRA</t>
  </si>
  <si>
    <t>COLEGIO ESTADUAL IMACULADA CONCEICAO</t>
  </si>
  <si>
    <t>LUCIANA DE MACEDO MACARIO</t>
  </si>
  <si>
    <t>COLEGIO ESTADUAL IRMA ROSA APARECIDA</t>
  </si>
  <si>
    <t>IVANETE SOUZA REIS SILVA</t>
  </si>
  <si>
    <t>COLEGIO ESTADUAL JUIZ JORGE FARIAS GOES</t>
  </si>
  <si>
    <t>FLAVIA ALMEIDA DE ARAUJO</t>
  </si>
  <si>
    <t>COLEGIO ESTADUAL LAZARO DOS SANTOS FERREIRA</t>
  </si>
  <si>
    <t>NEUMA CRISTINA PEREIRA PORTUGAL</t>
  </si>
  <si>
    <t>COLEGIO ESTADUAL ODORICO TAVARES</t>
  </si>
  <si>
    <t>SHEILA CRISTINA TORRES SANTOS</t>
  </si>
  <si>
    <t>COLEGIO ESTADUAL PROFESSORA CARMINDA MASCARENHAS VIEIRA</t>
  </si>
  <si>
    <t>CRISTIANE OLIVEIRA NUNES</t>
  </si>
  <si>
    <t>COLEGIO ESTADUAL PROFESSORA TECLA MELLO</t>
  </si>
  <si>
    <t>DEBORA FALCAO BATISTA DE OLIVEIRA</t>
  </si>
  <si>
    <t>01039262597</t>
  </si>
  <si>
    <t>COLEGIO ESTADUAL QUILOMBOLA DE TEMPO INTEGRAL DA MATINHA</t>
  </si>
  <si>
    <t>RITALI VITORIA RABELO</t>
  </si>
  <si>
    <t>COLEGIO ESTADUAL ROTARY</t>
  </si>
  <si>
    <t>MAYARA CARVALHO DE ANDRADE</t>
  </si>
  <si>
    <t>04109524512</t>
  </si>
  <si>
    <t>COLEGIO ESTADUAL SANTO ANTONIO</t>
  </si>
  <si>
    <t>ANA CLAUDIA SILVA DE OLIVEIRA</t>
  </si>
  <si>
    <t>00649504500</t>
  </si>
  <si>
    <t>COLEGIO ESTADUAL TEOTONIO VILELA</t>
  </si>
  <si>
    <t>RAFAELA GIOVANA LIMA SANTANA DE ARAUJO</t>
  </si>
  <si>
    <t>00593465580</t>
  </si>
  <si>
    <t>COLEGIO GEORGINA SOARES NASCIMENTO</t>
  </si>
  <si>
    <t>JOAO PEDRO DE OLIVEIRA FILHO</t>
  </si>
  <si>
    <t>EDVAN PEDREIRA DE OLIVEIRA</t>
  </si>
  <si>
    <t>INSTITUTO DE EDUCACAO DE TEMPO INTEGRAL GASTAO GUIMARAES</t>
  </si>
  <si>
    <t>LEANDRO MACIEL SOUZA</t>
  </si>
  <si>
    <t>COLEGIO ESTADUAL DE TEMPO INTEGRAL AUREO FILHO</t>
  </si>
  <si>
    <t>SIMONE NETO DE SANTANA OLIVEIRA</t>
  </si>
  <si>
    <t>COLEGIO ESTADUAL DE TEMPO INTEGRAL PROFESSORA MARLENE ALVES DOS SANTOS</t>
  </si>
  <si>
    <t>NEUZA ALVES DOS SANTOS</t>
  </si>
  <si>
    <t>COLEGIO ESTADUAL DE TEMPO INTEGRAL SAO JOSE</t>
  </si>
  <si>
    <t>JANETE AMORIM DE BRITO</t>
  </si>
  <si>
    <t>COLEGIO ESTADUAL PROFESSOR CARLOS VALADARES</t>
  </si>
  <si>
    <t>LADJANE BARBOSA DOS SANTOS</t>
  </si>
  <si>
    <t>COLEGIO EST DO CAMPO DE TEMPO INTEGRAL JOSE ANTONIO DE ALMEIDA</t>
  </si>
  <si>
    <t>LISIAN CAROLINE LIMA ALVES CARDOSO</t>
  </si>
  <si>
    <t>COLEGIO ESTADUAL DE TEMPO INTEGRAL DE SANTO ESTEVAO</t>
  </si>
  <si>
    <t>ANTONIA AILDA CONCEICAO MAGALHAES</t>
  </si>
  <si>
    <t>COLEGIO ESTADUAL DE TEMPO INTEGRAL PROFESSORA EDITE FERREIRA FONSECA</t>
  </si>
  <si>
    <t>FLAVIA DA ROCHA SILVA URBANO</t>
  </si>
  <si>
    <t>COLEGIO ESTADUAL DE TEMPO INTEGRAL DE SAO GONCALO DOS CAMPOS</t>
  </si>
  <si>
    <t>LUCIDALVA DE JESUS DALTRO</t>
  </si>
  <si>
    <t>COLEGIO ESTADUAL DE TEMPO INTEGRAL NOVIS FILHO</t>
  </si>
  <si>
    <t>MARIA REGIVALDA SOUZA DOS SANTOS</t>
  </si>
  <si>
    <t>COLEGIO ESTADUAL ASSIS VALENTE</t>
  </si>
  <si>
    <t>NILTON CESAR COUTINHO</t>
  </si>
  <si>
    <t>COLEGIO ESTADUAL TERRA NOVA</t>
  </si>
  <si>
    <t>JOSE WILSON PEREIRA CORREIA</t>
  </si>
  <si>
    <t>08185310530</t>
  </si>
  <si>
    <t>NTE-20</t>
  </si>
  <si>
    <t>COLEGIO ESTADUAL DE TEMPO INTEGRAL DE ANAGE</t>
  </si>
  <si>
    <t>IRANILDO FREIRE OLIVEIRA</t>
  </si>
  <si>
    <t>COLEGIO ESTADUAL DE TEMPO INTEGRAL SISINIO RIBEIRO SILVA</t>
  </si>
  <si>
    <t>PATRICK GOMES PEIXOTO</t>
  </si>
  <si>
    <t>05651058508</t>
  </si>
  <si>
    <t>COLEGIO ESTADUAL DE TEMPO INTEGRAL DE ARACATU</t>
  </si>
  <si>
    <t>PETRONIO SILVEIRA DA ROCHA</t>
  </si>
  <si>
    <t>00230599583</t>
  </si>
  <si>
    <t>COLEGIO ESTADUAL DE TEMPO INTEGRAL DE BARRA DO CHOCA</t>
  </si>
  <si>
    <t>SATURNINO BARBOSA DOS SANTOS NETO</t>
  </si>
  <si>
    <t>COLEGIO ESTADUAL DE TEMPO INTEGRAL VITORIA LIMA DE OLIVEIRA</t>
  </si>
  <si>
    <t>ROMENITO VIANA DE SOUZA</t>
  </si>
  <si>
    <t>02823532595</t>
  </si>
  <si>
    <t>COLEGIO ESTADUAL DO CAMPO DE TEMPO INTEGRAL LUCIA ROCHA MACEDO</t>
  </si>
  <si>
    <t>LUCIENE ROCHA SILVA</t>
  </si>
  <si>
    <t>COLEGIO EST DE TEMPO INTEGRAL PROFESSORA ELINEUZA DA SILVA FERREIRA</t>
  </si>
  <si>
    <t>LUCIANO WEBER NUNES DE AGUIAR</t>
  </si>
  <si>
    <t>COLEGIO ESTADUAL DE TEMPO INTEGRAL DE BOM JESUS DA SERRA</t>
  </si>
  <si>
    <t>MIRAMAR BASTOS SILVA VILASBOAS ALVES</t>
  </si>
  <si>
    <t>COLEGIO ESTADUAL DE TEMPO INTEGRAL DE CAETANOS</t>
  </si>
  <si>
    <t>ADAILSON DE JESUS COSTA</t>
  </si>
  <si>
    <t>04169445589</t>
  </si>
  <si>
    <t>COL EST DO CAMPO DE TEMPO INTEGRAL GEOVANE FERREIRA DE QUEIROZ</t>
  </si>
  <si>
    <t>PAULA APARECIDA DOS SANTOS AVELAR</t>
  </si>
  <si>
    <t>COLEGIO ESTADUAL DE TEMPO INTEGRAL DE CANDIDO SALES</t>
  </si>
  <si>
    <t>MARCIA DAIANA SOARES DE OLIVEIRA</t>
  </si>
  <si>
    <t>01907598529</t>
  </si>
  <si>
    <t>COLEGIO ESTADUAL DO CAMPO DE TEMPO INTEGRAL MAMEDIO BATISTA LOBAO</t>
  </si>
  <si>
    <t>WELDER CARDOSO OLIVEIRA</t>
  </si>
  <si>
    <t>06031583585</t>
  </si>
  <si>
    <t>COLEGIO ESTADUAL DE TEMPO INTEGRAL PETRINA NOVAIS SILVA CAIRO</t>
  </si>
  <si>
    <t>COLEGIO ESTADUAL DE TEMPO INTEGRAL DE CONDEUBA</t>
  </si>
  <si>
    <t>PLINIO JOSE BARBOSA JUNIOR</t>
  </si>
  <si>
    <t>COLEGIO ESTADUAL DE TEMPO INTEGRAL DE CORDEIROS</t>
  </si>
  <si>
    <t>IZALTO ALVES MOREIRA</t>
  </si>
  <si>
    <t>COLEGIO ESTADUAL DE TEMPO INTEGRAL JOSE PALLES SOBRINHO</t>
  </si>
  <si>
    <t>MARCIA FATIMA DE SOUZA BARBOSA</t>
  </si>
  <si>
    <t>COLEGIO ESTADUAL DO CAMPO NANCY DE CASTRO ESTAVES</t>
  </si>
  <si>
    <t>ALLAN DE SOUSA SILVA</t>
  </si>
  <si>
    <t>DEAN CARLOS RIBEIRO PORTO</t>
  </si>
  <si>
    <t>06439801562</t>
  </si>
  <si>
    <t>COLEGIO ESTADUAL DE TEMPO INTEGRAL ZULEIDE FREIRE DE ABREU</t>
  </si>
  <si>
    <t>MARCIA LEAL SANTANA SILVA</t>
  </si>
  <si>
    <t>00721975526</t>
  </si>
  <si>
    <t>COLEGIO ESTADUAL DE TEMPO INTEGRAL DE LICINIO DE ALMEIDA</t>
  </si>
  <si>
    <t>LEUCE LILIANE GAMA SILVA OLIVEIRA</t>
  </si>
  <si>
    <t>00626602505</t>
  </si>
  <si>
    <t>COLEGIO ESTADUAL DE TEMPO INTEGRAL DE MAETINGA</t>
  </si>
  <si>
    <t>ERNANDE OLIVEIRA SOUZA</t>
  </si>
  <si>
    <t>02242122576</t>
  </si>
  <si>
    <t>COLEGIO ESTADUAL DE TEMPO INTEGRAL PROF DIOMAR SILVA BRITO</t>
  </si>
  <si>
    <t>MISAEL VIEIRA CASCAES</t>
  </si>
  <si>
    <t>01628812583</t>
  </si>
  <si>
    <t>COLEGIO ESTADUAL DE TEMPO INTEGRAL DE MORTUGABA</t>
  </si>
  <si>
    <t>MURILO SOUSA ALVES</t>
  </si>
  <si>
    <t>00810624516</t>
  </si>
  <si>
    <t>COLEGIO ESTADUAL DE TEMPO INTEGRAL DE PIRIPA</t>
  </si>
  <si>
    <t>LUCIANO ROSA GUGE</t>
  </si>
  <si>
    <t>01212167562</t>
  </si>
  <si>
    <t>COLEGIO ESTADUAL DE TEMPO INTEGRAL DE PLANALTO</t>
  </si>
  <si>
    <t>RITA DE CASSIA GOMES FONSECA ROCHA</t>
  </si>
  <si>
    <t>COLEGIO ESTADUAL DE TEMPO INTEGRAL EURIDES SANTANA</t>
  </si>
  <si>
    <t>TANIA CRISTINA ALMEIDA NOLASCO</t>
  </si>
  <si>
    <t>COLEGIO ESTADUAL DE TEMPO INTEGRAL ROBERTO SANTOS</t>
  </si>
  <si>
    <t>RODRIGO SCHETTINI LONGO CALDAS</t>
  </si>
  <si>
    <t>COLEGIO ESTADUAL DO CAMPO TEMPO INTEGRAL DE PRESIDENTE JANIO QUADROS</t>
  </si>
  <si>
    <t>ROSANGELA DA SOLIDADE PEREIRA</t>
  </si>
  <si>
    <t>COLEGIO ESTADUAL DE TEMPO INTEGRAL ANTONIO GONCALVES</t>
  </si>
  <si>
    <t>HIGO LOPES ROCHA</t>
  </si>
  <si>
    <t>02136312537</t>
  </si>
  <si>
    <t>COLEGIO ESTADUAL MARIETA PEREIRA DOS SANTOS</t>
  </si>
  <si>
    <t>ANDREA LACERDA LEITE DE ANDRADE</t>
  </si>
  <si>
    <t>CENT.REG.DE ENS.MEDIO COM INTERMEDIACAO TEC.-CEMIT DE VIT.DA CONQUISTA</t>
  </si>
  <si>
    <t>MONIQUE ALVES BRITO</t>
  </si>
  <si>
    <t>02396886517</t>
  </si>
  <si>
    <t>CENTRO DE APOIO PEDAGOGICO ESPECIALIZADO DE VITORIA DA CONQUISTA</t>
  </si>
  <si>
    <t>RUTHNELLE DE OLIVEIRA CHAGAS</t>
  </si>
  <si>
    <t>CENTRO JUVENIL DE CIENCIA E CULTURA-CJCC - VITORIA DA CONQUISTA</t>
  </si>
  <si>
    <t>SARA RIBEIRO DOS SANTOS (PRESIDENTE DA COMISSÃO DO FAED)</t>
  </si>
  <si>
    <t>01998395570</t>
  </si>
  <si>
    <t>CENTRO TERRITORIAL DE EDUCACAO PROFISSIONAL DE VITORIA DA CONQUISTA</t>
  </si>
  <si>
    <t>LIVIA OLIVEIRA CORREIA</t>
  </si>
  <si>
    <t>00610481517</t>
  </si>
  <si>
    <t>COLEGIO DA POLICIA MILITAR - CPM ERALDO TINOCO</t>
  </si>
  <si>
    <t>MILANA RIBEIRO GONCALVES DOS SANTOS</t>
  </si>
  <si>
    <t>00001915584</t>
  </si>
  <si>
    <t>COLEGIO EST. DE TEMPO INTEGRAL DOM CLIMERIO ALMEIDA DE ANDRADE</t>
  </si>
  <si>
    <t>MARCELA GEAN MAIA DA VISITACAO BASTOS</t>
  </si>
  <si>
    <t>ALEXSANDRA DOS SANTOS RIBEIRO FROES</t>
  </si>
  <si>
    <t>COLEGIO ESTADUAL DE TEMPO INTEGRAL CAMILLO DE JESUS LIMA</t>
  </si>
  <si>
    <t>MARIA DO SOCORRO DA COSTA PASSOS</t>
  </si>
  <si>
    <t>COLEGIO ESTADUAL DE TEMPO INTEGRAL DE VITORIA DA CONQUISTA</t>
  </si>
  <si>
    <t>ADEMARIO SILVA SOUSA</t>
  </si>
  <si>
    <t>COLEGIO ESTADUAL DE TEMPO INTEGRAL JOSE SA NUNES</t>
  </si>
  <si>
    <t>DILCENEIA PEREIRA DA SILVA</t>
  </si>
  <si>
    <t>COLEGIO ESTADUAL DE TEMPO INTEGRAL PADRE LUIZ SOARES PALMEIRA</t>
  </si>
  <si>
    <t>JUSSARA SANTANA PEREIRA</t>
  </si>
  <si>
    <t>COLEGIO ESTADUAL DE TEMPO INTEGRAL PROFESSORA HELEUSA FIGUEIRA CAMARA</t>
  </si>
  <si>
    <t>ROSELI CORREIA MADUREIRA MOREIRA</t>
  </si>
  <si>
    <t>COLEGIO ESTADUAL DO CAMPO DA CABECEIRA DO RIO JIBOIA</t>
  </si>
  <si>
    <t>FABIOLA PEREIRA DE ARAUJO MELLO</t>
  </si>
  <si>
    <t>COLEGIO ESTADUAL DO CAMPO DE TEMPO INTEGRAL JOSE GONCALVES</t>
  </si>
  <si>
    <t>UILDIMA LIMA DO PRADO PEREIRA</t>
  </si>
  <si>
    <t>COLEGIO ESTADUAL DO CAMPO DE TEMPO INTEGRAL PROFESSORA ELISABETH MARIA COUTO</t>
  </si>
  <si>
    <t>FLORISVALDO CERQUEIRA PINHEIRO</t>
  </si>
  <si>
    <t>01920489533</t>
  </si>
  <si>
    <t>COLEGIO ESTADUAL KLEBER PACHECO DE OLIVEIRA</t>
  </si>
  <si>
    <t>ANGELICA MARINELIA DA SILVA CORDEIRO</t>
  </si>
  <si>
    <t>COLEGIO POLIVALENTE DE VITORIA DA CONQUISTA</t>
  </si>
  <si>
    <t>CLEUMA OLIVEIRA LOPES GOMES</t>
  </si>
  <si>
    <t>NAYARA OLIVEIRA VASCONCELOS</t>
  </si>
  <si>
    <t>NTE-21</t>
  </si>
  <si>
    <t>COLEGIO ESTADUAL ALBERICO GOMES SANTANA</t>
  </si>
  <si>
    <t>JOSENALDO SOUZA CRUZ</t>
  </si>
  <si>
    <t>COLEGIO EST QUILOMBOLA DE TEMPO INTEGRAL DA BACIA DO IGUAPE</t>
  </si>
  <si>
    <t>SAMIRA GESSICA ALVES DE SANTANA SANTOS</t>
  </si>
  <si>
    <t>01279946539</t>
  </si>
  <si>
    <t>COLEGIO ESTADUAL DE CACHOEIRA</t>
  </si>
  <si>
    <t>MARIA HELENA DOS SANTOS ARAUJO</t>
  </si>
  <si>
    <t>COLEGIO ESTADUAL DO CAMPO DE TEMPO INTEGRAL DE CASTRO ALVES</t>
  </si>
  <si>
    <t>LILIAN GOMES DA SILVA</t>
  </si>
  <si>
    <t>COLEGIO ESTADUAL DE TEMPO INTEGRAL MANDINHO DE SOUZA ALMEIDA</t>
  </si>
  <si>
    <t>MARILSON CARVALHO SANTOS</t>
  </si>
  <si>
    <t>CENTRO TERRITORIAL DE EDUCACAO PROFIS RECONCAVO II ALBERTO TORRES</t>
  </si>
  <si>
    <t>ALDEVANE DE ALMEIDA ARAUJO</t>
  </si>
  <si>
    <t>05293590570</t>
  </si>
  <si>
    <t>COLEGIO ESTADUAL DOUTOR LAURO PASSOS</t>
  </si>
  <si>
    <t>JAASIEL JOAQUIM DOS SANTOS</t>
  </si>
  <si>
    <t>COLEGIO ESTADUAL LANDULFO ALVES DE ALMEIDA</t>
  </si>
  <si>
    <t>AURILENE MALTA RIBEIRO</t>
  </si>
  <si>
    <t>COLEGIO ESTADUAL LUCIANO PASSOS</t>
  </si>
  <si>
    <t>ZENAIDE DA SILVA OLIVEIRA</t>
  </si>
  <si>
    <t>COLEGIO ESTADUAL DE TEMPO INTEGRAL MARIA JURANDI OLIVEIRA BARRETO</t>
  </si>
  <si>
    <t>RONELIS PEREIRA MACEDO</t>
  </si>
  <si>
    <t>COLEGIO ESTADUAL DE TEMPO INTEGRAL PROFESSOR EDGARD SANTOS</t>
  </si>
  <si>
    <t>RITA DE CASSIA FERREIRA DE CERQUEIRA DE SANTANA</t>
  </si>
  <si>
    <t>CENTRO ESTADUAL DE EDUCACAO PROFISSIONAL DO VALE DO PARAGUACU</t>
  </si>
  <si>
    <t>ALAN FERNANDES PRAZERES</t>
  </si>
  <si>
    <t>COLEGIO ESTADUAL DE TEMPO INTEGRAL DE MARAGOGIPE</t>
  </si>
  <si>
    <t>MARCIO E SILVA BARBOSA</t>
  </si>
  <si>
    <t>COLEGIO ESTADUAL DO CAMPO DE TEMPO INTEGRAL NOSSA SENHORA DA CONCEICAO</t>
  </si>
  <si>
    <t>GILMAR OLIVEIRA MALAQUIAS</t>
  </si>
  <si>
    <t>COLEGIO ESTADUAL DO CAMPO KLEBER PACHECO</t>
  </si>
  <si>
    <t>ALESSANDRA FERREIRA FAUSTO</t>
  </si>
  <si>
    <t>COLEGIO ESTADUAL DE TEMPO INTEGRAL EVANCLEIDE ALMEIDA SANTOS BARRETO</t>
  </si>
  <si>
    <t>MIRIAN FERREIRA BRITO DE ALMEIDA</t>
  </si>
  <si>
    <t>COLEGIO ESTADUAL DO CAMPO MANOEL BENEDITO MASCARENHAS</t>
  </si>
  <si>
    <t>ELIANA CONCEICAO BRAGA</t>
  </si>
  <si>
    <t>COLEGIO ESTADUAL JOAO BATISTA PEREIRA FRAGA</t>
  </si>
  <si>
    <t>CLAUDIA LEAL DOS SANTOS</t>
  </si>
  <si>
    <t>COLEGIO ESTADUAL DOUTOR JOSE MARCELINO DE SOUZA</t>
  </si>
  <si>
    <t>AURELINO CONCEICAO PEREIRA JUNIOR</t>
  </si>
  <si>
    <t>ALINE PEIXOTO DE JESUS</t>
  </si>
  <si>
    <t>COLEGIO ESTADUAL DE TEMPO INTEGRAL DE SALINAS DA MARGARIDA</t>
  </si>
  <si>
    <t>DENISON SOARES DOS SANTOS</t>
  </si>
  <si>
    <t>CENTRO EST DE EDUC PROFISSIONAL EM TURISMO DO LESTE BAIANO</t>
  </si>
  <si>
    <t>LUCIMERY DOS SANTOS CARVALHO</t>
  </si>
  <si>
    <t>COLEGIO ESTADUAL ANTONIO DOS SANTOS PAIM</t>
  </si>
  <si>
    <t>MERCIA MARGARETE OLIVEIRA</t>
  </si>
  <si>
    <t>MARISTELA PORTELA PEREIRA</t>
  </si>
  <si>
    <t>COLEGIO ESTADUAL DE TEMPO INTEGRAL TEODORO SAMPAIO</t>
  </si>
  <si>
    <t>WILLIANA NEPOMUCENO SINVAL</t>
  </si>
  <si>
    <t>CENTRO DE APOIO PEDAGOGICO ESPECIALIZADO LEAO AURELIO PIRES</t>
  </si>
  <si>
    <t>ALEXANDRA VEIGA SANTOS MEIRA</t>
  </si>
  <si>
    <t>CENTRO TERRITORIAL DE EDUCACAO PROFISSIONAL DO RECONCAVO</t>
  </si>
  <si>
    <t>IVANA APARECIDA GOMES LAGE MATOS</t>
  </si>
  <si>
    <t>COLEGIO EST. DE TEMPO INTEGRAL PROF CLOVIS ESEQUIEL DOS SANTOS</t>
  </si>
  <si>
    <t>ANDREIA DO VALE REIS</t>
  </si>
  <si>
    <t>COLEGIO ESTADUAL FRANCISCO DA CONCEICAO MENEZES</t>
  </si>
  <si>
    <t>JOELMA DE QUEIROZ BARBOSA E SILVA</t>
  </si>
  <si>
    <t>COLEGIO ESTADUAL DE TEMPO INTEGRAL SAO FELIPE</t>
  </si>
  <si>
    <t>NEILSON GUEDES FERREIRA</t>
  </si>
  <si>
    <t>HOZANA MOTA COSTA PINTO</t>
  </si>
  <si>
    <t>CENTRO TERRITORIAL DE EDUC. PROFI. DO RECONCAVO JONIVAL LUCAS</t>
  </si>
  <si>
    <t>SILVIA REGINA DAS NEVES COAXI</t>
  </si>
  <si>
    <t>COLEGIO ESTADUAL DO CAMPO ANATIVO DO SACRAMENTO</t>
  </si>
  <si>
    <t>EMANUELLE SAMPAIO SANTOS</t>
  </si>
  <si>
    <t>03862198502</t>
  </si>
  <si>
    <t>COLEGIO ESTADUAL DOUTOR ELIEL DA SILVA MARTINS</t>
  </si>
  <si>
    <t>EDNALDO BARRETO DA SILVA</t>
  </si>
  <si>
    <t>COLEGIO ESTADUAL DE TEMPO INTEGRAL RICARDO CAMARA DA SILVA</t>
  </si>
  <si>
    <t>HELITANIA DOS SANTOS PEREIRA</t>
  </si>
  <si>
    <t>03110487578</t>
  </si>
  <si>
    <t>COLEGIO ESTADUAL NOSSA SENHORA DA CONCEICAO</t>
  </si>
  <si>
    <t>ADENOR SIMOES CERQUEIRA</t>
  </si>
  <si>
    <t>NTE-22</t>
  </si>
  <si>
    <t>COLEGIO ESTADUAL DE TEMPO INTEGRAL DE AIQUARA</t>
  </si>
  <si>
    <t>INDIRA OLIVEIRA DUQUE</t>
  </si>
  <si>
    <t>COLEGIO ESTADUAL DE TEMPO INTEGRAL DOUTOR VASCO FILHO</t>
  </si>
  <si>
    <t>ALEX DOS SANTOS AMORIM</t>
  </si>
  <si>
    <t>05962647556</t>
  </si>
  <si>
    <t>COLEGIO ESTADUAL ANTONIO MOTA BITTENCOURT</t>
  </si>
  <si>
    <t>CRISTIANO PEDREIRA LOPES</t>
  </si>
  <si>
    <t>01388458594</t>
  </si>
  <si>
    <t>COLEGIO ESTADUAL BOANOVENSE</t>
  </si>
  <si>
    <t>LUANDA NOGUEIRA SOUZA</t>
  </si>
  <si>
    <t>01345747535</t>
  </si>
  <si>
    <t>COLEGIO ESTADUAL DE TEMPO INTEGRAL DE DARIO MEIRA</t>
  </si>
  <si>
    <t>ANA MARCIA VIEIRA MIRANDA</t>
  </si>
  <si>
    <t>COLEGIO ESTADUAL JOSE ARAUJO PEREIRA</t>
  </si>
  <si>
    <t>LUCIENE ROSA SANTOS CARVALHO</t>
  </si>
  <si>
    <t>COLEGIO ESTADUAL DE IBIRATAIA</t>
  </si>
  <si>
    <t>JULIANE MACHADO CARVALHO RIBEIRO</t>
  </si>
  <si>
    <t>COLEGIO ESTADUAL DO CAMPO DE ALGODAO</t>
  </si>
  <si>
    <t>JEANE DE JESUS DE SOUZA</t>
  </si>
  <si>
    <t>00149272502</t>
  </si>
  <si>
    <t>CENTRO DE APOIO PEDAGOGICO ESPECIALIZADO DE IPIAU - CAPE IPIAU</t>
  </si>
  <si>
    <t>GENI SOUZA ZAIDAN NASSRI</t>
  </si>
  <si>
    <t>RADIMARA BOMFIM RAMOS DA SILVA</t>
  </si>
  <si>
    <t>00206829566</t>
  </si>
  <si>
    <t>COLEGIO ESTADUAL DE TEMPO INTEGRAL DE IPIAU</t>
  </si>
  <si>
    <t>JOSE CARLOS RIBEIRO SANTOS</t>
  </si>
  <si>
    <t>COMPLEXO INTEGRADO DE EDUC BASICA PROFISSIONAL E TECNOLOGICA DE IPIAU</t>
  </si>
  <si>
    <t>SUZERLEA LEITE BARRETO</t>
  </si>
  <si>
    <t>COLEGIO ESTADUAL PROFESSORA RENI MIRANDA FERREIRA</t>
  </si>
  <si>
    <t>JOSE MAGNO RIBEIRO AGUIAR</t>
  </si>
  <si>
    <t>00788772538</t>
  </si>
  <si>
    <t>COLEGIO ESTADUAL DE TEMPO INTEGRAL DULCE ALMEIDA</t>
  </si>
  <si>
    <t>PAULA LEONOR MARCELO MIRANDA SAMPAIO</t>
  </si>
  <si>
    <t>01289266514</t>
  </si>
  <si>
    <t>COLEGIO ESTADUALDE TEMPO INTEGRAL JOAO GALVAO SOBRINHO</t>
  </si>
  <si>
    <t>TAIANA ARAUJO VENEGEROLES</t>
  </si>
  <si>
    <t>00964094525</t>
  </si>
  <si>
    <t>CENT REG DE ENS MEDIO COM INTERMEDIACAO TEC-CEMIT MEDIO RIO DE CONTAS</t>
  </si>
  <si>
    <t>EMERSON CARLOS SOUZA PAIM</t>
  </si>
  <si>
    <t>CENTRO DE APOIO PEDAGOGICO ESPECIALIZADO DE JEQUIE ¿ CAPE JEQUIE</t>
  </si>
  <si>
    <t>CENTRO EST. DE EDUC. PROF. EM GESTAO E TECN. DA INFOR. REGIS PACHECO</t>
  </si>
  <si>
    <t>LUCIANA SILVA DE DEUS</t>
  </si>
  <si>
    <t>CENTRO JUVENIL DE CIENCIA E CULTURA - CJCC JEQUIE</t>
  </si>
  <si>
    <t>SAU DA SILVA SOUZA</t>
  </si>
  <si>
    <t>03231987598</t>
  </si>
  <si>
    <t>COLEGIO DA POLICIA MILITAR - CPM PROFESSOR POETA LUIS NEVES COTRIM</t>
  </si>
  <si>
    <t>EDILBERTO GONCALVES DOS SANTOS</t>
  </si>
  <si>
    <t>COLEGIO ESTADUAL DE TEMPO INTEGRAL DE JEQUIE</t>
  </si>
  <si>
    <t>EMILY DE SOUZA SANTOS</t>
  </si>
  <si>
    <t>00957859570</t>
  </si>
  <si>
    <t>COLEGIO ESTADUAL DE TEMPO INTEGRAL LUISA MAHIM</t>
  </si>
  <si>
    <t>JULIANA SOUZA ROCHA</t>
  </si>
  <si>
    <t>03437416448</t>
  </si>
  <si>
    <t>COLEGIO ESTADUAL DE TEMPO INTEGRAL LUIZ NAVARRO DE BRITO</t>
  </si>
  <si>
    <t>FABRINE MACHADO DE NOVAES</t>
  </si>
  <si>
    <t>COLEGIO ESTADUAL DE TEMPO INTEGRAL PROFESSORA FARAILDES SANTOS</t>
  </si>
  <si>
    <t>LUCAS FLAVIO SOUZA NUNES</t>
  </si>
  <si>
    <t>01721578544</t>
  </si>
  <si>
    <t>COLEGIO ESTADUAL DOUTOR MILTON SANTOS</t>
  </si>
  <si>
    <t>MAVIEL DOS SANTOS ARRUDA</t>
  </si>
  <si>
    <t>03376698562</t>
  </si>
  <si>
    <t>RISIA LOPES SOARES FURTUOSO</t>
  </si>
  <si>
    <t>COLEGIO ESTADUAL PROFESSOR FIRMO NUNES DE OLIVEIRA</t>
  </si>
  <si>
    <t>DAVID TONE SILVA CARREIRO</t>
  </si>
  <si>
    <t>01374110574</t>
  </si>
  <si>
    <t>COMPLEXO INTEGRADO DE EDUCACAO BASICA PROFIS. E TECNOLOGICA DE JEQUIE</t>
  </si>
  <si>
    <t>JOSE GONCALVES LOPES JUNIOR</t>
  </si>
  <si>
    <t>COLEGIO ESTADUAL DE TEMPO INTEGRAL GILDA RAMOS DOS SANTOS</t>
  </si>
  <si>
    <t>JEFERSON ALVES DOS SANTOS</t>
  </si>
  <si>
    <t>02503874509</t>
  </si>
  <si>
    <t>COLEGIO ESTADUAL PROFESSORA ALMERINDA MEIRA DO CARMO</t>
  </si>
  <si>
    <t>FABIANE DE AZEVEDO NOGUEIRA</t>
  </si>
  <si>
    <t>COLEGIO ESTADUAL PROFESSORA MARIA LEAL LOPES</t>
  </si>
  <si>
    <t>TAIS DA SILVA MEIRA</t>
  </si>
  <si>
    <t>04976859576</t>
  </si>
  <si>
    <t>COLEGIO ESTADUAL DE TEMPO INTEGRAL DE UBATA</t>
  </si>
  <si>
    <t>NTE-23</t>
  </si>
  <si>
    <t>COLEGIO ESTADUAL DE BREJOLANDIA</t>
  </si>
  <si>
    <t>CARLA GISELE RODRIGUES DE CASTRO FAGUNDES</t>
  </si>
  <si>
    <t>00480736529</t>
  </si>
  <si>
    <t>NEIDE DA SILVA</t>
  </si>
  <si>
    <t>COLEGIO ESTADUAL DE TEMPO INTEGRAL DE COCOS</t>
  </si>
  <si>
    <t>SANDRA MARIA MOURA TRINDADE VIANA</t>
  </si>
  <si>
    <t>COLEGIO ESTADUAL DE TEMPO INTEGRAL SAO JOAO DOS GERAIS</t>
  </si>
  <si>
    <t>PEDRO MOREIRA DE SOUZA SOBRINHO</t>
  </si>
  <si>
    <t>06627029561</t>
  </si>
  <si>
    <t>COLEGIO ESTADUAL DE TEMPO INTEGRAL DE CORRENTINA</t>
  </si>
  <si>
    <t>CLEBER AIRES NASCIMENTO</t>
  </si>
  <si>
    <t>COLEGIO ESTADUAL DO CAMPO DE TEMPO INTEGRAL CENILDA SELMA SCHERRER STIMER</t>
  </si>
  <si>
    <t>COLEGIO ESTADUAL DE TEMPO INTEGRAL MARIA DO SOCORRO PEREIRA DE MATOS</t>
  </si>
  <si>
    <t>VERALUZIA SANTOS CASTRO</t>
  </si>
  <si>
    <t>CEMIT BACIA DO RIO CORRENTE</t>
  </si>
  <si>
    <t>CENTRO TERRITORIAL DE EDUCACAO PROFISSIONAL DA BACIA DO RIO CORRENTE</t>
  </si>
  <si>
    <t>DIEGO MARCONE NEVES DE SOUZA SANTOS</t>
  </si>
  <si>
    <t>00439499593</t>
  </si>
  <si>
    <t>RAMON DE SA AMARAL</t>
  </si>
  <si>
    <t>01102594598</t>
  </si>
  <si>
    <t>COLEGIO ESTADUAL EDVALDO FLORES</t>
  </si>
  <si>
    <t>NANCY ROSA PEREIRA</t>
  </si>
  <si>
    <t>03342354569</t>
  </si>
  <si>
    <t>COLEGIO ESTADUAL DE TEMPO INTEGRAL RIO CORRENTE</t>
  </si>
  <si>
    <t>COLEGIO ESTADUAL DE TEMPO INTEGRAL SAO GONCALO</t>
  </si>
  <si>
    <t>ELMA ALVES SILVA DE OLIVEIRA</t>
  </si>
  <si>
    <t>04126208550</t>
  </si>
  <si>
    <t>COLEGIO ESTADUAL DE TEMPO INTEGRAL DE TABOCAS</t>
  </si>
  <si>
    <t>ANA PAULA DE CASTRO BRITO</t>
  </si>
  <si>
    <t>00426501519</t>
  </si>
  <si>
    <t>NTE-24</t>
  </si>
  <si>
    <t>COLEGIO EST DE TEM INTEGRAL PROF MARIA DO SOCORRO GOMES POSSIDONIO</t>
  </si>
  <si>
    <t>ALISSON RICARDO DOS SANTOS</t>
  </si>
  <si>
    <t>02834595577</t>
  </si>
  <si>
    <t>COLEGIO ESTADUAL DO CAMPO JOSEFINA GOMES DE ARAUJO</t>
  </si>
  <si>
    <t>FATIMA CRISTIANE PEREIRA FONTES</t>
  </si>
  <si>
    <t>02761797493</t>
  </si>
  <si>
    <t>COLEGIO ESTADUAL INDIGENA DE TEMPO INTEGRAL SANTO ANTONIO DO PAMBU</t>
  </si>
  <si>
    <t>TATIANE ARAUJO DOS SANTOS (PRESIDENTE DA COMISSÃO DO FAED)</t>
  </si>
  <si>
    <t>02165824583(Pambu)</t>
  </si>
  <si>
    <t>JOANA DARC DA SILVA BELFORT</t>
  </si>
  <si>
    <t>02452250562</t>
  </si>
  <si>
    <t>COLEGIO ESTADUAL MARIA DE LOURDES LIMA PEREIRA</t>
  </si>
  <si>
    <t>EMANOEL JACKSON BARBOSA PEREIRA</t>
  </si>
  <si>
    <t>COLEGIO ESTADUAL DE TEMPO INTEGRAL REIS MAGALHAES</t>
  </si>
  <si>
    <t>JOAO PAULO DE SANTANA VIEIRA</t>
  </si>
  <si>
    <t>01572729589</t>
  </si>
  <si>
    <t>COLEGIO ESTADUAL INDIGENA ANANIAS VITORIANO</t>
  </si>
  <si>
    <t>02165824583(Ananias)</t>
  </si>
  <si>
    <t>COLEGIO ESTADUAL INDIGENA ANGELO PEREIRA XAVIER</t>
  </si>
  <si>
    <t>ELAINE PATRICIA DE SOUSA OLIVEIRA</t>
  </si>
  <si>
    <t>00868237442</t>
  </si>
  <si>
    <t>COLEGIO ESTADUAL INDIGENA MANOEL COELHO</t>
  </si>
  <si>
    <t>JEANE THAYS SILVA OLIVEIRA</t>
  </si>
  <si>
    <t>05155527554</t>
  </si>
  <si>
    <t>COLEGIO ESTADUAL INDIGENA SANTA RITA DE CASSIA</t>
  </si>
  <si>
    <t>TELMA ARAUJO CRUZ</t>
  </si>
  <si>
    <t>COLEGIO ESTADUAL INDIGINA XUCURU KARIRI</t>
  </si>
  <si>
    <t>02165824583(Kiriri)</t>
  </si>
  <si>
    <t>ESCOLA ESTADUAL INDIGENA JOSE MARTINS</t>
  </si>
  <si>
    <t>02165824583(Martins)</t>
  </si>
  <si>
    <t>COLEGIO ESTADUAL DE TEMPO INTEGRAL IRMA OLIVEIRA</t>
  </si>
  <si>
    <t>NOEMI RAQUEL GOMES DE BRITO</t>
  </si>
  <si>
    <t>03199802516</t>
  </si>
  <si>
    <t>CENTRO TERRITORIAL DE EDUCACAO PROFIS ITAPARICA II WILSON PEREIRA</t>
  </si>
  <si>
    <t>BIANCA COELHO DE OLIVEIRA AGUIAR</t>
  </si>
  <si>
    <t>00857827421</t>
  </si>
  <si>
    <t>CENTRO TERRITORIAL DE EDUCACAO PROFISSIONAL DE ITAPARICA</t>
  </si>
  <si>
    <t>WALLACE BEZERRA RIBEIRO</t>
  </si>
  <si>
    <t>COLEGIO ESTADUAL CARLINA BARBOSA DE DEUS</t>
  </si>
  <si>
    <t>RONILSON SANTOS DE MENEZES</t>
  </si>
  <si>
    <t>COLEGIO ESTADUAL DE TEMPO INTEGRAL DE PAULO AFONSO</t>
  </si>
  <si>
    <t>KLEILSON RODRIGUES DA SILVA</t>
  </si>
  <si>
    <t>COLEGIO ESTADUAL DE TEMPO INTEGRAL QUITERIA MARIA DE JESUS</t>
  </si>
  <si>
    <t>JOSELI FLORENTINO DE BRITO</t>
  </si>
  <si>
    <t>06700448492</t>
  </si>
  <si>
    <t>ODINAELTON CARVALHO DE MORAIS</t>
  </si>
  <si>
    <t>COLEGIO ESTADUAL DULCINA CRUZ LIMA</t>
  </si>
  <si>
    <t>ROSENILDE MARINA DA SILVA</t>
  </si>
  <si>
    <t>COLEGIO ESTADUAL INDIGENA DE TEMPO INTEGRAL CAPITAO FRANCISCO RODELAS</t>
  </si>
  <si>
    <t>ROSIVANIA DE ARAUJO ALMEIDA</t>
  </si>
  <si>
    <t>01607568551</t>
  </si>
  <si>
    <t>NTE-25</t>
  </si>
  <si>
    <t>COLEGIO ESTADUAL DO CAMPO DE TEMPO INTEGRAL DE ANDORINHA</t>
  </si>
  <si>
    <t>MEIDIMERE COUTINHO DA SILVA NASCIMENTO</t>
  </si>
  <si>
    <t>02183416521</t>
  </si>
  <si>
    <t>COLEGIO ESTADUAL DE TEMPO INTEGRAL DE ANTONIO GONCALVES</t>
  </si>
  <si>
    <t>VIVIANNE LEAL POMBO OLIVEIRA</t>
  </si>
  <si>
    <t>00363824502</t>
  </si>
  <si>
    <t>COLEGIO ESTADUAL DO CAMPO ROMULO GALVAO</t>
  </si>
  <si>
    <t>WELLITON SANTOS REIS</t>
  </si>
  <si>
    <t>04105574558</t>
  </si>
  <si>
    <t>COLEGIO ESTADUAL DO CAMPO PROFESSORA HILDA MONTEIRO MENEZES</t>
  </si>
  <si>
    <t>NIERIVANIA CUNHA DE OLIVEIRA SENA</t>
  </si>
  <si>
    <t>00603250548</t>
  </si>
  <si>
    <t>COLEGIO ESTADUAL QUILOMBOLA DE SAO TOME</t>
  </si>
  <si>
    <t>CARINA CRUZ DO NASCIMENTO DE AMORIM</t>
  </si>
  <si>
    <t>03126046533</t>
  </si>
  <si>
    <t>COLEGIO ESTADUAL QUILOMBOLA LUIS JOSE DOS SANTOS</t>
  </si>
  <si>
    <t>IRIS LUAN DE OLIVEIRA MATOS</t>
  </si>
  <si>
    <t>05402187584</t>
  </si>
  <si>
    <t>COLEGIO ESTADUAL DE TEMPO INTEGRAL CECENTINO PEREIRA MAIA</t>
  </si>
  <si>
    <t>SOLANGE BARROS MUNIZ MOTA</t>
  </si>
  <si>
    <t>CENTRO TERRITORIAL DE EDUC PROFISSIONAL DO PIEMONTE NORTE DO ITAPICURU</t>
  </si>
  <si>
    <t>ADRIANA NASCIMENTO DE ARAUJO</t>
  </si>
  <si>
    <t>03182884514</t>
  </si>
  <si>
    <t>COLEGIO ESTADUAL DO CAMPO PETRONIO PORTELA</t>
  </si>
  <si>
    <t>EDINEUZA DA SILVA REIS OLIVEIRA</t>
  </si>
  <si>
    <t>COLEGIO ESTADUAL DE TEMPO INTEGRAL DE PINDOBACU</t>
  </si>
  <si>
    <t>ALINE CAVALCANTE SANTOS</t>
  </si>
  <si>
    <t>COLEGIO ESTADUAL DO CAMPO DE TEMPO INTEGRAL DE CARNAIBA</t>
  </si>
  <si>
    <t>JORDANIA AZEVEDO DE MIRANDA SILVA</t>
  </si>
  <si>
    <t>02224586582</t>
  </si>
  <si>
    <t>COLEGIO ESTADUAL DE TEMPO INTEGRAL NELSON MAIA</t>
  </si>
  <si>
    <t>SILVANIA CARVALHO</t>
  </si>
  <si>
    <t>CENT.REG.DE ENS.MEDIO INTERMEDIACAO TEC CEMIT DO P. NORTE DO ITAPICURU</t>
  </si>
  <si>
    <t>GISELDA VIEIRA FEITOSA DE ALMEIDA</t>
  </si>
  <si>
    <t>CENTRO DE APOIO PEDAGOGICO ESPECIALIZADO - CAPE SENHOR DO BONFIM</t>
  </si>
  <si>
    <t>LILIAN REGINA MARQUES BARTILOTTI</t>
  </si>
  <si>
    <t>CENTRO ESTADUAL DE EDUCACAO PROFISSIONAL PROF. PAULO BATISTA MACHADO</t>
  </si>
  <si>
    <t>ELAINE SILVA SANTOS DO NASCIMENTO</t>
  </si>
  <si>
    <t>00155635530</t>
  </si>
  <si>
    <t>CENTRO JUVENIL DE CIENCIA E CULTURA-CJCC SENHOR DO BOMFIM</t>
  </si>
  <si>
    <t>JANAIR TORRES BORGES DE MELO</t>
  </si>
  <si>
    <t>JOSE PEIXINHO DE MACEDO</t>
  </si>
  <si>
    <t>COLEGIO ESTADUAL DO CAMPO PROFESSORA MARIANA AGOSTINHO DE OLIVEIRA</t>
  </si>
  <si>
    <t>ANA RAQUEL ALVES CONCEICAO</t>
  </si>
  <si>
    <t>COLEGIO ESTADUAL TEIXEIRA DE FREITAS</t>
  </si>
  <si>
    <t>CLEBER CARVALHO CHAVES</t>
  </si>
  <si>
    <t>MARLY ANDRADE REIS</t>
  </si>
  <si>
    <t>NTE-26</t>
  </si>
  <si>
    <t>CENTRO TERRITORIAL DE EDUCACAO PROFISSIONAL DA REGIAO METROPOLITANA</t>
  </si>
  <si>
    <t>MONICA MARIA ARAUJO DOS SANTOS</t>
  </si>
  <si>
    <t>COLEGIO ESTADUAL CAMACARI</t>
  </si>
  <si>
    <t>CELESTE MARIA DE SANTANA DOS SANTOS</t>
  </si>
  <si>
    <t>COLEGIO ESTADUAL DE TEMPO INTEGRAL DE BARRA DE POJUCA</t>
  </si>
  <si>
    <t>RICARDO DA ENCARNACAO CONCEICAO</t>
  </si>
  <si>
    <t>COLEGIO ESTADUAL DE TEMPO INTEGRAL DE MONTE GORDO</t>
  </si>
  <si>
    <t>CREONICE MARIA CAMPOS</t>
  </si>
  <si>
    <t>COLEGIO ESTADUAL DE TEMPO INTEGRAL DE VILA DE ABRANTES</t>
  </si>
  <si>
    <t>CLAUDIA CRISTINA ARAUJO DE OLIVEIRA</t>
  </si>
  <si>
    <t>COLEGIO ESTADUAL DE TEMPO INTEGRAL GONCALO MUNIZ</t>
  </si>
  <si>
    <t>MARIA JOSE DOS SANTOS</t>
  </si>
  <si>
    <t>COLEGIO ESTADUAL DE TEMPO INTEGRAL MASCARENHAS DE CAMACARI</t>
  </si>
  <si>
    <t>CINTIA LIMA DE SOUZA DA SILVA</t>
  </si>
  <si>
    <t>COLEGIO ESTADUAL POLIVALENTE DE CAMACARI</t>
  </si>
  <si>
    <t>VIVIANA OLIVEIRA MATEUS</t>
  </si>
  <si>
    <t>00889352569</t>
  </si>
  <si>
    <t>COLEGIO ESTADUAL PROFESSORA NADIR ARAUJO COPQUE</t>
  </si>
  <si>
    <t>GUILHERMINA DA SILVA SOUZA</t>
  </si>
  <si>
    <t>CENTRO ESTADUAL DE EDUCACAO PROFISSIONAL DE CANDEIAS</t>
  </si>
  <si>
    <t>MANOEL GONCALVES DA SILVA FILHO</t>
  </si>
  <si>
    <t>COLEGIO DA POLICIA MILITAR - CPM FRANCISCO PEDRO DE OLIVEIRA</t>
  </si>
  <si>
    <t>ROBERT DA CRUZ COSTA</t>
  </si>
  <si>
    <t>COLEGIO ESTADUAL CIDADE DE CANDEIAS</t>
  </si>
  <si>
    <t>AMELIA GOMES DOS SANTOS</t>
  </si>
  <si>
    <t>COLEGIO ESTADUAL LUIZ VIANA FILHO</t>
  </si>
  <si>
    <t>MARILENE SACRAMENTO MIRANDA</t>
  </si>
  <si>
    <t>COLEGIO ESTADUAL OURO NEGRO</t>
  </si>
  <si>
    <t>WALDENILMA CARDOSO DE SANTANA DA SILVA</t>
  </si>
  <si>
    <t>DIAS DAVILA</t>
  </si>
  <si>
    <t>CENTRO TERRITO. DE EDUC. PROFIS. DE DIAS D AVILA-CETEP DE DIAS D AVILA</t>
  </si>
  <si>
    <t>ALICE QUEIROZ OLIVEIRA</t>
  </si>
  <si>
    <t>COLEGIO ESTADUAL PROFESSOR EDILSON SOUTO FREIRE</t>
  </si>
  <si>
    <t>NANCY ARAUJO DE JESUS</t>
  </si>
  <si>
    <t>ANDERSON JOSE DO NASCIMENTO SANTOS</t>
  </si>
  <si>
    <t>CENTRO EST DE EDUCACAO PROFIS EM TECNOLOGIA INFORMACAO E COMUNICACAO</t>
  </si>
  <si>
    <t>DENIS RIOS DALTRO</t>
  </si>
  <si>
    <t>COLEGIO ESTADUAL ALFREDO AGOSTINHO DE DEUS</t>
  </si>
  <si>
    <t>ANA PATRICIA DOS SANTOS ROCHA</t>
  </si>
  <si>
    <t>COLEGIO ESTADUAL AMERICO SIMAS</t>
  </si>
  <si>
    <t>VIRGINIA ROCHA COSTA</t>
  </si>
  <si>
    <t>COLEGIO ESTADUAL BARTOLOMEU DE GUSMAO</t>
  </si>
  <si>
    <t>JANIRIO LUCIANO DE SOUSA</t>
  </si>
  <si>
    <t>COLEGIO ESTADUAL DE TEMPO INTEGRAL DE PORTAO</t>
  </si>
  <si>
    <t>MURILO JOSE RIBEIRO CERQUEIRA</t>
  </si>
  <si>
    <t>00040786595</t>
  </si>
  <si>
    <t>COLEGIO ESTADUAL FRANCISCO PEREIRA FRANCO</t>
  </si>
  <si>
    <t>ALZIRA CRISTINA CORREIA DA SILVA</t>
  </si>
  <si>
    <t>COLEGIO ESTADUAL HERMANO GOUVEIA NETO</t>
  </si>
  <si>
    <t>ELIENE DOS SANTOS SANTOS DE JESUS</t>
  </si>
  <si>
    <t>COLEGIO ESTADUAL ANTONIO BALBINO</t>
  </si>
  <si>
    <t>KLINSMANN PATRICK DOS SANTOS</t>
  </si>
  <si>
    <t>07457412581</t>
  </si>
  <si>
    <t>COLEGIO ESTADUAL ALAOR COUTINHO</t>
  </si>
  <si>
    <t>ANDREA PENALVA DE OLIVEIRA CARIA</t>
  </si>
  <si>
    <t>COLEGIO ESTADUAL DE TEMPO INTEGRAL DE MATA DE SAO JOAO</t>
  </si>
  <si>
    <t>FREDY SILVA SILVEIRA</t>
  </si>
  <si>
    <t>WANIA IMBRAHIM ALVES GOMES</t>
  </si>
  <si>
    <t>COLEGIO ESTADUAL PADRE JOAO MONTEZ</t>
  </si>
  <si>
    <t>ANALICE SILVA JORGE SOBRINHA</t>
  </si>
  <si>
    <t>CENT EST. DE REFERENCIA DO ENSINO MEDIO COM INTER. TECNOLOGICA-CEMITEC</t>
  </si>
  <si>
    <t>FLAVIA BARBOSA DE CARVALHO</t>
  </si>
  <si>
    <t>CENTRO DE APOIO PEDAGOGICO ESPECIALIZADO ALBERTO DE ASSIS</t>
  </si>
  <si>
    <t>REUVAN SODRE DE OLIVEIRA</t>
  </si>
  <si>
    <t>CENTRO DE APOIO PEDAGOGICO ESPECIALIZADO CATIA MARIA PAIM CRUZ</t>
  </si>
  <si>
    <t>RIVER CARVALHO DE AZEVEDO SANTANA</t>
  </si>
  <si>
    <t>CENTRO DE APOIO PEDAGOGICO ESPECIALIZADO DA BAHIA</t>
  </si>
  <si>
    <t>SIDENISE ESTRELADO SOUSA</t>
  </si>
  <si>
    <t>CENTRO DE APOIO PEDAGOGICO ESPECIALIZADO PESTALOZZI</t>
  </si>
  <si>
    <t>MARIA EUGENIA SEIXAS RIBEIRO</t>
  </si>
  <si>
    <t>CENTRO DE EDUCACAO PELA ARTE HORA DA CRIANCA</t>
  </si>
  <si>
    <t>CENTRO EDUCACIONAL CARNEIRO RIBEIRO - CLASSE I</t>
  </si>
  <si>
    <t>CARLA DIAS ROCHA</t>
  </si>
  <si>
    <t>CENTRO EDUCACIONAL CARNEIRO RIBEIRO - CLASSE II</t>
  </si>
  <si>
    <t>NEUZA RIBEIRO DOS SANTOS</t>
  </si>
  <si>
    <t>CENTRO EDUCACIONAL CARNEIRO RIBEIRO - CLASSE III</t>
  </si>
  <si>
    <t>IVANIR SANTOS GANEM</t>
  </si>
  <si>
    <t>CENTRO EDUCACIONAL CARNEIRO RIBEIRO - CLASSE IV</t>
  </si>
  <si>
    <t>LOURDES CONCEICAO BARBUDA AMARAL DOS SANTOS</t>
  </si>
  <si>
    <t>CENTRO EDUCACIONAL CARNEIRO RIBEIRO - ESCOLA PARQUE</t>
  </si>
  <si>
    <t>NEIDE BASTOS PEREIRA DOS SANTOS</t>
  </si>
  <si>
    <t>CENTRO EDUCACIONAL EDGAR SANTOS</t>
  </si>
  <si>
    <t>JAIRO FRANCISCO DOS SANTOS</t>
  </si>
  <si>
    <t>CENTRO EST DE EDUC PROF CONTROLE E PROCESSOS INDUST NEWTON SUCUPIRA</t>
  </si>
  <si>
    <t>GEORGE MATOS DA SILVA</t>
  </si>
  <si>
    <t>CENTRO EST. DE EDUCACAO PROFISSIONAL FORMACAO E EVENTOS ISAIAS ALVES</t>
  </si>
  <si>
    <t>MARIBEL COSTA SILVA</t>
  </si>
  <si>
    <t>CENTRO EST EDUC PROF GESTAO NEGOCIOS TURISMO LUIZ NAVARRO DE BRITO</t>
  </si>
  <si>
    <t>TEREZA CRISTINA REZENDE DA SILVA</t>
  </si>
  <si>
    <t>CENTRO EST PROF EM SAUDE E TECN DA INF CARLOS CORR DE MENEZES SANTANNA</t>
  </si>
  <si>
    <t>PATRICIA ANDRADE DO CARMO</t>
  </si>
  <si>
    <t>CENTRO ESTAD DE EDUC, INOVACAO E FORMACAO DA BAHIA-CEEIFOR- MAE STELLA</t>
  </si>
  <si>
    <t>CAETANO CUPOLO DO SACRAMENTO</t>
  </si>
  <si>
    <t>CENTRO ESTADUAL DE EDUC PROFIS EM LOG.E TRANS.LUIZ PINTO DE CARVALHO</t>
  </si>
  <si>
    <t>ARIOSVALDO SILVA</t>
  </si>
  <si>
    <t>CENTRO ESTADUAL DE EDUCACAO PROFISSIONAL EM GESTAO SEVERINO VIEIRA</t>
  </si>
  <si>
    <t>JUCARA SILVA SANTOS</t>
  </si>
  <si>
    <t>CENTRO ESTADUAL DE EDUCACAO PROFISSIONAL EM MUSICA</t>
  </si>
  <si>
    <t>CRISTINA MARIA CARVALHO NASCIMENTO</t>
  </si>
  <si>
    <t>CENTRO ESTADUAL DE EDUCACAO PROFISSIONAL EM SAUDE ANISIO TEIXEIRA</t>
  </si>
  <si>
    <t>VERONICA LISBOA RAMOS</t>
  </si>
  <si>
    <t>CENTRO ESTADUAL DE EDUCACAO PROFISSIONAL EMPREENDE BAHIA</t>
  </si>
  <si>
    <t>ILINALVA DAS VIRGENS FRANCA PEREIRA</t>
  </si>
  <si>
    <t>CENTRO JUVENIL DE CIENCIA E CULTURA-CJCC CENTRAL</t>
  </si>
  <si>
    <t>ISABEL CRISTINA DAS VIRGENS</t>
  </si>
  <si>
    <t>COLEGIO ESTADUAL DANTAS JUNIOR</t>
  </si>
  <si>
    <t>SILVIA CELESTE FERREIRA DA CONCEICAO</t>
  </si>
  <si>
    <t>COLEGIO ESTADUAL HELENA MAGALHAES</t>
  </si>
  <si>
    <t>WENDEL COSTA DA SILVA</t>
  </si>
  <si>
    <t>COLEGIO DA POLICIA MILITAR - CPM DONA LEONOR CALMON</t>
  </si>
  <si>
    <t>LUIZ CARLOS DO ESPIRITO SANTO GUIMARAES</t>
  </si>
  <si>
    <t>COLEGIO DA POLICIA MILITAR - CPM JOAO FLORENCIO GOMES</t>
  </si>
  <si>
    <t>ROBERTO ARAUJO ALVES</t>
  </si>
  <si>
    <t>COLEGIO DA POLICIA MILITAR - CPM LUIZ TARQUINIO</t>
  </si>
  <si>
    <t>KEUCILENE ANDRADE CUNHA</t>
  </si>
  <si>
    <t>COLEGIO DA POLICIA MILITAR - UNIDADE I CPM DENDEZEIROS</t>
  </si>
  <si>
    <t>MARIA DO CARMO COSTA DE JESUS SANTOS</t>
  </si>
  <si>
    <t>COLEGIO DA POLICIA MILITAR - UNIDADE II CPM LOBATO</t>
  </si>
  <si>
    <t>LEONOR SALGADO HARDT</t>
  </si>
  <si>
    <t>COLEGIO EST DE TEMPO INTEGRAL PROFESSORA CLARICE PEREIRA DOS SANTOS</t>
  </si>
  <si>
    <t>ILCA GUIMARAES DA SILVA</t>
  </si>
  <si>
    <t>01251986552</t>
  </si>
  <si>
    <t>COLEGIO ESTADUAL POLIVALENTE DE AMARALINA</t>
  </si>
  <si>
    <t>MARIA CONCEICAO FERREIRA DOS SANTOS</t>
  </si>
  <si>
    <t>COLEGIO ESTADUAL ABILIO CESAR BORGES</t>
  </si>
  <si>
    <t>MARCIA MARIA CONCEICAO DUARTE</t>
  </si>
  <si>
    <t>COLEGIO ESTADUAL ALBERTO SANTOS DUMONT</t>
  </si>
  <si>
    <t>SERGIO NOGUEIRA NONATO</t>
  </si>
  <si>
    <t>COLEGIO ESTADUAL ALBERTO VALENCA</t>
  </si>
  <si>
    <t>JOSILENE FERNANDES SALES</t>
  </si>
  <si>
    <t>COLEGIO ESTADUAL ALFREDO MAGALHAES</t>
  </si>
  <si>
    <t>EDMILSON DOS SANTOS CARDOSO</t>
  </si>
  <si>
    <t>COLEGIO ESTADUAL ALIPIO FRANCA</t>
  </si>
  <si>
    <t>MARCIA DA SILVA SOARES</t>
  </si>
  <si>
    <t>COLEGIO ESTADUAL ALMIRANTE BARROSO</t>
  </si>
  <si>
    <t>ADRIANA SILVA DO ROSARIO</t>
  </si>
  <si>
    <t>COLEGIO ESTADUAL ANA BERNARDES</t>
  </si>
  <si>
    <t>MANOEL MENEZES DA SILVA</t>
  </si>
  <si>
    <t>COLEGIO ESTADUAL ANA CRISTINA PRAZERES MATA PIRES</t>
  </si>
  <si>
    <t>CARLOS HENRIQUE DA SILVA CUNHA</t>
  </si>
  <si>
    <t>COLEGIO ESTADUAL ANA NERY</t>
  </si>
  <si>
    <t>GISELLY SOUZA DE OLIVEIRA</t>
  </si>
  <si>
    <t>00024535508</t>
  </si>
  <si>
    <t>COLEGIO ESTADUAL ANFRISIA SANTIAGO</t>
  </si>
  <si>
    <t>MARIA DA CONCEICAO S. SOUZA DE CARVALHO</t>
  </si>
  <si>
    <t>COLEGIO ESTADUAL ANTONIO CARLOS MAGALHAES</t>
  </si>
  <si>
    <t>ANTONIO MARCELINO BARREIROS GAVAZZA</t>
  </si>
  <si>
    <t>COLEGIO ESTADUAL ARTUR DE SALES</t>
  </si>
  <si>
    <t>VALERIA SOUZA LIMA VILARONGA</t>
  </si>
  <si>
    <t>COLEGIO ESTADUAL ASSIS CHATEAUBRIAND</t>
  </si>
  <si>
    <t>NOEMI DA SILVA CALMON SANTANA</t>
  </si>
  <si>
    <t>COLEGIO ESTADUAL AZEVEDO FERNANDES</t>
  </si>
  <si>
    <t>ELIANA TELES DOS ANJOS</t>
  </si>
  <si>
    <t>COLEGIO ESTADUAL BATISTA NEVES</t>
  </si>
  <si>
    <t>RENILDO MANOEL DA HORA CONCEICAO</t>
  </si>
  <si>
    <t>COLEGIO ESTADUAL BENTO GONCALVES</t>
  </si>
  <si>
    <t>ANDRE LUIZ FAGUNDES</t>
  </si>
  <si>
    <t>COLEGIO ESTADUAL BRIGADEIRO EDUARDO GOMES</t>
  </si>
  <si>
    <t>NEIDE MARIA OLIVEIRA AZEVEDO DE ALMEIDA</t>
  </si>
  <si>
    <t>COLEGIO ESTADUAL CELIA MATA PIRES</t>
  </si>
  <si>
    <t>CLAUDIANE SANTANA BOMFIM</t>
  </si>
  <si>
    <t>COLEGIO ESTADUAL CESARE CASALI</t>
  </si>
  <si>
    <t>AUGUSTO CESAR PENELU DA SILVA</t>
  </si>
  <si>
    <t>COLEGIO ESTADUAL CIDADE DE CURITIBA</t>
  </si>
  <si>
    <t>ANTONIO FERNANDO SILVA DOS SANTOS</t>
  </si>
  <si>
    <t>COLEGIO ESTADUAL CLARICE SANTIAGO DOS SANTOS</t>
  </si>
  <si>
    <t>MARCOS CESAR GUIMARAES DOS SANTOS</t>
  </si>
  <si>
    <t>COLEGIO ESTADUAL CLERISTON ANDRADE</t>
  </si>
  <si>
    <t>MARIA MADALENA LIMA SILVA</t>
  </si>
  <si>
    <t>COLEGIO ESTADUAL CONSELHEIRO VICENTE PACHECO DE OLIVEIRA</t>
  </si>
  <si>
    <t>CLAUDIA FERREIRA NUNES</t>
  </si>
  <si>
    <t>COLEGIO ESTADUAL COSME DE FARIAS</t>
  </si>
  <si>
    <t>ANDRE DE OLIVEIRA ROCHA</t>
  </si>
  <si>
    <t>COLEGIO ESTADUAL DA BAHIA CENTRAL</t>
  </si>
  <si>
    <t>ROSENILDA MESQUITA DE SANTANA</t>
  </si>
  <si>
    <t>COLEGIO ESTADUAL DALVA MATOS</t>
  </si>
  <si>
    <t>MARCIA MARIA ARAUJO RIBEIRO</t>
  </si>
  <si>
    <t>COLEGIO ESTADUAL DANIEL LISBOA</t>
  </si>
  <si>
    <t>RANY DE FATIMA SALDANHA CARNEIRO</t>
  </si>
  <si>
    <t>COLEGIO ESTADUAL DAVID MENDES PEREIRA</t>
  </si>
  <si>
    <t>MARILIA MALHADO DE ARAUJO SANTOS</t>
  </si>
  <si>
    <t>COLEGIO ESTADUAL DE APLICACAO ANISIO TEIXEIRA</t>
  </si>
  <si>
    <t>VALDENICE CERQUEIRA ESTRELA DE SOUSA</t>
  </si>
  <si>
    <t>COLEGIO ESTADUAL DE NOVA ESPERANCA</t>
  </si>
  <si>
    <t>LUZIA MARIA ANDRADE PEREIRA</t>
  </si>
  <si>
    <t>COLEGIO ESTADUAL DE PLATAFORMA</t>
  </si>
  <si>
    <t>ANDREA DA SILVEIRA CORDEIRO CUNHA</t>
  </si>
  <si>
    <t>COLEGIO ESTADUAL DE PRAIA GRANDE</t>
  </si>
  <si>
    <t>ROSELENE MESQUITA DE PAULA</t>
  </si>
  <si>
    <t>COLEGIO ESTADUAL DE TEMPO INTEGRAL BARROS BARRETO</t>
  </si>
  <si>
    <t>RUI CESAR CERQUEIRA DA SILVA</t>
  </si>
  <si>
    <t>ELIETE DOS SANTOS SILVA</t>
  </si>
  <si>
    <t>COLEGIO ESTADUAL DE TEMPO INTEGRAL EDUARDO BAHIANA</t>
  </si>
  <si>
    <t>IVANI ALMEIDA TELES DA SILVA</t>
  </si>
  <si>
    <t>COLEGIO ESTADUAL DE TEMPO INTEGRAL EDVALDO BRANDAO CORREIA</t>
  </si>
  <si>
    <t>FIRMINA VITERBO DE AZEVEDO</t>
  </si>
  <si>
    <t>COLEGIO ESTADUAL DE TEMPO INTEGRAL EVARISTO DA VEIGA</t>
  </si>
  <si>
    <t>ANA RITA SILVA</t>
  </si>
  <si>
    <t>COLEGIO ESTADUAL DE TEMPO INTEGRAL GOVERNADOR ROBERTO SANTOS</t>
  </si>
  <si>
    <t>ADSON MORADILLO DA SILVA</t>
  </si>
  <si>
    <t>COLEGIO ESTADUAL DE TEMPO INTEGRAL HEITOR VILLA LOBOS</t>
  </si>
  <si>
    <t>JEANA LEMOS DE OLIVEIRA</t>
  </si>
  <si>
    <t>COLEGIO ESTADUAL DE TEMPO INTEGRAL JOSE DIAS DE SALES</t>
  </si>
  <si>
    <t>JANE CLEIA DA SILVA CARNEIRO</t>
  </si>
  <si>
    <t>COLEGIO ESTADUAL DE TEMPO INTEGRAL MANOEL DEVOTO</t>
  </si>
  <si>
    <t>LUCIANO ELOY SANTOS ALVES</t>
  </si>
  <si>
    <t>COLEGIO ESTADUAL DE TEMPO INTEGRAL MESTRE PAULO DOS ANJOS</t>
  </si>
  <si>
    <t>FERNANDO DO NASCIMENTO LIMA</t>
  </si>
  <si>
    <t>COLEGIO ESTADUAL DE TEMPO INTEGRAL MINISTRO ALIOMAR BALEEIRO</t>
  </si>
  <si>
    <t>ANDREIA NASCIMENTO PASSOS</t>
  </si>
  <si>
    <t>COLEGIO ESTADUAL DE TEMPO INTEGRAL NELSON MANDELA</t>
  </si>
  <si>
    <t>OLIVIA VIRGINIA VIEIRA COSTA</t>
  </si>
  <si>
    <t>MARCIA REGO MENEZES MARQUES</t>
  </si>
  <si>
    <t>COLEGIO ESTADUAL DE TEMPO INTEGRAL PINTO DE AGUIAR</t>
  </si>
  <si>
    <t>MELISSA SOUZA MELLO</t>
  </si>
  <si>
    <t>COLEGIO ESTADUAL DE TEMPO INTEGRAL PROF PEDRO PAULO MARQUES E MARQUES</t>
  </si>
  <si>
    <t>LILIANE FONSECA DO CARMO</t>
  </si>
  <si>
    <t>COLEGIO ESTADUAL DE TEMPO INTEGRAL PROFESSOR NELSON BARROS</t>
  </si>
  <si>
    <t>ANTONIO MARCELO DE OLIVEIRA FERREIRA</t>
  </si>
  <si>
    <t>COLEGIO ESTADUAL DE TEMPO INTEGRAL PROFESSOR NOGUEIRA PASSOS</t>
  </si>
  <si>
    <t>MARCELO DA CRUZ NASCIMENTO</t>
  </si>
  <si>
    <t>COLEGIO ESTADUAL DE TEMPO INTEGRAL RENAN BALEEIRO</t>
  </si>
  <si>
    <t>ANDREA DE FATIMA CRUZ SENHORINHO</t>
  </si>
  <si>
    <t>COLEGIO ESTADUAL DE TEMPO INTEGRAL ROTARY</t>
  </si>
  <si>
    <t>DIOGO SPINOLA SODRE</t>
  </si>
  <si>
    <t>COLEGIO ESTADUAL DE TEMPO INTEGRAL SAO DANIEL COMBONI</t>
  </si>
  <si>
    <t>MONICA BONFIM DE SANTANA</t>
  </si>
  <si>
    <t>COLEGIO ESTADUAL DE TEMPO INTEGRAL ZUMBI DOS PALMARES</t>
  </si>
  <si>
    <t>ANDERSON DE ARAUJO ROSA</t>
  </si>
  <si>
    <t>COLEGIO ESTADUAL DEMOCRATICO BERTHOLDO CIRILO DOS REIS</t>
  </si>
  <si>
    <t>ANTONIO MAXIMO DANTAS ABREU</t>
  </si>
  <si>
    <t>COLEGIO ESTADUAL DEPUTADO HENRIQUE BRITO</t>
  </si>
  <si>
    <t>SELMA SAMPAIO CORREIA</t>
  </si>
  <si>
    <t>COLEGIO ESTADUAL DEPUTADO MANOEL NOVAES</t>
  </si>
  <si>
    <t>RICARDO LEITE TEIXEIRA</t>
  </si>
  <si>
    <t>COLEGIO ESTADUAL DESEMBARGADOR PEDRO RIBEIRO</t>
  </si>
  <si>
    <t>ELNEIDE JESUS ARIANY</t>
  </si>
  <si>
    <t>COLEGIO ESTADUAL DO STIEP CARLOS MARIGHELLA</t>
  </si>
  <si>
    <t>ALDAIR ALMEIDA DANTAS</t>
  </si>
  <si>
    <t>COLEGIO ESTADUAL DOIS DE JULHO</t>
  </si>
  <si>
    <t>SILVONILTON CARVALHO BASTOS</t>
  </si>
  <si>
    <t>COLEGIO ESTADUAL DONA MORA GUIMARAES</t>
  </si>
  <si>
    <t>PATRICIA BONFIM POCEIRO</t>
  </si>
  <si>
    <t>COLEGIO ESTADUAL DOUTOR AILTON PINTO DE ANDRADE</t>
  </si>
  <si>
    <t>JAQUELINE BARBOSA PINHEIRO</t>
  </si>
  <si>
    <t>COLEGIO ESTADUAL DOUTOR JOAO PEDRO DOS SANTOS</t>
  </si>
  <si>
    <t>TANIA MARCIA MAIA DE CARVALHO</t>
  </si>
  <si>
    <t>ROGERIA MARTINS DOS SANTOS</t>
  </si>
  <si>
    <t>COLEGIO ESTADUAL EDSON TENORIO DE ALBUQUERQUE</t>
  </si>
  <si>
    <t>CRISTIANE LIMA MAGALHAES DOS SANTOS</t>
  </si>
  <si>
    <t>COLEGIO ESTADUAL EURICLES DE MATOS</t>
  </si>
  <si>
    <t>SANDRA DOS SANTOS CONCEICAO MATOS</t>
  </si>
  <si>
    <t>EVERALDO CONCEICAO DUARTE JUNIOR</t>
  </si>
  <si>
    <t>COLEGIO ESTADUAL FREDERICO COSTA</t>
  </si>
  <si>
    <t>ROSEMEIRE ALFAIA DE SANTANA</t>
  </si>
  <si>
    <t>COLEGIO ESTADUAL GOES CALMON</t>
  </si>
  <si>
    <t>LUCIA GRACIETE FRAGA DE BRITO</t>
  </si>
  <si>
    <t>COLEGIO ESTADUAL GOVERNADOR LOMANTO JUNIOR</t>
  </si>
  <si>
    <t>JOSE RICARDO MONTEIRO NASCIMENTO</t>
  </si>
  <si>
    <t>COLEGIO ESTADUAL GOVERNADOR OTAVIO MANGABEIRA</t>
  </si>
  <si>
    <t>JOSE ALBERTO DE JESUS</t>
  </si>
  <si>
    <t>COLEGIO ESTADUAL HELENA CELESTINO MAGALHAES</t>
  </si>
  <si>
    <t>TATIANE COELHO DOS SANTOS</t>
  </si>
  <si>
    <t>01086099524</t>
  </si>
  <si>
    <t>COLEGIO ESTADUAL HENRIQUETA MARTINS CATHARINO</t>
  </si>
  <si>
    <t>MERCIA MARIA DE SOUZA SANTOS</t>
  </si>
  <si>
    <t>COLEGIO ESTADUAL JOAO CARIBE</t>
  </si>
  <si>
    <t>ROSILANE MARIA GOMES DE JESUS</t>
  </si>
  <si>
    <t>COLEGIO ESTADUAL JOAO DAS BOTAS</t>
  </si>
  <si>
    <t>MARISE ARAUJO SANTOS</t>
  </si>
  <si>
    <t>09239707549</t>
  </si>
  <si>
    <t>COLEGIO ESTADUAL JOSIAS DE ALMEIDA MELO</t>
  </si>
  <si>
    <t>RITA DE CASSIA COELHO MEDEIROS</t>
  </si>
  <si>
    <t>COLEGIO ESTADUAL KLEBER PACHECO</t>
  </si>
  <si>
    <t>EDMILSON GAMA SILVA</t>
  </si>
  <si>
    <t>COLEGIO ESTADUAL LEDA JESUINO DOS SANTOS</t>
  </si>
  <si>
    <t>MARIA INES SILVA VASCONCELOS</t>
  </si>
  <si>
    <t>08646376591</t>
  </si>
  <si>
    <t>COLEGIO ESTADUAL LINDEMBERGUE CARDOSO</t>
  </si>
  <si>
    <t>RAILDA FERNANDES MATO GROSSO</t>
  </si>
  <si>
    <t>COLEGIO ESTADUAL LUIS ROGERIO DE SOUZA</t>
  </si>
  <si>
    <t>MARCONI EDUARDO SILVA DE JESUS</t>
  </si>
  <si>
    <t>COLEGIO ESTADUAL LUIZ FERNANDO MACEDO COSTA</t>
  </si>
  <si>
    <t>ANGELO SOUZA OLIVEIRA</t>
  </si>
  <si>
    <t>00118686518</t>
  </si>
  <si>
    <t>COLEGIO ESTADUAL LUIZ JOSE DE OLIVEIRA</t>
  </si>
  <si>
    <t>NADILSON JOSE ANDRADE SILVA</t>
  </si>
  <si>
    <t>COLEGIO ESTADUAL LUIZ VIANA</t>
  </si>
  <si>
    <t>ANA PAULA CARDOSO RAMOS</t>
  </si>
  <si>
    <t>COLEGIO ESTADUAL MARCILIO DIAS</t>
  </si>
  <si>
    <t>ANTONIO EDSON DE LIMA SOUZA</t>
  </si>
  <si>
    <t>JOSE ANSELMO AMORIM DOS SANTOS</t>
  </si>
  <si>
    <t>COLEGIO ESTADUAL MARECHAL MASCARENHAS DE MORAIS</t>
  </si>
  <si>
    <t>ANA AMELIA MESSIAS CAMARA</t>
  </si>
  <si>
    <t>COLEGIO ESTADUAL MARIA AMELIA SANTOS</t>
  </si>
  <si>
    <t>CARLA MAYNART CALO DA SILVA SOUSA</t>
  </si>
  <si>
    <t>COLEGIO ESTADUAL MARIO AUGUSTO TEIXEIRA DE FREITAS</t>
  </si>
  <si>
    <t>JULIANA CONCEICAO DE OLIVEIRA</t>
  </si>
  <si>
    <t>02501524527</t>
  </si>
  <si>
    <t>COLEGIO ESTADUAL MARQUES DE MARICA</t>
  </si>
  <si>
    <t>ANGELA ALMEIDA ARAUJO</t>
  </si>
  <si>
    <t>COLEGIO ESTADUAL MESTRE MOA DO KATENDE</t>
  </si>
  <si>
    <t>RODRENICE SANTANA BORGES</t>
  </si>
  <si>
    <t>COLEGIO ESTADUAL MONSENHOR MANOEL BARBOSA</t>
  </si>
  <si>
    <t>ALDENIZIA DOS SANTOS</t>
  </si>
  <si>
    <t>COLEGIO ESTADUAL MONTEIRO LOBATO</t>
  </si>
  <si>
    <t>AGILDO COSTA</t>
  </si>
  <si>
    <t>COLEGIO ESTADUAL NORMA RIBEIRO</t>
  </si>
  <si>
    <t>ROSANA DE CARVALHO SOUZA ANDRADE</t>
  </si>
  <si>
    <t>COLEGIO ESTADUAL NOSSA SENHORA DE FATIMA</t>
  </si>
  <si>
    <t>CASSIA CILENE DE ALMEIDA ARAGAO</t>
  </si>
  <si>
    <t>WILSON SANTOS DE SANTANA</t>
  </si>
  <si>
    <t>COLEGIO ESTADUAL OLIVEIRA BRITO</t>
  </si>
  <si>
    <t>EDUARDO PEREIRA SANTOS</t>
  </si>
  <si>
    <t>COLEGIO ESTADUAL PADRE JOSE VASCONCELOS</t>
  </si>
  <si>
    <t>CONCEICAO MARIA DE CASTRO</t>
  </si>
  <si>
    <t>COLEGIO ESTADUAL PADRE PALMEIRA</t>
  </si>
  <si>
    <t>CIBELE AZEVEDO DA HORA SILVA</t>
  </si>
  <si>
    <t>COLEGIO ESTADUAL PAULO AMERICO DE OLIVEIRA</t>
  </si>
  <si>
    <t>TELMA MARIA DOURADO DE ANDRADE</t>
  </si>
  <si>
    <t>JORGE ALBERTO CARDOSO CASTRO</t>
  </si>
  <si>
    <t>COLEGIO ESTADUAL POLIVALENTE SAN DIEGO</t>
  </si>
  <si>
    <t>MARLENE BISPO DOS SANTOS</t>
  </si>
  <si>
    <t>COLEGIO ESTADUAL PRESIDENTE COSTA E SILVA</t>
  </si>
  <si>
    <t>RAIMUNDO NONATO COSTA MELO</t>
  </si>
  <si>
    <t>COLEGIO ESTADUAL PRINCESA IZABEL</t>
  </si>
  <si>
    <t>KATIUSSIA FELIX DOS SANTOS</t>
  </si>
  <si>
    <t>00027894509</t>
  </si>
  <si>
    <t>COLEGIO ESTADUAL PROFESSOR ARISTIDES DE SOUZA OLIVEIRA</t>
  </si>
  <si>
    <t>JEANE ALICE DA SILVA LEITE LORDELO</t>
  </si>
  <si>
    <t>COLEGIO ESTADUAL PROFESSOR CARLOS ALBERTO CERQUEIRA</t>
  </si>
  <si>
    <t>ROBERTO SOUZA FREITAS</t>
  </si>
  <si>
    <t>COLEGIO ESTADUAL PROFESSOR CARLOS BARROS</t>
  </si>
  <si>
    <t>EDIMILSON MERCES OLIVEIRA</t>
  </si>
  <si>
    <t>COLEGIO ESTADUAL PROFESSOR CARLOS SANT ANNA</t>
  </si>
  <si>
    <t>ANTONIO JORGE PEREIRA DE ABREU</t>
  </si>
  <si>
    <t>COLEGIO ESTADUAL PROFESSOR EDSON CARNEIRO</t>
  </si>
  <si>
    <t>DILCE MARIA SOUTO DE ASSIS</t>
  </si>
  <si>
    <t>COLEGIO ESTADUAL PROFESSOR GEORGE FRAGOSO MODESTO</t>
  </si>
  <si>
    <t>JOSE ANTONIO SOUZA MATOS</t>
  </si>
  <si>
    <t>COLEGIO ESTADUAL PROFESSOR JOSE BARRETO DE ARAUJO BASTOS</t>
  </si>
  <si>
    <t>AGDA CELESTE DOS SANTOS</t>
  </si>
  <si>
    <t>ELISIO SOUZA SANTOS</t>
  </si>
  <si>
    <t>COLEGIO ESTADUAL PROFESSORA ELISABETH CHAVES VELOSO</t>
  </si>
  <si>
    <t>VANIA MARIA NASCIMENTO FONSECA DA GLORIA</t>
  </si>
  <si>
    <t>COLEGIO ESTADUAL PROFESSORA GEORGINA RAMOS DA SILVA</t>
  </si>
  <si>
    <t>ARMANDO IDALENCIO DOS SANTOS FILHO</t>
  </si>
  <si>
    <t>COLEGIO ESTADUAL PROFESSORA HELOISA COSTA</t>
  </si>
  <si>
    <t>CARLUCE MESSIAS NEVES</t>
  </si>
  <si>
    <t>COLEGIO ESTADUAL PROFESSORA LEILA RUBENS FONSECA</t>
  </si>
  <si>
    <t>IVANILTON DE SANTANA SILVA</t>
  </si>
  <si>
    <t>COLEGIO ESTADUAL PROFESSORA MARIA ANITA</t>
  </si>
  <si>
    <t>CLAUDIO LUIS GOMES DOS SANTOS</t>
  </si>
  <si>
    <t>COLEGIO ESTADUAL PROFESSORA MARIA BERNADETE BRANDAO</t>
  </si>
  <si>
    <t>CLECIO ROULLET DE AZEVEDO</t>
  </si>
  <si>
    <t>COLEGIO ESTADUAL PROFESSORA MARIA DE LOURDES PARADA FRANCH</t>
  </si>
  <si>
    <t>BARBARA DE CASSIA VIEIRA</t>
  </si>
  <si>
    <t>COLEGIO ESTADUAL PROFESSORA MARIA ODETTE PITHON RAYNAL</t>
  </si>
  <si>
    <t>ESTER ALVES MARINHO DE LIMA</t>
  </si>
  <si>
    <t>COLEGIO ESTADUAL PROFESSORA MARILEINE DA SILVA</t>
  </si>
  <si>
    <t>LAURA RODRIGUES SOUZA SILVA</t>
  </si>
  <si>
    <t>COLEGIO ESTADUAL PROFESSORA NOEMIA REGO</t>
  </si>
  <si>
    <t>LUCIANO MELLO DE CARVALHO</t>
  </si>
  <si>
    <t>COLEGIO ESTADUAL RAFAEL OLIVEIRA</t>
  </si>
  <si>
    <t>TATIANA FRANCA SOUZA</t>
  </si>
  <si>
    <t>COLEGIO ESTADUAL RAPHAEL SERRAVALLE</t>
  </si>
  <si>
    <t>DENISE LAGO DE MIRANDA</t>
  </si>
  <si>
    <t>COLEGIO ESTADUAL RAYMUNDO DE ALMEIDA GOUVEIA</t>
  </si>
  <si>
    <t>ANA CARINE ARAUJO DOS SANTOS MORAIS</t>
  </si>
  <si>
    <t>COLEGIO ESTADUAL RAYMUNDO MATTA</t>
  </si>
  <si>
    <t>ANTONIO AUGUSTO COSTA</t>
  </si>
  <si>
    <t>COLEGIO ESTADUAL RUBEN DARIO</t>
  </si>
  <si>
    <t>ANTONIO LAZARO PIMENTA DE ARAUJO</t>
  </si>
  <si>
    <t>COLEGIO ESTADUAL RUTH PACHECO</t>
  </si>
  <si>
    <t>DORIS MONTEIRO RIBEIRO SOARES</t>
  </si>
  <si>
    <t>COLEGIO ESTADUAL SANTA RITA DE CASSIA</t>
  </si>
  <si>
    <t>MIRIAN OLIVEIRA MACHADO</t>
  </si>
  <si>
    <t>COLEGIO ESTADUAL SARA VIOLETA DE MELLO KERTESZ</t>
  </si>
  <si>
    <t>ROSILENE FRANCA ARAUJO REIS</t>
  </si>
  <si>
    <t>COLEGIO ESTADUAL SATELITE</t>
  </si>
  <si>
    <t>ADRINA MENDES BARBOSA</t>
  </si>
  <si>
    <t>COLEGIO ESTADUAL SATIRO DIAS</t>
  </si>
  <si>
    <t>SOANE NASCIMENTO LIMA</t>
  </si>
  <si>
    <t>COLEGIO ESTADUAL SENHOR DO BONFIM</t>
  </si>
  <si>
    <t>MARISTELA NEVES MACHADO</t>
  </si>
  <si>
    <t>COLEGIO ESTADUAL SETE DE SETEMBRO</t>
  </si>
  <si>
    <t>DIOGENES RIBEIRO DA SILVA</t>
  </si>
  <si>
    <t>COLEGIO ESTADUAL SOLANGE HORTELIO FRANCO</t>
  </si>
  <si>
    <t>LEILA MARIA SOUZA DE CARVALHO</t>
  </si>
  <si>
    <t>COLEGIO ESTADUAL TEREZA CONCEICAO MENEZES</t>
  </si>
  <si>
    <t>JAIRO DIAS DA COSTA</t>
  </si>
  <si>
    <t>09438238549</t>
  </si>
  <si>
    <t>COLEGIO ESTADUAL TEREZA HELENA MATA PIRES</t>
  </si>
  <si>
    <t>DIVANEY DOS SANTOS VIEIRA</t>
  </si>
  <si>
    <t>COLEGIO ESTADUAL THALES DE AZEVEDO</t>
  </si>
  <si>
    <t>ELISANGELA LOPES MARQUES</t>
  </si>
  <si>
    <t>07106095745</t>
  </si>
  <si>
    <t>COLEGIO ESTADUAL URSULA CATHARINO</t>
  </si>
  <si>
    <t>FERNANDA MAGALHAES DANTAS</t>
  </si>
  <si>
    <t>COLEGIO ESTADUAL VALE DOS LAGOS</t>
  </si>
  <si>
    <t>SERGIO RICARDO DE CARVALHO FURTADO</t>
  </si>
  <si>
    <t>COLEGIO ESTADUAL VERA LUX</t>
  </si>
  <si>
    <t>VLADIMIR DE CASTRO MORAES</t>
  </si>
  <si>
    <t>COLEGIO ESTADUAL VILA CANARIA</t>
  </si>
  <si>
    <t>FERNANDA SIMOES NASCIMENTO</t>
  </si>
  <si>
    <t>COLEGIO ESTADUAL VISCONDE DE MAUA</t>
  </si>
  <si>
    <t>EDILENE SOUZA DE SENA</t>
  </si>
  <si>
    <t>GIULEMAR DE SOUZA SANTANA</t>
  </si>
  <si>
    <t>COLEGIO ESTADUAL YPIRANGA</t>
  </si>
  <si>
    <t>ROSA DO AMPARO CUNHA DE MATTOS</t>
  </si>
  <si>
    <t>COLEGIO ESTADUALDE TEMPO INTEGRAL DINAH GONCALVES</t>
  </si>
  <si>
    <t>CRISTIANE CUNHA LIMA SODRE LE</t>
  </si>
  <si>
    <t>COLEGIO ESTADUALDE TEMPO INTEGRAL MARIO COSTA NETO</t>
  </si>
  <si>
    <t>MANOEL BARBOSA DE JESUS</t>
  </si>
  <si>
    <t>ESCOLA DONA JENNY GOMES</t>
  </si>
  <si>
    <t>GERUZA DE ARAUJO</t>
  </si>
  <si>
    <t>ESCOLA ESTADUAL ANISIO TEIXEIRA - CLASSE VI</t>
  </si>
  <si>
    <t>ANA CAROLINA QUEIROS FONSECA PAIM</t>
  </si>
  <si>
    <t>ESCOLA ESTADUAL BILINGUE E CAPE PARA PESSOAS COM SURDEZ WILSON LINS</t>
  </si>
  <si>
    <t>PATRICIA PEREIRA DA SILVA MACHADO</t>
  </si>
  <si>
    <t>ESCOLA ESTADUAL CASTRO ALVES</t>
  </si>
  <si>
    <t>ELAINE CRISTINA BARBOSA MONTEIRO</t>
  </si>
  <si>
    <t>ESCOLA ESTADUAL DEPUTADO NAOMAR ALCANTARA</t>
  </si>
  <si>
    <t>PALOMA VANDERLEI DA SILVA</t>
  </si>
  <si>
    <t>ESCOLA ESTADUAL DOM AVELAR BRANDAO VILELA</t>
  </si>
  <si>
    <t>TARCISIO FERREIRA DE JESUS</t>
  </si>
  <si>
    <t>ESCOLA ESTADUAL LEA LEAL</t>
  </si>
  <si>
    <t>IVANA PEREIRA DE SOUZA PINHEIRO</t>
  </si>
  <si>
    <t>ESCOLA ESTADUAL MARIA ROMANA CALMON</t>
  </si>
  <si>
    <t>MARIA DAS GRACAS DE OLIVEIRA</t>
  </si>
  <si>
    <t>ESCOLA ESTADUAL OCRIDALINA MADUREIRA</t>
  </si>
  <si>
    <t>REJANE CUNHA FREIRE BANDEIRA</t>
  </si>
  <si>
    <t>05216436782</t>
  </si>
  <si>
    <t>ESCOLA ESTADUAL PIERRE VERGER</t>
  </si>
  <si>
    <t>EDNALDO SILVA DE FREITAS</t>
  </si>
  <si>
    <t>ESCOLA ESTADUAL PRESCILIANO SILVA</t>
  </si>
  <si>
    <t>VIVIANE CARLA BANDEIRA SANTOS</t>
  </si>
  <si>
    <t>ESCOLA ESTADUAL PROFESSOR GERMANO MACHADO NETO</t>
  </si>
  <si>
    <t>TELMA LIMA DA CRUZ</t>
  </si>
  <si>
    <t>ESCOLA ESTADUAL PROFESSORA ARMANDINA MARQUES</t>
  </si>
  <si>
    <t>LUIS PAULO DE SOUSA PINTO COSTA</t>
  </si>
  <si>
    <t>02410543545</t>
  </si>
  <si>
    <t>ESCOLA ESTADUAL PROFESSORA MARIINHA TAVARES</t>
  </si>
  <si>
    <t>LUCIENE OLIVEIRA LIMA</t>
  </si>
  <si>
    <t>ESCOLA ESTADUAL PROFESSORA NATALIA VINHAES</t>
  </si>
  <si>
    <t>HILMARIA CONCEICAO CERQUEIRA</t>
  </si>
  <si>
    <t>ESCOLA ESTADUAL RAUL SA</t>
  </si>
  <si>
    <t>SABRINA LIMA DE SOUZA</t>
  </si>
  <si>
    <t>ESCOLA ESTADUAL SEVERINO VIEIRA</t>
  </si>
  <si>
    <t>ANA PAULA NEVES DOS SANTOS RODRIGUES</t>
  </si>
  <si>
    <t>ESCOLA ESTADUAL TEODORO SAMPAIO</t>
  </si>
  <si>
    <t>ELISAMGELA PEREIRA DE OLIVEIRA</t>
  </si>
  <si>
    <t>ESCOLA PROFESSOR ROBERTO SANTOS</t>
  </si>
  <si>
    <t>ETHEL ROCHA SILVEIRA DE CARVALHO</t>
  </si>
  <si>
    <t>ESCOLA VISCONDE DE ITAPARICA</t>
  </si>
  <si>
    <t>VALDEZE ANTONIA SILVA E SILVA</t>
  </si>
  <si>
    <t>COLEGIO ESTADUAL DO CAMPO ANNA JUNQUEIRA AYRES TOURINHO</t>
  </si>
  <si>
    <t>JOILMA MENEZES SALES DA CRUZ</t>
  </si>
  <si>
    <t>JOSE RAIMUNDO DE OLIVEIRA RIBEIRO</t>
  </si>
  <si>
    <t>COLEGIO EST DE TEMPO INTEGRAL MONSENHOR LUIZ FERREIRA DE BRITO</t>
  </si>
  <si>
    <t>EVANICE PEREIRA DOS SANTOS</t>
  </si>
  <si>
    <t>COLEGIO ESTADUAL DE TEMPO INTEGRAL JARDILINA DE SANTANA OLIVEIRA</t>
  </si>
  <si>
    <t>ERICO DOS SANTOS SILVA</t>
  </si>
  <si>
    <t>CENTRO EDUCACIONAL SANTO ANTONIO</t>
  </si>
  <si>
    <t>MARCIA ANTONIA DE BARROS SANTOS</t>
  </si>
  <si>
    <t>CENTRO ESTADUAL DE EDUC PROF EM SERVICOS E PROC IND IRMA DULCE</t>
  </si>
  <si>
    <t>DEBORA BELTOSO CRUZ</t>
  </si>
  <si>
    <t>COLEGIO ESTADUAL DE ARATU</t>
  </si>
  <si>
    <t>MARIA DE FATIMA CARVALHO SANTOS</t>
  </si>
  <si>
    <t>COLEGIO ESTADUAL DE TEMPO INTEGRAL ALBERTO SILVA</t>
  </si>
  <si>
    <t>EMILE DE JESUS DE LIMA</t>
  </si>
  <si>
    <t>01904713521</t>
  </si>
  <si>
    <t>COLEGIO ESTADUAL DOUTOR BERLINDO MAMEDE DE OLIVEIRA</t>
  </si>
  <si>
    <t>IRILENE SANTANA SOUZA</t>
  </si>
  <si>
    <t>IRADIS TEOLINA FERREIRA DA SILVA</t>
  </si>
  <si>
    <t>COLEGIO ESTADUAL MANOEL DE JESUS</t>
  </si>
  <si>
    <t>EDIMAR DOS SANTOS SANTO</t>
  </si>
  <si>
    <t>01858783500</t>
  </si>
  <si>
    <t>COLEGIO ESTADUAL POLIVALENTE DE ARATU</t>
  </si>
  <si>
    <t>JOSENILDA MOITINHO SENA</t>
  </si>
  <si>
    <t>COLEGIO ESTADUAL REGINA SIMOES</t>
  </si>
  <si>
    <t>SHEILA MACEDO PINTO DE SOUSA</t>
  </si>
  <si>
    <t>COLEGIO ESTADUAL REITOR MIGUEL CALMON</t>
  </si>
  <si>
    <t>EUDES RODRIGUES DA SILVA</t>
  </si>
  <si>
    <t>CENTRO ESTADUAL DE EDUCACAO PROFISSIONAL DO OCEANO</t>
  </si>
  <si>
    <t>ARLON REIS LIMA</t>
  </si>
  <si>
    <t>COLEGIO ESTADUAL DESEMBARGADOR JULIO VIRGINIO DE SANTANA</t>
  </si>
  <si>
    <t>DENIVALDO DE SANTANA DA SILVA</t>
  </si>
  <si>
    <t>COLEGIO ESTADUAL JURACY MAGALHAES JUNIOR</t>
  </si>
  <si>
    <t>CLAUDIA MARIA DA SILVA MENEZES</t>
  </si>
  <si>
    <t>NTE-27</t>
  </si>
  <si>
    <t>COLEGIO ESTADUAL DE TEMPO INTEGRAL DE BELMONTE</t>
  </si>
  <si>
    <t>JULIANA SOUZA DE AQUINO</t>
  </si>
  <si>
    <t>01633943500</t>
  </si>
  <si>
    <t>CENTRO TERRITORIAL DE EDUCACAO PROFISSIONAL DA COSTA DO DESCOBRIMENTO</t>
  </si>
  <si>
    <t>SALATIELE PEREIRA DA SILVA CEO</t>
  </si>
  <si>
    <t>00193082560</t>
  </si>
  <si>
    <t>COLEGIO ESTADUAL BADEN POWELL</t>
  </si>
  <si>
    <t>RONALDO SANTANA PEREIRA</t>
  </si>
  <si>
    <t>COLEGIO ESTADUAL ELOYNA BARRADAS</t>
  </si>
  <si>
    <t>ISRAEL MATOS MAGNO</t>
  </si>
  <si>
    <t>COMPLEXO INTEGRADO DE EDUCACAO BASICA PROFISSIONAL E TECNOLOGIA</t>
  </si>
  <si>
    <t>CLAUDIONOR PEREIRA TEIXEIRA</t>
  </si>
  <si>
    <t>02554604576</t>
  </si>
  <si>
    <t>COLEGIO ESTADUAL JESUS MOURA</t>
  </si>
  <si>
    <t>NEILSON CASTRO SOARES</t>
  </si>
  <si>
    <t>06390624581</t>
  </si>
  <si>
    <t>COLEGIO ESTADUAL LOIDE ALCANTARA NEVES</t>
  </si>
  <si>
    <t>CELETE PEREIRA PINHO</t>
  </si>
  <si>
    <t>COLEGIO ESTADUAL CLOVIS ADOLPHO STOLZE</t>
  </si>
  <si>
    <t>ERICA SANTOS DIAS BATISTA</t>
  </si>
  <si>
    <t>01662233523</t>
  </si>
  <si>
    <t>CENTRO ESTADUAL DE EDUCACAO PROFISSIONAL 2 DE JULHO</t>
  </si>
  <si>
    <t>GLEISE SILVA ALVES</t>
  </si>
  <si>
    <t>01110536500</t>
  </si>
  <si>
    <t>COLEGIO ESTADUAL ARRAIAL D AJUDA - CEAA</t>
  </si>
  <si>
    <t>DEISE EVANGELISTA FERNANDES PEREIRA SOUSA</t>
  </si>
  <si>
    <t>00861503597</t>
  </si>
  <si>
    <t>COLEGIO ESTADUAL DE TEMPO INTEGRAL DE PORTO SEGURO</t>
  </si>
  <si>
    <t>LIZZIANE DO NASCIMENTO SANTOS SILVA</t>
  </si>
  <si>
    <t>COLEGIO ESTADUAL DE TRANCOSO</t>
  </si>
  <si>
    <t>ELOA TAKACY PRUDENTE</t>
  </si>
  <si>
    <t>COLEGIO ESTADUAL DO CAMPO DOUTOR ERALDO TINOCO</t>
  </si>
  <si>
    <t>JEORGE LUIS MARTINS DE OLIVEIRA</t>
  </si>
  <si>
    <t>COLEGIO ESTADUAL INDIGENA PATAXO BARRA VELHA</t>
  </si>
  <si>
    <t>KAIONES BRAZ DOS SANTOS</t>
  </si>
  <si>
    <t>04849818544</t>
  </si>
  <si>
    <t>COMPLEXO INTEGRADO DE EDUC BASICA PROFIS E TECNOLOGICA DE PORTO SEGURO</t>
  </si>
  <si>
    <t>WELLINGTON SALGADO RODRIGUES</t>
  </si>
  <si>
    <t>02797819624</t>
  </si>
  <si>
    <t>COLEGIO ESTADUAL INDIGENA COROA VERMELHA</t>
  </si>
  <si>
    <t>RAILSON SENA BRAZ CONCEICAO</t>
  </si>
  <si>
    <t>COLEGIO ESTADUAL PROFESSORA TEREZINHA SCARAMUSSA</t>
  </si>
  <si>
    <t>NAISANGELA CARRILHO DE OLIVEIRA</t>
  </si>
  <si>
    <t>FUNDAMENTAL SIGEDUC 2026</t>
  </si>
  <si>
    <t>FUNDAMENTAL INTEGRAL SIGEDUC 2026</t>
  </si>
  <si>
    <t>MEDIO PARCIAL SIGEDUC 2026</t>
  </si>
  <si>
    <t>MEDIO INTEGRAL SIGEDUC 2026</t>
  </si>
  <si>
    <t>EJA FUNDAMENTAL/ MEDIO SIGEDUC 2026</t>
  </si>
  <si>
    <t>CJCC SIGEDUC 2026</t>
  </si>
  <si>
    <t>EDUCAÇÃO ESPECIAL SIGEDUC 2026</t>
  </si>
  <si>
    <t>TOTAL ALUNOS INF/EFUND SIGEDUC 2026</t>
  </si>
  <si>
    <t>QTD ALUNOS SERIE SEDE + ANEXOS SIGEDUC 2026</t>
  </si>
  <si>
    <t>FUNDAMENTAL 2025</t>
  </si>
  <si>
    <t>FUNDAMENTAL INTEGRAL 2025</t>
  </si>
  <si>
    <t>MÉDIO PARCIAL 2025</t>
  </si>
  <si>
    <t>MÉDIO INTEGRAL 2025</t>
  </si>
  <si>
    <t>EJA FUNDAMENTAL/ MEDIO 2025</t>
  </si>
  <si>
    <t>CJCC 2025</t>
  </si>
  <si>
    <t>EDUCAÇÃO ESPECIAL 2025</t>
  </si>
  <si>
    <t>TOTAL ALUNOS INF/EFUND 2025</t>
  </si>
  <si>
    <t>QTD ALUNOS SERIE SEDE + ANEXOS 2025</t>
  </si>
  <si>
    <t>TOTAL ALUNOS ENSINO MÉDIO 2025</t>
  </si>
  <si>
    <t>TOTAL ALUNOS ENSINO MÉDIO SIGEDUC 2026</t>
  </si>
  <si>
    <t>EDUCADAO ESPECIAL</t>
  </si>
  <si>
    <t>CENTRO TERRITORIAL DE EDUCADAO PROFISSIONAL</t>
  </si>
  <si>
    <t>ITAGUADU DA BAHIA</t>
  </si>
  <si>
    <t>BROTAS DE MADAUBAS</t>
  </si>
  <si>
    <t>RIADHO DE SANTANA</t>
  </si>
  <si>
    <t>ARADI</t>
  </si>
  <si>
    <t>ARATADA</t>
  </si>
  <si>
    <t>CAMADAN</t>
  </si>
  <si>
    <t>COARADI</t>
  </si>
  <si>
    <t>ITADARE</t>
  </si>
  <si>
    <t>ALCOBADA</t>
  </si>
  <si>
    <t>MADARANI</t>
  </si>
  <si>
    <t>MARADAS</t>
  </si>
  <si>
    <t>CURADA</t>
  </si>
  <si>
    <t>BADIA DO RIO GRANDE</t>
  </si>
  <si>
    <t>RIADHAO DAS NEVES</t>
  </si>
  <si>
    <t>BADIA DO PARAMIRIM</t>
  </si>
  <si>
    <t>MADAUBAS</t>
  </si>
  <si>
    <t>CADULE</t>
  </si>
  <si>
    <t>ITUADU</t>
  </si>
  <si>
    <t>TANHADU</t>
  </si>
  <si>
    <t>IADU</t>
  </si>
  <si>
    <t>MADAJUBA</t>
  </si>
  <si>
    <t>BADIA DO JADUÍPE</t>
  </si>
  <si>
    <t>RIADHAO DO JADUIPE</t>
  </si>
  <si>
    <t>SAO JOSE DO JADUIPE</t>
  </si>
  <si>
    <t>JADOBINA</t>
  </si>
  <si>
    <t>ADAJUTIBA</t>
  </si>
  <si>
    <t>ARADAS</t>
  </si>
  <si>
    <t>CONCEICAO DO JADUIPE</t>
  </si>
  <si>
    <t>CORADAO DE MARIA</t>
  </si>
  <si>
    <t>ARADATU</t>
  </si>
  <si>
    <t>JADARADI</t>
  </si>
  <si>
    <t>CABADEIRAS DO PARAGUADU</t>
  </si>
  <si>
    <t>CADHOEIRA</t>
  </si>
  <si>
    <t>DOM MADEDO COSTA</t>
  </si>
  <si>
    <t>SAPEADU</t>
  </si>
  <si>
    <t>BADIA DO RIO CORRENTE</t>
  </si>
  <si>
    <t>MADURURE</t>
  </si>
  <si>
    <t>PINDOBADU</t>
  </si>
  <si>
    <t>CAMADARI</t>
  </si>
  <si>
    <t>VALOR DA PORTARIA ANTIGA</t>
  </si>
  <si>
    <t>valor da 1ª parcela do processo 2025</t>
  </si>
  <si>
    <t xml:space="preserve"> aluno 2025</t>
  </si>
  <si>
    <t>valor diferença 2026</t>
  </si>
  <si>
    <t>alunos 2026</t>
  </si>
  <si>
    <t>001-Entregue</t>
  </si>
  <si>
    <t>Colegio Estadual Maria Quiteria</t>
  </si>
  <si>
    <t>Colegio Estadual Indigena Paje Roque Moises Da Silva</t>
  </si>
  <si>
    <t>Colegio Estadual Suzana De Araujo Bomfim</t>
  </si>
  <si>
    <t>Colegio Estadual De Tempo Integral Cleonice Olegario Dos Santos</t>
  </si>
  <si>
    <t>Colegio Estadual Professora Carmenilza De Araujo Lima De Matos</t>
  </si>
  <si>
    <t>Colegio Estadual De Tempo Integral De Bonito</t>
  </si>
  <si>
    <t>Colegio Estadual De Tempo Integral De Ibicoara</t>
  </si>
  <si>
    <t>Colegio Estadual De Tempo Integral De Iraquara</t>
  </si>
  <si>
    <t>Colegio Estadual Edilson Joaquim Dos Santos</t>
  </si>
  <si>
    <t>Colegio Estadual Professora Nilde Maria Monteiro Xavier</t>
  </si>
  <si>
    <t>Colegio Estadual Carlos Souto - Tempo Integral</t>
  </si>
  <si>
    <t>Colegio Estadual De Biritinga</t>
  </si>
  <si>
    <t>Colegio Estadual Jose Rufino</t>
  </si>
  <si>
    <t>Colegio Estadual Osmilton Batista Souza</t>
  </si>
  <si>
    <t>Colegio Estadual Senhor Do Bonfim</t>
  </si>
  <si>
    <t>Colegio Estadual Do Campo De Pedra Vermelha</t>
  </si>
  <si>
    <t>Colegio Estadual Manoel Guimaraes Santana</t>
  </si>
  <si>
    <t>Colegio Estadual Jose Leitao</t>
  </si>
  <si>
    <t>Colegio Estadual Necy Novaes</t>
  </si>
  <si>
    <t>Colegio Estadual Do Campo Aluizio Carneiro Da Silva</t>
  </si>
  <si>
    <t>Colegio Estadual Do Campo De Santana</t>
  </si>
  <si>
    <t>Colegio Estadual Romulo Galvao</t>
  </si>
  <si>
    <t>Colegio Estadual De Valente</t>
  </si>
  <si>
    <t>Colegio Estadual Senador Luiz Viana Filho</t>
  </si>
  <si>
    <t>Colegio Estadual Braulio Xavier</t>
  </si>
  <si>
    <t>Colegio Estadual Lomanto Junior</t>
  </si>
  <si>
    <t>Colegio Estadual Indigena Tupinamba Serra Do Padeiro</t>
  </si>
  <si>
    <t>Colegio Estadual De Tempo Integral De Canavieiras</t>
  </si>
  <si>
    <t>Colegio Estadual Indigena Tupinamba De Acuipe De Baixo</t>
  </si>
  <si>
    <t>Colegio Estadual Indigena Tupinamba De Olivenca</t>
  </si>
  <si>
    <t>Escola Estadual Indigena Tupinamba De Abaete</t>
  </si>
  <si>
    <t>Centro Estadual De Educacao Profissional Do Chocolate Nelson Schaun</t>
  </si>
  <si>
    <t>Colegio Estadual De Tempo Integral Jorge Amado</t>
  </si>
  <si>
    <t>Colegio Estadual Professor Fabio Araripe Goulart</t>
  </si>
  <si>
    <t>Colegio Estadual De Salobrinho</t>
  </si>
  <si>
    <t>Complexo Integrado De Educ Basica Profis E Tecnologica De Itabuna</t>
  </si>
  <si>
    <t>Colegio Estadual Adonias Filho</t>
  </si>
  <si>
    <t>Colegio Estadual Inacio Tosta Filho</t>
  </si>
  <si>
    <t>Colegio Estadual Amelia Amado</t>
  </si>
  <si>
    <t>Centro Territorial De Educacao Profissional Do Litoral Sul</t>
  </si>
  <si>
    <t>Colegio Estadual Carolina Severiano Ribeiro</t>
  </si>
  <si>
    <t>Colegio Estadual Da Aldeia Indigena Caramuru Paraguacu</t>
  </si>
  <si>
    <t>Colegio Estadual Gerson De Souza Melo Pataxo</t>
  </si>
  <si>
    <t>Colegio Estadual Jorge Amado</t>
  </si>
  <si>
    <t>Colegio Estadual 13 De Junho</t>
  </si>
  <si>
    <t>Colegio Estadual Menandro Minahim</t>
  </si>
  <si>
    <t>Colegio Estadual Do Campo De Serra Grande</t>
  </si>
  <si>
    <t>Colegio Estadual Candido Meireles</t>
  </si>
  <si>
    <t>Colegio Estadual Indigena Tanara Pataxo Pequi/gurita</t>
  </si>
  <si>
    <t>Colegio Estadual Francisco Silva Passos</t>
  </si>
  <si>
    <t>Colegio Estadual Santa Bernadete</t>
  </si>
  <si>
    <t>Colegio Estadual Ananias Carlos Do Nascimento</t>
  </si>
  <si>
    <t>Escola Estadual Indigena Nossa Senhora De Lourdes</t>
  </si>
  <si>
    <t>Colegio Estadual Pedro Raymundo Moreira Rego</t>
  </si>
  <si>
    <t>Colegio Estadual Cecilio Mattos</t>
  </si>
  <si>
    <t>Colegio Estadual Agostinho Muniz</t>
  </si>
  <si>
    <t>Centro De Apoio Pedagogico Especializado - Cape Juazeiro</t>
  </si>
  <si>
    <t>Colegio Estadual Reitor Edgard Santos</t>
  </si>
  <si>
    <t>Colegio Estadual Jorge Khoury</t>
  </si>
  <si>
    <t>Colegio Estadual Vila Sao Joaquim</t>
  </si>
  <si>
    <t>Colegio Estadual Do Campo Professor Edivaldo Machado Boaventura</t>
  </si>
  <si>
    <t>Colegio Estadual De Cristopolis</t>
  </si>
  <si>
    <t>Colegio Estadual Professora Maria Helena Oliveira</t>
  </si>
  <si>
    <t>Complexo Integrado De Educ Basica Profis E Tecnologica-ciebtec</t>
  </si>
  <si>
    <t>Colegio Estadual De Tempo Integral Jose Caires Araujo</t>
  </si>
  <si>
    <t>Colegio Estadual De Tempo Integral De Malhada De Pedras</t>
  </si>
  <si>
    <t>Colegio Estadual Anisio Teixeira</t>
  </si>
  <si>
    <t>Colegio Estadual Professora Lia Publio De Castro</t>
  </si>
  <si>
    <t>Colegio Estadual Boa Vista Do Tupim</t>
  </si>
  <si>
    <t>Colegio Modelo Luis Eduardo Magalhaes</t>
  </si>
  <si>
    <t>Colegio Estadual Centenario</t>
  </si>
  <si>
    <t>Colegio Estadual Geovania Nogueira Nunes</t>
  </si>
  <si>
    <t>Colegio Estadual Professora Aydil Lima Dos Santos</t>
  </si>
  <si>
    <t>Colegio Estadual Ana Lucia Magalhaes</t>
  </si>
  <si>
    <t>Colegio Estadual Do Campo Santo Antonio Do Argoim</t>
  </si>
  <si>
    <t>Colegio Estadual Professora Adjaci Martins Durans</t>
  </si>
  <si>
    <t>Colegio Estadual Castro Alves</t>
  </si>
  <si>
    <t>Colegio Estadual De Tempo Integral Joao Francisco Da Silva</t>
  </si>
  <si>
    <t>Colegio Estadual Maria Jose Bastos Silva</t>
  </si>
  <si>
    <t>Colegio Estadual Antonio De Deus Seixas</t>
  </si>
  <si>
    <t>Colegio Estadual Celso Mendes De Lima</t>
  </si>
  <si>
    <t>Colegio Estadual De Tempo Integral Celina Saraiva</t>
  </si>
  <si>
    <t>Colegio Estadual Professor Carlos Santana</t>
  </si>
  <si>
    <t>Colegio Estadual Doutor Luiz Viana Filho</t>
  </si>
  <si>
    <t>Colegio Estadual Eliel Martins</t>
  </si>
  <si>
    <t>Colegio Estadual Arthur Vieira De Oliveira</t>
  </si>
  <si>
    <t>Colegio Estadual De Tempo Integral Prof Ana Alice Figueredo Dos Santos</t>
  </si>
  <si>
    <t>Colegio Estadual Do Campo Maria Quiteria</t>
  </si>
  <si>
    <t>Colegio Estadual Do Campo Joao Baptista Carneiro</t>
  </si>
  <si>
    <t>Colegio Estadual Governador Luiz Viana Filho</t>
  </si>
  <si>
    <t>Colegio Estadual Hilda Carneiro</t>
  </si>
  <si>
    <t>Colegio Est De Tempo Integral Prof Ana Angelica Vergne De Morais</t>
  </si>
  <si>
    <t>Colegio Estadual Santo Antonio</t>
  </si>
  <si>
    <t>Colegio Estadual Do Campo Padre Henrique Alves Borges</t>
  </si>
  <si>
    <t>Colegio Georgina Soares Nascimento</t>
  </si>
  <si>
    <t>Colegio Estadual De Tempo Integral Georgina De Melo Erismann</t>
  </si>
  <si>
    <t>Centro Integrado De Educacao Assis Chateaubriand</t>
  </si>
  <si>
    <t>Colegio Estadual Rotary</t>
  </si>
  <si>
    <t>Colegio Da Policia Militar Cpm Diva Portela</t>
  </si>
  <si>
    <t>Colegio Estadual Doutor Jair Santos Silva</t>
  </si>
  <si>
    <t>Colegio Estadual Durvalina Carneiro</t>
  </si>
  <si>
    <t>Colegio Estadual De Tempo Integral Aureo Filho</t>
  </si>
  <si>
    <t>Colegio Estadual Professor Carlos Valadares</t>
  </si>
  <si>
    <t>Colegio Estadual De Tempo Integral Novis Filho</t>
  </si>
  <si>
    <t>Colegio Estadual Assis Valente</t>
  </si>
  <si>
    <t>Colegio Estadual Terra Nova</t>
  </si>
  <si>
    <t>Colegio Estadual Alberico Gomes Santana</t>
  </si>
  <si>
    <t>Colegio Est Quilombola De Tempo Integral Da Bacia Do Iguape</t>
  </si>
  <si>
    <t>Colegio Estadual Do Campo De Castro Alves</t>
  </si>
  <si>
    <t>Colegio Estadual Do Campo Nossa Senhora Da Conceicao</t>
  </si>
  <si>
    <t>Colegio Estadual De Tempo Integral De Maragogipe - Cetim (antigo Gerhard Meyer Suerdieck)</t>
  </si>
  <si>
    <t>Centro Estadual De Educacao Profissional Do Vale Do Paraguacu</t>
  </si>
  <si>
    <t>Colegio Estadual Doutor Jose Marcelino De Souza</t>
  </si>
  <si>
    <t>Colegio Estadual De Tempo Integral De Salinas Da Margarida</t>
  </si>
  <si>
    <t>Centro Est De Educ Profissional Em Turismo Do Leste Baiano</t>
  </si>
  <si>
    <t>Colegio Estadual De Tempo Integral Teodoro Sampaio</t>
  </si>
  <si>
    <t>Colegio Estadual Democratico Dr. Romulo Almeida</t>
  </si>
  <si>
    <t>Colegio Estadual Do Campo Anativo Do Sacramento</t>
  </si>
  <si>
    <t>Colegio Estadual Nossa Senhora Da Conceicao</t>
  </si>
  <si>
    <t>Centro Territorial De Educacao Profissional Do Medio Rio Das Contas</t>
  </si>
  <si>
    <t>Colegio Estadual De Ubata</t>
  </si>
  <si>
    <t>Colegio Estadual De Tempo Integral De Pindobacu</t>
  </si>
  <si>
    <t>Colegio Estadual Camacari</t>
  </si>
  <si>
    <t>Colegio Estadual Jose De Freitas Mascarenhas</t>
  </si>
  <si>
    <t>Centro Territorial De Educacao Profissional Da Regiao Metropolitana</t>
  </si>
  <si>
    <t>Colegio Estadual De Monte Gordo</t>
  </si>
  <si>
    <t>Colegio Estadual Professora Nadir Araujo Copque</t>
  </si>
  <si>
    <t>Centro Territo. De Educ. Profis. De Dias D Avila-cetep De Dias D Avila</t>
  </si>
  <si>
    <t>Colegio Estadual Professor Edilson Souto Freire</t>
  </si>
  <si>
    <t>Colegio Estadual Francisco Pereira Franco</t>
  </si>
  <si>
    <t>Centro Est De Educacao Profis Em Tecnologia Informacao E Comunicacao</t>
  </si>
  <si>
    <t>Colegio Estadual Hermano Gouveia Neto</t>
  </si>
  <si>
    <t>Colegio Estadual Americo Simas</t>
  </si>
  <si>
    <t>Colegio Estadual De Tempo Integral De Portao</t>
  </si>
  <si>
    <t>Colegio Estadual Alaor Coutinho</t>
  </si>
  <si>
    <t>Colegio Estadual De Tempo Integral De Mata De Sao Joao</t>
  </si>
  <si>
    <t>Colegio Estadual Luis Eduardo Magalhaes</t>
  </si>
  <si>
    <t>Colegio Estadual De Tempo Integral Sao Daniel Comboni</t>
  </si>
  <si>
    <t>Colegio Estadual Thales De Azevedo</t>
  </si>
  <si>
    <t>Colegio Estadual Padre Palmeira</t>
  </si>
  <si>
    <t>Colegio Estadual Almirante Barroso</t>
  </si>
  <si>
    <t>Colegio Estadual Maria Amelia Santos</t>
  </si>
  <si>
    <t>Colegio Estadual Doutor Ailton Pinto De Andrade</t>
  </si>
  <si>
    <t>Colegio Estadual Alipio Franca</t>
  </si>
  <si>
    <t>Colegio Estadual Anfrisia Santiago</t>
  </si>
  <si>
    <t>Colegio Da Policia Militar - Cpm Joao Florencio Gomes</t>
  </si>
  <si>
    <t>Colegio Da Policia Militar - Unidade I Cpm Dendezeiros</t>
  </si>
  <si>
    <t>Colegio Estadual Marechal Mascarenhas De Morais</t>
  </si>
  <si>
    <t>Colegio Estadual Satelite</t>
  </si>
  <si>
    <t>Colegio Estadual De Tempo Integral Prof Pedro Paulo Marques E Marques</t>
  </si>
  <si>
    <t>Colegio Estadual Yeda Barradas Carneiro</t>
  </si>
  <si>
    <t>Escola Estadual Professora Armandina Marques</t>
  </si>
  <si>
    <t>Colegio Estadual Professora Maria Anita</t>
  </si>
  <si>
    <t>Colegio Da Policia Militar - Cpm Dona Leonor Calmon</t>
  </si>
  <si>
    <t>Colegio Estadual Oliveira Brito</t>
  </si>
  <si>
    <t>Colegio Estadual Vale Dos Lagos</t>
  </si>
  <si>
    <t>Colegio Estadual Professor Romulo Almeida</t>
  </si>
  <si>
    <t>Colegio Estadual De Nova Esperanca</t>
  </si>
  <si>
    <t>Colegio Estadual Artur De Sales</t>
  </si>
  <si>
    <t>Colegio Estadual Luis Rogerio De Souza</t>
  </si>
  <si>
    <t>Colegio Estadual Helena Celestino Magalhaes</t>
  </si>
  <si>
    <t>Colegio Estadual Helena Magalhaes</t>
  </si>
  <si>
    <t>Colegio Estadual Tereza Helena Mata Pires</t>
  </si>
  <si>
    <t>Escola Estadual Presciliano Silva</t>
  </si>
  <si>
    <t>Colegio Estadual Ypiranga</t>
  </si>
  <si>
    <t>Escola Estadual Raul Sa</t>
  </si>
  <si>
    <t>Colegio Estadual Pinto De Aguiar</t>
  </si>
  <si>
    <t>Colegio Estadual Mario Costa Neto</t>
  </si>
  <si>
    <t>Colegio Estadual Pedro Calmon</t>
  </si>
  <si>
    <t>Colegio Estadual Assis Chateaubriand</t>
  </si>
  <si>
    <t>Colegio Estadual Norma Ribeiro</t>
  </si>
  <si>
    <t>Colegio Estadual Abilio Cesar Borges</t>
  </si>
  <si>
    <t>Colegio Estadual Dois De Julho</t>
  </si>
  <si>
    <t>Colegio Estadual Kleber Pacheco</t>
  </si>
  <si>
    <t>Colegio Estadual De Tempo Integral Zumbi Dos Palmares</t>
  </si>
  <si>
    <t>Centro Est Prof Em Saude E Tecn Da Inf Carlos Corr De Menezes Santanna</t>
  </si>
  <si>
    <t>Colegio Estadual Satiro Dias</t>
  </si>
  <si>
    <t>Colegio Estadual Cesare Casali</t>
  </si>
  <si>
    <t>Colegio Estadual Professora Georgina Ramos Da Silva</t>
  </si>
  <si>
    <t>Colegio Estadual Azevedo Fernandes</t>
  </si>
  <si>
    <t>Colegio Estadual Edvaldo Brandao Correia</t>
  </si>
  <si>
    <t>Colegio Estadual Eraldo Tinoco</t>
  </si>
  <si>
    <t>Colegio Estadual Sete De Setembro</t>
  </si>
  <si>
    <t>Colegio Estadual Raymundo De Almeida Gouveia</t>
  </si>
  <si>
    <t>Colegio Estadual Frederico Costa</t>
  </si>
  <si>
    <t>Colegio Estadual Professor Nelson Barros</t>
  </si>
  <si>
    <t>Colegio Estadual Barros Barreto</t>
  </si>
  <si>
    <t>Colegio Estadual Professora Maria Odette Pithon Raynal</t>
  </si>
  <si>
    <t>Colegio Estadual Conselheiro Vicente Pacheco De Oliveira</t>
  </si>
  <si>
    <t>Colegio Estadual Mestre Moa Do Katende</t>
  </si>
  <si>
    <t>Colegio Estadual Solange Hortelio Franco</t>
  </si>
  <si>
    <t>Colegio Estadual Vila Canaria</t>
  </si>
  <si>
    <t>Colegio Estadual Professor Jose Barreto De Araujo Bastos</t>
  </si>
  <si>
    <t>Centro Est Educ Prof Gestao Negocios Turismo Luiz Navarro De Brito</t>
  </si>
  <si>
    <t>Colegio Estadual Nelson Mandela</t>
  </si>
  <si>
    <t>Colegio Estadual Professora Leila Rubens Fonseca</t>
  </si>
  <si>
    <t>Colegio Estadual Henriqueta Martins Catharino</t>
  </si>
  <si>
    <t>Colegio Estadual Alfredo Magalhaes</t>
  </si>
  <si>
    <t>Colegio Estadual Lindembergue Cardoso</t>
  </si>
  <si>
    <t>Colegio Estadual Duque De Caxias</t>
  </si>
  <si>
    <t>Escola Estadual Ocridalina Madureira</t>
  </si>
  <si>
    <t>Colegio Estadual De Tempo Integral Jose Dias De Sales</t>
  </si>
  <si>
    <t>Colegio Estadual Clarice Santiago Dos Santos</t>
  </si>
  <si>
    <t>Colegio Estadual Doutor Joao Pedro Dos Santos</t>
  </si>
  <si>
    <t>Colegio Estadual Bento Goncalves</t>
  </si>
  <si>
    <t>Colegio Estadual Euricles De Matos</t>
  </si>
  <si>
    <t>Colegio Estadual Antonio Carlos Magalhaes</t>
  </si>
  <si>
    <t>Colegio Estadual Cidade De Curitiba</t>
  </si>
  <si>
    <t>Colegio Estadual Professor Carlos Barros</t>
  </si>
  <si>
    <t>Centro Educacional Edgar Santos</t>
  </si>
  <si>
    <t>Colegio Estadual Cleriston Andrade</t>
  </si>
  <si>
    <t>Centro Estad De Educ, Inovacao E Formacao Da Bahia-ceeifor- Mae Stella</t>
  </si>
  <si>
    <t>Colegio Estadual Professora Elisabeth Chaves Veloso</t>
  </si>
  <si>
    <t>Centro Educacional Carneiro Ribeiro - Classe Ii</t>
  </si>
  <si>
    <t>Colegio Estadual Cosme De Farias</t>
  </si>
  <si>
    <t>Colegio Estadual Governador Otavio Mangabeira</t>
  </si>
  <si>
    <t>Centro Educacional Carneiro Ribeiro - Escola Parque</t>
  </si>
  <si>
    <t>Colegio Estadual Rafael Oliveira</t>
  </si>
  <si>
    <t>Escola Visconde De Itaparica</t>
  </si>
  <si>
    <t>Colegio Estadual Padre Jose Vasconcelos</t>
  </si>
  <si>
    <t>Colegio Estadual Heitor Villa Lobos</t>
  </si>
  <si>
    <t>Colegio Estadual Professora Heloisa Costa</t>
  </si>
  <si>
    <t>Colegio Estadual Do Campo Anna Junqueira Ayres Tourinho</t>
  </si>
  <si>
    <t>Colegio Estadual Martinho Salles Brasil</t>
  </si>
  <si>
    <t>Colegio Polivalente Monsenhor Luiz Ferreira De Brito</t>
  </si>
  <si>
    <t>Colegio Estadual Doutor Berlindo Mamede De Oliveira</t>
  </si>
  <si>
    <t>Colegio Estadual Reitor Miguel Calmon</t>
  </si>
  <si>
    <t>Colegio Estadual De Aratu</t>
  </si>
  <si>
    <t>Colegio Estadual Manoel De Jesus</t>
  </si>
  <si>
    <t>Colegio Estadual Alberto Silva</t>
  </si>
  <si>
    <t>Colegio Estadual Regina Simoes</t>
  </si>
  <si>
    <t>Colegio Agostinho Froes Da Mota</t>
  </si>
  <si>
    <t>Escola Reverendo Severino Soares</t>
  </si>
  <si>
    <t>Colegio Joao Durval Carneiro</t>
  </si>
  <si>
    <t>Col Est Do Campo Carlos Humberto De Miranda Pereira Mello</t>
  </si>
  <si>
    <t>Colegio Estadual Professora Irenil Costa Brandao</t>
  </si>
  <si>
    <t>Escola Estadual Rural Taylor Egidio</t>
  </si>
  <si>
    <t>Colegio Estadual Nossa Senhora Aparecida</t>
  </si>
  <si>
    <t>Colegio Estadual Isabel Araujo Da Silva</t>
  </si>
  <si>
    <t>Colegio Estadual Professora Maria Macedo Vieira De Brito</t>
  </si>
  <si>
    <t>Colegio Estadual Antonieta Xavier Siqueira Santos</t>
  </si>
  <si>
    <t>Colegio Estadual Paulo Freire</t>
  </si>
  <si>
    <t>Colegio Estadual Dom Pedro I</t>
  </si>
  <si>
    <t>Colegio Estadual Domingos Barros De Azevedo</t>
  </si>
  <si>
    <t>Colegio Estadual De Tempo Integral Professora Celia Santos Andrade</t>
  </si>
  <si>
    <t>Colegio Estadual Doutor Luis De Moura Bastos</t>
  </si>
  <si>
    <t>Colegio Estadual Joao Ubaldo Ribeiro</t>
  </si>
  <si>
    <t>Colegio Estadual Imaculada Conceicao</t>
  </si>
  <si>
    <t>Colegio Estadual Eduardo Catalao</t>
  </si>
  <si>
    <t>Colegio Estadual General Sampaio</t>
  </si>
  <si>
    <t>Instituto De Educacao Anisio Teixeira</t>
  </si>
  <si>
    <t>Centro Territorial De Educacao Profissional Do Sertao Produtivo</t>
  </si>
  <si>
    <t>Colegio Estadual Luiz Viana Filho</t>
  </si>
  <si>
    <t>Colegio Estadual Getulio Vargas</t>
  </si>
  <si>
    <t>Centro Territorial De Educacao Profissional Santa Bernadete</t>
  </si>
  <si>
    <t>Centro Territorial De Educacao Profissional Litoral Sul Ii</t>
  </si>
  <si>
    <t>Colegio Estadual Edivaldo Boaventura</t>
  </si>
  <si>
    <t>Colegio Estadual Deputado Horacio De Matos</t>
  </si>
  <si>
    <t>Colegio Estadual Jose Lourenco De Carvalho</t>
  </si>
  <si>
    <t>Colegio Estadual Professora Maria Leide De Oliveira</t>
  </si>
  <si>
    <t>Colegio Estadual Maria Isabel De Melo Goes</t>
  </si>
  <si>
    <t>Colegio Estadual Padre Vieira</t>
  </si>
  <si>
    <t>Colegio Estadual De Correntina</t>
  </si>
  <si>
    <t>Colegio Estadual Angiolina Teixeira De Souza</t>
  </si>
  <si>
    <t>Colegio Estadual Do Phoc</t>
  </si>
  <si>
    <t>Colegio Estadual Juvenilia Peixoto Sampaio</t>
  </si>
  <si>
    <t>Colegio Estadual Carmen Andrade Lima</t>
  </si>
  <si>
    <t>Colegio Estadual Professora Isaura Santos</t>
  </si>
  <si>
    <t>Colegio Estadual Professor Pedro Raimundo Rodrigues Rego</t>
  </si>
  <si>
    <t>Colegio Estadual Vitor Soares</t>
  </si>
  <si>
    <t>Instituto Educacional De Pedra Alta</t>
  </si>
  <si>
    <t>Escola Estadual Professora Candolina - Classe Vii</t>
  </si>
  <si>
    <t>Centro De Apoio Pedagogico Especializado - Cape Itaberaba</t>
  </si>
  <si>
    <t>Colegio Estadual Professor Dorival Passos</t>
  </si>
  <si>
    <t>Superintendência de Planejamento Operacional da Rede Escolar - SUPEC</t>
  </si>
  <si>
    <t>Diretoria de Recursos Informacionais da Rede Escolar - DRIRE</t>
  </si>
  <si>
    <t>BASE REPASSE FAED MANUTENÇÃO ORDINARIA 2025</t>
  </si>
  <si>
    <t>Data - 06/03/2026 11:00:53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</si>
</sst>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64" formatCode="_(&quot;R$ &quot;* #,##0_);_(&quot;R$ &quot;* \(#,##0\);_(&quot;R$ &quot;* &quot;-&quot;_);_(@_)"/>
    <numFmt numFmtId="165" formatCode="00"/>
    <numFmt numFmtId="166" formatCode="0.000"/>
  </numFmts>
  <fonts count="71">
    <font>
      <sz val="10"/>
      <color rgb="FF000000"/>
      <name val="Arial"/>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b/>
      <sz val="8"/>
      <name val="Arial"/>
      <family val="2"/>
      <scheme val="minor"/>
    </font>
    <font>
      <b/>
      <sz val="8"/>
      <color theme="1"/>
      <name val="Arial"/>
      <family val="2"/>
      <scheme val="minor"/>
    </font>
    <font>
      <sz val="10"/>
      <color rgb="FF000000"/>
      <name val="Arial"/>
      <family val="2"/>
      <scheme val="minor"/>
    </font>
    <font>
      <b/>
      <sz val="12"/>
      <name val="Calibri"/>
      <family val="2"/>
    </font>
    <font>
      <sz val="10"/>
      <color indexed="8"/>
      <name val="Arial"/>
      <family val="2"/>
    </font>
    <font>
      <b/>
      <sz val="10"/>
      <color indexed="8"/>
      <name val="Arial"/>
      <family val="2"/>
    </font>
    <font>
      <sz val="11"/>
      <color indexed="8"/>
      <name val="Arial"/>
      <family val="2"/>
    </font>
    <font>
      <b/>
      <sz val="8"/>
      <color indexed="8"/>
      <name val="Arial"/>
      <family val="2"/>
      <scheme val="minor"/>
    </font>
    <font>
      <b/>
      <sz val="8"/>
      <name val="Arial"/>
      <family val="2"/>
    </font>
    <font>
      <sz val="8"/>
      <color indexed="8"/>
      <name val="Arial"/>
      <family val="2"/>
    </font>
    <font>
      <b/>
      <sz val="8"/>
      <color rgb="FF000000"/>
      <name val="Arial"/>
      <family val="2"/>
      <scheme val="minor"/>
    </font>
    <font>
      <sz val="8"/>
      <color rgb="FF000000"/>
      <name val="Arial"/>
      <family val="2"/>
      <scheme val="minor"/>
    </font>
    <font>
      <sz val="8"/>
      <color theme="1"/>
      <name val="Arial"/>
      <family val="2"/>
    </font>
    <font>
      <b/>
      <sz val="10"/>
      <color rgb="FF000000"/>
      <name val="Arial"/>
      <family val="2"/>
      <scheme val="minor"/>
    </font>
    <font>
      <b/>
      <sz val="18"/>
      <name val="Calibri"/>
      <family val="2"/>
    </font>
    <font>
      <sz val="12"/>
      <color indexed="8"/>
      <name val="Arial"/>
      <family val="2"/>
    </font>
    <font>
      <b/>
      <sz val="14"/>
      <color indexed="8"/>
      <name val="Arial"/>
      <family val="2"/>
    </font>
    <font>
      <b/>
      <sz val="11"/>
      <color indexed="8"/>
      <name val="Arial"/>
      <family val="2"/>
    </font>
    <font>
      <sz val="8"/>
      <color indexed="8"/>
      <name val="Calibri"/>
      <family val="2"/>
    </font>
    <font>
      <sz val="8"/>
      <color rgb="FF000000"/>
      <name val="Calibri"/>
      <family val="2"/>
    </font>
    <font>
      <sz val="8"/>
      <color theme="1"/>
      <name val="Calibri"/>
      <family val="2"/>
    </font>
    <font>
      <sz val="8"/>
      <name val="Calibri"/>
      <family val="2"/>
    </font>
    <font>
      <b/>
      <sz val="8"/>
      <color theme="1"/>
      <name val="Calibri"/>
      <family val="2"/>
    </font>
    <font>
      <sz val="10"/>
      <color rgb="FF000000"/>
      <name val="Arial"/>
      <family val="2"/>
      <scheme val="minor"/>
    </font>
    <font>
      <sz val="10"/>
      <color rgb="FF000000"/>
      <name val="Calibri"/>
      <family val="2"/>
    </font>
    <font>
      <b/>
      <sz val="8"/>
      <color indexed="8"/>
      <name val="Arial"/>
      <family val="2"/>
    </font>
    <font>
      <sz val="8"/>
      <color theme="0"/>
      <name val="Calibri"/>
      <family val="2"/>
    </font>
    <font>
      <sz val="8"/>
      <color rgb="FF000000"/>
      <name val="Arial"/>
      <family val="2"/>
    </font>
    <font>
      <b/>
      <sz val="12"/>
      <color indexed="8"/>
      <name val="Calibri"/>
      <family val="2"/>
    </font>
    <font>
      <b/>
      <sz val="14"/>
      <color indexed="8"/>
      <name val="Calibri"/>
      <family val="2"/>
    </font>
    <font>
      <b/>
      <sz val="8"/>
      <color theme="1"/>
      <name val="Arial"/>
      <family val="2"/>
    </font>
    <font>
      <b/>
      <sz val="11"/>
      <color rgb="FF000000"/>
      <name val="Arial"/>
      <family val="2"/>
      <scheme val="minor"/>
    </font>
    <font>
      <sz val="8"/>
      <color rgb="FFFF0000"/>
      <name val="Calibri"/>
      <family val="2"/>
    </font>
    <font>
      <sz val="8"/>
      <color rgb="FFFF0000"/>
      <name val="Arial"/>
      <family val="2"/>
      <scheme val="minor"/>
    </font>
    <font>
      <sz val="9"/>
      <color rgb="FFFF0000"/>
      <name val="Calibri"/>
      <family val="2"/>
    </font>
    <font>
      <sz val="8"/>
      <color rgb="FFFF0000"/>
      <name val="Arial"/>
      <family val="2"/>
    </font>
    <font>
      <sz val="10"/>
      <color rgb="FFFF0000"/>
      <name val="Arial"/>
      <family val="2"/>
      <scheme val="minor"/>
    </font>
    <font>
      <sz val="10"/>
      <color rgb="FFFF0000"/>
      <name val="Calibri"/>
      <family val="2"/>
    </font>
    <font>
      <sz val="8"/>
      <color theme="1"/>
      <name val="Arial"/>
      <family val="2"/>
      <scheme val="minor"/>
    </font>
    <font>
      <b/>
      <sz val="10"/>
      <color theme="1"/>
      <name val="Arial"/>
      <family val="2"/>
      <scheme val="minor"/>
    </font>
    <font>
      <b/>
      <sz val="10"/>
      <color theme="1"/>
      <name val="Calibri"/>
      <family val="2"/>
    </font>
    <font>
      <sz val="10"/>
      <color rgb="FF000000"/>
      <name val="Times New Roman"/>
      <family val="1"/>
    </font>
    <font>
      <b/>
      <sz val="9"/>
      <name val="Arial"/>
      <family val="2"/>
    </font>
    <font>
      <sz val="9"/>
      <color rgb="FF000000"/>
      <name val="Times New Roman"/>
      <family val="1"/>
    </font>
    <font>
      <sz val="9"/>
      <name val="Arial MT"/>
      <family val="2"/>
    </font>
    <font>
      <i/>
      <sz val="9"/>
      <name val="Arial"/>
      <family val="2"/>
    </font>
    <font>
      <b/>
      <sz val="20"/>
      <name val="Arial"/>
      <family val="2"/>
    </font>
    <font>
      <b/>
      <sz val="12"/>
      <name val="Arial MT"/>
    </font>
    <font>
      <b/>
      <sz val="12"/>
      <name val="Arial MT"/>
      <family val="2"/>
    </font>
    <font>
      <b/>
      <sz val="12"/>
      <color rgb="FF000000"/>
      <name val="Times New Roman"/>
      <family val="1"/>
    </font>
    <font>
      <b/>
      <sz val="12"/>
      <color rgb="FF000000"/>
      <name val="Arial MT"/>
      <family val="2"/>
    </font>
    <font>
      <sz val="8"/>
      <color theme="0"/>
      <name val="Tahoma"/>
      <family val="2"/>
    </font>
    <font>
      <b/>
      <sz val="18"/>
      <color theme="1"/>
      <name val="Arial"/>
      <family val="2"/>
      <scheme val="minor"/>
    </font>
    <font>
      <b/>
      <sz val="8"/>
      <color indexed="8"/>
      <name val="Calibri"/>
      <family val="2"/>
    </font>
    <font>
      <sz val="8"/>
      <color theme="0"/>
      <name val="Arial"/>
      <family val="2"/>
      <scheme val="minor"/>
    </font>
    <font>
      <sz val="9"/>
      <color theme="1"/>
      <name val="Calibri"/>
      <family val="2"/>
    </font>
    <font>
      <sz val="16"/>
      <color theme="1"/>
      <name val="Arial"/>
      <family val="2"/>
      <scheme val="minor"/>
    </font>
    <font>
      <b/>
      <sz val="16"/>
      <color theme="1"/>
      <name val="Arial"/>
      <family val="2"/>
      <scheme val="minor"/>
    </font>
    <font>
      <sz val="16"/>
      <color theme="1"/>
      <name val="Calibri"/>
      <family val="2"/>
    </font>
    <font>
      <sz val="20"/>
      <color rgb="FF000000"/>
      <name val="Arial"/>
      <family val="2"/>
      <scheme val="minor"/>
    </font>
    <font>
      <sz val="20"/>
      <color rgb="FFFF0000"/>
      <name val="Calibri"/>
      <family val="2"/>
    </font>
    <font>
      <sz val="20"/>
      <color rgb="FFFF0000"/>
      <name val="Arial"/>
      <family val="2"/>
      <scheme val="minor"/>
    </font>
    <font>
      <sz val="20"/>
      <color theme="1"/>
      <name val="Calibri"/>
      <family val="2"/>
    </font>
    <font>
      <sz val="20"/>
      <color rgb="FF0070C0"/>
      <name val="Calibri"/>
      <family val="2"/>
    </font>
    <font>
      <sz val="16"/>
      <color theme="4" tint="-0.249977111117893"/>
      <name val="Calibri"/>
      <family val="2"/>
    </font>
    <font>
      <sz val="12"/>
      <color theme="1"/>
      <name val="Calibri"/>
      <family val="2"/>
    </font>
  </fonts>
  <fills count="25">
    <fill>
      <patternFill patternType="none"/>
    </fill>
    <fill>
      <patternFill patternType="gray125"/>
    </fill>
    <fill>
      <patternFill patternType="solid">
        <fgColor rgb="FFFF0000"/>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rgb="FFFFFF00"/>
        <bgColor indexed="64"/>
      </patternFill>
    </fill>
    <fill>
      <patternFill patternType="solid">
        <fgColor rgb="FFFFC000"/>
        <bgColor indexed="9"/>
      </patternFill>
    </fill>
    <fill>
      <patternFill patternType="solid">
        <fgColor rgb="FF00B050"/>
        <bgColor indexed="9"/>
      </patternFill>
    </fill>
    <fill>
      <patternFill patternType="solid">
        <fgColor theme="6" tint="0.79998168889431442"/>
        <bgColor indexed="64"/>
      </patternFill>
    </fill>
    <fill>
      <patternFill patternType="solid">
        <fgColor theme="9" tint="0.39997558519241921"/>
        <bgColor indexed="64"/>
      </patternFill>
    </fill>
    <fill>
      <patternFill patternType="solid">
        <fgColor rgb="FF00B0F0"/>
        <bgColor indexed="9"/>
      </patternFill>
    </fill>
    <fill>
      <patternFill patternType="solid">
        <fgColor theme="0" tint="-0.249977111117893"/>
        <bgColor indexed="64"/>
      </patternFill>
    </fill>
    <fill>
      <patternFill patternType="solid">
        <fgColor theme="6" tint="0.79998168889431442"/>
        <bgColor indexed="9"/>
      </patternFill>
    </fill>
    <fill>
      <patternFill patternType="solid">
        <fgColor theme="6" tint="0.59999389629810485"/>
        <bgColor indexed="9"/>
      </patternFill>
    </fill>
    <fill>
      <patternFill patternType="solid">
        <fgColor theme="4" tint="0.59999389629810485"/>
        <bgColor indexed="9"/>
      </patternFill>
    </fill>
    <fill>
      <patternFill patternType="solid">
        <fgColor rgb="FFFFFF00"/>
        <bgColor indexed="9"/>
      </patternFill>
    </fill>
    <fill>
      <patternFill patternType="solid">
        <fgColor theme="7" tint="0.59999389629810485"/>
        <bgColor indexed="64"/>
      </patternFill>
    </fill>
    <fill>
      <patternFill patternType="solid">
        <fgColor theme="4" tint="0.59999389629810485"/>
        <bgColor indexed="64"/>
      </patternFill>
    </fill>
    <fill>
      <patternFill patternType="solid">
        <fgColor rgb="FF92D050"/>
        <bgColor indexed="64"/>
      </patternFill>
    </fill>
    <fill>
      <patternFill patternType="solid">
        <fgColor theme="0"/>
        <bgColor indexed="64"/>
      </patternFill>
    </fill>
    <fill>
      <patternFill patternType="solid">
        <fgColor theme="5" tint="0.59999389629810485"/>
        <bgColor indexed="9"/>
      </patternFill>
    </fill>
    <fill>
      <patternFill patternType="solid">
        <fgColor theme="7" tint="0.39997558519241921"/>
        <bgColor indexed="64"/>
      </patternFill>
    </fill>
    <fill>
      <patternFill patternType="solid">
        <fgColor rgb="FF7030A0"/>
        <bgColor indexed="64"/>
      </patternFill>
    </fill>
    <fill>
      <patternFill patternType="solid">
        <fgColor theme="8"/>
        <bgColor indexed="9"/>
      </patternFill>
    </fill>
    <fill>
      <patternFill patternType="solid">
        <fgColor rgb="FFFFC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s>
  <cellStyleXfs count="14">
    <xf numFmtId="0" fontId="0" fillId="0" borderId="0"/>
    <xf numFmtId="9" fontId="7" fillId="0" borderId="0" applyFont="0" applyFill="0" applyBorder="0" applyAlignment="0" applyProtection="0"/>
    <xf numFmtId="0" fontId="9" fillId="0" borderId="0"/>
    <xf numFmtId="164" fontId="9" fillId="0" borderId="0"/>
    <xf numFmtId="0" fontId="9" fillId="0" borderId="0"/>
    <xf numFmtId="0" fontId="4" fillId="0" borderId="0"/>
    <xf numFmtId="0" fontId="3" fillId="0" borderId="0"/>
    <xf numFmtId="43" fontId="28" fillId="0" borderId="0" applyFont="0" applyFill="0" applyBorder="0" applyAlignment="0" applyProtection="0"/>
    <xf numFmtId="43" fontId="7" fillId="0" borderId="0" applyFont="0" applyFill="0" applyBorder="0" applyAlignment="0" applyProtection="0"/>
    <xf numFmtId="0" fontId="2" fillId="0" borderId="0"/>
    <xf numFmtId="0" fontId="7" fillId="0" borderId="0"/>
    <xf numFmtId="0" fontId="46" fillId="0" borderId="0"/>
    <xf numFmtId="0" fontId="9" fillId="0" borderId="0"/>
    <xf numFmtId="0" fontId="1" fillId="0" borderId="0"/>
  </cellStyleXfs>
  <cellXfs count="352">
    <xf numFmtId="0" fontId="0" fillId="0" borderId="0" xfId="0"/>
    <xf numFmtId="0" fontId="5" fillId="9"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5" fillId="7"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9" fillId="0" borderId="0" xfId="2"/>
    <xf numFmtId="0" fontId="6" fillId="3" borderId="1" xfId="0" applyFont="1" applyFill="1" applyBorder="1" applyAlignment="1">
      <alignment horizontal="center" vertical="center" wrapText="1"/>
    </xf>
    <xf numFmtId="0" fontId="5" fillId="14" borderId="2" xfId="0" applyFont="1" applyFill="1" applyBorder="1" applyAlignment="1">
      <alignment horizontal="center" vertical="center" wrapText="1"/>
    </xf>
    <xf numFmtId="0" fontId="5" fillId="15" borderId="2" xfId="0" applyFont="1" applyFill="1" applyBorder="1" applyAlignment="1">
      <alignment horizontal="center" vertical="center" wrapText="1"/>
    </xf>
    <xf numFmtId="9" fontId="5" fillId="6" borderId="1" xfId="1" applyFont="1" applyFill="1" applyBorder="1" applyAlignment="1">
      <alignment horizontal="center" vertical="center" wrapText="1"/>
    </xf>
    <xf numFmtId="0" fontId="6" fillId="16" borderId="1" xfId="0" applyFont="1" applyFill="1" applyBorder="1" applyAlignment="1">
      <alignment horizontal="center" vertical="center" wrapText="1"/>
    </xf>
    <xf numFmtId="0" fontId="6" fillId="17" borderId="1" xfId="0" applyFont="1" applyFill="1" applyBorder="1" applyAlignment="1">
      <alignment horizontal="center" vertical="center" wrapText="1"/>
    </xf>
    <xf numFmtId="0" fontId="16" fillId="0" borderId="0" xfId="0" applyFont="1" applyAlignment="1">
      <alignment horizontal="left" wrapText="1"/>
    </xf>
    <xf numFmtId="4" fontId="0" fillId="0" borderId="0" xfId="0" applyNumberFormat="1" applyAlignment="1">
      <alignment horizontal="right"/>
    </xf>
    <xf numFmtId="0" fontId="16" fillId="0" borderId="0" xfId="0" applyFont="1" applyAlignment="1">
      <alignment vertical="center" wrapText="1"/>
    </xf>
    <xf numFmtId="165" fontId="10" fillId="5" borderId="0" xfId="4" applyNumberFormat="1" applyFont="1" applyFill="1" applyAlignment="1">
      <alignment horizontal="center"/>
    </xf>
    <xf numFmtId="0" fontId="10" fillId="5" borderId="0" xfId="4" applyFont="1" applyFill="1" applyAlignment="1">
      <alignment horizontal="center"/>
    </xf>
    <xf numFmtId="0" fontId="9" fillId="0" borderId="0" xfId="4" applyAlignment="1">
      <alignment horizontal="left"/>
    </xf>
    <xf numFmtId="165" fontId="5" fillId="12" borderId="1" xfId="4" applyNumberFormat="1" applyFont="1" applyFill="1" applyBorder="1" applyAlignment="1">
      <alignment horizontal="center" vertical="center"/>
    </xf>
    <xf numFmtId="0" fontId="5" fillId="12" borderId="1" xfId="4" applyFont="1" applyFill="1" applyBorder="1" applyAlignment="1">
      <alignment horizontal="center" vertical="center"/>
    </xf>
    <xf numFmtId="0" fontId="5" fillId="12" borderId="1" xfId="4" applyFont="1" applyFill="1" applyBorder="1" applyAlignment="1">
      <alignment horizontal="center" vertical="center" wrapText="1"/>
    </xf>
    <xf numFmtId="0" fontId="12" fillId="8" borderId="1" xfId="4" applyFont="1" applyFill="1" applyBorder="1" applyAlignment="1">
      <alignment horizontal="center" vertical="center"/>
    </xf>
    <xf numFmtId="165" fontId="13" fillId="13" borderId="1" xfId="4" applyNumberFormat="1" applyFont="1" applyFill="1" applyBorder="1" applyAlignment="1">
      <alignment horizontal="center" vertical="center"/>
    </xf>
    <xf numFmtId="0" fontId="13" fillId="13" borderId="1" xfId="4" applyFont="1" applyFill="1" applyBorder="1" applyAlignment="1">
      <alignment horizontal="center" vertical="center"/>
    </xf>
    <xf numFmtId="0" fontId="13" fillId="13" borderId="1" xfId="4" applyFont="1" applyFill="1" applyBorder="1" applyAlignment="1">
      <alignment horizontal="center" vertical="center" wrapText="1"/>
    </xf>
    <xf numFmtId="0" fontId="9" fillId="0" borderId="0" xfId="4" applyAlignment="1">
      <alignment horizontal="center"/>
    </xf>
    <xf numFmtId="165" fontId="9" fillId="0" borderId="0" xfId="4" applyNumberFormat="1" applyAlignment="1">
      <alignment horizontal="center"/>
    </xf>
    <xf numFmtId="0" fontId="13" fillId="13" borderId="1" xfId="4" applyFont="1" applyFill="1" applyBorder="1" applyAlignment="1">
      <alignment horizontal="left" vertical="center"/>
    </xf>
    <xf numFmtId="0" fontId="6" fillId="8" borderId="1" xfId="0" applyFont="1" applyFill="1" applyBorder="1" applyAlignment="1">
      <alignment horizontal="center" vertical="center" wrapText="1"/>
    </xf>
    <xf numFmtId="0" fontId="19" fillId="0" borderId="0" xfId="0" applyFont="1" applyAlignment="1">
      <alignment horizontal="center"/>
    </xf>
    <xf numFmtId="4" fontId="5" fillId="12" borderId="1" xfId="0" applyNumberFormat="1" applyFont="1" applyFill="1" applyBorder="1" applyAlignment="1">
      <alignment horizontal="center" vertical="center" wrapText="1"/>
    </xf>
    <xf numFmtId="0" fontId="6" fillId="3" borderId="2" xfId="0" applyFont="1" applyFill="1" applyBorder="1" applyAlignment="1">
      <alignment horizontal="center" vertical="center" wrapText="1"/>
    </xf>
    <xf numFmtId="0" fontId="20" fillId="0" borderId="0" xfId="2" applyFont="1"/>
    <xf numFmtId="0" fontId="11" fillId="0" borderId="0" xfId="2" applyFont="1"/>
    <xf numFmtId="4" fontId="11" fillId="0" borderId="0" xfId="3" applyNumberFormat="1" applyFont="1" applyAlignment="1">
      <alignment horizontal="right"/>
    </xf>
    <xf numFmtId="4" fontId="11" fillId="0" borderId="0" xfId="2" applyNumberFormat="1" applyFont="1"/>
    <xf numFmtId="0" fontId="21" fillId="0" borderId="1" xfId="2" applyFont="1" applyBorder="1"/>
    <xf numFmtId="4" fontId="21" fillId="0" borderId="1" xfId="3" applyNumberFormat="1" applyFont="1" applyBorder="1" applyAlignment="1">
      <alignment horizontal="right"/>
    </xf>
    <xf numFmtId="4" fontId="21" fillId="0" borderId="1" xfId="2" applyNumberFormat="1" applyFont="1" applyBorder="1"/>
    <xf numFmtId="0" fontId="22" fillId="4" borderId="1" xfId="2" applyFont="1" applyFill="1" applyBorder="1" applyAlignment="1">
      <alignment horizontal="center" vertical="center" wrapText="1"/>
    </xf>
    <xf numFmtId="0" fontId="20" fillId="5" borderId="0" xfId="2" applyFont="1" applyFill="1"/>
    <xf numFmtId="0" fontId="9" fillId="5" borderId="0" xfId="2" applyFill="1"/>
    <xf numFmtId="0" fontId="6" fillId="3" borderId="1" xfId="0" applyNumberFormat="1" applyFont="1" applyFill="1" applyBorder="1" applyAlignment="1">
      <alignment horizontal="center" vertical="center" wrapText="1"/>
    </xf>
    <xf numFmtId="0" fontId="9" fillId="4" borderId="0" xfId="4" applyFill="1" applyBorder="1" applyAlignment="1">
      <alignment horizontal="center"/>
    </xf>
    <xf numFmtId="0" fontId="14" fillId="0" borderId="0" xfId="4" applyFont="1" applyBorder="1" applyAlignment="1">
      <alignment horizontal="center"/>
    </xf>
    <xf numFmtId="0" fontId="9" fillId="0" borderId="0" xfId="4" applyBorder="1"/>
    <xf numFmtId="0" fontId="14" fillId="0" borderId="0" xfId="4" applyFont="1" applyBorder="1"/>
    <xf numFmtId="0" fontId="17" fillId="0" borderId="0" xfId="4" applyFont="1" applyBorder="1"/>
    <xf numFmtId="165" fontId="23" fillId="0" borderId="1" xfId="4" applyNumberFormat="1" applyFont="1" applyBorder="1" applyAlignment="1">
      <alignment horizontal="center"/>
    </xf>
    <xf numFmtId="0" fontId="23" fillId="0" borderId="1" xfId="4" applyFont="1" applyBorder="1" applyAlignment="1">
      <alignment horizontal="left"/>
    </xf>
    <xf numFmtId="1" fontId="23" fillId="0" borderId="1" xfId="4" applyNumberFormat="1" applyFont="1" applyBorder="1" applyAlignment="1">
      <alignment horizontal="center"/>
    </xf>
    <xf numFmtId="3" fontId="23" fillId="0" borderId="1" xfId="4" applyNumberFormat="1" applyFont="1" applyBorder="1" applyAlignment="1">
      <alignment horizontal="left" wrapText="1"/>
    </xf>
    <xf numFmtId="0" fontId="24" fillId="0" borderId="1" xfId="0" applyFont="1" applyBorder="1" applyAlignment="1">
      <alignment horizontal="center"/>
    </xf>
    <xf numFmtId="0" fontId="25" fillId="0" borderId="1" xfId="4" applyFont="1" applyFill="1" applyBorder="1" applyAlignment="1">
      <alignment horizontal="left"/>
    </xf>
    <xf numFmtId="0" fontId="25" fillId="0" borderId="1" xfId="0" applyFont="1" applyFill="1" applyBorder="1" applyAlignment="1">
      <alignment horizontal="center"/>
    </xf>
    <xf numFmtId="165" fontId="25" fillId="0" borderId="1" xfId="0" applyNumberFormat="1" applyFont="1" applyFill="1" applyBorder="1" applyAlignment="1">
      <alignment horizontal="center"/>
    </xf>
    <xf numFmtId="0" fontId="25" fillId="0" borderId="1" xfId="0" applyFont="1" applyFill="1" applyBorder="1" applyAlignment="1">
      <alignment horizontal="left"/>
    </xf>
    <xf numFmtId="1" fontId="25" fillId="0" borderId="1" xfId="0" applyNumberFormat="1" applyFont="1" applyFill="1" applyBorder="1" applyAlignment="1">
      <alignment horizontal="center"/>
    </xf>
    <xf numFmtId="0" fontId="23" fillId="0" borderId="1" xfId="4" applyFont="1" applyBorder="1" applyAlignment="1">
      <alignment horizontal="center"/>
    </xf>
    <xf numFmtId="0" fontId="25" fillId="0" borderId="1" xfId="0" applyNumberFormat="1" applyFont="1" applyFill="1" applyBorder="1" applyAlignment="1">
      <alignment horizontal="center"/>
    </xf>
    <xf numFmtId="0" fontId="17" fillId="0" borderId="0" xfId="0" applyFont="1" applyFill="1" applyBorder="1" applyAlignment="1">
      <alignment horizontal="center"/>
    </xf>
    <xf numFmtId="16" fontId="14" fillId="0" borderId="0" xfId="4" applyNumberFormat="1" applyFont="1" applyBorder="1" applyAlignment="1">
      <alignment horizontal="center"/>
    </xf>
    <xf numFmtId="0" fontId="9" fillId="0" borderId="0" xfId="4" applyBorder="1" applyAlignment="1">
      <alignment horizontal="center"/>
    </xf>
    <xf numFmtId="165" fontId="25" fillId="0" borderId="1" xfId="4" applyNumberFormat="1" applyFont="1" applyFill="1" applyBorder="1" applyAlignment="1">
      <alignment horizontal="center"/>
    </xf>
    <xf numFmtId="0" fontId="10" fillId="0" borderId="0" xfId="4" applyFont="1" applyBorder="1" applyAlignment="1">
      <alignment horizontal="center"/>
    </xf>
    <xf numFmtId="0" fontId="24" fillId="0" borderId="1" xfId="0" applyFont="1" applyFill="1" applyBorder="1" applyAlignment="1">
      <alignment horizontal="center"/>
    </xf>
    <xf numFmtId="3" fontId="25" fillId="0" borderId="1" xfId="0" applyNumberFormat="1" applyFont="1" applyFill="1" applyBorder="1" applyAlignment="1">
      <alignment horizontal="center"/>
    </xf>
    <xf numFmtId="9" fontId="25" fillId="0" borderId="1" xfId="1" applyFont="1" applyFill="1" applyBorder="1" applyAlignment="1">
      <alignment horizontal="center"/>
    </xf>
    <xf numFmtId="4" fontId="25" fillId="0" borderId="1" xfId="0" applyNumberFormat="1" applyFont="1" applyFill="1" applyBorder="1" applyAlignment="1">
      <alignment horizontal="right"/>
    </xf>
    <xf numFmtId="0" fontId="25" fillId="0" borderId="1" xfId="4" applyFont="1" applyFill="1" applyBorder="1" applyAlignment="1">
      <alignment horizontal="center"/>
    </xf>
    <xf numFmtId="0" fontId="23" fillId="0" borderId="1" xfId="4" applyFont="1" applyFill="1" applyBorder="1" applyAlignment="1">
      <alignment horizontal="left"/>
    </xf>
    <xf numFmtId="0" fontId="23" fillId="0" borderId="1" xfId="4" applyFont="1" applyFill="1" applyBorder="1" applyAlignment="1">
      <alignment horizontal="center"/>
    </xf>
    <xf numFmtId="16" fontId="14" fillId="0" borderId="0" xfId="4" applyNumberFormat="1" applyFont="1" applyBorder="1"/>
    <xf numFmtId="3" fontId="6" fillId="11" borderId="1" xfId="0" applyNumberFormat="1" applyFont="1" applyFill="1" applyBorder="1" applyAlignment="1">
      <alignment horizontal="center" vertical="center" wrapText="1"/>
    </xf>
    <xf numFmtId="0" fontId="10" fillId="0" borderId="0" xfId="4" applyFont="1" applyBorder="1" applyAlignment="1">
      <alignment horizontal="center" wrapText="1"/>
    </xf>
    <xf numFmtId="14" fontId="9" fillId="0" borderId="0" xfId="4" applyNumberFormat="1" applyBorder="1" applyAlignment="1">
      <alignment horizontal="center"/>
    </xf>
    <xf numFmtId="165" fontId="6" fillId="3" borderId="1" xfId="0" applyNumberFormat="1" applyFont="1" applyFill="1" applyBorder="1" applyAlignment="1">
      <alignment horizontal="center" vertical="center" wrapText="1"/>
    </xf>
    <xf numFmtId="165" fontId="0" fillId="0" borderId="0" xfId="0" applyNumberFormat="1" applyAlignment="1">
      <alignment horizontal="center"/>
    </xf>
    <xf numFmtId="0" fontId="27" fillId="3" borderId="1" xfId="0" applyFont="1" applyFill="1" applyBorder="1" applyAlignment="1">
      <alignment horizontal="center" vertical="center" wrapText="1"/>
    </xf>
    <xf numFmtId="0" fontId="14" fillId="0" borderId="0" xfId="4" applyFont="1" applyBorder="1" applyAlignment="1">
      <alignment horizontal="left"/>
    </xf>
    <xf numFmtId="0" fontId="10" fillId="4" borderId="0" xfId="4" applyFont="1" applyFill="1" applyBorder="1" applyAlignment="1">
      <alignment horizontal="center"/>
    </xf>
    <xf numFmtId="0" fontId="30" fillId="0" borderId="0" xfId="4" applyFont="1" applyBorder="1" applyAlignment="1">
      <alignment horizontal="center" wrapText="1"/>
    </xf>
    <xf numFmtId="3" fontId="25" fillId="0" borderId="1" xfId="0" applyNumberFormat="1" applyFont="1" applyFill="1" applyBorder="1" applyAlignment="1">
      <alignment horizontal="left" wrapText="1"/>
    </xf>
    <xf numFmtId="14" fontId="10" fillId="0" borderId="0" xfId="4" applyNumberFormat="1" applyFont="1" applyBorder="1" applyAlignment="1">
      <alignment horizontal="center"/>
    </xf>
    <xf numFmtId="14" fontId="14" fillId="0" borderId="0" xfId="4" applyNumberFormat="1" applyFont="1" applyBorder="1" applyAlignment="1">
      <alignment horizontal="center"/>
    </xf>
    <xf numFmtId="0" fontId="24" fillId="0" borderId="0" xfId="0" applyFont="1"/>
    <xf numFmtId="43" fontId="9" fillId="0" borderId="0" xfId="7" applyFont="1" applyBorder="1"/>
    <xf numFmtId="43" fontId="9" fillId="0" borderId="0" xfId="7" applyFont="1" applyBorder="1" applyAlignment="1">
      <alignment horizontal="center"/>
    </xf>
    <xf numFmtId="43" fontId="14" fillId="0" borderId="0" xfId="7" applyFont="1" applyBorder="1"/>
    <xf numFmtId="4" fontId="14" fillId="0" borderId="0" xfId="4" applyNumberFormat="1" applyFont="1" applyBorder="1"/>
    <xf numFmtId="0" fontId="18" fillId="0" borderId="0" xfId="0" applyFont="1"/>
    <xf numFmtId="0" fontId="29" fillId="0" borderId="1" xfId="0" applyFont="1" applyFill="1" applyBorder="1" applyAlignment="1">
      <alignment horizontal="center"/>
    </xf>
    <xf numFmtId="0" fontId="10" fillId="0" borderId="0" xfId="4" applyFont="1" applyBorder="1" applyAlignment="1"/>
    <xf numFmtId="4" fontId="9" fillId="0" borderId="0" xfId="4" applyNumberFormat="1" applyBorder="1" applyAlignment="1">
      <alignment horizontal="center"/>
    </xf>
    <xf numFmtId="4" fontId="10" fillId="0" borderId="0" xfId="4" applyNumberFormat="1" applyFont="1" applyBorder="1" applyAlignment="1"/>
    <xf numFmtId="4" fontId="14" fillId="0" borderId="0" xfId="4" applyNumberFormat="1" applyFont="1" applyBorder="1" applyAlignment="1">
      <alignment horizontal="center"/>
    </xf>
    <xf numFmtId="0" fontId="9" fillId="0" borderId="0" xfId="4" applyNumberFormat="1" applyBorder="1" applyAlignment="1">
      <alignment horizontal="center"/>
    </xf>
    <xf numFmtId="0" fontId="10" fillId="0" borderId="0" xfId="4" applyNumberFormat="1" applyFont="1" applyBorder="1" applyAlignment="1">
      <alignment horizontal="center"/>
    </xf>
    <xf numFmtId="0" fontId="14" fillId="0" borderId="0" xfId="4" applyNumberFormat="1" applyFont="1" applyBorder="1" applyAlignment="1">
      <alignment horizontal="center"/>
    </xf>
    <xf numFmtId="43" fontId="14" fillId="0" borderId="0" xfId="7" applyFont="1" applyBorder="1" applyAlignment="1">
      <alignment horizontal="center"/>
    </xf>
    <xf numFmtId="43" fontId="10" fillId="0" borderId="0" xfId="7" applyFont="1" applyBorder="1" applyAlignment="1">
      <alignment horizontal="center" wrapText="1"/>
    </xf>
    <xf numFmtId="43" fontId="9" fillId="0" borderId="0" xfId="7" applyFont="1" applyBorder="1" applyAlignment="1">
      <alignment horizontal="right"/>
    </xf>
    <xf numFmtId="43" fontId="14" fillId="0" borderId="0" xfId="7" applyFont="1" applyBorder="1" applyAlignment="1">
      <alignment horizontal="right"/>
    </xf>
    <xf numFmtId="0" fontId="0" fillId="0" borderId="0" xfId="0" applyFill="1" applyAlignment="1">
      <alignment horizontal="center"/>
    </xf>
    <xf numFmtId="3" fontId="23" fillId="0" borderId="1" xfId="4" applyNumberFormat="1" applyFont="1" applyFill="1" applyBorder="1" applyAlignment="1">
      <alignment horizontal="left" wrapText="1"/>
    </xf>
    <xf numFmtId="14" fontId="9" fillId="0" borderId="0" xfId="4" applyNumberFormat="1" applyBorder="1"/>
    <xf numFmtId="14" fontId="14" fillId="0" borderId="0" xfId="4" applyNumberFormat="1" applyFont="1" applyBorder="1"/>
    <xf numFmtId="0" fontId="9" fillId="0" borderId="0" xfId="4" applyNumberFormat="1" applyBorder="1"/>
    <xf numFmtId="0" fontId="14" fillId="0" borderId="0" xfId="4" applyNumberFormat="1" applyFont="1" applyBorder="1"/>
    <xf numFmtId="0" fontId="16" fillId="0" borderId="0" xfId="0" applyFont="1" applyAlignment="1">
      <alignment horizontal="center" wrapText="1"/>
    </xf>
    <xf numFmtId="0" fontId="19" fillId="0" borderId="0" xfId="0" applyFont="1" applyAlignment="1">
      <alignment horizontal="center" wrapText="1"/>
    </xf>
    <xf numFmtId="0" fontId="26" fillId="0" borderId="0" xfId="0" applyFont="1" applyFill="1"/>
    <xf numFmtId="0" fontId="25" fillId="0" borderId="0" xfId="0" applyFont="1"/>
    <xf numFmtId="0" fontId="24" fillId="16" borderId="0" xfId="0" applyFont="1" applyFill="1"/>
    <xf numFmtId="3" fontId="8" fillId="0" borderId="0" xfId="0" applyNumberFormat="1" applyFont="1" applyAlignment="1">
      <alignment horizontal="left"/>
    </xf>
    <xf numFmtId="3" fontId="15" fillId="3" borderId="1" xfId="0" applyNumberFormat="1" applyFont="1" applyFill="1" applyBorder="1" applyAlignment="1">
      <alignment horizontal="center" vertical="center" wrapText="1"/>
    </xf>
    <xf numFmtId="3" fontId="0" fillId="0" borderId="0" xfId="0" applyNumberFormat="1" applyAlignment="1">
      <alignment horizontal="center"/>
    </xf>
    <xf numFmtId="165" fontId="31" fillId="2" borderId="1" xfId="4" applyNumberFormat="1" applyFont="1" applyFill="1" applyBorder="1" applyAlignment="1">
      <alignment horizontal="center"/>
    </xf>
    <xf numFmtId="0" fontId="31" fillId="2" borderId="1" xfId="4" applyFont="1" applyFill="1" applyBorder="1" applyAlignment="1">
      <alignment horizontal="left"/>
    </xf>
    <xf numFmtId="1" fontId="31" fillId="2" borderId="1" xfId="4" applyNumberFormat="1" applyFont="1" applyFill="1" applyBorder="1" applyAlignment="1">
      <alignment horizontal="center"/>
    </xf>
    <xf numFmtId="3" fontId="31" fillId="2" borderId="1" xfId="4" applyNumberFormat="1" applyFont="1" applyFill="1" applyBorder="1" applyAlignment="1">
      <alignment horizontal="left" wrapText="1"/>
    </xf>
    <xf numFmtId="0" fontId="31" fillId="2" borderId="1" xfId="4" applyFont="1" applyFill="1" applyBorder="1" applyAlignment="1">
      <alignment horizontal="center"/>
    </xf>
    <xf numFmtId="165" fontId="23" fillId="0" borderId="1" xfId="4" applyNumberFormat="1" applyFont="1" applyFill="1" applyBorder="1" applyAlignment="1">
      <alignment horizontal="center"/>
    </xf>
    <xf numFmtId="1" fontId="23" fillId="0" borderId="1" xfId="4" applyNumberFormat="1" applyFont="1" applyFill="1" applyBorder="1" applyAlignment="1">
      <alignment horizontal="center"/>
    </xf>
    <xf numFmtId="1" fontId="25" fillId="0" borderId="1" xfId="4" applyNumberFormat="1" applyFont="1" applyFill="1" applyBorder="1" applyAlignment="1">
      <alignment horizontal="center"/>
    </xf>
    <xf numFmtId="0" fontId="6" fillId="17" borderId="2" xfId="0" applyFont="1" applyFill="1" applyBorder="1" applyAlignment="1">
      <alignment horizontal="center" vertical="center" wrapText="1"/>
    </xf>
    <xf numFmtId="0" fontId="15" fillId="3" borderId="1" xfId="0" applyFont="1" applyFill="1" applyBorder="1" applyAlignment="1">
      <alignment horizontal="center" vertical="center" wrapText="1"/>
    </xf>
    <xf numFmtId="0" fontId="32" fillId="0" borderId="0" xfId="0" applyFont="1"/>
    <xf numFmtId="3" fontId="25" fillId="0" borderId="1" xfId="4" applyNumberFormat="1" applyFont="1" applyFill="1" applyBorder="1" applyAlignment="1">
      <alignment horizontal="left" wrapText="1"/>
    </xf>
    <xf numFmtId="0" fontId="17" fillId="0" borderId="1" xfId="0" applyFont="1" applyBorder="1" applyAlignment="1">
      <alignment horizontal="center"/>
    </xf>
    <xf numFmtId="0" fontId="33" fillId="8" borderId="0" xfId="4" applyFont="1" applyFill="1" applyBorder="1" applyAlignment="1">
      <alignment horizontal="center" wrapText="1"/>
    </xf>
    <xf numFmtId="0" fontId="34" fillId="4" borderId="0" xfId="4" applyFont="1" applyFill="1" applyBorder="1" applyAlignment="1">
      <alignment horizontal="center"/>
    </xf>
    <xf numFmtId="0" fontId="32" fillId="0" borderId="0" xfId="0" applyFont="1" applyFill="1"/>
    <xf numFmtId="0" fontId="25" fillId="18" borderId="1" xfId="0" applyFont="1" applyFill="1" applyBorder="1" applyAlignment="1">
      <alignment horizontal="left"/>
    </xf>
    <xf numFmtId="0" fontId="25" fillId="0" borderId="3" xfId="0" applyFont="1" applyFill="1" applyBorder="1" applyAlignment="1">
      <alignment horizontal="center"/>
    </xf>
    <xf numFmtId="4" fontId="5" fillId="6" borderId="1" xfId="0" applyNumberFormat="1" applyFont="1" applyFill="1" applyBorder="1" applyAlignment="1">
      <alignment horizontal="right" vertical="center" wrapText="1"/>
    </xf>
    <xf numFmtId="0" fontId="31" fillId="2" borderId="1" xfId="0" applyFont="1" applyFill="1" applyBorder="1" applyAlignment="1">
      <alignment horizontal="center"/>
    </xf>
    <xf numFmtId="165" fontId="31" fillId="2" borderId="1" xfId="0" applyNumberFormat="1" applyFont="1" applyFill="1" applyBorder="1" applyAlignment="1">
      <alignment horizontal="center"/>
    </xf>
    <xf numFmtId="0" fontId="31" fillId="2" borderId="1" xfId="0" applyFont="1" applyFill="1" applyBorder="1" applyAlignment="1">
      <alignment horizontal="center" wrapText="1"/>
    </xf>
    <xf numFmtId="0" fontId="31" fillId="2" borderId="1" xfId="0" applyNumberFormat="1" applyFont="1" applyFill="1" applyBorder="1" applyAlignment="1">
      <alignment horizontal="center"/>
    </xf>
    <xf numFmtId="0" fontId="25" fillId="0" borderId="6" xfId="0" applyFont="1" applyFill="1" applyBorder="1" applyAlignment="1">
      <alignment horizontal="center"/>
    </xf>
    <xf numFmtId="0" fontId="24" fillId="0" borderId="4" xfId="0" applyFont="1" applyBorder="1" applyAlignment="1">
      <alignment horizontal="center" wrapText="1"/>
    </xf>
    <xf numFmtId="0" fontId="25" fillId="0" borderId="4" xfId="0" applyFont="1" applyFill="1" applyBorder="1" applyAlignment="1">
      <alignment horizontal="center"/>
    </xf>
    <xf numFmtId="0" fontId="24" fillId="0" borderId="1" xfId="0" applyFont="1" applyBorder="1" applyAlignment="1">
      <alignment horizontal="center" wrapText="1"/>
    </xf>
    <xf numFmtId="0" fontId="23" fillId="0" borderId="0" xfId="4" applyFont="1" applyBorder="1" applyAlignment="1">
      <alignment horizontal="center"/>
    </xf>
    <xf numFmtId="0" fontId="23" fillId="0" borderId="0" xfId="4" applyFont="1" applyBorder="1"/>
    <xf numFmtId="14" fontId="23" fillId="0" borderId="0" xfId="4" applyNumberFormat="1" applyFont="1" applyBorder="1" applyAlignment="1">
      <alignment horizontal="center"/>
    </xf>
    <xf numFmtId="0" fontId="23" fillId="0" borderId="0" xfId="4" applyNumberFormat="1" applyFont="1" applyBorder="1" applyAlignment="1">
      <alignment horizontal="center"/>
    </xf>
    <xf numFmtId="4" fontId="23" fillId="0" borderId="0" xfId="4" applyNumberFormat="1" applyFont="1" applyBorder="1" applyAlignment="1">
      <alignment horizontal="center"/>
    </xf>
    <xf numFmtId="43" fontId="23" fillId="0" borderId="0" xfId="7" applyFont="1" applyBorder="1" applyAlignment="1">
      <alignment horizontal="right"/>
    </xf>
    <xf numFmtId="43" fontId="23" fillId="0" borderId="0" xfId="7" applyFont="1" applyBorder="1" applyAlignment="1">
      <alignment horizontal="center"/>
    </xf>
    <xf numFmtId="43" fontId="23" fillId="0" borderId="0" xfId="7" applyFont="1" applyBorder="1"/>
    <xf numFmtId="0" fontId="23" fillId="0" borderId="0" xfId="4" applyNumberFormat="1" applyFont="1" applyBorder="1"/>
    <xf numFmtId="14" fontId="23" fillId="0" borderId="0" xfId="4" applyNumberFormat="1" applyFont="1" applyBorder="1"/>
    <xf numFmtId="165" fontId="31" fillId="2" borderId="0" xfId="4" applyNumberFormat="1" applyFont="1" applyFill="1" applyAlignment="1">
      <alignment horizontal="center"/>
    </xf>
    <xf numFmtId="0" fontId="31" fillId="2" borderId="0" xfId="4" applyFont="1" applyFill="1" applyAlignment="1">
      <alignment horizontal="left"/>
    </xf>
    <xf numFmtId="1" fontId="31" fillId="2" borderId="2" xfId="4" applyNumberFormat="1" applyFont="1" applyFill="1" applyBorder="1" applyAlignment="1">
      <alignment horizontal="center"/>
    </xf>
    <xf numFmtId="3" fontId="31" fillId="2" borderId="2" xfId="4" applyNumberFormat="1" applyFont="1" applyFill="1" applyBorder="1" applyAlignment="1">
      <alignment horizontal="left" wrapText="1"/>
    </xf>
    <xf numFmtId="0" fontId="31" fillId="2" borderId="1" xfId="0" applyFont="1" applyFill="1" applyBorder="1" applyAlignment="1">
      <alignment horizontal="left" wrapText="1"/>
    </xf>
    <xf numFmtId="0" fontId="0" fillId="0" borderId="0" xfId="0" applyNumberFormat="1" applyFont="1" applyFill="1" applyAlignment="1">
      <alignment horizontal="center"/>
    </xf>
    <xf numFmtId="0" fontId="0" fillId="0" borderId="0" xfId="0" applyAlignment="1"/>
    <xf numFmtId="0" fontId="25" fillId="0" borderId="1" xfId="0" applyFont="1" applyFill="1" applyBorder="1" applyAlignment="1"/>
    <xf numFmtId="0" fontId="31" fillId="2" borderId="1" xfId="0" applyFont="1" applyFill="1" applyBorder="1" applyAlignment="1"/>
    <xf numFmtId="0" fontId="25" fillId="0" borderId="1" xfId="4" applyNumberFormat="1" applyFont="1" applyFill="1" applyBorder="1" applyAlignment="1">
      <alignment horizontal="center"/>
    </xf>
    <xf numFmtId="0" fontId="35" fillId="16" borderId="1" xfId="0" applyFont="1" applyFill="1" applyBorder="1" applyAlignment="1">
      <alignment horizontal="center"/>
    </xf>
    <xf numFmtId="0" fontId="14" fillId="0" borderId="0" xfId="4" applyFont="1" applyBorder="1" applyAlignment="1">
      <alignment horizontal="center" wrapText="1"/>
    </xf>
    <xf numFmtId="3" fontId="31" fillId="2" borderId="1" xfId="0" applyNumberFormat="1" applyFont="1" applyFill="1" applyBorder="1" applyAlignment="1">
      <alignment horizontal="left" wrapText="1"/>
    </xf>
    <xf numFmtId="0" fontId="0" fillId="0" borderId="0" xfId="0" applyAlignment="1">
      <alignment horizontal="center"/>
    </xf>
    <xf numFmtId="0" fontId="6" fillId="5" borderId="1" xfId="0" applyFont="1" applyFill="1" applyBorder="1" applyAlignment="1">
      <alignment horizontal="center" vertical="center" wrapText="1"/>
    </xf>
    <xf numFmtId="0" fontId="5" fillId="18" borderId="1" xfId="0" applyFont="1" applyFill="1" applyBorder="1" applyAlignment="1">
      <alignment horizontal="center" vertical="center" wrapText="1"/>
    </xf>
    <xf numFmtId="0" fontId="0" fillId="0" borderId="0" xfId="0" applyNumberFormat="1" applyAlignment="1">
      <alignment horizontal="center"/>
    </xf>
    <xf numFmtId="0" fontId="29" fillId="0" borderId="0" xfId="0" applyFont="1" applyAlignment="1">
      <alignment horizontal="center"/>
    </xf>
    <xf numFmtId="0" fontId="31" fillId="2" borderId="1" xfId="0" applyFont="1" applyFill="1" applyBorder="1" applyAlignment="1">
      <alignment horizontal="left"/>
    </xf>
    <xf numFmtId="0" fontId="5" fillId="15" borderId="1" xfId="0" applyFont="1" applyFill="1" applyBorder="1" applyAlignment="1">
      <alignment horizontal="center" vertical="center" wrapText="1"/>
    </xf>
    <xf numFmtId="0" fontId="5" fillId="20" borderId="1" xfId="0" applyFont="1" applyFill="1" applyBorder="1" applyAlignment="1">
      <alignment horizontal="center" vertical="center" wrapText="1"/>
    </xf>
    <xf numFmtId="0" fontId="35" fillId="4" borderId="0" xfId="0" applyFont="1" applyFill="1" applyBorder="1" applyAlignment="1">
      <alignment horizontal="center"/>
    </xf>
    <xf numFmtId="0" fontId="37" fillId="0" borderId="0" xfId="0" applyFont="1"/>
    <xf numFmtId="0" fontId="37" fillId="0" borderId="0" xfId="0" applyFont="1" applyFill="1"/>
    <xf numFmtId="0" fontId="39" fillId="0" borderId="0" xfId="0" applyFont="1"/>
    <xf numFmtId="3" fontId="41" fillId="0" borderId="0" xfId="0" applyNumberFormat="1" applyFont="1" applyAlignment="1">
      <alignment horizontal="center"/>
    </xf>
    <xf numFmtId="0" fontId="41" fillId="0" borderId="0" xfId="0" applyFont="1"/>
    <xf numFmtId="165" fontId="41" fillId="0" borderId="0" xfId="0" applyNumberFormat="1" applyFont="1" applyAlignment="1">
      <alignment horizontal="center"/>
    </xf>
    <xf numFmtId="0" fontId="41" fillId="0" borderId="0" xfId="0" applyFont="1" applyAlignment="1"/>
    <xf numFmtId="0" fontId="42" fillId="0" borderId="0" xfId="0" applyFont="1" applyAlignment="1">
      <alignment horizontal="center"/>
    </xf>
    <xf numFmtId="0" fontId="41" fillId="0" borderId="0" xfId="0" applyNumberFormat="1" applyFont="1" applyAlignment="1">
      <alignment horizontal="center"/>
    </xf>
    <xf numFmtId="0" fontId="38" fillId="0" borderId="0" xfId="0" applyFont="1" applyAlignment="1">
      <alignment horizontal="left" wrapText="1"/>
    </xf>
    <xf numFmtId="0" fontId="38" fillId="0" borderId="0" xfId="0" applyFont="1" applyAlignment="1">
      <alignment horizontal="center" wrapText="1"/>
    </xf>
    <xf numFmtId="0" fontId="40" fillId="0" borderId="0" xfId="0" applyFont="1" applyFill="1" applyBorder="1" applyAlignment="1">
      <alignment horizontal="center"/>
    </xf>
    <xf numFmtId="4" fontId="41" fillId="0" borderId="0" xfId="0" applyNumberFormat="1" applyFont="1" applyAlignment="1">
      <alignment horizontal="right"/>
    </xf>
    <xf numFmtId="3" fontId="37" fillId="8" borderId="0" xfId="0" applyNumberFormat="1" applyFont="1" applyFill="1"/>
    <xf numFmtId="0" fontId="37" fillId="19" borderId="0" xfId="0" applyFont="1" applyFill="1"/>
    <xf numFmtId="0" fontId="25" fillId="0" borderId="1" xfId="0" applyFont="1" applyFill="1" applyBorder="1" applyAlignment="1">
      <alignment horizontal="center" wrapText="1"/>
    </xf>
    <xf numFmtId="4" fontId="25" fillId="0" borderId="1" xfId="0" applyNumberFormat="1" applyFont="1" applyBorder="1" applyAlignment="1">
      <alignment horizontal="right"/>
    </xf>
    <xf numFmtId="4" fontId="25" fillId="5" borderId="1" xfId="0" applyNumberFormat="1" applyFont="1" applyFill="1" applyBorder="1" applyAlignment="1">
      <alignment horizontal="right"/>
    </xf>
    <xf numFmtId="4" fontId="25" fillId="17" borderId="1" xfId="0" applyNumberFormat="1" applyFont="1" applyFill="1" applyBorder="1" applyAlignment="1">
      <alignment horizontal="right"/>
    </xf>
    <xf numFmtId="0" fontId="25" fillId="0" borderId="1" xfId="0" applyFont="1" applyFill="1" applyBorder="1" applyAlignment="1">
      <alignment wrapText="1"/>
    </xf>
    <xf numFmtId="0" fontId="43" fillId="0" borderId="0" xfId="0" applyFont="1" applyFill="1" applyAlignment="1">
      <alignment horizontal="center" wrapText="1"/>
    </xf>
    <xf numFmtId="0" fontId="17" fillId="0" borderId="1" xfId="4" applyFont="1" applyBorder="1" applyAlignment="1">
      <alignment horizontal="center"/>
    </xf>
    <xf numFmtId="165" fontId="43" fillId="0" borderId="1" xfId="0" applyNumberFormat="1" applyFont="1" applyFill="1" applyBorder="1" applyAlignment="1">
      <alignment horizontal="center"/>
    </xf>
    <xf numFmtId="0" fontId="43" fillId="0" borderId="1" xfId="0" applyFont="1" applyFill="1" applyBorder="1" applyAlignment="1">
      <alignment horizontal="left"/>
    </xf>
    <xf numFmtId="0" fontId="43" fillId="0" borderId="1" xfId="0" applyFont="1" applyFill="1" applyBorder="1" applyAlignment="1">
      <alignment horizontal="center"/>
    </xf>
    <xf numFmtId="0" fontId="25" fillId="0" borderId="4" xfId="0" applyNumberFormat="1" applyFont="1" applyFill="1" applyBorder="1" applyAlignment="1">
      <alignment horizontal="center"/>
    </xf>
    <xf numFmtId="0" fontId="25" fillId="0" borderId="2" xfId="0" applyFont="1" applyFill="1" applyBorder="1" applyAlignment="1">
      <alignment horizontal="center"/>
    </xf>
    <xf numFmtId="0" fontId="25" fillId="0" borderId="2" xfId="0" applyNumberFormat="1" applyFont="1" applyFill="1" applyBorder="1" applyAlignment="1">
      <alignment horizontal="center"/>
    </xf>
    <xf numFmtId="0" fontId="25" fillId="0" borderId="4" xfId="0" applyFont="1" applyFill="1" applyBorder="1" applyAlignment="1"/>
    <xf numFmtId="0" fontId="25" fillId="0" borderId="5" xfId="0" applyFont="1" applyFill="1" applyBorder="1" applyAlignment="1">
      <alignment horizontal="center" wrapText="1"/>
    </xf>
    <xf numFmtId="0" fontId="25" fillId="0" borderId="6" xfId="0" applyFont="1" applyFill="1" applyBorder="1" applyAlignment="1">
      <alignment horizontal="center" wrapText="1"/>
    </xf>
    <xf numFmtId="0" fontId="25" fillId="0" borderId="6" xfId="0" applyNumberFormat="1" applyFont="1" applyFill="1" applyBorder="1" applyAlignment="1">
      <alignment horizontal="center" wrapText="1"/>
    </xf>
    <xf numFmtId="0" fontId="17" fillId="0" borderId="0" xfId="4" applyFont="1" applyBorder="1" applyAlignment="1">
      <alignment horizontal="center"/>
    </xf>
    <xf numFmtId="0" fontId="25" fillId="0" borderId="1" xfId="4" applyFont="1" applyFill="1" applyBorder="1" applyAlignment="1"/>
    <xf numFmtId="0" fontId="27" fillId="0" borderId="1" xfId="0" applyFont="1" applyFill="1" applyBorder="1" applyAlignment="1">
      <alignment horizontal="center" wrapText="1"/>
    </xf>
    <xf numFmtId="0" fontId="43" fillId="0" borderId="1" xfId="0" applyFont="1" applyFill="1" applyBorder="1" applyAlignment="1">
      <alignment horizontal="center" wrapText="1"/>
    </xf>
    <xf numFmtId="3" fontId="25" fillId="0" borderId="1" xfId="0" applyNumberFormat="1" applyFont="1" applyFill="1" applyBorder="1" applyAlignment="1"/>
    <xf numFmtId="3" fontId="25" fillId="0" borderId="1" xfId="0" applyNumberFormat="1" applyFont="1" applyFill="1" applyBorder="1" applyAlignment="1">
      <alignment horizontal="center" wrapText="1"/>
    </xf>
    <xf numFmtId="3" fontId="44" fillId="16" borderId="1" xfId="0" applyNumberFormat="1" applyFont="1" applyFill="1" applyBorder="1" applyAlignment="1">
      <alignment horizontal="center"/>
    </xf>
    <xf numFmtId="165" fontId="44" fillId="16" borderId="1" xfId="0" applyNumberFormat="1" applyFont="1" applyFill="1" applyBorder="1" applyAlignment="1">
      <alignment horizontal="center"/>
    </xf>
    <xf numFmtId="0" fontId="44" fillId="16" borderId="1" xfId="0" applyFont="1" applyFill="1" applyBorder="1" applyAlignment="1"/>
    <xf numFmtId="0" fontId="45" fillId="16" borderId="1" xfId="0" applyFont="1" applyFill="1" applyBorder="1" applyAlignment="1">
      <alignment horizontal="center"/>
    </xf>
    <xf numFmtId="0" fontId="44" fillId="16" borderId="1" xfId="0" applyNumberFormat="1" applyFont="1" applyFill="1" applyBorder="1" applyAlignment="1">
      <alignment horizontal="center"/>
    </xf>
    <xf numFmtId="0" fontId="6" fillId="16" borderId="1" xfId="0" applyFont="1" applyFill="1" applyBorder="1" applyAlignment="1">
      <alignment horizontal="left" wrapText="1"/>
    </xf>
    <xf numFmtId="0" fontId="6" fillId="16" borderId="1" xfId="0" applyFont="1" applyFill="1" applyBorder="1" applyAlignment="1">
      <alignment horizontal="center" wrapText="1"/>
    </xf>
    <xf numFmtId="4" fontId="44" fillId="16" borderId="1" xfId="0" applyNumberFormat="1" applyFont="1" applyFill="1" applyBorder="1" applyAlignment="1">
      <alignment horizontal="right"/>
    </xf>
    <xf numFmtId="0" fontId="16" fillId="0" borderId="1" xfId="0" applyFont="1" applyBorder="1" applyAlignment="1">
      <alignment horizontal="center"/>
    </xf>
    <xf numFmtId="1" fontId="16" fillId="0" borderId="1" xfId="0" applyNumberFormat="1" applyFont="1" applyBorder="1" applyAlignment="1">
      <alignment horizontal="center"/>
    </xf>
    <xf numFmtId="3" fontId="14" fillId="0" borderId="0" xfId="4" applyNumberFormat="1" applyFont="1" applyBorder="1" applyAlignment="1">
      <alignment horizontal="center"/>
    </xf>
    <xf numFmtId="0" fontId="43" fillId="0" borderId="1" xfId="0" applyNumberFormat="1" applyFont="1" applyFill="1" applyBorder="1" applyAlignment="1">
      <alignment horizontal="center"/>
    </xf>
    <xf numFmtId="3" fontId="25" fillId="19" borderId="1" xfId="0" applyNumberFormat="1" applyFont="1" applyFill="1" applyBorder="1" applyAlignment="1">
      <alignment horizontal="center"/>
    </xf>
    <xf numFmtId="0" fontId="46" fillId="0" borderId="0" xfId="11" applyFill="1" applyBorder="1" applyAlignment="1">
      <alignment horizontal="left" vertical="top"/>
    </xf>
    <xf numFmtId="0" fontId="46" fillId="0" borderId="0" xfId="11" applyFont="1" applyFill="1" applyBorder="1" applyAlignment="1">
      <alignment horizontal="left" vertical="top"/>
    </xf>
    <xf numFmtId="0" fontId="48" fillId="0" borderId="0" xfId="11" applyFont="1" applyFill="1" applyBorder="1" applyAlignment="1">
      <alignment horizontal="left" vertical="top"/>
    </xf>
    <xf numFmtId="0" fontId="52" fillId="3" borderId="16" xfId="11" applyFont="1" applyFill="1" applyBorder="1" applyAlignment="1">
      <alignment horizontal="left" vertical="top" wrapText="1"/>
    </xf>
    <xf numFmtId="0" fontId="54" fillId="3" borderId="17" xfId="11" applyFont="1" applyFill="1" applyBorder="1" applyAlignment="1">
      <alignment horizontal="left" vertical="center" wrapText="1"/>
    </xf>
    <xf numFmtId="0" fontId="52" fillId="3" borderId="17" xfId="11" applyFont="1" applyFill="1" applyBorder="1" applyAlignment="1">
      <alignment horizontal="center" vertical="top" wrapText="1"/>
    </xf>
    <xf numFmtId="1" fontId="55" fillId="3" borderId="12" xfId="11" applyNumberFormat="1" applyFont="1" applyFill="1" applyBorder="1" applyAlignment="1">
      <alignment horizontal="right" vertical="top" shrinkToFit="1"/>
    </xf>
    <xf numFmtId="0" fontId="52" fillId="3" borderId="17" xfId="11" applyFont="1" applyFill="1" applyBorder="1" applyAlignment="1">
      <alignment horizontal="left" vertical="top" wrapText="1"/>
    </xf>
    <xf numFmtId="166" fontId="55" fillId="3" borderId="12" xfId="11" applyNumberFormat="1" applyFont="1" applyFill="1" applyBorder="1" applyAlignment="1">
      <alignment horizontal="right" vertical="top" shrinkToFit="1"/>
    </xf>
    <xf numFmtId="0" fontId="52" fillId="3" borderId="11" xfId="11" applyFont="1" applyFill="1" applyBorder="1" applyAlignment="1">
      <alignment vertical="top" wrapText="1"/>
    </xf>
    <xf numFmtId="0" fontId="52" fillId="3" borderId="17" xfId="11" applyFont="1" applyFill="1" applyBorder="1" applyAlignment="1">
      <alignment vertical="top" wrapText="1"/>
    </xf>
    <xf numFmtId="0" fontId="52" fillId="3" borderId="12" xfId="11" applyFont="1" applyFill="1" applyBorder="1" applyAlignment="1">
      <alignment vertical="top" wrapText="1"/>
    </xf>
    <xf numFmtId="0" fontId="54" fillId="3" borderId="17" xfId="11" applyFont="1" applyFill="1" applyBorder="1" applyAlignment="1">
      <alignment vertical="top" wrapText="1"/>
    </xf>
    <xf numFmtId="0" fontId="54" fillId="3" borderId="12" xfId="11" applyFont="1" applyFill="1" applyBorder="1" applyAlignment="1">
      <alignment vertical="top" wrapText="1"/>
    </xf>
    <xf numFmtId="0" fontId="53" fillId="3" borderId="11" xfId="11" applyFont="1" applyFill="1" applyBorder="1" applyAlignment="1">
      <alignment horizontal="left" vertical="top" wrapText="1"/>
    </xf>
    <xf numFmtId="0" fontId="53" fillId="3" borderId="11" xfId="11" applyFont="1" applyFill="1" applyBorder="1" applyAlignment="1">
      <alignment vertical="top" wrapText="1"/>
    </xf>
    <xf numFmtId="0" fontId="47" fillId="3" borderId="16" xfId="11" applyFont="1" applyFill="1" applyBorder="1" applyAlignment="1">
      <alignment horizontal="left" vertical="top" wrapText="1"/>
    </xf>
    <xf numFmtId="165" fontId="31" fillId="2" borderId="1" xfId="12" applyNumberFormat="1" applyFont="1" applyFill="1" applyBorder="1" applyAlignment="1">
      <alignment horizontal="center"/>
    </xf>
    <xf numFmtId="0" fontId="31" fillId="2" borderId="1" xfId="12" applyFont="1" applyFill="1" applyBorder="1" applyAlignment="1">
      <alignment horizontal="center"/>
    </xf>
    <xf numFmtId="4" fontId="25" fillId="0" borderId="1" xfId="0" applyNumberFormat="1" applyFont="1" applyFill="1" applyBorder="1" applyAlignment="1"/>
    <xf numFmtId="0" fontId="24" fillId="0" borderId="0" xfId="0" applyFont="1" applyAlignment="1">
      <alignment horizontal="center" wrapText="1"/>
    </xf>
    <xf numFmtId="165" fontId="24" fillId="0" borderId="1" xfId="0" applyNumberFormat="1" applyFont="1" applyFill="1" applyBorder="1" applyAlignment="1">
      <alignment horizontal="center"/>
    </xf>
    <xf numFmtId="0" fontId="25" fillId="19" borderId="1" xfId="0" applyFont="1" applyFill="1" applyBorder="1" applyAlignment="1">
      <alignment horizontal="center"/>
    </xf>
    <xf numFmtId="1" fontId="24" fillId="0" borderId="1" xfId="0" applyNumberFormat="1" applyFont="1" applyBorder="1" applyAlignment="1">
      <alignment horizontal="center"/>
    </xf>
    <xf numFmtId="0" fontId="31" fillId="2" borderId="0" xfId="4" applyFont="1" applyFill="1" applyAlignment="1">
      <alignment horizontal="center"/>
    </xf>
    <xf numFmtId="0" fontId="31" fillId="2" borderId="5" xfId="0" applyFont="1" applyFill="1" applyBorder="1" applyAlignment="1">
      <alignment horizontal="center"/>
    </xf>
    <xf numFmtId="0" fontId="24" fillId="5" borderId="1" xfId="0" applyFont="1" applyFill="1" applyBorder="1" applyAlignment="1">
      <alignment horizontal="center" wrapText="1"/>
    </xf>
    <xf numFmtId="0" fontId="31" fillId="2" borderId="1" xfId="4" applyFont="1" applyFill="1" applyBorder="1" applyAlignment="1"/>
    <xf numFmtId="0" fontId="31" fillId="2" borderId="0" xfId="4" applyFont="1" applyFill="1" applyAlignment="1"/>
    <xf numFmtId="0" fontId="10" fillId="5" borderId="0" xfId="4" applyFont="1" applyFill="1" applyAlignment="1"/>
    <xf numFmtId="0" fontId="13" fillId="13" borderId="1" xfId="4" applyFont="1" applyFill="1" applyBorder="1" applyAlignment="1">
      <alignment vertical="center"/>
    </xf>
    <xf numFmtId="0" fontId="23" fillId="0" borderId="1" xfId="4" applyFont="1" applyFill="1" applyBorder="1" applyAlignment="1"/>
    <xf numFmtId="0" fontId="24" fillId="0" borderId="1" xfId="0" applyFont="1" applyBorder="1" applyAlignment="1">
      <alignment wrapText="1"/>
    </xf>
    <xf numFmtId="0" fontId="24" fillId="0" borderId="1" xfId="0" applyFont="1" applyFill="1" applyBorder="1" applyAlignment="1"/>
    <xf numFmtId="0" fontId="31" fillId="2" borderId="1" xfId="12" applyFont="1" applyFill="1" applyBorder="1" applyAlignment="1"/>
    <xf numFmtId="0" fontId="9" fillId="0" borderId="0" xfId="4" applyAlignment="1"/>
    <xf numFmtId="3" fontId="8" fillId="0" borderId="0" xfId="0" applyNumberFormat="1" applyFont="1" applyAlignment="1"/>
    <xf numFmtId="3" fontId="0" fillId="0" borderId="0" xfId="0" applyNumberFormat="1" applyAlignment="1"/>
    <xf numFmtId="0" fontId="0" fillId="0" borderId="0" xfId="0" applyNumberFormat="1" applyAlignment="1"/>
    <xf numFmtId="0" fontId="29" fillId="0" borderId="0" xfId="0" applyFont="1" applyAlignment="1"/>
    <xf numFmtId="4" fontId="0" fillId="0" borderId="0" xfId="0" applyNumberFormat="1" applyAlignment="1"/>
    <xf numFmtId="10" fontId="0" fillId="0" borderId="0" xfId="0" applyNumberFormat="1" applyAlignment="1"/>
    <xf numFmtId="0" fontId="0" fillId="0" borderId="0" xfId="0" applyFill="1" applyBorder="1" applyAlignment="1"/>
    <xf numFmtId="0" fontId="16" fillId="5" borderId="1" xfId="0" applyFont="1" applyFill="1" applyBorder="1" applyAlignment="1">
      <alignment horizontal="center" wrapText="1"/>
    </xf>
    <xf numFmtId="0" fontId="16" fillId="0" borderId="1" xfId="0" applyFont="1" applyBorder="1" applyAlignment="1">
      <alignment horizontal="left" wrapText="1"/>
    </xf>
    <xf numFmtId="0" fontId="16" fillId="0" borderId="1" xfId="0" applyFont="1" applyBorder="1" applyAlignment="1">
      <alignment horizontal="center" wrapText="1"/>
    </xf>
    <xf numFmtId="0" fontId="45" fillId="16" borderId="1" xfId="0" applyFont="1" applyFill="1" applyBorder="1" applyAlignment="1"/>
    <xf numFmtId="3" fontId="44" fillId="16" borderId="1" xfId="0" applyNumberFormat="1" applyFont="1" applyFill="1" applyBorder="1" applyAlignment="1"/>
    <xf numFmtId="0" fontId="44" fillId="16" borderId="1" xfId="0" applyNumberFormat="1" applyFont="1" applyFill="1" applyBorder="1" applyAlignment="1"/>
    <xf numFmtId="4" fontId="44" fillId="16" borderId="1" xfId="0" applyNumberFormat="1" applyFont="1" applyFill="1" applyBorder="1" applyAlignment="1"/>
    <xf numFmtId="0" fontId="42" fillId="0" borderId="0" xfId="0" applyFont="1" applyAlignment="1"/>
    <xf numFmtId="3" fontId="41" fillId="0" borderId="0" xfId="0" applyNumberFormat="1" applyFont="1" applyAlignment="1"/>
    <xf numFmtId="0" fontId="41" fillId="0" borderId="0" xfId="0" applyNumberFormat="1" applyFont="1" applyAlignment="1"/>
    <xf numFmtId="4" fontId="41" fillId="0" borderId="0" xfId="0" applyNumberFormat="1" applyFont="1" applyAlignment="1"/>
    <xf numFmtId="0" fontId="0" fillId="0" borderId="0" xfId="0" applyNumberFormat="1" applyFill="1" applyBorder="1" applyAlignment="1"/>
    <xf numFmtId="0" fontId="31" fillId="2" borderId="1" xfId="0" applyFont="1" applyFill="1" applyBorder="1" applyAlignment="1">
      <alignment wrapText="1"/>
    </xf>
    <xf numFmtId="0" fontId="56" fillId="2" borderId="0" xfId="0" applyFont="1" applyFill="1"/>
    <xf numFmtId="0" fontId="56" fillId="2" borderId="1" xfId="0" applyFont="1" applyFill="1" applyBorder="1"/>
    <xf numFmtId="0" fontId="6" fillId="21" borderId="7" xfId="13" applyFont="1" applyFill="1" applyBorder="1" applyAlignment="1">
      <alignment horizontal="center" vertical="center"/>
    </xf>
    <xf numFmtId="1" fontId="6" fillId="21" borderId="7" xfId="13" applyNumberFormat="1" applyFont="1" applyFill="1" applyBorder="1" applyAlignment="1">
      <alignment horizontal="center" vertical="center"/>
    </xf>
    <xf numFmtId="0" fontId="57" fillId="21" borderId="7" xfId="13" applyFont="1" applyFill="1" applyBorder="1" applyAlignment="1">
      <alignment horizontal="center" vertical="center"/>
    </xf>
    <xf numFmtId="0" fontId="6" fillId="21" borderId="7" xfId="13" applyNumberFormat="1" applyFont="1" applyFill="1" applyBorder="1" applyAlignment="1">
      <alignment horizontal="center" vertical="center"/>
    </xf>
    <xf numFmtId="14" fontId="6" fillId="21" borderId="0" xfId="13" applyNumberFormat="1" applyFont="1" applyFill="1" applyBorder="1" applyAlignment="1">
      <alignment horizontal="center" vertical="center"/>
    </xf>
    <xf numFmtId="0" fontId="7" fillId="0" borderId="0" xfId="10"/>
    <xf numFmtId="0" fontId="7" fillId="0" borderId="0" xfId="10" applyNumberFormat="1"/>
    <xf numFmtId="49" fontId="58" fillId="3" borderId="1" xfId="13" applyNumberFormat="1" applyFont="1" applyFill="1" applyBorder="1" applyAlignment="1">
      <alignment horizontal="center" vertical="center"/>
    </xf>
    <xf numFmtId="1" fontId="58" fillId="3" borderId="1" xfId="13" applyNumberFormat="1" applyFont="1" applyFill="1" applyBorder="1" applyAlignment="1">
      <alignment horizontal="center" vertical="center"/>
    </xf>
    <xf numFmtId="0" fontId="58" fillId="3" borderId="1" xfId="13" applyNumberFormat="1" applyFont="1" applyFill="1" applyBorder="1" applyAlignment="1">
      <alignment horizontal="center" vertical="center"/>
    </xf>
    <xf numFmtId="14" fontId="58" fillId="3" borderId="1" xfId="13" applyNumberFormat="1" applyFont="1" applyFill="1" applyBorder="1" applyAlignment="1">
      <alignment horizontal="center" vertical="center"/>
    </xf>
    <xf numFmtId="0" fontId="43" fillId="0" borderId="0" xfId="13" applyFont="1" applyAlignment="1">
      <alignment horizontal="center"/>
    </xf>
    <xf numFmtId="1" fontId="43" fillId="0" borderId="0" xfId="13" applyNumberFormat="1" applyFont="1" applyAlignment="1">
      <alignment horizontal="center"/>
    </xf>
    <xf numFmtId="0" fontId="43" fillId="0" borderId="0" xfId="13" applyFont="1"/>
    <xf numFmtId="14" fontId="43" fillId="0" borderId="0" xfId="13" applyNumberFormat="1" applyFont="1" applyAlignment="1">
      <alignment horizontal="center"/>
    </xf>
    <xf numFmtId="0" fontId="1" fillId="0" borderId="0" xfId="13"/>
    <xf numFmtId="0" fontId="59" fillId="22" borderId="0" xfId="13" applyFont="1" applyFill="1"/>
    <xf numFmtId="0" fontId="43" fillId="5" borderId="0" xfId="13" applyFont="1" applyFill="1" applyAlignment="1">
      <alignment horizontal="center"/>
    </xf>
    <xf numFmtId="0" fontId="43" fillId="0" borderId="0" xfId="13" applyFont="1" applyFill="1"/>
    <xf numFmtId="0" fontId="43" fillId="0" borderId="0" xfId="13" applyFont="1" applyFill="1" applyAlignment="1">
      <alignment horizontal="center"/>
    </xf>
    <xf numFmtId="0" fontId="43" fillId="18" borderId="0" xfId="13" applyFont="1" applyFill="1" applyAlignment="1">
      <alignment horizontal="center"/>
    </xf>
    <xf numFmtId="0" fontId="43" fillId="0" borderId="1" xfId="10" applyFont="1" applyFill="1" applyBorder="1" applyAlignment="1">
      <alignment horizontal="left" wrapText="1"/>
    </xf>
    <xf numFmtId="49" fontId="1" fillId="0" borderId="1" xfId="10" applyNumberFormat="1" applyFont="1" applyFill="1" applyBorder="1" applyAlignment="1">
      <alignment horizontal="center" wrapText="1"/>
    </xf>
    <xf numFmtId="0" fontId="7" fillId="0" borderId="0" xfId="10" applyAlignment="1">
      <alignment horizontal="center"/>
    </xf>
    <xf numFmtId="1" fontId="7" fillId="0" borderId="0" xfId="10" applyNumberFormat="1"/>
    <xf numFmtId="14" fontId="7" fillId="0" borderId="0" xfId="10" applyNumberFormat="1" applyAlignment="1">
      <alignment horizontal="center"/>
    </xf>
    <xf numFmtId="0" fontId="5" fillId="23" borderId="2" xfId="0" applyFont="1" applyFill="1" applyBorder="1" applyAlignment="1">
      <alignment horizontal="center" vertical="center" wrapText="1"/>
    </xf>
    <xf numFmtId="3" fontId="6" fillId="5" borderId="1" xfId="0" applyNumberFormat="1" applyFont="1" applyFill="1" applyBorder="1" applyAlignment="1">
      <alignment horizontal="center" vertical="center" wrapText="1"/>
    </xf>
    <xf numFmtId="9" fontId="0" fillId="0" borderId="0" xfId="1" applyFont="1" applyBorder="1" applyAlignment="1">
      <alignment horizontal="center"/>
    </xf>
    <xf numFmtId="9" fontId="44" fillId="16" borderId="1" xfId="1" applyFont="1" applyFill="1" applyBorder="1" applyAlignment="1">
      <alignment horizontal="center"/>
    </xf>
    <xf numFmtId="9" fontId="41" fillId="0" borderId="0" xfId="1" applyFont="1" applyBorder="1" applyAlignment="1">
      <alignment horizontal="center"/>
    </xf>
    <xf numFmtId="9" fontId="60" fillId="0" borderId="1" xfId="1" applyFont="1" applyFill="1" applyBorder="1" applyAlignment="1">
      <alignment horizontal="center"/>
    </xf>
    <xf numFmtId="0" fontId="61" fillId="0" borderId="0" xfId="0" applyFont="1" applyAlignment="1">
      <alignment horizontal="center"/>
    </xf>
    <xf numFmtId="4" fontId="61" fillId="0" borderId="0" xfId="0" applyNumberFormat="1" applyFont="1" applyAlignment="1">
      <alignment horizontal="center"/>
    </xf>
    <xf numFmtId="0" fontId="62" fillId="9" borderId="0" xfId="0" applyFont="1" applyFill="1" applyBorder="1" applyAlignment="1">
      <alignment horizontal="center" vertical="center" wrapText="1"/>
    </xf>
    <xf numFmtId="4" fontId="61" fillId="0" borderId="0" xfId="0" applyNumberFormat="1" applyFont="1" applyAlignment="1">
      <alignment horizontal="center" wrapText="1"/>
    </xf>
    <xf numFmtId="0" fontId="63" fillId="0" borderId="0" xfId="0" applyFont="1" applyAlignment="1">
      <alignment horizontal="center"/>
    </xf>
    <xf numFmtId="4" fontId="63" fillId="0" borderId="0" xfId="0" applyNumberFormat="1" applyFont="1" applyAlignment="1">
      <alignment horizontal="center"/>
    </xf>
    <xf numFmtId="0" fontId="62" fillId="16" borderId="0" xfId="0" applyFont="1" applyFill="1" applyBorder="1" applyAlignment="1">
      <alignment horizontal="center"/>
    </xf>
    <xf numFmtId="0" fontId="64" fillId="0" borderId="0" xfId="0" applyFont="1" applyAlignment="1"/>
    <xf numFmtId="0" fontId="64" fillId="0" borderId="0" xfId="0" applyFont="1" applyAlignment="1">
      <alignment horizontal="center" vertical="center" wrapText="1"/>
    </xf>
    <xf numFmtId="4" fontId="65" fillId="0" borderId="0" xfId="0" applyNumberFormat="1" applyFont="1" applyAlignment="1"/>
    <xf numFmtId="0" fontId="66" fillId="0" borderId="0" xfId="0" applyFont="1" applyAlignment="1"/>
    <xf numFmtId="4" fontId="67" fillId="0" borderId="0" xfId="0" applyNumberFormat="1" applyFont="1" applyAlignment="1"/>
    <xf numFmtId="4" fontId="68" fillId="0" borderId="0" xfId="0" applyNumberFormat="1" applyFont="1" applyAlignment="1"/>
    <xf numFmtId="0" fontId="61" fillId="0" borderId="0" xfId="0" applyNumberFormat="1" applyFont="1" applyAlignment="1">
      <alignment horizontal="center"/>
    </xf>
    <xf numFmtId="0" fontId="61" fillId="0" borderId="0" xfId="0" applyNumberFormat="1" applyFont="1" applyAlignment="1">
      <alignment horizontal="center" wrapText="1"/>
    </xf>
    <xf numFmtId="0" fontId="63" fillId="0" borderId="0" xfId="0" applyNumberFormat="1" applyFont="1" applyAlignment="1">
      <alignment horizontal="center"/>
    </xf>
    <xf numFmtId="0" fontId="65" fillId="0" borderId="0" xfId="0" applyNumberFormat="1" applyFont="1" applyAlignment="1">
      <alignment horizontal="center"/>
    </xf>
    <xf numFmtId="0" fontId="69" fillId="0" borderId="0" xfId="0" applyNumberFormat="1" applyFont="1" applyAlignment="1">
      <alignment horizontal="center"/>
    </xf>
    <xf numFmtId="4" fontId="70" fillId="24" borderId="1" xfId="0" applyNumberFormat="1" applyFont="1" applyFill="1" applyBorder="1" applyAlignment="1">
      <alignment horizontal="right"/>
    </xf>
    <xf numFmtId="3" fontId="8" fillId="0" borderId="0" xfId="0" applyNumberFormat="1" applyFont="1"/>
    <xf numFmtId="4" fontId="0" fillId="0" borderId="1" xfId="0" applyNumberFormat="1" applyFill="1" applyBorder="1"/>
    <xf numFmtId="0" fontId="48" fillId="0" borderId="0" xfId="11" applyFont="1" applyFill="1" applyBorder="1" applyAlignment="1">
      <alignment horizontal="left" vertical="top" wrapText="1"/>
    </xf>
    <xf numFmtId="0" fontId="51" fillId="0" borderId="0" xfId="11" applyFont="1" applyFill="1" applyBorder="1" applyAlignment="1">
      <alignment horizontal="left" vertical="top" wrapText="1"/>
    </xf>
    <xf numFmtId="0" fontId="47" fillId="3" borderId="8" xfId="11" applyFont="1" applyFill="1" applyBorder="1" applyAlignment="1">
      <alignment horizontal="left" vertical="center" wrapText="1"/>
    </xf>
    <xf numFmtId="0" fontId="47" fillId="3" borderId="9" xfId="11" applyFont="1" applyFill="1" applyBorder="1" applyAlignment="1">
      <alignment horizontal="left" vertical="center" wrapText="1"/>
    </xf>
    <xf numFmtId="0" fontId="47" fillId="3" borderId="10" xfId="11" applyFont="1" applyFill="1" applyBorder="1" applyAlignment="1">
      <alignment horizontal="left" vertical="center" wrapText="1"/>
    </xf>
    <xf numFmtId="0" fontId="47" fillId="3" borderId="13" xfId="11" applyFont="1" applyFill="1" applyBorder="1" applyAlignment="1">
      <alignment horizontal="left" vertical="center" wrapText="1"/>
    </xf>
    <xf numFmtId="0" fontId="47" fillId="3" borderId="14" xfId="11" applyFont="1" applyFill="1" applyBorder="1" applyAlignment="1">
      <alignment horizontal="left" vertical="center" wrapText="1"/>
    </xf>
    <xf numFmtId="0" fontId="47" fillId="3" borderId="15" xfId="11" applyFont="1" applyFill="1" applyBorder="1" applyAlignment="1">
      <alignment horizontal="left" vertical="center" wrapText="1"/>
    </xf>
    <xf numFmtId="0" fontId="47" fillId="3" borderId="11" xfId="11" applyFont="1" applyFill="1" applyBorder="1" applyAlignment="1">
      <alignment horizontal="center" vertical="center" wrapText="1"/>
    </xf>
    <xf numFmtId="0" fontId="47" fillId="3" borderId="12" xfId="11" applyFont="1" applyFill="1" applyBorder="1" applyAlignment="1">
      <alignment horizontal="center" vertical="center" wrapText="1"/>
    </xf>
    <xf numFmtId="0" fontId="36" fillId="17" borderId="0" xfId="0" applyFont="1" applyFill="1" applyAlignment="1">
      <alignment horizontal="center" vertical="center"/>
    </xf>
    <xf numFmtId="0" fontId="36" fillId="17" borderId="7" xfId="0" applyFont="1" applyFill="1" applyBorder="1" applyAlignment="1">
      <alignment horizontal="center" vertical="center"/>
    </xf>
  </cellXfs>
  <cellStyles count="14">
    <cellStyle name="Normal" xfId="0" builtinId="0"/>
    <cellStyle name="Normal 2" xfId="2"/>
    <cellStyle name="Normal 2 2" xfId="4"/>
    <cellStyle name="Normal 2 2 2" xfId="12"/>
    <cellStyle name="Normal 3" xfId="5"/>
    <cellStyle name="Normal 3 2" xfId="6"/>
    <cellStyle name="Normal 3 3" xfId="9"/>
    <cellStyle name="Normal 3 3 2" xfId="13"/>
    <cellStyle name="Normal 4" xfId="10"/>
    <cellStyle name="Normal 5" xfId="11"/>
    <cellStyle name="Porcentagem" xfId="1" builtinId="5"/>
    <cellStyle name="Vírgula" xfId="7" builtinId="3"/>
    <cellStyle name="Vírgula 2" xfId="3"/>
    <cellStyle name="Vírgula 3" xfId="8"/>
  </cellStyles>
  <dxfs count="27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42</xdr:col>
      <xdr:colOff>1158240</xdr:colOff>
      <xdr:row>0</xdr:row>
      <xdr:rowOff>122007</xdr:rowOff>
    </xdr:from>
    <xdr:to>
      <xdr:col>46</xdr:col>
      <xdr:colOff>363983</xdr:colOff>
      <xdr:row>3</xdr:row>
      <xdr:rowOff>114300</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095440" y="122007"/>
          <a:ext cx="4292093" cy="6209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714374</xdr:colOff>
      <xdr:row>0</xdr:row>
      <xdr:rowOff>66675</xdr:rowOff>
    </xdr:from>
    <xdr:to>
      <xdr:col>8</xdr:col>
      <xdr:colOff>1181099</xdr:colOff>
      <xdr:row>0</xdr:row>
      <xdr:rowOff>523875</xdr:rowOff>
    </xdr:to>
    <xdr:sp macro="[0]!Prestacao_Contas_ContEdu" textlink="">
      <xdr:nvSpPr>
        <xdr:cNvPr id="2" name="Retângulo Arredondado 1"/>
        <xdr:cNvSpPr/>
      </xdr:nvSpPr>
      <xdr:spPr>
        <a:xfrm>
          <a:off x="8743949" y="66675"/>
          <a:ext cx="2257425" cy="457200"/>
        </a:xfrm>
        <a:prstGeom prst="round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t>Prestação</a:t>
          </a:r>
          <a:r>
            <a:rPr lang="pt-BR" sz="1100" baseline="0"/>
            <a:t> de contas ContEdu </a:t>
          </a:r>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485775</xdr:colOff>
      <xdr:row>0</xdr:row>
      <xdr:rowOff>152400</xdr:rowOff>
    </xdr:from>
    <xdr:to>
      <xdr:col>3</xdr:col>
      <xdr:colOff>304800</xdr:colOff>
      <xdr:row>0</xdr:row>
      <xdr:rowOff>666750</xdr:rowOff>
    </xdr:to>
    <xdr:sp macro="[0]!SistemabaseOrdinaria" textlink="">
      <xdr:nvSpPr>
        <xdr:cNvPr id="2" name="Retângulo Arredondado 1">
          <a:extLst>
            <a:ext uri="{FF2B5EF4-FFF2-40B4-BE49-F238E27FC236}">
              <a16:creationId xmlns:a16="http://schemas.microsoft.com/office/drawing/2014/main" id="{00000000-0008-0000-1000-000002000000}"/>
            </a:ext>
          </a:extLst>
        </xdr:cNvPr>
        <xdr:cNvSpPr/>
      </xdr:nvSpPr>
      <xdr:spPr>
        <a:xfrm>
          <a:off x="1095375" y="152400"/>
          <a:ext cx="2009775" cy="514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Atualizar sistema escola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G/CE/CDF/REPASSE%20DE%20RECURSOS%202026/CENSO_SEC_2025_CLIENTELA_2026/quantitativo_estudantes_turmas_modalidade_turno%20somando%20anexo%2024.02.2026%20%20atu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70;%20PARCELA%20FAED%20MANUTENCAO%202026/1&#170;%20PARCELA%20FAED%20MANUTENCAO%202026.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G/CE/CDF/REPASSE%20DE%20RECURSOS%202026/RETORNOS_REMESSA_CART&#195;O_PNAE_FAED%202026/PLANILHA%20BASE_RELATORIO_RETORNO636_e_SISTEMA_ESCOLAR_202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antitativo_estudantes_turmas_"/>
      <sheetName val="fazer alteração"/>
      <sheetName val="Familia"/>
    </sheetNames>
    <sheetDataSet>
      <sheetData sheetId="0">
        <row r="6">
          <cell r="D6">
            <v>1179795</v>
          </cell>
          <cell r="E6">
            <v>29488974</v>
          </cell>
          <cell r="F6" t="str">
            <v>COLEGIO ESTADUAL DE TEMPO INTEGRAL PROFESSORA NANCY DA ROCHA CARDOSO</v>
          </cell>
          <cell r="G6" t="str">
            <v>ESTRADA BA 052 - 88188 - N S/N Bairro: CENTRO CEP: 44910-000</v>
          </cell>
          <cell r="H6">
            <v>11</v>
          </cell>
        </row>
        <row r="7">
          <cell r="D7">
            <v>1125747</v>
          </cell>
          <cell r="E7">
            <v>29057809</v>
          </cell>
          <cell r="F7" t="str">
            <v>COLEGIO ESTADUAL SAO SEBASTIAO</v>
          </cell>
          <cell r="G7" t="str">
            <v>RUA NESTOR BORGES N 100 Bairro: CENTRO CEP: 44910000</v>
          </cell>
          <cell r="H7">
            <v>17</v>
          </cell>
        </row>
        <row r="8">
          <cell r="D8">
            <v>1125925</v>
          </cell>
          <cell r="E8">
            <v>29058244</v>
          </cell>
          <cell r="F8" t="str">
            <v>COLEGIO ESTADUAL DE TEMPO INTEGRAL EDIVALDO MACHADO BOAVENTURA</v>
          </cell>
          <cell r="G8" t="str">
            <v>RUA DALILA DULCE DE OLIVEIRA N S/N Bairro: CENTRO CEP: 44990000</v>
          </cell>
          <cell r="H8">
            <v>15</v>
          </cell>
        </row>
        <row r="9">
          <cell r="D9">
            <v>1126212</v>
          </cell>
          <cell r="E9">
            <v>29059380</v>
          </cell>
          <cell r="F9" t="str">
            <v>COLEGIO ESTADUAL DE TEMPO INTEGRAL NECY NOVAIS</v>
          </cell>
          <cell r="G9" t="str">
            <v>PRACA DA BANDEIRA N 282 Bairro: CENTRO CEP: 44895000</v>
          </cell>
          <cell r="H9">
            <v>20</v>
          </cell>
        </row>
        <row r="10">
          <cell r="D10">
            <v>1126247</v>
          </cell>
          <cell r="E10">
            <v>29060001</v>
          </cell>
          <cell r="F10" t="str">
            <v>COLEGIO ESTADUAL DE TEMPO INTEGRAL IMACULADA CONCEICAO</v>
          </cell>
          <cell r="G10" t="str">
            <v>PRAÇA DA REPUBLICA N 08 Bairro: CENTRO CEP: 44880000</v>
          </cell>
          <cell r="H10">
            <v>19</v>
          </cell>
        </row>
        <row r="11">
          <cell r="D11">
            <v>1137583</v>
          </cell>
          <cell r="E11">
            <v>29060206</v>
          </cell>
          <cell r="F11" t="str">
            <v>COLEGIO ESTADUAL DO CAMPO MAXIMINO MARTINS DISTRITO DE SALOBRO</v>
          </cell>
          <cell r="G11" t="str">
            <v>PRAÇA CATÃO DOURADO - DISTRITO DE SALOBRO N 19 Bairro: CENTRO CEP: 44892000</v>
          </cell>
          <cell r="H11">
            <v>9</v>
          </cell>
        </row>
        <row r="12">
          <cell r="D12">
            <v>1163100</v>
          </cell>
          <cell r="E12">
            <v>29060214</v>
          </cell>
          <cell r="F12" t="str">
            <v>COLEGIO ESTADUAL JOSE RIBEIRO DE ARAUJO TEMPO INTEGRAL</v>
          </cell>
          <cell r="G12" t="str">
            <v>RUA 16 DE JULHO - BAIRRO: CENTRO N 177 Bairro: CENTRO CEP: 44890000</v>
          </cell>
          <cell r="H12">
            <v>20</v>
          </cell>
        </row>
        <row r="13">
          <cell r="D13">
            <v>1163088</v>
          </cell>
          <cell r="E13">
            <v>29061016</v>
          </cell>
          <cell r="F13" t="str">
            <v>COLEGIO ESTADUAL DE TEMPO INTEGRAL JOSE DE SOUZA MACHADO</v>
          </cell>
          <cell r="G13" t="str">
            <v>FAZENDA DO RIO BRANCO N S/N Bairro: CENTRO CEP: 44940000</v>
          </cell>
          <cell r="H13">
            <v>17</v>
          </cell>
        </row>
        <row r="14">
          <cell r="D14">
            <v>1125887</v>
          </cell>
          <cell r="E14">
            <v>29061628</v>
          </cell>
          <cell r="F14" t="str">
            <v>COLEGIO ESTADUAL MARIA QUITERIA TEMPO INTEGRAL</v>
          </cell>
          <cell r="G14" t="str">
            <v>PÇA EDMUNDO PEREIRA BASTOS N 212 Bairro: CENTRO CEP: 47450000</v>
          </cell>
          <cell r="H14">
            <v>11</v>
          </cell>
        </row>
        <row r="15">
          <cell r="D15">
            <v>1126050</v>
          </cell>
          <cell r="E15">
            <v>29062519</v>
          </cell>
          <cell r="F15" t="str">
            <v>COLEGIO ESTADUAL DE TEMPO INTEGRAL DO CAMPO DE MIROROS DISTRITO DE MIROROS</v>
          </cell>
          <cell r="G15" t="str">
            <v>RUA CASTELO BRANCO -DISTRITO DE MIRORÓS N 159 Bairro: CENTRO CEP: 44970000</v>
          </cell>
          <cell r="H15">
            <v>8</v>
          </cell>
        </row>
        <row r="16">
          <cell r="D16">
            <v>1125968</v>
          </cell>
          <cell r="E16">
            <v>29062250</v>
          </cell>
          <cell r="F16" t="str">
            <v>COLEGIO ESTADUAL DE TEMPO INTEGRAL PROFESSORA CELIA OLIVEIRA LEITE</v>
          </cell>
          <cell r="G16" t="str">
            <v>RUA JOSUE ALVES BARRETO - BAIRRO: CENTRO N 380 Bairro: CENTRO CEP: 44970000</v>
          </cell>
          <cell r="H16">
            <v>12</v>
          </cell>
        </row>
        <row r="17">
          <cell r="D17">
            <v>1162774</v>
          </cell>
          <cell r="E17">
            <v>29062632</v>
          </cell>
          <cell r="F17" t="str">
            <v>COLEGIO ESTADUAL DO CAMPO DE IBITITA TEMPO INTEGRAL</v>
          </cell>
          <cell r="G17" t="str">
            <v>PROFESSORA ELZY OLIVEIRA CARDOSO - BAIRRO: CENTRO N 87 Bairro: CENTRO CEP: 44960000</v>
          </cell>
          <cell r="H17">
            <v>15</v>
          </cell>
        </row>
        <row r="18">
          <cell r="D18">
            <v>1127260</v>
          </cell>
          <cell r="E18">
            <v>29207843</v>
          </cell>
          <cell r="F18" t="str">
            <v>COLEGIO ESTADUAL DE TEMPO INTEGRAL CASTRO ALVES</v>
          </cell>
          <cell r="G18" t="str">
            <v>PRACA DA BANDEIRA N 36 Bairro: CENTRO CEP: 47590000</v>
          </cell>
          <cell r="H18">
            <v>15</v>
          </cell>
        </row>
        <row r="19">
          <cell r="D19">
            <v>1126611</v>
          </cell>
          <cell r="E19">
            <v>29064147</v>
          </cell>
          <cell r="F19" t="str">
            <v>COLEGIO ESTADUAL DE TEMPO INTEGRAL PROFESSORA DARIA DOURADO LOPES</v>
          </cell>
          <cell r="G19" t="str">
            <v>AVENIDA CARAIBAS - BAIRRO: CENTRO N 659 Bairro: CENTRO CEP: 44900000</v>
          </cell>
          <cell r="H19">
            <v>23</v>
          </cell>
        </row>
        <row r="20">
          <cell r="D20">
            <v>1179658</v>
          </cell>
          <cell r="E20">
            <v>29474310</v>
          </cell>
          <cell r="F20" t="str">
            <v>CENTRO JUVENIL DE CIENCIA E CULTURA CJCC IRECE</v>
          </cell>
          <cell r="G20" t="str">
            <v>AVENIDA CARAIBAS N 659 Bairro: CENTRO CEP: 44900000</v>
          </cell>
          <cell r="H20">
            <v>0</v>
          </cell>
        </row>
        <row r="21">
          <cell r="D21">
            <v>1126590</v>
          </cell>
          <cell r="E21">
            <v>29064120</v>
          </cell>
          <cell r="F21" t="str">
            <v>CENTRO TERRITORIAL DE EDUCACAO PROFISSIONAL DE IRECE</v>
          </cell>
          <cell r="G21" t="str">
            <v>EST VELHA DA FAZ. BAIXÃO, KM 4 - BAIRRO: CENTRO N S/N Bairro: CENTRO CEP: 44900000</v>
          </cell>
          <cell r="H21">
            <v>56</v>
          </cell>
        </row>
        <row r="22">
          <cell r="D22">
            <v>1179281</v>
          </cell>
          <cell r="E22">
            <v>29459141</v>
          </cell>
          <cell r="F22" t="str">
            <v>CENTRO REGIONAL DE ENSINO MEDIO COM INTERMEDIACAO TECNOLOGICA CEMIT DE IRECE</v>
          </cell>
          <cell r="G22" t="str">
            <v>RAIMUNDO BONFIM N S/N Bairro: CENTRO CEP: 44900000</v>
          </cell>
          <cell r="H22">
            <v>56</v>
          </cell>
        </row>
        <row r="23">
          <cell r="D23">
            <v>1176431</v>
          </cell>
          <cell r="E23">
            <v>29403230</v>
          </cell>
          <cell r="F23" t="str">
            <v>COLEGIO ESTADUAL DE TEMPO INTEGRAL PROFESSOR JORGE RODRIGUES DOS SANTOS</v>
          </cell>
          <cell r="G23" t="str">
            <v>RUA RAIMUNDO BONFIM N S/N Bairro: CENTRO CEP: 44900000</v>
          </cell>
          <cell r="H23">
            <v>25</v>
          </cell>
        </row>
        <row r="24">
          <cell r="D24">
            <v>1178258</v>
          </cell>
          <cell r="E24">
            <v>29447755</v>
          </cell>
          <cell r="F24" t="str">
            <v>COLEGIO ESTADUAL DO CAMPO FRANCISCO CASTRO LARANJEIRA TEMPO INTEGRAL</v>
          </cell>
          <cell r="G24" t="str">
            <v>RUA DO HOSPITAL N 150 Bairro: CENTRO CEP: 47440000</v>
          </cell>
          <cell r="H24">
            <v>9</v>
          </cell>
        </row>
        <row r="25">
          <cell r="D25">
            <v>1162502</v>
          </cell>
          <cell r="E25">
            <v>29064392</v>
          </cell>
          <cell r="F25" t="str">
            <v>COLEGIO ESTADUAL DE TEMPO INTEGRAL IDALINA DA SILVA DOURADO</v>
          </cell>
          <cell r="G25" t="str">
            <v>RUA JOSE ALVES DE ANDRADE N 19 Bairro: CENTRO CEP: 44920000</v>
          </cell>
          <cell r="H25">
            <v>24</v>
          </cell>
        </row>
        <row r="26">
          <cell r="D26">
            <v>1178040</v>
          </cell>
          <cell r="E26">
            <v>29428726</v>
          </cell>
          <cell r="F26" t="str">
            <v>COLEGIO ESTADUAL DE TEMPO INTEGRAL PROFESSOR ETEVALDO MARTINIANO DA ROCHA</v>
          </cell>
          <cell r="G26" t="str">
            <v>RUA JOSÉ DE ANCHIETA - BAIRRO: CENTRO N S/N Bairro: CENTRO CEP: 44925000</v>
          </cell>
          <cell r="H26">
            <v>16</v>
          </cell>
        </row>
        <row r="27">
          <cell r="D27">
            <v>1162480</v>
          </cell>
          <cell r="E27">
            <v>29065356</v>
          </cell>
          <cell r="F27" t="str">
            <v>COLEGIO ESTADUAL DE TEMPO INTEGRAL JUSTINIANO DE CASTRO DOURADO</v>
          </cell>
          <cell r="G27" t="str">
            <v>ESTRADA IRECE N Bairro: CENTRO CEP: 44905000</v>
          </cell>
          <cell r="H27">
            <v>19</v>
          </cell>
        </row>
        <row r="28">
          <cell r="D28">
            <v>1178257</v>
          </cell>
          <cell r="E28">
            <v>29536200</v>
          </cell>
          <cell r="F28" t="str">
            <v>COLEGIO ESTADUAL DO CAMPO DE AGUADA NOVA DISTRITO DE AGUADA NOVA</v>
          </cell>
          <cell r="G28" t="str">
            <v>RUA DO BARRO VERMELHO-- DISTRITO DE AGUADA NOVA N S/N Bairro: CENTRO CEP: 44905000</v>
          </cell>
          <cell r="H28">
            <v>13</v>
          </cell>
        </row>
        <row r="29">
          <cell r="D29">
            <v>1178146</v>
          </cell>
          <cell r="E29">
            <v>29445400</v>
          </cell>
          <cell r="F29" t="str">
            <v>COLEGIO ESTADUAL DE TEMPO INTEGRAL DE MULUNGU DO MORRO</v>
          </cell>
          <cell r="G29" t="str">
            <v>BENEDITO NOGUEIRA, BR 122, KM 06 - BAIRRO: CENTRO N 44 Bairro: CENTRO CEP: 44885000</v>
          </cell>
          <cell r="H29">
            <v>21</v>
          </cell>
        </row>
        <row r="30">
          <cell r="D30">
            <v>1127154</v>
          </cell>
          <cell r="E30">
            <v>29066395</v>
          </cell>
          <cell r="F30" t="str">
            <v>COLEGIO ESTADUAL DE TEMPO INTEGRAL LEILA JANAINA BRITO GONCALVES</v>
          </cell>
          <cell r="G30" t="str">
            <v>RUA PROJETADA, Nº S/N N S/N Bairro: CENTRO CEP: 44930000</v>
          </cell>
          <cell r="H30">
            <v>17</v>
          </cell>
        </row>
        <row r="31">
          <cell r="D31">
            <v>1162618</v>
          </cell>
          <cell r="E31">
            <v>29067332</v>
          </cell>
          <cell r="F31" t="str">
            <v>COLEGIO ESTADUAL DE TEMPO INTEGRAL PROFESSORA ROSALIA PEREIRA DA ROCHA</v>
          </cell>
          <cell r="G31" t="str">
            <v>RUA JOAO DURVAL CARNEIRO N 127 Bairro: CENTRO CEP: 44915000</v>
          </cell>
          <cell r="H31">
            <v>17</v>
          </cell>
        </row>
        <row r="32">
          <cell r="D32">
            <v>1179655</v>
          </cell>
          <cell r="E32">
            <v>29473365</v>
          </cell>
          <cell r="F32" t="str">
            <v>COLEGIO ESTADUAL ALMERINDA ALMEIDA DISTRITO DE GAMELEIRA DO JACARE</v>
          </cell>
          <cell r="G32" t="str">
            <v>TRAVESSA DUQUE DE CAXIAS N 01 Bairro: CENTRO CEP: 44915000</v>
          </cell>
          <cell r="H32">
            <v>10</v>
          </cell>
        </row>
        <row r="33">
          <cell r="D33">
            <v>1178038</v>
          </cell>
          <cell r="E33">
            <v>29425328</v>
          </cell>
          <cell r="F33" t="str">
            <v>COLEGIO ESTADUAL MANOEL LEVI TEMPO INTEGRAL</v>
          </cell>
          <cell r="G33" t="str">
            <v>RUA ABILIO MACHADO N S/N Bairro: CENTRO CEP: 44950000</v>
          </cell>
          <cell r="H33">
            <v>14</v>
          </cell>
        </row>
        <row r="34">
          <cell r="D34">
            <v>1176432</v>
          </cell>
          <cell r="E34">
            <v>29395321</v>
          </cell>
          <cell r="F34" t="str">
            <v>COLEGIO ESTADUAL PROFESSORA GILDETE DE SOUZA VIANA TEMPO INTEGRAL</v>
          </cell>
          <cell r="G34" t="str">
            <v>AVENIDA CINCINATO FIGUEIREDO N S/N Bairro: CENTRO CEP: 47400000</v>
          </cell>
          <cell r="H34">
            <v>23</v>
          </cell>
        </row>
        <row r="35">
          <cell r="D35">
            <v>1126808</v>
          </cell>
          <cell r="E35">
            <v>29041333</v>
          </cell>
          <cell r="F35" t="str">
            <v>CENTRO ESTADUAL DE EDUCACAO PROFISSIONAL EM RECURSOS NATURAIS DO CENTRO BAIANO</v>
          </cell>
          <cell r="G35" t="str">
            <v>PRAÇA POLIVALENTE N S/N Bairro: CENTRO CEP: 47400000</v>
          </cell>
          <cell r="H35">
            <v>39</v>
          </cell>
        </row>
        <row r="36">
          <cell r="D36">
            <v>1178324</v>
          </cell>
          <cell r="E36">
            <v>29863724</v>
          </cell>
          <cell r="F36" t="str">
            <v>CENTRO ESTADUAL DE EDUCACAO PROFISSIONAL AGUAS TEMPO INTEGRAL</v>
          </cell>
          <cell r="G36" t="str">
            <v>ANTIGA FAZENDA BALI HAI, BR 161 N S/N Bairro: CENTRO CEP: 47100000</v>
          </cell>
          <cell r="H36">
            <v>12</v>
          </cell>
        </row>
        <row r="37">
          <cell r="D37">
            <v>1179431</v>
          </cell>
          <cell r="E37">
            <v>29464374</v>
          </cell>
          <cell r="F37" t="str">
            <v>CENTRO REGIONAL DE ENSINO MEDIO COM INTERMEDIACAO TECNOLOGICA CEMIT VELHO CHICO</v>
          </cell>
          <cell r="G37" t="str">
            <v>RUA DOM PEDRO II N S/N Bairro: CENTRO CEP: 47100970</v>
          </cell>
          <cell r="H37">
            <v>59</v>
          </cell>
        </row>
        <row r="38">
          <cell r="D38">
            <v>1127502</v>
          </cell>
          <cell r="E38">
            <v>29036143</v>
          </cell>
          <cell r="F38" t="str">
            <v>COLEGIO ESTADUAL DE TEMPO INTEGRAL DE BARRA</v>
          </cell>
          <cell r="G38" t="str">
            <v>RUA ERNESTO CARNEIRO RIBEIRO N 85 Bairro: CENTRO CEP: 47100000</v>
          </cell>
          <cell r="H38">
            <v>35</v>
          </cell>
        </row>
        <row r="39">
          <cell r="D39">
            <v>1179282</v>
          </cell>
          <cell r="E39">
            <v>29461499</v>
          </cell>
          <cell r="F39" t="str">
            <v>CENTRO REGIONAL DE ENSINO MEDIO COM INTERMEDIACAO TECNOLOGICA CEMIT VELHO CHICO</v>
          </cell>
          <cell r="G39" t="str">
            <v>AGENOR MAGALHÃES N S/N Bairro: CENTRO CEP: 47600970</v>
          </cell>
          <cell r="H39">
            <v>36</v>
          </cell>
        </row>
        <row r="40">
          <cell r="D40">
            <v>1131720</v>
          </cell>
          <cell r="E40">
            <v>29043085</v>
          </cell>
          <cell r="F40" t="str">
            <v>COLEGIO ESTADUAL MONSENHOR TURIBIO VILANOVA TEMPO INTEGRAL</v>
          </cell>
          <cell r="G40" t="str">
            <v>AVENIDA AGENOR MAGALHAES N S/N Bairro: CENTRO CEP: 47600000</v>
          </cell>
          <cell r="H40">
            <v>34</v>
          </cell>
        </row>
        <row r="41">
          <cell r="D41">
            <v>1179704</v>
          </cell>
          <cell r="E41">
            <v>29481325</v>
          </cell>
          <cell r="F41" t="str">
            <v>COLEGIO DA POLICIA MILITAR BOM JESUS DA LAPA</v>
          </cell>
          <cell r="G41" t="str">
            <v>AVENIDA SANTA CATARINA N S/N Bairro: CENTRO CEP: 47600-000</v>
          </cell>
          <cell r="H41">
            <v>26</v>
          </cell>
        </row>
        <row r="42">
          <cell r="D42">
            <v>1179668</v>
          </cell>
          <cell r="E42">
            <v>29474892</v>
          </cell>
          <cell r="F42" t="str">
            <v>COLEGIO ESTADUAL EVERTON OLIVEIRA DE SANTANA DISTRITO FAVELANDIA</v>
          </cell>
          <cell r="G42" t="str">
            <v>PRACA ZECA DE PLACIDO N S/N Bairro: CENTRO CEP: 47600000</v>
          </cell>
          <cell r="H42">
            <v>11</v>
          </cell>
        </row>
        <row r="43">
          <cell r="D43">
            <v>1178018</v>
          </cell>
          <cell r="E43">
            <v>29427940</v>
          </cell>
          <cell r="F43" t="str">
            <v>COLEGIO ESTADUAL DO CAMPO PROJETO FORMOSO</v>
          </cell>
          <cell r="G43" t="str">
            <v>RUA DO DRENO, VILA DO SETOR 33 N S/N Bairro: CENTRO CEP: 47600000</v>
          </cell>
          <cell r="H43">
            <v>9</v>
          </cell>
        </row>
        <row r="44">
          <cell r="D44">
            <v>1176437</v>
          </cell>
          <cell r="E44">
            <v>29385334</v>
          </cell>
          <cell r="F44" t="str">
            <v>COLEGIO ESTADUAL SAO VICENTE DE PAULO TEMPO INTEGRAL</v>
          </cell>
          <cell r="G44" t="str">
            <v>RUA DOS ESCOTEIROS N S/N Bairro: SAO JOAO CEP: 47600000</v>
          </cell>
          <cell r="H44">
            <v>33</v>
          </cell>
        </row>
        <row r="45">
          <cell r="D45">
            <v>1127456</v>
          </cell>
          <cell r="E45">
            <v>29205000</v>
          </cell>
          <cell r="F45" t="str">
            <v>COLEGIO ESTADUAL PAPA JOAO PAULO I TEMPO INTEGRAL</v>
          </cell>
          <cell r="G45" t="str">
            <v>RUA JONIVAL LUCAS N 160 Bairro: CENTRO CEP: 47560000</v>
          </cell>
          <cell r="H45">
            <v>12</v>
          </cell>
        </row>
        <row r="46">
          <cell r="D46">
            <v>1179813</v>
          </cell>
          <cell r="E46">
            <v>29489466</v>
          </cell>
          <cell r="F46" t="str">
            <v>COLEGIO ESTADUAL DO CAMPO RITA DE OLIVEIRA BARAUNA POVOADO DE COCAL</v>
          </cell>
          <cell r="G46" t="str">
            <v>TRAVESSA RUA DA IGREJA -POVOADO DE COCAL N S/N Bairro: CENTRO CEP: 47560-000</v>
          </cell>
          <cell r="H46">
            <v>7</v>
          </cell>
        </row>
        <row r="47">
          <cell r="D47">
            <v>1128762</v>
          </cell>
          <cell r="E47">
            <v>29044570</v>
          </cell>
          <cell r="F47" t="str">
            <v>COLEGIO ESTADUAL DE TEMPO INTEGRAL VELHO CHICO</v>
          </cell>
          <cell r="G47" t="str">
            <v>PRACA GETULIO VARGAS N SN(00471) Bairro: CENTRO CEP: 46445000</v>
          </cell>
          <cell r="H47">
            <v>37</v>
          </cell>
        </row>
        <row r="48">
          <cell r="D48">
            <v>1178280</v>
          </cell>
          <cell r="E48">
            <v>29455405</v>
          </cell>
          <cell r="F48" t="str">
            <v>COLEGIO ESTADUAL FILOMENA PEREIRA RODRIGUES TEMPO INTEGRAL</v>
          </cell>
          <cell r="G48" t="str">
            <v>RUA TANCREDO NEVES N S/N Bairro: CENTRO CEP: 46446000</v>
          </cell>
          <cell r="H48">
            <v>10</v>
          </cell>
        </row>
        <row r="49">
          <cell r="D49">
            <v>1178432</v>
          </cell>
          <cell r="E49">
            <v>29345936</v>
          </cell>
          <cell r="F49" t="str">
            <v>COLEGIO ESTADUAL INDIGENA MARECHAL RONDON ASSENTAMENTO TERRA INDIGENA TUXA</v>
          </cell>
          <cell r="G49" t="str">
            <v>ASSENTAMENTO TERRA INDIGENA TUXA N SN(00009) Bairro: ASSENTAMENTO TERRA INDIGENA TUXA CEP: 47520970</v>
          </cell>
          <cell r="H49">
            <v>19</v>
          </cell>
        </row>
        <row r="50">
          <cell r="D50">
            <v>1127324</v>
          </cell>
          <cell r="E50">
            <v>29038820</v>
          </cell>
          <cell r="F50" t="str">
            <v>COLEGIO ESTADUAL DE TEMPO INTEGRAL PROFESSORA ODONTINA LARANJEIRA DE SOUZA</v>
          </cell>
          <cell r="G50" t="str">
            <v>RUA ACRI N 80 Bairro: SAO FRANCISCO CEP: 47520000</v>
          </cell>
          <cell r="H50">
            <v>27</v>
          </cell>
        </row>
        <row r="51">
          <cell r="D51">
            <v>1176434</v>
          </cell>
          <cell r="E51">
            <v>29391512</v>
          </cell>
          <cell r="F51" t="str">
            <v>CENTRO TERRITORIAL DE EDUCACAO PROFISSIONAL DO VELHO CHICO</v>
          </cell>
          <cell r="G51" t="str">
            <v>RUA EX- COMBATENTES N S/N Bairro: CENTRO CEP: 47520000</v>
          </cell>
          <cell r="H51">
            <v>30</v>
          </cell>
        </row>
        <row r="52">
          <cell r="D52">
            <v>1131402</v>
          </cell>
          <cell r="E52">
            <v>29245893</v>
          </cell>
          <cell r="F52" t="str">
            <v>COLEGIO ESTADUAL DE TEMPO INTEGRAL DE IGAPORA</v>
          </cell>
          <cell r="G52" t="str">
            <v>RUA DANIEL SOARES BONFIM - ALTO DA USINA N S/N Bairro: ALTO DA USINA CEP: 46490000</v>
          </cell>
          <cell r="H52">
            <v>25</v>
          </cell>
        </row>
        <row r="53">
          <cell r="D53">
            <v>1178150</v>
          </cell>
          <cell r="E53">
            <v>29437911</v>
          </cell>
          <cell r="F53" t="str">
            <v>COLEGIO ESTADUAL DE TEMPO INTEGRAL DE MALHADA</v>
          </cell>
          <cell r="G53" t="str">
            <v>AVENIDA GOVERNADOR NILO COELHO N S/N Bairro: CENTRO CEP: 46440000</v>
          </cell>
          <cell r="H53">
            <v>26</v>
          </cell>
        </row>
        <row r="54">
          <cell r="D54">
            <v>1178100</v>
          </cell>
          <cell r="E54">
            <v>29431670</v>
          </cell>
          <cell r="F54" t="str">
            <v>COLEGIO ESTADUAL DE TEMPO INTEGRAL GRANDES MESTRES BRASILEIROS</v>
          </cell>
          <cell r="G54" t="str">
            <v>RUA ARTHUR FERNANDES N S/N Bairro: CENTRO CEP: 46480000</v>
          </cell>
          <cell r="H54">
            <v>17</v>
          </cell>
        </row>
        <row r="55">
          <cell r="D55">
            <v>1178021</v>
          </cell>
          <cell r="E55">
            <v>29430259</v>
          </cell>
          <cell r="F55" t="str">
            <v>COLEGIO ESTADUAL DE TEMPO INTEGRAL NEMISIA RIBEIRO DOS SANTOS</v>
          </cell>
          <cell r="G55" t="str">
            <v>PRAÇA DA BANDEIRA -RENASCER DO MORRO N SN(00093) Bairro: CENTRO CEP: 47580000</v>
          </cell>
          <cell r="H55">
            <v>8</v>
          </cell>
        </row>
        <row r="56">
          <cell r="D56">
            <v>1179304</v>
          </cell>
          <cell r="E56">
            <v>29460794</v>
          </cell>
          <cell r="F56" t="str">
            <v>COLEGIO ESTADUAL INDIGENA PAJE ROQUE MOISES DA SILVA</v>
          </cell>
          <cell r="G56" t="str">
            <v>ALDEIA RIACHO DA SERRA BRANCA N SN(00074) Bairro: ALDEIA RIACHO DA SERRA BRANCA CEP: 47115970</v>
          </cell>
          <cell r="H56">
            <v>11</v>
          </cell>
        </row>
        <row r="57">
          <cell r="D57">
            <v>1178407</v>
          </cell>
          <cell r="E57">
            <v>29397758</v>
          </cell>
          <cell r="F57" t="str">
            <v>COLEGIO ESTADUAL DO CAMPO SIDNEY MASCARENHAS DISTRITO DE JAVI</v>
          </cell>
          <cell r="G57" t="str">
            <v>DISTRITO DE JAVI N S/N Bairro: CENTRO CEP: 47115000</v>
          </cell>
          <cell r="H57">
            <v>8</v>
          </cell>
        </row>
        <row r="58">
          <cell r="D58">
            <v>1176177</v>
          </cell>
          <cell r="E58">
            <v>29332400</v>
          </cell>
          <cell r="F58" t="str">
            <v>COLEGIO ESTADUAL SUZANA DE ARAUJO BONFIM TEMPO INTEGRAL</v>
          </cell>
          <cell r="G58" t="str">
            <v>RUA FRANCISCO MENDES N S/N Bairro: CENTRO CEP: 47115000</v>
          </cell>
          <cell r="H58">
            <v>11</v>
          </cell>
        </row>
        <row r="59">
          <cell r="D59">
            <v>1127855</v>
          </cell>
          <cell r="E59">
            <v>29210399</v>
          </cell>
          <cell r="F59" t="str">
            <v>COLEGIO ESTADUAL DE TEMPO INTEGRAL TIRADENTES</v>
          </cell>
          <cell r="G59" t="str">
            <v>AVENIDA ENGENHEIRO ANTÔNIO LEITE DO VALE N 854 Bairro: CENTRO CEP: 47530000</v>
          </cell>
          <cell r="H59">
            <v>21</v>
          </cell>
        </row>
        <row r="60">
          <cell r="D60">
            <v>1178009</v>
          </cell>
          <cell r="E60">
            <v>29425395</v>
          </cell>
          <cell r="F60" t="str">
            <v>COLEGIO ESTADUAL DE TEMPO INTEGRAL EVANDRO BRANDAO</v>
          </cell>
          <cell r="G60" t="str">
            <v>AVENIDA CRISTOVÃO NOGUEIRA LEITE N S/N Bairro: ENTRONCAMENTO CEP: 47500000</v>
          </cell>
          <cell r="H60">
            <v>43</v>
          </cell>
        </row>
        <row r="61">
          <cell r="D61">
            <v>1164742</v>
          </cell>
          <cell r="E61">
            <v>29252555</v>
          </cell>
          <cell r="F61" t="str">
            <v>COLEGIO ESTADUAL DE TEMPO INTEGRAL SINESIO COSTA</v>
          </cell>
          <cell r="G61" t="str">
            <v>RUA MANOEL GUIMARAES PRATES N 422 Bairro: CENTRO CEP: 46470000</v>
          </cell>
          <cell r="H61">
            <v>34</v>
          </cell>
        </row>
        <row r="62">
          <cell r="D62">
            <v>1179772</v>
          </cell>
          <cell r="E62">
            <v>29487110</v>
          </cell>
          <cell r="F62" t="str">
            <v>COLEGIO ESTADUAL DE TEMPO INTEGRAL CLEONICE OLEGARIO DOS SANTOS</v>
          </cell>
          <cell r="G62" t="str">
            <v>AGROVILA 02 N 02 Bairro: AGROVILA 2 CEP: 47630-000</v>
          </cell>
          <cell r="H62">
            <v>15</v>
          </cell>
        </row>
        <row r="63">
          <cell r="D63">
            <v>1178023</v>
          </cell>
          <cell r="E63">
            <v>29430534</v>
          </cell>
          <cell r="F63" t="str">
            <v>COLEGIO ESTADUAL ANISIO HONORATO GODOY TEMPO INTEGRAL</v>
          </cell>
          <cell r="G63" t="str">
            <v>SUL N S/N Bairro: CENTRO CEP: 47630000</v>
          </cell>
          <cell r="H63">
            <v>31</v>
          </cell>
        </row>
        <row r="64">
          <cell r="D64">
            <v>1176059</v>
          </cell>
          <cell r="E64">
            <v>29047455</v>
          </cell>
          <cell r="F64" t="str">
            <v>COLEGIO ESTADUAL DO CAMPO DE TEMPO INTEGRAL THOMAZ LEITE</v>
          </cell>
          <cell r="G64" t="str">
            <v>RUA 9 DE OUTUBRO - DISTRITO DE GAMELEIRA N S/N Bairro: CENTRO CEP: 47610000</v>
          </cell>
          <cell r="H64">
            <v>10</v>
          </cell>
        </row>
        <row r="65">
          <cell r="D65">
            <v>1164890</v>
          </cell>
          <cell r="E65">
            <v>29047250</v>
          </cell>
          <cell r="F65" t="str">
            <v>COLEGIO ESTADUAL DE TEMPO INTEGRAL NOSSA SENHORA DO ROSARIO</v>
          </cell>
          <cell r="G65" t="str">
            <v>TRAVESSA SAO JOSE N S/N Bairro: CENTRO CEP: 47610000</v>
          </cell>
          <cell r="H65">
            <v>17</v>
          </cell>
        </row>
        <row r="66">
          <cell r="D66">
            <v>1168110</v>
          </cell>
          <cell r="E66">
            <v>29211590</v>
          </cell>
          <cell r="F66" t="str">
            <v>COLEGIO ESTADUAL DOUTOR FRANCISCO ROCHA FILHO TEMPO INTEGRAL</v>
          </cell>
          <cell r="G66" t="str">
            <v>RUA DO COLEGIO N S/N Bairro: CENTRO CEP: 46690000</v>
          </cell>
          <cell r="H66">
            <v>16</v>
          </cell>
        </row>
        <row r="67">
          <cell r="D67">
            <v>1178017</v>
          </cell>
          <cell r="E67">
            <v>29425166</v>
          </cell>
          <cell r="F67" t="str">
            <v>COLEGIO ESTADUAL DE TEMPO INTEGRAL EDGAR SILVA</v>
          </cell>
          <cell r="G67" t="str">
            <v>RUA DO CAMPO N SN(00432) Bairro: CENTRO CEP: 46830000</v>
          </cell>
          <cell r="H67">
            <v>16</v>
          </cell>
        </row>
        <row r="68">
          <cell r="D68">
            <v>1179291</v>
          </cell>
          <cell r="E68">
            <v>29459621</v>
          </cell>
          <cell r="F68" t="str">
            <v>COLEGIO ESTADUAL PROFESSORA CARMENILZA DE ARAUJO LIMA DE MATOS DISTRITO UBIRAITA</v>
          </cell>
          <cell r="G68" t="str">
            <v>UBIRAITÁ N SN(00009) Bairro: DISTRITO UBIRAITA CEP: 46833970</v>
          </cell>
          <cell r="H68">
            <v>6</v>
          </cell>
        </row>
        <row r="69">
          <cell r="D69">
            <v>1176466</v>
          </cell>
          <cell r="E69">
            <v>29385253</v>
          </cell>
          <cell r="F69" t="str">
            <v>COLEGIO ESTADUAL DE TEMPO INTEGRAL PROFESSORA ANA LUCIA AGUIAR VIANA</v>
          </cell>
          <cell r="G69" t="str">
            <v>AV. BA N 142 Bairro: CENTRO CEP: 46650000</v>
          </cell>
          <cell r="H69">
            <v>35</v>
          </cell>
        </row>
        <row r="70">
          <cell r="D70">
            <v>1133014</v>
          </cell>
          <cell r="E70">
            <v>29214211</v>
          </cell>
          <cell r="F70" t="str">
            <v>COLEGIO ESTADUAL DE TEMPO INTEGRAL RUI BARBOSA</v>
          </cell>
          <cell r="G70" t="str">
            <v>AVENIDA PROFESSOR ARMENINO SANTANNA PAIVA Nº650 - CENTRO N 76 Bairro: CENTRO CEP: 46740000</v>
          </cell>
          <cell r="H70">
            <v>15</v>
          </cell>
        </row>
        <row r="71">
          <cell r="D71">
            <v>1178103</v>
          </cell>
          <cell r="E71">
            <v>29221935</v>
          </cell>
          <cell r="F71" t="str">
            <v>COLEGIO ESTADUAL DE TEMPO INTEGRAL DO BONITO</v>
          </cell>
          <cell r="G71" t="str">
            <v>AVENIDA ALFEU PATRÍCIO DOS SANTOS N 183 Bairro: CENTRO CEP: 46820000</v>
          </cell>
          <cell r="H71">
            <v>15</v>
          </cell>
        </row>
        <row r="72">
          <cell r="D72">
            <v>1178403</v>
          </cell>
          <cell r="E72">
            <v>29397740</v>
          </cell>
          <cell r="F72" t="str">
            <v>COLEGIO ESTADUAL DO CAMPO DE TEMPO INTEGRAL DE CASCAVEL DISTRITO DE CASCAVEL</v>
          </cell>
          <cell r="G72" t="str">
            <v>RUA IBICOARA N S/N Bairro: CENTRO CEP: 46760000</v>
          </cell>
          <cell r="H72">
            <v>13</v>
          </cell>
        </row>
        <row r="73">
          <cell r="D73">
            <v>1168411</v>
          </cell>
          <cell r="E73">
            <v>29214939</v>
          </cell>
          <cell r="F73" t="str">
            <v>COLEGIO ESTADUAL DE TEMPO INTEGRAL DE IBICOARA</v>
          </cell>
          <cell r="G73" t="str">
            <v>RUA RITA NETO SANTOS N 101 Bairro: CENTRO CEP: 46760000</v>
          </cell>
          <cell r="H73">
            <v>14</v>
          </cell>
        </row>
        <row r="74">
          <cell r="D74">
            <v>1132166</v>
          </cell>
          <cell r="E74">
            <v>29206936</v>
          </cell>
          <cell r="F74" t="str">
            <v>COLEGIO ESTADUAL DO CAMPO DE LAGOA DO DIONISIO DISTRITO LAGOA DO DIONISIO</v>
          </cell>
          <cell r="G74" t="str">
            <v>LAGOA DE DIONISIO N S/N Bairro: CENTRO CEP: 46700000</v>
          </cell>
          <cell r="H74">
            <v>7</v>
          </cell>
        </row>
        <row r="75">
          <cell r="D75">
            <v>1133090</v>
          </cell>
          <cell r="E75">
            <v>29207770</v>
          </cell>
          <cell r="F75" t="str">
            <v>COLEGIO ESTADUAL DE TEMPO INTEGRAL EVILASIO SANTANA GAMA</v>
          </cell>
          <cell r="G75" t="str">
            <v>RUA PADRE ALDO COPPOLA N S/N Bairro: CENTRO CEP: 46700000</v>
          </cell>
          <cell r="H75">
            <v>23</v>
          </cell>
        </row>
        <row r="76">
          <cell r="D76">
            <v>1124368</v>
          </cell>
          <cell r="E76">
            <v>29225060</v>
          </cell>
          <cell r="F76" t="str">
            <v>COLEGIO ESTADUAL DE TEMPO INTEGRAL ANTONIO FERNANDO SOUZA RAMOS</v>
          </cell>
          <cell r="G76" t="str">
            <v>RUA DA PISTA N S/N Bairro: CENTRO CEP: 46770000</v>
          </cell>
          <cell r="H76">
            <v>8</v>
          </cell>
        </row>
        <row r="77">
          <cell r="D77">
            <v>1133278</v>
          </cell>
          <cell r="E77">
            <v>29063299</v>
          </cell>
          <cell r="F77" t="str">
            <v>COLEGIO ESTADUAL DE TEMPO INTEGRAL DE IRAQUARA</v>
          </cell>
          <cell r="G77" t="str">
            <v>AVENIDA DO ESTADO N 00022) Bairro: CENTRO CEP: 46980000</v>
          </cell>
          <cell r="H77">
            <v>35</v>
          </cell>
        </row>
        <row r="78">
          <cell r="D78">
            <v>1179607</v>
          </cell>
          <cell r="E78">
            <v>29470552</v>
          </cell>
          <cell r="F78" t="str">
            <v>COLEGIO ESTADUAL DO CAMPO PROFESSORA MARIA MENEZES RIBEIRO DISTRITO DE IRAPORANGA</v>
          </cell>
          <cell r="G78" t="str">
            <v>IRAPORANGA N SN(00009) Bairro: CENTRO CEP: 46985970</v>
          </cell>
          <cell r="H78">
            <v>8</v>
          </cell>
        </row>
        <row r="79">
          <cell r="D79">
            <v>1170360</v>
          </cell>
          <cell r="E79">
            <v>29215382</v>
          </cell>
          <cell r="F79" t="str">
            <v>COLEGIO ESTADUAL DE TEMPO INTEGRAL JOSE AMERICO ARAUJO</v>
          </cell>
          <cell r="G79" t="str">
            <v>AV.MAGALHAES NETO N SN(00071) Bairro: CENTRO CEP: 46790000</v>
          </cell>
          <cell r="H79">
            <v>26</v>
          </cell>
        </row>
        <row r="80">
          <cell r="D80">
            <v>1124481</v>
          </cell>
          <cell r="E80">
            <v>29216206</v>
          </cell>
          <cell r="F80" t="str">
            <v>COLEGIO ESTADUAL HORACIO DE MATOS TEMPO INTEGRAL</v>
          </cell>
          <cell r="G80" t="str">
            <v>AVENIDA SAO JOSE N 00320 Bairro: CENTRO CEP: 46670000</v>
          </cell>
          <cell r="H80">
            <v>12</v>
          </cell>
        </row>
        <row r="81">
          <cell r="D81">
            <v>1124511</v>
          </cell>
          <cell r="E81">
            <v>29216265</v>
          </cell>
          <cell r="F81" t="str">
            <v>COLEGIO ESTADUAL DO CAMPO RODOLFO DE ABREU DISTRITO DE CARAGUATAI TEMPO INTEGRAL</v>
          </cell>
          <cell r="G81" t="str">
            <v>RUA TIRADENTES N SN(00010) Bairro: CENTRO CEP: 46670000</v>
          </cell>
          <cell r="H81">
            <v>6</v>
          </cell>
        </row>
        <row r="82">
          <cell r="D82">
            <v>1164149</v>
          </cell>
          <cell r="E82">
            <v>29216486</v>
          </cell>
          <cell r="F82" t="str">
            <v>CENTRO EDUCACIONAL RENATO PEREIRA VIANA TEMPO INTEGRAL</v>
          </cell>
          <cell r="G82" t="str">
            <v>RUA JOSÉ FLORÊNCIO N 036 Bairro: CENTRO CEP: 46960000</v>
          </cell>
          <cell r="H82">
            <v>16</v>
          </cell>
        </row>
        <row r="83">
          <cell r="D83">
            <v>1123647</v>
          </cell>
          <cell r="E83">
            <v>29232988</v>
          </cell>
          <cell r="F83" t="str">
            <v>COLEGIO ESTADUAL DE TEMPO INTEGRAL EURIDICE SANTANA</v>
          </cell>
          <cell r="G83" t="str">
            <v>RUA DEUSDETE BLOISI N S/N Bairro: CENTRO CEP: 46780000</v>
          </cell>
          <cell r="H83">
            <v>15</v>
          </cell>
        </row>
        <row r="84">
          <cell r="D84">
            <v>1178439</v>
          </cell>
          <cell r="E84">
            <v>29399220</v>
          </cell>
          <cell r="F84" t="str">
            <v>COLEGIO ESTADUAL DO CAMPO DE ICO TEMPO INTEGRAL DISTRITO DE ICO</v>
          </cell>
          <cell r="G84" t="str">
            <v>POVOADO DE ICO N SN(00018) Bairro: POVOADO DE ICO CEP: 44850970</v>
          </cell>
          <cell r="H84">
            <v>4</v>
          </cell>
        </row>
        <row r="85">
          <cell r="D85">
            <v>1176457</v>
          </cell>
          <cell r="E85">
            <v>29390869</v>
          </cell>
          <cell r="F85" t="str">
            <v>CENTRO TERRITORIAL DE EDUCACAO PROFISSIONAL DA CHAPADA DIAMANTINA II TEMPO INTEGRAL</v>
          </cell>
          <cell r="G85" t="str">
            <v>PRAÇA FLÁVIO GUIMARÃES N S/N Bairro: PEDRA GRANDE CEP: 44850000</v>
          </cell>
          <cell r="H85">
            <v>53</v>
          </cell>
        </row>
        <row r="86">
          <cell r="D86">
            <v>1178028</v>
          </cell>
          <cell r="E86">
            <v>29425557</v>
          </cell>
          <cell r="F86" t="str">
            <v>COLEGIO ESTADUAL DE FEDEGOSOS DISTRITO DE FEDEGOSO TEMPO INTEGRAL</v>
          </cell>
          <cell r="G86" t="str">
            <v>RUA VÁRZEA NOVA N SN(00013) Bairro: FEDEGOSO CEP: 44850000</v>
          </cell>
          <cell r="H86">
            <v>10</v>
          </cell>
        </row>
        <row r="87">
          <cell r="D87">
            <v>1132468</v>
          </cell>
          <cell r="E87">
            <v>29216818</v>
          </cell>
          <cell r="F87" t="str">
            <v>COLEGIO ESTADUAL DE TEMPO INTEGRAL DE MUCUGE</v>
          </cell>
          <cell r="G87" t="str">
            <v>RUA SANTA ISABEL N SN(00429) Bairro: CENTRO CEP: 46750000</v>
          </cell>
          <cell r="H87">
            <v>23</v>
          </cell>
        </row>
        <row r="88">
          <cell r="D88">
            <v>1178029</v>
          </cell>
          <cell r="E88">
            <v>29425123</v>
          </cell>
          <cell r="F88" t="str">
            <v>COLEGIO ESTADUAL DE TEMPO INTEGRAL EDILSON JOAQUIM DOS SANTOS</v>
          </cell>
          <cell r="G88" t="str">
            <v>AVENIDA DR.GERALDO SINAÍ N SN(00002) Bairro: CENTRO CEP: 46835000</v>
          </cell>
          <cell r="H88">
            <v>14</v>
          </cell>
        </row>
        <row r="89">
          <cell r="D89">
            <v>1164491</v>
          </cell>
          <cell r="E89">
            <v>29209994</v>
          </cell>
          <cell r="F89" t="str">
            <v>COLEGIO ESTADUAL CASTRO ALVES TEMPO INTEGRAL</v>
          </cell>
          <cell r="G89" t="str">
            <v>AV.PROFª VERA LUCIA DOS SANTOS PRADO N 267 Bairro: CENTRO CEP: 46730000</v>
          </cell>
          <cell r="H89">
            <v>17</v>
          </cell>
        </row>
        <row r="90">
          <cell r="D90">
            <v>1132565</v>
          </cell>
          <cell r="E90">
            <v>29217768</v>
          </cell>
          <cell r="F90" t="str">
            <v>COLEGIO ESTADUAL DE TEMPO INTEGRAL DE PALMEIRAS</v>
          </cell>
          <cell r="G90" t="str">
            <v>15 DE JANEIRO N 232 Bairro: CENTRO CEP: 46930000</v>
          </cell>
          <cell r="H90">
            <v>16</v>
          </cell>
        </row>
        <row r="91">
          <cell r="D91">
            <v>1179483</v>
          </cell>
          <cell r="E91">
            <v>29467870</v>
          </cell>
          <cell r="F91" t="str">
            <v>COLEGIO ESTADUAL DO CAMPO DE INUBIA</v>
          </cell>
          <cell r="G91" t="str">
            <v>INUBIA N SN(00008) Bairro: DISTRITO DE INUBIA CEP: 46766971</v>
          </cell>
          <cell r="H91">
            <v>7</v>
          </cell>
        </row>
        <row r="92">
          <cell r="D92">
            <v>1132794</v>
          </cell>
          <cell r="E92">
            <v>29218489</v>
          </cell>
          <cell r="F92" t="str">
            <v>COLEGIO ESTADUAL DE TEMPO INTEGRAL CORONEL HORACIO DE MATOS</v>
          </cell>
          <cell r="G92" t="str">
            <v>PRAÇA DO ROSÁRIO N S/N Bairro: CENTRO CEP: 46765000</v>
          </cell>
          <cell r="H92">
            <v>19</v>
          </cell>
        </row>
        <row r="93">
          <cell r="D93">
            <v>1179708</v>
          </cell>
          <cell r="E93">
            <v>29483891</v>
          </cell>
          <cell r="F93" t="str">
            <v>COLEGIO ESTADUAL DO CAMPO DE CABRALIA DISTRITO DE CABRALIA</v>
          </cell>
          <cell r="G93" t="str">
            <v>PRAÇA VIGÁRIO DE SOUZA, S/N, DISTRITO DE CABRALIA N S/N Bairro: CENTRO CEP: 46765-000</v>
          </cell>
          <cell r="H93">
            <v>10</v>
          </cell>
        </row>
        <row r="94">
          <cell r="D94">
            <v>1178261</v>
          </cell>
          <cell r="E94">
            <v>29467403</v>
          </cell>
          <cell r="F94" t="str">
            <v>COLEGIO ESTADUAL CARLOS SOUTO TEMPO INTEGRAL</v>
          </cell>
          <cell r="G94" t="str">
            <v>AV.PROFESSOR FRANCISCO JOSE SANTANA N S/N Bairro: CENTRO CEP: 46170000</v>
          </cell>
          <cell r="H94">
            <v>12</v>
          </cell>
        </row>
        <row r="95">
          <cell r="D95">
            <v>1167997</v>
          </cell>
          <cell r="E95">
            <v>29219841</v>
          </cell>
          <cell r="F95" t="str">
            <v>COLEGIO ESTADUAL DO CAMPO MARCOLINO MOURA TEMPO INTEGRAL DISTRITO MAROLINO MOURA</v>
          </cell>
          <cell r="G95" t="str">
            <v>RUA ANTONIO CARLOS MAGALHAES N 267 Bairro: MARCOLINO MOURA CEP: 46170000</v>
          </cell>
          <cell r="H95">
            <v>6</v>
          </cell>
        </row>
        <row r="96">
          <cell r="D96">
            <v>1133138</v>
          </cell>
          <cell r="E96">
            <v>29220076</v>
          </cell>
          <cell r="F96" t="str">
            <v>CENTRO ESTADUAL DE EDUCACAO PROFISSIONAL DE SEABRA</v>
          </cell>
          <cell r="G96" t="str">
            <v>AVENIDA FRANKLIN DE QUEIROZ N 0595 Bairro: CENTRO CEP: 46900000</v>
          </cell>
          <cell r="H96">
            <v>54</v>
          </cell>
        </row>
        <row r="97">
          <cell r="D97">
            <v>1179784</v>
          </cell>
          <cell r="E97">
            <v>44171</v>
          </cell>
          <cell r="F97" t="str">
            <v>CENTRO DE APOIO PEDAGOGICO ESPECIALIZADO SEABRA</v>
          </cell>
          <cell r="G97" t="str">
            <v>AVENIDA FRANKLIN DE QUEIROZ N 565 Bairro: CENTRO CEP: 46900-000</v>
          </cell>
          <cell r="H97">
            <v>3</v>
          </cell>
        </row>
        <row r="98">
          <cell r="D98">
            <v>1133022</v>
          </cell>
          <cell r="E98">
            <v>29221307</v>
          </cell>
          <cell r="F98" t="str">
            <v>COLEGIO ESTADUAL DO CAMPO FILINTO JUSTINIANO BASTOS DISTRITO DE ANGICAL</v>
          </cell>
          <cell r="G98" t="str">
            <v>POVOADO DE ANGICAL N S/N Bairro: CENTRO CEP: 46900000</v>
          </cell>
          <cell r="H98">
            <v>15</v>
          </cell>
        </row>
        <row r="99">
          <cell r="D99">
            <v>1179283</v>
          </cell>
          <cell r="E99">
            <v>29461502</v>
          </cell>
          <cell r="F99" t="str">
            <v>CENTRO REGIONAL DE ENSINO MEDIO COM INTERMEDIACAO TECNOLOGICA CEMIT DA CHAPADA DIAMANTINA</v>
          </cell>
          <cell r="G99" t="str">
            <v>RUA ANA NERY N 645 Bairro: CENTRO CEP: 46900000</v>
          </cell>
          <cell r="H99">
            <v>63</v>
          </cell>
        </row>
        <row r="100">
          <cell r="D100">
            <v>1133235</v>
          </cell>
          <cell r="E100">
            <v>29067391</v>
          </cell>
          <cell r="F100" t="str">
            <v>COLEGIO ESTADUAL DE TEMPO INTEGRAL DE SOUTO SOARES</v>
          </cell>
          <cell r="G100" t="str">
            <v>BA 122, KM 43 N S/N Bairro: CENTRO CEP: 46990000</v>
          </cell>
          <cell r="H100">
            <v>20</v>
          </cell>
        </row>
        <row r="101">
          <cell r="D101">
            <v>1179793</v>
          </cell>
          <cell r="E101">
            <v>29493854</v>
          </cell>
          <cell r="F101" t="str">
            <v>COLEGIO ESTADUAL DO CAMPO DE TEMPO INTEGRAL PROFESSOR ADEMAR SOUZA OLIVEIRA DISTRITO DE CISTERNA</v>
          </cell>
          <cell r="G101" t="str">
            <v>RUA OLICIO MIRANDA, Nº S/N N S/N Bairro: CENTRO CEP: 46900-000</v>
          </cell>
          <cell r="H101">
            <v>8</v>
          </cell>
        </row>
        <row r="102">
          <cell r="D102">
            <v>1178095</v>
          </cell>
          <cell r="E102">
            <v>29428742</v>
          </cell>
          <cell r="F102" t="str">
            <v>COLEGIO ESTADUAL PROFESSORA ZENAIDE ALVES BARRETO TEMPO INTEGRAL</v>
          </cell>
          <cell r="G102" t="str">
            <v>AVENIDA JORGE AMADO N SN(00034) Bairro: CENTRO CEP: 46810000</v>
          </cell>
          <cell r="H102">
            <v>16</v>
          </cell>
        </row>
        <row r="103">
          <cell r="D103">
            <v>1123876</v>
          </cell>
          <cell r="E103">
            <v>29221943</v>
          </cell>
          <cell r="F103" t="str">
            <v>CENTRO TERRITORIAL DE EDUCACAO PROFISSIONAL DA CHAPADA DIAMANTINA TEMPO INTEGRAL</v>
          </cell>
          <cell r="G103" t="str">
            <v>RUA DO COLEGIO N S/N Bairro: CENTRO CEP: 46970000</v>
          </cell>
          <cell r="H103">
            <v>29</v>
          </cell>
        </row>
        <row r="104">
          <cell r="D104">
            <v>1115431</v>
          </cell>
          <cell r="E104">
            <v>29135710</v>
          </cell>
          <cell r="F104" t="str">
            <v>CENTRO TERRITORIAL DE EDUCACAO PROFISSIONAL DE ARACI TEMPO INTEGRAL</v>
          </cell>
          <cell r="G104" t="str">
            <v>AVENIODA RUY BARBOSA -RODOVIA 116 N S/N Bairro: CENTRO CEP: 48760000</v>
          </cell>
          <cell r="H104">
            <v>74</v>
          </cell>
        </row>
        <row r="105">
          <cell r="D105">
            <v>1115520</v>
          </cell>
          <cell r="E105">
            <v>29147409</v>
          </cell>
          <cell r="F105" t="str">
            <v>COLEGIO ESTADUAL DE BARROCAS</v>
          </cell>
          <cell r="G105" t="str">
            <v>RUA D CONDOMINIO ALTO DO IPE N 04 Bairro: CENTRO CEP: 48705000</v>
          </cell>
          <cell r="H105">
            <v>19</v>
          </cell>
        </row>
        <row r="106">
          <cell r="D106">
            <v>1115547</v>
          </cell>
          <cell r="E106">
            <v>29136385</v>
          </cell>
          <cell r="F106" t="str">
            <v>COLEGIO ESTADUAL DE TEMPO INTEGRAL DE BIRITINGA</v>
          </cell>
          <cell r="G106" t="str">
            <v>RUA ELADIO GOMES N 390 Bairro: CENTRO CEP: 48780000</v>
          </cell>
          <cell r="H106">
            <v>18</v>
          </cell>
        </row>
        <row r="107">
          <cell r="D107">
            <v>1105606</v>
          </cell>
          <cell r="E107">
            <v>29136571</v>
          </cell>
          <cell r="F107" t="str">
            <v>COLEGIO ESTADUAL JOSE RUFINO TEMPO INTEGRAL</v>
          </cell>
          <cell r="G107" t="str">
            <v>RUA CORONEL JOAO PAULO, CENTRO N 411 Bairro: CENTRO CEP: 48710-000</v>
          </cell>
          <cell r="H107">
            <v>12</v>
          </cell>
        </row>
        <row r="108">
          <cell r="D108">
            <v>1178245</v>
          </cell>
          <cell r="E108">
            <v>29115604</v>
          </cell>
          <cell r="F108" t="str">
            <v>COLEGIO ESTADUAL OSMILTON BATISTA SOUZA</v>
          </cell>
          <cell r="G108" t="str">
            <v>AVENIDA CEZARIO PEREIRA N 155 Bairro: CENTRO CEP: 48840000</v>
          </cell>
          <cell r="H108">
            <v>4</v>
          </cell>
        </row>
        <row r="109">
          <cell r="D109">
            <v>1176868</v>
          </cell>
          <cell r="E109">
            <v>29116422</v>
          </cell>
          <cell r="F109" t="str">
            <v>COLEGIO ESTADUAL DE TEMPO INTEGRAL SENHOR DO BONFIM</v>
          </cell>
          <cell r="G109" t="str">
            <v>AVENIDA JOÃO DURVAL CARNEIRO N SN(00113) Bairro: CENTRO CEP: 48840000</v>
          </cell>
          <cell r="H109">
            <v>29</v>
          </cell>
        </row>
        <row r="110">
          <cell r="D110">
            <v>1178125</v>
          </cell>
          <cell r="E110">
            <v>29437164</v>
          </cell>
          <cell r="F110" t="str">
            <v>COLEGIO ESTADUAL DO CAMPO CAMINHO DO SABER</v>
          </cell>
          <cell r="G110" t="str">
            <v>POV. BELA VISTA N SN(00584) Bairro: R. ISAÍAS J. DOS SANTOS CEP: 48840000</v>
          </cell>
          <cell r="H110">
            <v>13</v>
          </cell>
        </row>
        <row r="111">
          <cell r="D111">
            <v>1115903</v>
          </cell>
          <cell r="E111">
            <v>29137900</v>
          </cell>
          <cell r="F111" t="str">
            <v>COLEGIO ESTADUAL DO CAMPO RIO BRANCO DISTRITO DE JUAZERINHO</v>
          </cell>
          <cell r="G111" t="str">
            <v>AV. BARÃO DO RIO BRANCO - DISTRITO JUAZEIRINHO N S/N Bairro: CENTRO CEP: 48730000</v>
          </cell>
          <cell r="H111">
            <v>8</v>
          </cell>
        </row>
        <row r="112">
          <cell r="D112">
            <v>1115733</v>
          </cell>
          <cell r="E112">
            <v>29137845</v>
          </cell>
          <cell r="F112" t="str">
            <v>COLEGIO ESTADUAL DO ACUDINHO TEMPO INTEGRAL</v>
          </cell>
          <cell r="G112" t="str">
            <v>AVENIDA GETULIO VARGAS N SN(00424) Bairro: AÇUDINHO CEP: 48730000</v>
          </cell>
          <cell r="H112">
            <v>17</v>
          </cell>
        </row>
        <row r="113">
          <cell r="D113">
            <v>1115717</v>
          </cell>
          <cell r="E113">
            <v>29137870</v>
          </cell>
          <cell r="F113" t="str">
            <v>COLEGIO ESTADUAL DO CAMPO HAMILTON RIOS DE ARAUJO TEMPO INTEGRAL POVOADO DE SAO JOAO</v>
          </cell>
          <cell r="G113" t="str">
            <v>RUA ALMIR NEY DE ARAUJO, N S/N Bairro: CENTRO CEP: 48730000</v>
          </cell>
          <cell r="H113">
            <v>6</v>
          </cell>
        </row>
        <row r="114">
          <cell r="D114">
            <v>1115660</v>
          </cell>
          <cell r="E114">
            <v>29138442</v>
          </cell>
          <cell r="F114" t="str">
            <v>COLEGIO ESTADUAL DO CAMPO DE BANDIACU TEMPO INTEGRAL</v>
          </cell>
          <cell r="G114" t="str">
            <v>RUA ARLINDO JOSE DE LIMA N S/N Bairro: POVOADO DE BANDIAÇU CEP: 48745000</v>
          </cell>
          <cell r="H114">
            <v>7</v>
          </cell>
        </row>
        <row r="115">
          <cell r="D115">
            <v>1115679</v>
          </cell>
          <cell r="E115">
            <v>29139155</v>
          </cell>
          <cell r="F115" t="str">
            <v>COLEGIO ESTADUAL DO CAMPO DUQUE DE CAXIAS TEMPO INTEGRAL DISTRITO DE AROEIRA</v>
          </cell>
          <cell r="G115" t="str">
            <v>RUA ARMANDO RAMOS N S/N Bairro: CENTRO CEP: 48730000</v>
          </cell>
          <cell r="H115">
            <v>8</v>
          </cell>
        </row>
        <row r="116">
          <cell r="D116">
            <v>1115865</v>
          </cell>
          <cell r="E116">
            <v>29137853</v>
          </cell>
          <cell r="F116" t="str">
            <v>COLEGIO POLIVALENTE DE CONCEICAO DO COITE TEMPO INTEGRAL</v>
          </cell>
          <cell r="G116" t="str">
            <v>RUA BAILON LOPES CARNEIRO, VILA TOIDE N S/N Bairro: CENTRO CEP: 48730970</v>
          </cell>
          <cell r="H116">
            <v>28</v>
          </cell>
        </row>
        <row r="117">
          <cell r="D117">
            <v>1115806</v>
          </cell>
          <cell r="E117">
            <v>29139325</v>
          </cell>
          <cell r="F117" t="str">
            <v>COLEGIO ESTADUAL JOSE FERREIRA DE OLIVEIRA TEMPO INTEGRAL DISTRITO DE SALGADALIA</v>
          </cell>
          <cell r="G117" t="str">
            <v>RUA FELIPE DOS SANTOS - DISTRITO DE SALGADALIA N S/N Bairro: CENTRO CEP: 48740000</v>
          </cell>
          <cell r="H117">
            <v>15</v>
          </cell>
        </row>
        <row r="118">
          <cell r="D118">
            <v>1178073</v>
          </cell>
          <cell r="E118">
            <v>29432200</v>
          </cell>
          <cell r="F118" t="str">
            <v>COLEGIO ESTADUAL DE TEMPO INTEGRAL PROFESSORA OLGARINA PITANGUEIRA PINHEIRO</v>
          </cell>
          <cell r="G118" t="str">
            <v>RUA MAXIMINO MADUREIRA N 291 Bairro: CENTRO CEP: 48730000</v>
          </cell>
          <cell r="H118">
            <v>25</v>
          </cell>
        </row>
        <row r="119">
          <cell r="D119">
            <v>1177070</v>
          </cell>
          <cell r="E119">
            <v>29410975</v>
          </cell>
          <cell r="F119" t="str">
            <v>COLEGIO ESTADUAL DE TEMPO INTEGRAL ARISTIDES CEDRAZ DE OLIVEIRA</v>
          </cell>
          <cell r="G119" t="str">
            <v>JOSE ANDRE DE ALMEIDA N 31 Bairro: CENTRO CEP: 48725000</v>
          </cell>
          <cell r="H119">
            <v>11</v>
          </cell>
        </row>
        <row r="120">
          <cell r="D120">
            <v>1178273</v>
          </cell>
          <cell r="E120">
            <v>29447763</v>
          </cell>
          <cell r="F120" t="str">
            <v>COLEGIO ESTADUAL DO CAMPO DE TEMPO INTEGRAL JOAO FRANCISCO DA SILVA</v>
          </cell>
          <cell r="G120" t="str">
            <v>AVENIDA SAO PEDRO N 900 Bairro: CENTRO CEP: 48850000</v>
          </cell>
          <cell r="H120">
            <v>14</v>
          </cell>
        </row>
        <row r="121">
          <cell r="D121">
            <v>1178099</v>
          </cell>
          <cell r="E121">
            <v>29431573</v>
          </cell>
          <cell r="F121" t="str">
            <v>COLEGIO ESTADUAL DE TEMPO INTEGRAL ARY SILVA</v>
          </cell>
          <cell r="G121" t="str">
            <v>AV. VER. OSVALDO CAMPOS, PROJETO SERTANEJO I N 800 Bairro: CENTRO CEP: 48850000</v>
          </cell>
          <cell r="H121">
            <v>58</v>
          </cell>
        </row>
        <row r="122">
          <cell r="D122">
            <v>1116691</v>
          </cell>
          <cell r="E122">
            <v>29146631</v>
          </cell>
          <cell r="F122" t="str">
            <v>COLEGIO ESTADUAL DO CAMPO SACO DO CORREIO TEMPO INTEGRAL POVOADO SACO DO CORREIO</v>
          </cell>
          <cell r="G122" t="str">
            <v>POVOADO SACO DO CORREIO N S/N Bairro: CENTRO CEP: 48720000</v>
          </cell>
          <cell r="H122">
            <v>7</v>
          </cell>
        </row>
        <row r="123">
          <cell r="D123">
            <v>1178222</v>
          </cell>
          <cell r="E123">
            <v>29443296</v>
          </cell>
          <cell r="F123" t="str">
            <v>COLEGIO ESTADUAL DOUTOR JAIRO AZZI TEMPO INTEGRAL</v>
          </cell>
          <cell r="G123" t="str">
            <v>RUA DO CAMPO N SN(00089) Bairro: CENTRO CEP: 48720000</v>
          </cell>
          <cell r="H123">
            <v>8</v>
          </cell>
        </row>
        <row r="124">
          <cell r="D124">
            <v>1177073</v>
          </cell>
          <cell r="E124">
            <v>29411947</v>
          </cell>
          <cell r="F124" t="str">
            <v>COLEGIO ESTADUAL DE TEMPO INTEGRAL SANTA CRUZ</v>
          </cell>
          <cell r="G124" t="str">
            <v>LUIS EDUARDO MAGALHAES N 500 Bairro: CENTRO CEP: 48800000</v>
          </cell>
          <cell r="H124">
            <v>39</v>
          </cell>
        </row>
        <row r="125">
          <cell r="D125">
            <v>1179389</v>
          </cell>
          <cell r="E125">
            <v>29464382</v>
          </cell>
          <cell r="F125" t="str">
            <v>COLEGIO ESTADUAL DO CAMPO DE PEDRA VERMELHA POVOADO DE PEDRA VERMELHA</v>
          </cell>
          <cell r="G125" t="str">
            <v>PEDRA VERMELHA N SN(00012) Bairro: POVOADO DE PEDRA VERMELHA CEP: 48800970</v>
          </cell>
          <cell r="H125">
            <v>16</v>
          </cell>
        </row>
        <row r="126">
          <cell r="D126">
            <v>1178091</v>
          </cell>
          <cell r="E126">
            <v>29432022</v>
          </cell>
          <cell r="F126" t="str">
            <v>COLEGIO ESTADUAL DE TEMPO INTEGRAL MANOEL GUIMARAES SANTANA</v>
          </cell>
          <cell r="G126" t="str">
            <v>AVENIDA LUIS EDUARDO MAGALHAES N 999 Bairro: CENTRO CEP: 48870000</v>
          </cell>
          <cell r="H126">
            <v>14</v>
          </cell>
        </row>
        <row r="127">
          <cell r="D127">
            <v>1178050</v>
          </cell>
          <cell r="E127">
            <v>29426537</v>
          </cell>
          <cell r="F127" t="str">
            <v>CENTRO TERRITORIAL DE EDUCACAO PROFISSIONAL DE TEMPO INTEGRAL SANTO ANTONIO DAS QUEIMADAS</v>
          </cell>
          <cell r="G127" t="str">
            <v>KM 90 BR 120 N 30 Bairro: CENTRO CEP: 48860000</v>
          </cell>
          <cell r="H127">
            <v>36</v>
          </cell>
        </row>
        <row r="128">
          <cell r="D128">
            <v>1179117</v>
          </cell>
          <cell r="E128">
            <v>29399238</v>
          </cell>
          <cell r="F128" t="str">
            <v>COLEGIO ESTADUAL DO CAMPO DE TEMPO INTEGRAL SAO SEBASTIAO</v>
          </cell>
          <cell r="G128" t="str">
            <v>RUA CASTRO ALVES - DISTRITO ALGODOES N 300 Bairro: DISTRITO DE ALGODOES CEP: 48830000</v>
          </cell>
          <cell r="H128">
            <v>18</v>
          </cell>
        </row>
        <row r="129">
          <cell r="D129">
            <v>1178079</v>
          </cell>
          <cell r="E129">
            <v>29432154</v>
          </cell>
          <cell r="F129" t="str">
            <v>COLEGIO ESTADUAL DE TEMPO INTEGRAL PADRE FRANCISCO GONCALVES DE SOUZA</v>
          </cell>
          <cell r="G129" t="str">
            <v>RUA JOAQUIM PEREIRA DE OLIVEIRA - CENTRO N S/N Bairro: CENTRO CEP: 48830970</v>
          </cell>
          <cell r="H129">
            <v>16</v>
          </cell>
        </row>
        <row r="130">
          <cell r="D130">
            <v>1115997</v>
          </cell>
          <cell r="E130">
            <v>29142229</v>
          </cell>
          <cell r="F130" t="str">
            <v>COLEGIO ESTADUAL DE TEMPO INTEGRAL OLAVO ALVES PINTO</v>
          </cell>
          <cell r="G130" t="str">
            <v>RUA MARGARIDA FERREIRA N S/N Bairro: CENTRO CEP: 48750000</v>
          </cell>
          <cell r="H130">
            <v>19</v>
          </cell>
        </row>
        <row r="131">
          <cell r="D131">
            <v>1178326</v>
          </cell>
          <cell r="E131">
            <v>29397693</v>
          </cell>
          <cell r="F131" t="str">
            <v>CENTRO ESTADUAL DE EDUCACAO PROFISSIONAL DO CAMPO PAULO FREIRE</v>
          </cell>
          <cell r="G131" t="str">
            <v>RODOVIA BA 120, KM 52, MAE RUFINA N S/N Bairro: CENTRO CEP: 48880000</v>
          </cell>
          <cell r="H131">
            <v>28</v>
          </cell>
        </row>
        <row r="132">
          <cell r="D132">
            <v>1115814</v>
          </cell>
          <cell r="E132">
            <v>29145120</v>
          </cell>
          <cell r="F132" t="str">
            <v>COLEGIO ESTADUAL DO CAMPO DE TEMPO INTEGRAL NECY NOVAES DISTRITO DE PEREIRA</v>
          </cell>
          <cell r="G132" t="str">
            <v>RUA DO CAMPO N 320 Bairro: CENTRO CEP: 48880000</v>
          </cell>
          <cell r="H132">
            <v>10</v>
          </cell>
        </row>
        <row r="133">
          <cell r="D133">
            <v>1115776</v>
          </cell>
          <cell r="E133">
            <v>29144302</v>
          </cell>
          <cell r="F133" t="str">
            <v>COLEGIO ESTADUAL DE TEMPO INTEGRAL JOSE LEITAO</v>
          </cell>
          <cell r="G133" t="str">
            <v>RUA D PEDRO II, SN N 40 Bairro: CENTRO CEP: 48880000</v>
          </cell>
          <cell r="H133">
            <v>28</v>
          </cell>
        </row>
        <row r="134">
          <cell r="D134">
            <v>1116365</v>
          </cell>
          <cell r="E134">
            <v>29145287</v>
          </cell>
          <cell r="F134" t="str">
            <v>CENTRO ESTADUAL DE EDUCACAO PROFISSIONAL DO SEMI ARIDO TEMPO INTEGRAL</v>
          </cell>
          <cell r="G134" t="str">
            <v>RUA VANILDA ARAUJO LIMA SILVA, BAIRRO DA RUSSIA N S/N Bairro: CENTRO CEP: 48895000</v>
          </cell>
          <cell r="H134">
            <v>31</v>
          </cell>
        </row>
        <row r="135">
          <cell r="D135">
            <v>1116209</v>
          </cell>
          <cell r="E135">
            <v>29145538</v>
          </cell>
          <cell r="F135" t="str">
            <v>COLEGIO ESTADUAL RUBEM NOGUEIRA TEMPO INTEGRAL</v>
          </cell>
          <cell r="G135" t="str">
            <v>ASTROGILDA GUIMARÃES N 135 Bairro: DO GINASIO CEP: 48700000</v>
          </cell>
          <cell r="H135">
            <v>19</v>
          </cell>
        </row>
        <row r="136">
          <cell r="D136">
            <v>1178088</v>
          </cell>
          <cell r="E136">
            <v>29432235</v>
          </cell>
          <cell r="F136" t="str">
            <v>CENTRO TERRITORIAL DE EDUCACAO PROFISSIONAL DO SISAL</v>
          </cell>
          <cell r="G136" t="str">
            <v>AVENIDA CIDADE DE ARACI N 0028 Bairro: CIDADE NOVA CEP: 48700000</v>
          </cell>
          <cell r="H136">
            <v>76</v>
          </cell>
        </row>
        <row r="137">
          <cell r="D137">
            <v>1178235</v>
          </cell>
          <cell r="E137">
            <v>29372895</v>
          </cell>
          <cell r="F137" t="str">
            <v>COLEGIO ESTADUAL DO CAMPO DE SANTANA POVOADO DE CAJUEIRO TEMPO INTEGRAL</v>
          </cell>
          <cell r="G137" t="str">
            <v>POVOADO DO CAJUEIRO N S/N Bairro: ZONA RURAL CEP: 48700000</v>
          </cell>
          <cell r="H137">
            <v>10</v>
          </cell>
        </row>
        <row r="138">
          <cell r="D138">
            <v>1179292</v>
          </cell>
          <cell r="E138">
            <v>29460816</v>
          </cell>
          <cell r="F138" t="str">
            <v>CENTRO REGIONAL DE ENSINO MEDIO COM INTERMEDIACAO TECNOLOGICA CEMIT SISAL</v>
          </cell>
          <cell r="G138" t="str">
            <v>PRACA ASTROGILDA GUIMARAES N 135 Bairro: DO GINASIO CEP: 48700000</v>
          </cell>
          <cell r="H138">
            <v>54</v>
          </cell>
        </row>
        <row r="139">
          <cell r="D139">
            <v>1116241</v>
          </cell>
          <cell r="E139">
            <v>29146151</v>
          </cell>
          <cell r="F139" t="str">
            <v>COLEGIO ESTADUAL DE TEMPO INTEGRAL DE SERRINHA</v>
          </cell>
          <cell r="G139" t="str">
            <v>RUA ALVARO AUGUSTO N S/N Bairro: CENTRO CEP: 48700000</v>
          </cell>
          <cell r="H139">
            <v>16</v>
          </cell>
        </row>
        <row r="140">
          <cell r="D140">
            <v>1179664</v>
          </cell>
          <cell r="E140">
            <v>29474698</v>
          </cell>
          <cell r="F140" t="str">
            <v>CENTRO JUVENIL DE CIENCIA E CULTURA CJCC SERRINHA</v>
          </cell>
          <cell r="G140" t="str">
            <v>RUA MACHADO DE ASSIS N 152 Bairro: DO GINASIO CEP: 48700000</v>
          </cell>
          <cell r="H140">
            <v>0</v>
          </cell>
        </row>
        <row r="141">
          <cell r="D141">
            <v>1166427</v>
          </cell>
          <cell r="E141">
            <v>29365430</v>
          </cell>
          <cell r="F141" t="str">
            <v>COLEGIO ESTADUAL DO CAMPO ALUIZIO CARNEIRO DA SILVA DISTRITO DE BELA VISTA</v>
          </cell>
          <cell r="G141" t="str">
            <v>RUA SAO JOSE - POVOADO DE BELA VISTA N S/N Bairro: ZONA RURAL CEP: 48700000</v>
          </cell>
          <cell r="H141">
            <v>10</v>
          </cell>
        </row>
        <row r="142">
          <cell r="D142">
            <v>1116446</v>
          </cell>
          <cell r="E142">
            <v>29147913</v>
          </cell>
          <cell r="F142" t="str">
            <v>COLEGIO ESTADUAL DE TEMPO INTEGRAL DE TEOFILANDIA</v>
          </cell>
          <cell r="G142" t="str">
            <v>RUA QUEIMADAS VILA DA MFB N 01 Bairro: CENTRO CEP: 48770000</v>
          </cell>
          <cell r="H142">
            <v>23</v>
          </cell>
        </row>
        <row r="143">
          <cell r="D143">
            <v>1114958</v>
          </cell>
          <cell r="E143">
            <v>29123143</v>
          </cell>
          <cell r="F143" t="str">
            <v>COLEGIO ESTADUAL ROMULO GALVAO TEMPO INTEGRAL DISTRITO CALDAS DO JORRO</v>
          </cell>
          <cell r="G143" t="str">
            <v>CALDAS DO JORRO N 471 Bairro: CENTRO CEP: 48793000</v>
          </cell>
          <cell r="H143">
            <v>13</v>
          </cell>
        </row>
        <row r="144">
          <cell r="D144">
            <v>1115105</v>
          </cell>
          <cell r="E144">
            <v>29124212</v>
          </cell>
          <cell r="F144" t="str">
            <v>COLEGIO ESTADUAL DE TEMPO INTEGRAL DE TUCANO</v>
          </cell>
          <cell r="G144" t="str">
            <v>MARGENS DA RUA DO MATADOURO VELHO N 264 Bairro: CENTRO CEP: 48790000</v>
          </cell>
          <cell r="H144">
            <v>44</v>
          </cell>
        </row>
        <row r="145">
          <cell r="D145">
            <v>1178102</v>
          </cell>
          <cell r="E145">
            <v>29432120</v>
          </cell>
          <cell r="F145" t="str">
            <v>COLEGIO ESTADUAL DE VALENTE</v>
          </cell>
          <cell r="G145" t="str">
            <v>ANTONIO EDIL LOPES, BAIRRO ANTONIO LOPES N 289 Bairro: CENTRO CEP: 48890000</v>
          </cell>
          <cell r="H145">
            <v>11</v>
          </cell>
        </row>
        <row r="146">
          <cell r="D146">
            <v>1116713</v>
          </cell>
          <cell r="E146">
            <v>29149380</v>
          </cell>
          <cell r="F146" t="str">
            <v>COLEGIO ESTADUAL DE TEMPO INTEGRAL WILSON LINS</v>
          </cell>
          <cell r="G146" t="str">
            <v>PRAÇA NEMESIO MARTINS DA SILVA N 476 Bairro: CENTRO CEP: 48890000</v>
          </cell>
          <cell r="H146">
            <v>25</v>
          </cell>
        </row>
        <row r="147">
          <cell r="D147">
            <v>1178275</v>
          </cell>
          <cell r="E147">
            <v>29915783</v>
          </cell>
          <cell r="F147" t="str">
            <v>COLEGIO ESTADUAL DO CAMPO LUCIBERTO OLIVEIRA DOS SANTOS DISTRITO DE SANTA RITA DE CASSIA</v>
          </cell>
          <cell r="G147" t="str">
            <v>TRAVESSA DANIEL MARTINS N S/N Bairro: CENTRO CEP: 48890000</v>
          </cell>
          <cell r="H147">
            <v>5</v>
          </cell>
        </row>
        <row r="148">
          <cell r="D148">
            <v>1111495</v>
          </cell>
          <cell r="E148">
            <v>29292280</v>
          </cell>
          <cell r="F148" t="str">
            <v>COLEGIO ESTADUAL SENADOR LUIZ VIANA FILHO TEMPO INTEGRAL</v>
          </cell>
          <cell r="G148" t="str">
            <v>RUA FERNANDO BARROS N 21 Bairro: CENTRO CEP: 45640000</v>
          </cell>
          <cell r="H148">
            <v>8</v>
          </cell>
        </row>
        <row r="149">
          <cell r="D149">
            <v>1178142</v>
          </cell>
          <cell r="E149">
            <v>29886732</v>
          </cell>
          <cell r="F149" t="str">
            <v>CENTRO ESTADUAL DE EDUCACAO PROFISSIONAL DA FLORESTA DO CACAU E DO CHOCOLATE MILTON TEMPO INTEGRAL</v>
          </cell>
          <cell r="G149" t="str">
            <v>ASSENTAMENTO TERRA VISTA - ZONA RURAL N S/N Bairro: CENTRO CEP: 45695000</v>
          </cell>
          <cell r="H149">
            <v>21</v>
          </cell>
        </row>
        <row r="150">
          <cell r="D150">
            <v>1161093</v>
          </cell>
          <cell r="E150">
            <v>29292808</v>
          </cell>
          <cell r="F150" t="str">
            <v>COLEGIO ESTADUAL BRAULIO XAVIER TEMPO INTEGRAL</v>
          </cell>
          <cell r="G150" t="str">
            <v>RUA HEITOR DIAS N 75 Bairro: CENTRO CEP: 45695000</v>
          </cell>
          <cell r="H150">
            <v>10</v>
          </cell>
        </row>
        <row r="151">
          <cell r="D151">
            <v>1111550</v>
          </cell>
          <cell r="E151">
            <v>29293197</v>
          </cell>
          <cell r="F151" t="str">
            <v>COLEGIO ESTADUAL DE TEMPO INTEGRAL PROFESSORA JAIDE ROCHA</v>
          </cell>
          <cell r="G151" t="str">
            <v>PRAÇA RAMIRO TEIXEIRA CENTRO N S/N Bairro: CENTRO CEP: 45675000</v>
          </cell>
          <cell r="H151">
            <v>20</v>
          </cell>
        </row>
        <row r="152">
          <cell r="D152">
            <v>1112491</v>
          </cell>
          <cell r="E152">
            <v>29294037</v>
          </cell>
          <cell r="F152" t="str">
            <v>COLEGIO ESTADUAL LOMANTO JUNIOR TEMPO INTEGRAL</v>
          </cell>
          <cell r="G152" t="str">
            <v>RUA RUI BARBOSA N 68 Bairro: CENTRO CEP: 45625000</v>
          </cell>
          <cell r="H152">
            <v>8</v>
          </cell>
        </row>
        <row r="153">
          <cell r="D153">
            <v>1178186</v>
          </cell>
          <cell r="E153">
            <v>29446570</v>
          </cell>
          <cell r="F153" t="str">
            <v>COLEGIO ESTADUAL INDIGENA TUPINAMBA SERRA DO PADEIRO TEMPO INTEGRAL</v>
          </cell>
          <cell r="G153" t="str">
            <v>ALDEIA TUPINAMBÁ SERRA DO PADEIRO - SERRA DO PADEIRO N S/N Bairro: CENTRO CEP: 45615000</v>
          </cell>
          <cell r="H153">
            <v>14</v>
          </cell>
        </row>
        <row r="154">
          <cell r="D154">
            <v>1111584</v>
          </cell>
          <cell r="E154">
            <v>29294606</v>
          </cell>
          <cell r="F154" t="str">
            <v>COLEGIO ESTADUAL ENEDINA OLIVA TEMPO INTEGRAL</v>
          </cell>
          <cell r="G154" t="str">
            <v>AV PAULO PORTELA N S/N Bairro: CENTRO CEP: 45615000</v>
          </cell>
          <cell r="H154">
            <v>14</v>
          </cell>
        </row>
        <row r="155">
          <cell r="D155">
            <v>1111797</v>
          </cell>
          <cell r="E155">
            <v>29295866</v>
          </cell>
          <cell r="F155" t="str">
            <v>COLEGIO ESTADUAL DE TEMPO INTEGRAL DE CAMACAN</v>
          </cell>
          <cell r="G155" t="str">
            <v>RUA BOA VISTA N S/N Bairro: CENTRO CEP: 45880000</v>
          </cell>
          <cell r="H155">
            <v>15</v>
          </cell>
        </row>
        <row r="156">
          <cell r="D156">
            <v>1176394</v>
          </cell>
          <cell r="E156">
            <v>29351502</v>
          </cell>
          <cell r="F156" t="str">
            <v>COLEGIO ESTADUAL ANISIO LOUREIRO TEMPO INTEGRAL DISTRITO DE SAO JOAO DO PANELINHA</v>
          </cell>
          <cell r="G156" t="str">
            <v>TRAVESSA JOSÉ PAJEU N 69 Bairro: SÃO JOÃO DO PANELINHA CEP: 45880000</v>
          </cell>
          <cell r="H156">
            <v>9</v>
          </cell>
        </row>
        <row r="157">
          <cell r="D157">
            <v>1178107</v>
          </cell>
          <cell r="E157">
            <v>29436184</v>
          </cell>
          <cell r="F157" t="str">
            <v>COLEGIO ESTADUAL DE TEMPO INTEGRAL DE CANAVIEIRAS</v>
          </cell>
          <cell r="G157" t="str">
            <v>RUA AGUSTO SEVERO N 1020 Bairro: CENTRO CEP: 45860000</v>
          </cell>
          <cell r="H157">
            <v>28</v>
          </cell>
        </row>
        <row r="158">
          <cell r="D158">
            <v>1178112</v>
          </cell>
          <cell r="E158">
            <v>29434017</v>
          </cell>
          <cell r="F158" t="str">
            <v>COLEGIO ESTADUAL DE TEMPO INTEGRAL ALMAKAZIR GALLY GALVAO</v>
          </cell>
          <cell r="G158" t="str">
            <v>RUA JUVÊNCIO PERI LIMA N S/N Bairro: CENTRO CEP: 45638000</v>
          </cell>
          <cell r="H158">
            <v>19</v>
          </cell>
        </row>
        <row r="159">
          <cell r="D159">
            <v>1158947</v>
          </cell>
          <cell r="E159">
            <v>29298520</v>
          </cell>
          <cell r="F159" t="str">
            <v>COLEGIO ESTADUAL DE TEMPO INTEGRAL FRED GEDEON</v>
          </cell>
          <cell r="G159" t="str">
            <v>RUA JOSÉ ORMÍDIO NASCIMENTO -BAIRRO: GERSON CORREIA N 84 Bairro: CENTRO CEP: 45740000</v>
          </cell>
          <cell r="H159">
            <v>13</v>
          </cell>
        </row>
        <row r="160">
          <cell r="D160">
            <v>1176103</v>
          </cell>
          <cell r="E160">
            <v>29299802</v>
          </cell>
          <cell r="F160" t="str">
            <v>COLEGIO ESTADUAL DO CAMPO CAJUEIRO DISTRITO DE CAJUEIRO</v>
          </cell>
          <cell r="G160" t="str">
            <v>RUA ANTONIO ESTEVES N S/N Bairro: CAJUEIRO CEP: 45745000</v>
          </cell>
          <cell r="H160">
            <v>7</v>
          </cell>
        </row>
        <row r="161">
          <cell r="D161">
            <v>1178110</v>
          </cell>
          <cell r="E161">
            <v>29433886</v>
          </cell>
          <cell r="F161" t="str">
            <v>COLEGIO ESTADUAL DE TEMPO INTEGRAL PROFESSORA ELIETE MALAQUIAS</v>
          </cell>
          <cell r="G161" t="str">
            <v>RUA MARECHAL RONDOM N S/N Bairro: CENTRO CEP: 45745000</v>
          </cell>
          <cell r="H161">
            <v>18</v>
          </cell>
        </row>
        <row r="162">
          <cell r="D162">
            <v>1179824</v>
          </cell>
          <cell r="E162" t="str">
            <v>NÃO INFORMADO</v>
          </cell>
          <cell r="F162" t="str">
            <v>COLEGIO ESTADUAL INDIGENA TUPINAMBA ARAMARI</v>
          </cell>
          <cell r="G162" t="str">
            <v>ALDEIA ACUIPE DO MEIO I N S/N Bairro: - CEP: 40000-000</v>
          </cell>
          <cell r="H162">
            <v>19</v>
          </cell>
        </row>
        <row r="163">
          <cell r="D163">
            <v>1179275</v>
          </cell>
          <cell r="E163">
            <v>29462266</v>
          </cell>
          <cell r="F163" t="str">
            <v>COLEGIO ESTADUAL INDIGENA TUPINAMBA DE ACUIPE DE BAIXO</v>
          </cell>
          <cell r="G163" t="str">
            <v>ALDEIA DE ACUIPE DE BAIXO N S/N Bairro: CENTRO CEP: 45650015</v>
          </cell>
          <cell r="H163">
            <v>36</v>
          </cell>
        </row>
        <row r="164">
          <cell r="D164">
            <v>1178075</v>
          </cell>
          <cell r="E164">
            <v>29431298</v>
          </cell>
          <cell r="F164" t="str">
            <v>COLEGIO ESTADUAL INDIGENA TUPINAMBA DE OLIVENCA</v>
          </cell>
          <cell r="G164" t="str">
            <v>ALDEIA INDIGENA TUPINAMBA - SAPUCAEIRA-OLIVENÇA N S/N Bairro: CENTRO CEP: 45650015</v>
          </cell>
          <cell r="H164">
            <v>54</v>
          </cell>
        </row>
        <row r="165">
          <cell r="D165">
            <v>1179622</v>
          </cell>
          <cell r="E165">
            <v>29473160</v>
          </cell>
          <cell r="F165" t="str">
            <v>ESCOLA ESTADUAL INDIGENA TUPINAMBA DE ABAETE</v>
          </cell>
          <cell r="G165" t="str">
            <v>ALDEIA SANTANA DO ABAITE N S/N Bairro: CENTRO CEP: 45653970</v>
          </cell>
          <cell r="H165">
            <v>19</v>
          </cell>
        </row>
        <row r="166">
          <cell r="D166">
            <v>1111096</v>
          </cell>
          <cell r="E166">
            <v>29301483</v>
          </cell>
          <cell r="F166" t="str">
            <v>CENTRO ESTADUAL DE EDUCACAO PROFISSIONAL DO CHOCOLATE NELSON SCHAUN</v>
          </cell>
          <cell r="G166" t="str">
            <v>AV. ANTONIO CARLOS MAGALHÃES N 755 Bairro: MALHADO CEP: 45650015</v>
          </cell>
          <cell r="H166">
            <v>51</v>
          </cell>
        </row>
        <row r="167">
          <cell r="D167">
            <v>1111339</v>
          </cell>
          <cell r="E167">
            <v>29301394</v>
          </cell>
          <cell r="F167" t="str">
            <v>CENTRO ESTADUAL DE EDUCACAO PROFISSIONAL EM GESTAO E TECNOLOGIA DA INFORMACAO ALVARO MELO VIEIRA</v>
          </cell>
          <cell r="G167" t="str">
            <v>AVENIDA CANAVIEIRAS N 92 Bairro: MALHADO CEP: 45652476</v>
          </cell>
          <cell r="H167">
            <v>36</v>
          </cell>
        </row>
        <row r="168">
          <cell r="D168">
            <v>1111436</v>
          </cell>
          <cell r="E168">
            <v>29303125</v>
          </cell>
          <cell r="F168" t="str">
            <v>COLEGIO ESTADUAL DO CAMPO JORGE CALMON DISTRITO DE OLIVENCA TEMPO INTEGRAL</v>
          </cell>
          <cell r="G168" t="str">
            <v>AV LOMANTO JUNIOR N 110 Bairro: OLIVENCA CEP: 45650015</v>
          </cell>
          <cell r="H168">
            <v>7</v>
          </cell>
        </row>
        <row r="169">
          <cell r="D169">
            <v>1176424</v>
          </cell>
          <cell r="E169">
            <v>29386284</v>
          </cell>
          <cell r="F169" t="str">
            <v>COLEGIO ESTADUAL DE TEMPO INTEGRAL JORGE AMADO</v>
          </cell>
          <cell r="G169" t="str">
            <v>AV ROBERTO SANTOS, ESPERANÇA N 03 Bairro: MALHADO CEP: 45650015</v>
          </cell>
          <cell r="H169">
            <v>16</v>
          </cell>
        </row>
        <row r="170">
          <cell r="D170">
            <v>1179628</v>
          </cell>
          <cell r="E170">
            <v>29473101</v>
          </cell>
          <cell r="F170" t="str">
            <v>COLEGIO ESTADUAL INDIGENA TUPINAMBA AMOTARA ALDEIA ITAPUA</v>
          </cell>
          <cell r="G170" t="str">
            <v>BA 001(TRECHO ILHEUS/UNA) KM 24, ALDEIA ITAPOA N S/N Bairro: CENTRO CEP: 45653540</v>
          </cell>
          <cell r="H170">
            <v>51</v>
          </cell>
        </row>
        <row r="171">
          <cell r="D171">
            <v>1169221</v>
          </cell>
          <cell r="E171">
            <v>29301882</v>
          </cell>
          <cell r="F171" t="str">
            <v>COLEGIO ESTADUAL DE TEMPO INTEGRAL PROFESSORA CARMELITA ANGELA SOUZA OLIVEIRA</v>
          </cell>
          <cell r="G171" t="str">
            <v>EIXO COLETOR PRINCIPAL N S/N Bairro: HERNANI SÁ CEP: 45656520</v>
          </cell>
          <cell r="H171">
            <v>28</v>
          </cell>
        </row>
        <row r="172">
          <cell r="D172">
            <v>1176675</v>
          </cell>
          <cell r="E172">
            <v>29406889</v>
          </cell>
          <cell r="F172" t="str">
            <v>COLEGIO ESTADUAL PROFESSOR FABIO ARARIPE GOULART TEMPO INTEGRAL</v>
          </cell>
          <cell r="G172" t="str">
            <v>RUA AZUL JARDIM DËL REY N S/N Bairro: TEOTÔNIO VILELA CEP: 45650015</v>
          </cell>
          <cell r="H172">
            <v>12</v>
          </cell>
        </row>
        <row r="173">
          <cell r="D173">
            <v>1159919</v>
          </cell>
          <cell r="E173">
            <v>29301475</v>
          </cell>
          <cell r="F173" t="str">
            <v>COLEGIO DA POLICIA MILITAR ROMULO GALVAO</v>
          </cell>
          <cell r="G173" t="str">
            <v>RUA DO BONFIM N 37 Bairro: PONTAL CEP: 45654370</v>
          </cell>
          <cell r="H173">
            <v>40</v>
          </cell>
        </row>
        <row r="174">
          <cell r="D174">
            <v>1178145</v>
          </cell>
          <cell r="E174">
            <v>29442079</v>
          </cell>
          <cell r="F174" t="str">
            <v>COLEGIO ESTADUAL DE SALOBRINHO TEMPO INTEGRAL DISTRITO DE SALOBRINHO</v>
          </cell>
          <cell r="G174" t="str">
            <v>RUA DO CAMPO, RODOVIA ILHEUS N S/N Bairro: SOLABRINHO CEP: 45662332</v>
          </cell>
          <cell r="H174">
            <v>11</v>
          </cell>
        </row>
        <row r="175">
          <cell r="D175">
            <v>1159838</v>
          </cell>
          <cell r="E175">
            <v>29302293</v>
          </cell>
          <cell r="F175" t="str">
            <v>COLEGIO ESTADUAL DE TEMPO INTEGRAL PROFESSOR CARLOS ROBERTO ARLEO BARBOSA</v>
          </cell>
          <cell r="G175" t="str">
            <v>RUA JASIEL MARTINS, BAIRRO BARRA DO ITAIPE N S/N Bairro: CENTRO CEP: 45650015</v>
          </cell>
          <cell r="H175">
            <v>20</v>
          </cell>
        </row>
        <row r="176">
          <cell r="D176">
            <v>1111126</v>
          </cell>
          <cell r="E176">
            <v>29302269</v>
          </cell>
          <cell r="F176" t="str">
            <v>COLEGIO ESTADUAL DO IGUAPE TEMPO INTEGRAL</v>
          </cell>
          <cell r="G176" t="str">
            <v>RUA MARIA LUIZA LAVIGNE DE LEMOS N S/N Bairro: IGUAPE CEP: 45658350</v>
          </cell>
          <cell r="H176">
            <v>15</v>
          </cell>
        </row>
        <row r="177">
          <cell r="D177">
            <v>1179701</v>
          </cell>
          <cell r="E177">
            <v>29482267</v>
          </cell>
          <cell r="F177" t="str">
            <v>CENTRO REGIONAL DE ENSINO MEDIO COM INTERMEDIACAO TECNOLOGICA DO LITORAL SUL CEMIT LITORAL SUL</v>
          </cell>
          <cell r="G177" t="str">
            <v>RUA ROBERTO SANTOS N S/N Bairro: MALHADO CEP: 45658-630</v>
          </cell>
          <cell r="H177">
            <v>33</v>
          </cell>
        </row>
        <row r="178">
          <cell r="D178">
            <v>1177091</v>
          </cell>
          <cell r="E178">
            <v>29424020</v>
          </cell>
          <cell r="F178" t="str">
            <v>COLEGIO MODELO LUIS EDUARDO MAGALHAES TEMPO INTEGRAL</v>
          </cell>
          <cell r="G178" t="str">
            <v>AV. ANTONIO CARLOS MAGALHAES N 82 Bairro: LOMANTO CEP: 45601051</v>
          </cell>
          <cell r="H178">
            <v>34</v>
          </cell>
        </row>
        <row r="179">
          <cell r="D179">
            <v>1112149</v>
          </cell>
          <cell r="E179">
            <v>29304296</v>
          </cell>
          <cell r="F179" t="str">
            <v>COLEGIO ESTADUAL DE TEMPO INTEGRAL OSCAR MARINHO FALCAO</v>
          </cell>
          <cell r="G179" t="str">
            <v>AVENIDA ITAJUÍPE N S/N Bairro: SANTO ANTÔNIO CEP: 45602380</v>
          </cell>
          <cell r="H179">
            <v>23</v>
          </cell>
        </row>
        <row r="180">
          <cell r="D180">
            <v>1112211</v>
          </cell>
          <cell r="E180">
            <v>29304237</v>
          </cell>
          <cell r="F180" t="str">
            <v>COLEGIO DA POLICIA MILITAR ANTONIO CARLOS MAGALHAES</v>
          </cell>
          <cell r="G180" t="str">
            <v>AVENIDA MANOEL CHAVES N S/N Bairro: JARDIM PRIMAVERA CEP: 45601095</v>
          </cell>
          <cell r="H180">
            <v>34</v>
          </cell>
        </row>
        <row r="181">
          <cell r="D181">
            <v>1176081</v>
          </cell>
          <cell r="E181">
            <v>29305390</v>
          </cell>
          <cell r="F181" t="str">
            <v>COMPLEXO INTEGRADO DE EDUCACAO BASICA PROFISSIONAL E TECNOLOGICA DE ITABUNA</v>
          </cell>
          <cell r="G181" t="str">
            <v>AVENIDA MANOEL CHAVES N S/N Bairro: SÃO CAETANO CEP: 45601095</v>
          </cell>
          <cell r="H181">
            <v>36</v>
          </cell>
        </row>
        <row r="182">
          <cell r="D182">
            <v>1146698</v>
          </cell>
          <cell r="E182">
            <v>29305373</v>
          </cell>
          <cell r="F182" t="str">
            <v>CENTRO DE APOIO PEDAGOGICO ESPECIALIZADO GRAPIUNA</v>
          </cell>
          <cell r="G182" t="str">
            <v>AVENIDA MANUEL CHAVES N 2200 Bairro: SÃO CAETANO CEP: 45607338</v>
          </cell>
          <cell r="H182">
            <v>0</v>
          </cell>
        </row>
        <row r="183">
          <cell r="D183">
            <v>1112092</v>
          </cell>
          <cell r="E183">
            <v>29304377</v>
          </cell>
          <cell r="F183" t="str">
            <v>CENTRO ESTADUAL DE EDUCACAO PROFISSIONAL EM BIOTECNOLOGIA E SAUDE</v>
          </cell>
          <cell r="G183" t="str">
            <v>RUA ANTONIO MUNIZ N 123 Bairro: PONTALZINHO CEP: 45603023</v>
          </cell>
          <cell r="H183">
            <v>34</v>
          </cell>
        </row>
        <row r="184">
          <cell r="D184">
            <v>1112009</v>
          </cell>
          <cell r="E184">
            <v>29306230</v>
          </cell>
          <cell r="F184" t="str">
            <v>COLEGIO ESTADUAL ADONIAS FILHO TEMPO INTEGRAL</v>
          </cell>
          <cell r="G184" t="str">
            <v>RUA AURORA N 160 Bairro: CONCEIÇÃO CEP: 45605340</v>
          </cell>
          <cell r="H184">
            <v>11</v>
          </cell>
        </row>
        <row r="185">
          <cell r="D185">
            <v>1111940</v>
          </cell>
          <cell r="E185">
            <v>29306264</v>
          </cell>
          <cell r="F185" t="str">
            <v>COLEGIO ESTADUAL INACIO TOSTA FILHO TEMPO INTEGRAL</v>
          </cell>
          <cell r="G185" t="str">
            <v>RUA MONTE ALTO N S/N Bairro: FÁTIMA CEP: 45604130</v>
          </cell>
          <cell r="H185">
            <v>15</v>
          </cell>
        </row>
        <row r="186">
          <cell r="D186">
            <v>1112084</v>
          </cell>
          <cell r="E186">
            <v>29304776</v>
          </cell>
          <cell r="F186" t="str">
            <v>COLEGIO ESTADUAL VALDELICE SOARES PINHEIRO TEMPO INTEGRAL</v>
          </cell>
          <cell r="G186" t="str">
            <v>RUA SANTA RITA N 167 Bairro: CALIFÓRNIA CEP: 45600002</v>
          </cell>
          <cell r="H186">
            <v>24</v>
          </cell>
        </row>
        <row r="187">
          <cell r="D187">
            <v>1111738</v>
          </cell>
          <cell r="E187">
            <v>29306205</v>
          </cell>
          <cell r="F187" t="str">
            <v>COLEGIO ESTADUAL PROFESSOR ADEUM HILARIO SAUER TEMPO INTEGRAL</v>
          </cell>
          <cell r="G187" t="str">
            <v>TRAVESSA RITA DANTAS, Nº 80, BAIRRO: JAÇANÃ N 80 Bairro: JAÇANÃ CEP: 45606-700</v>
          </cell>
          <cell r="H187">
            <v>46</v>
          </cell>
        </row>
        <row r="188">
          <cell r="D188">
            <v>1111347</v>
          </cell>
          <cell r="E188">
            <v>29306760</v>
          </cell>
          <cell r="F188" t="str">
            <v>COLEGIO ESTADUAL DE TEMPO INTEGRAL AURELINO LEAL</v>
          </cell>
          <cell r="G188" t="str">
            <v>ACS A PISTA DE POUSO E ETA N 426 Bairro: CENTRO CEP: 45530000</v>
          </cell>
          <cell r="H188">
            <v>19</v>
          </cell>
        </row>
        <row r="189">
          <cell r="D189">
            <v>1178751</v>
          </cell>
          <cell r="E189">
            <v>29449219</v>
          </cell>
          <cell r="F189" t="str">
            <v>COLEGIO ESTADUAL DO CAMPO PROFESSORA LUCIA MARIA BATISTA DA SILVA TEMPO INTEGRAL</v>
          </cell>
          <cell r="G189" t="str">
            <v>AVENIDA RAFAEL MOTA BARROS N 14 Bairro: DISTRITO DE TABOQUINHAS CEP: 45534000</v>
          </cell>
          <cell r="H189">
            <v>16</v>
          </cell>
        </row>
        <row r="190">
          <cell r="D190">
            <v>1112262</v>
          </cell>
          <cell r="E190">
            <v>29308046</v>
          </cell>
          <cell r="F190" t="str">
            <v>COLEGIO ESTADUAL DE TEMPO INTEGRAL CORDEIRO DE MIRANDA</v>
          </cell>
          <cell r="G190" t="str">
            <v>AV LOMANTO JUNIOR N 01 Bairro: CENTRO CEP: 45730000</v>
          </cell>
          <cell r="H190">
            <v>12</v>
          </cell>
        </row>
        <row r="191">
          <cell r="D191">
            <v>1112408</v>
          </cell>
          <cell r="E191">
            <v>29308747</v>
          </cell>
          <cell r="F191" t="str">
            <v>COLEGIO ESTADUAL DE TEMPO INTEGRAL DE ITAJUIPE</v>
          </cell>
          <cell r="G191" t="str">
            <v>JARDIM BELA VISTA N S/N Bairro: CENTRO CEP: 45630000</v>
          </cell>
          <cell r="H191">
            <v>19</v>
          </cell>
        </row>
        <row r="192">
          <cell r="D192">
            <v>1158688</v>
          </cell>
          <cell r="E192">
            <v>29309425</v>
          </cell>
          <cell r="F192" t="str">
            <v>COLEGIO ESTADUAL DE TEMPO INTEGRAL DOM PAULO LOPES DE FARIA</v>
          </cell>
          <cell r="G192" t="str">
            <v>RUA TAVARES CARNEIRO N S/N Bairro: LUIS VIANA FILHO CEP: 45750000</v>
          </cell>
          <cell r="H192">
            <v>14</v>
          </cell>
        </row>
        <row r="193">
          <cell r="D193">
            <v>1112602</v>
          </cell>
          <cell r="E193">
            <v>29310512</v>
          </cell>
          <cell r="F193" t="str">
            <v>COLEGIO ESTADUAL DE TEMPO INTEGRAL PROFESSOR ANTONIO MARCOS SANTOS ESTEVES</v>
          </cell>
          <cell r="G193" t="str">
            <v>RUA EDUARDO GOMES N 076 Bairro: CENTRO CEP: 45645000</v>
          </cell>
          <cell r="H193">
            <v>11</v>
          </cell>
        </row>
        <row r="194">
          <cell r="D194">
            <v>1159277</v>
          </cell>
          <cell r="E194">
            <v>29310660</v>
          </cell>
          <cell r="F194" t="str">
            <v>COLEGIO ESTADUAL DE TEMPO INTEGRAL AMELIA AMADO</v>
          </cell>
          <cell r="G194" t="str">
            <v>RUA MARINEDA N S/N Bairro: CENTRO CEP: 45622000</v>
          </cell>
          <cell r="H194">
            <v>13</v>
          </cell>
        </row>
        <row r="195">
          <cell r="D195">
            <v>1159641</v>
          </cell>
          <cell r="E195">
            <v>29288150</v>
          </cell>
          <cell r="F195" t="str">
            <v>COLEGIO ESTADUAL DO CAMPO CLEMENTE MARIANI TEMPO INTEGRAL</v>
          </cell>
          <cell r="G195" t="str">
            <v>PRACA DA BANDEIRA DE IBIACU - DISTRITO DE IBIAÇU N S/N Bairro: CENTRO CEP: 45520000</v>
          </cell>
          <cell r="H195">
            <v>5</v>
          </cell>
        </row>
        <row r="196">
          <cell r="D196">
            <v>1179678</v>
          </cell>
          <cell r="E196">
            <v>29477492</v>
          </cell>
          <cell r="F196" t="str">
            <v>COLEGIO ESTADUAL ANTONIO EDUARDO RIBEIRO ROCHA DISTRITO DE BARRA GRANDE TEMPO INTEGRAL</v>
          </cell>
          <cell r="G196" t="str">
            <v>RUA DRª LILI - DIST DE BARRA GRANDE N S/N Bairro: CENTRO CEP: 45520000</v>
          </cell>
          <cell r="H196">
            <v>9</v>
          </cell>
        </row>
        <row r="197">
          <cell r="D197">
            <v>1159668</v>
          </cell>
          <cell r="E197">
            <v>29288142</v>
          </cell>
          <cell r="F197" t="str">
            <v>CENTRO TERRITORIAL DE EDUCACAO PROFISSIONAL DO LITORAL SUL COMUNIDADE QUILOMBOLA</v>
          </cell>
          <cell r="G197" t="str">
            <v>RUA DR VASCO FILHO - COMUNIDADE QUILOMBOLA N 106 Bairro: CENTRO CEP: 45520000</v>
          </cell>
          <cell r="H197">
            <v>22</v>
          </cell>
        </row>
        <row r="198">
          <cell r="D198">
            <v>1159617</v>
          </cell>
          <cell r="E198">
            <v>29311500</v>
          </cell>
          <cell r="F198" t="str">
            <v>COLEGIO ESTADUAL DE TEMPO INTEGRAL PROFESSORA MARILENA SENA LOUREIRO</v>
          </cell>
          <cell r="G198" t="str">
            <v>AVENIDA BR-101, N 640 Bairro: CENTRO CEP: 45870000</v>
          </cell>
          <cell r="H198">
            <v>16</v>
          </cell>
        </row>
        <row r="199">
          <cell r="D199">
            <v>1159587</v>
          </cell>
          <cell r="E199">
            <v>29311497</v>
          </cell>
          <cell r="F199" t="str">
            <v>COLEGIO ESTADUAL CAROLINA SEVERIANO RIBEIRO TEMPO INTEGRAL</v>
          </cell>
          <cell r="G199" t="str">
            <v>RUA INACIO TOSTA FILHO N 00270 Bairro: CENTRO CEP: 45870000</v>
          </cell>
          <cell r="H199">
            <v>7</v>
          </cell>
        </row>
        <row r="200">
          <cell r="D200">
            <v>1177011</v>
          </cell>
          <cell r="E200">
            <v>29407044</v>
          </cell>
          <cell r="F200" t="str">
            <v>COLEGIO ESTADUAL INDIGENA CARAMURU PARAGUACU TEMPO INTEGRAL</v>
          </cell>
          <cell r="G200" t="str">
            <v>RESERVA INDIGENA CARAMURU / PARAGUAÇU N S/N Bairro: CENTRO CEP: 45890000</v>
          </cell>
          <cell r="H200">
            <v>40</v>
          </cell>
        </row>
        <row r="201">
          <cell r="D201">
            <v>1177077</v>
          </cell>
          <cell r="E201">
            <v>29406897</v>
          </cell>
          <cell r="F201" t="str">
            <v>COLEGIO ESTADUAL GERSON DE SOUZA MELO PATAXO TEMPO INTEGRAL</v>
          </cell>
          <cell r="G201" t="str">
            <v>RUA SAVIO ROSA DE ASSIS N S/N Bairro: GENADIO ANDRADE CEP: 45890000</v>
          </cell>
          <cell r="H201">
            <v>13</v>
          </cell>
        </row>
        <row r="202">
          <cell r="D202">
            <v>1177004</v>
          </cell>
          <cell r="E202">
            <v>29406668</v>
          </cell>
          <cell r="F202" t="str">
            <v>COLEGIO ESTADUAL JORGE AMADO</v>
          </cell>
          <cell r="G202" t="str">
            <v>RUA SIMOES BARBOSA DE MATOS N S/N Bairro: CENTRO CEP: 45865000</v>
          </cell>
          <cell r="H202">
            <v>15</v>
          </cell>
        </row>
        <row r="203">
          <cell r="D203">
            <v>1170912</v>
          </cell>
          <cell r="E203">
            <v>29313171</v>
          </cell>
          <cell r="F203" t="str">
            <v>COLEGIO ESTADUAL 13 DE JUNHO TEMPO INTEGRAL</v>
          </cell>
          <cell r="G203" t="str">
            <v>AVENIDA ANTONIO CARLOS MAGALHAES N S/N Bairro: CENTRO CEP: 45620000</v>
          </cell>
          <cell r="H203">
            <v>7</v>
          </cell>
        </row>
        <row r="204">
          <cell r="D204">
            <v>1112777</v>
          </cell>
          <cell r="E204">
            <v>29313848</v>
          </cell>
          <cell r="F204" t="str">
            <v>COLEGIO ESTADUAL DE TEMPO INTEGRAL OCTACILIO MANOEL GOMES</v>
          </cell>
          <cell r="G204" t="str">
            <v>AVENIDA VASCO NETO N S/N Bairro: CENTRO CEP: 45545000</v>
          </cell>
          <cell r="H204">
            <v>24</v>
          </cell>
        </row>
        <row r="205">
          <cell r="D205">
            <v>1139136</v>
          </cell>
          <cell r="E205">
            <v>29315492</v>
          </cell>
          <cell r="F205" t="str">
            <v>COLEGIO ESTADUAL MENANDRO MINAHIM TEMPO INTEGRAL</v>
          </cell>
          <cell r="G205" t="str">
            <v>RUA ALICE FUCHS DE ALMEIDA N 66 Bairro: CENTRO CEP: 45690000</v>
          </cell>
          <cell r="H205">
            <v>22</v>
          </cell>
        </row>
        <row r="206">
          <cell r="D206">
            <v>1179595</v>
          </cell>
          <cell r="E206">
            <v>29470358</v>
          </cell>
          <cell r="F206" t="str">
            <v>COLEGIO ESTADUAL DO CAMPO DE TEMPO INTEGRAL DE SERRA GRANDE</v>
          </cell>
          <cell r="G206" t="str">
            <v>RUA NELSON VASCONCELOS FARIAS, LOTE 06 N S/N Bairro: CENTRO CEP: 45680000</v>
          </cell>
          <cell r="H206">
            <v>7</v>
          </cell>
        </row>
        <row r="207">
          <cell r="D207">
            <v>1159790</v>
          </cell>
          <cell r="E207">
            <v>29316260</v>
          </cell>
          <cell r="F207" t="str">
            <v>COLEGIO ESTADUAL DE TEMPO INTEGRAL CARNEIRO RIBEIRO</v>
          </cell>
          <cell r="G207" t="str">
            <v>RUA RUI BARBOSA N 265 Bairro: CENTRO CEP: 45680000</v>
          </cell>
          <cell r="H207">
            <v>15</v>
          </cell>
        </row>
        <row r="208">
          <cell r="D208">
            <v>1108966</v>
          </cell>
          <cell r="E208">
            <v>29161770</v>
          </cell>
          <cell r="F208" t="str">
            <v>COLEGIO ESTADUAL DE TEMPO INTEGRAL PROFESSOR ROCHA PITA</v>
          </cell>
          <cell r="G208" t="str">
            <v>RUA BARÃO DO RIO BRANCO N 0002 Bairro: CENTRO CEP: 44490000</v>
          </cell>
          <cell r="H208">
            <v>17</v>
          </cell>
        </row>
        <row r="209">
          <cell r="D209">
            <v>1142862</v>
          </cell>
          <cell r="E209">
            <v>29285534</v>
          </cell>
          <cell r="F209" t="str">
            <v>COLEGIO ESTADUAL CANDIDO MEIRELES TEMPO INTEGRAL</v>
          </cell>
          <cell r="G209" t="str">
            <v>PRACA DA BANDEIRA N 81 Bairro: CENTRO CEP: 45420000</v>
          </cell>
          <cell r="H209">
            <v>23</v>
          </cell>
        </row>
        <row r="210">
          <cell r="D210">
            <v>1110049</v>
          </cell>
          <cell r="E210">
            <v>29285801</v>
          </cell>
          <cell r="F210" t="str">
            <v>COLEGIO ESTADUAL DE TEMPO INTEGRAL LUIZ ROGERIO DE SOUZA</v>
          </cell>
          <cell r="G210" t="str">
            <v>PRACA LUIZ ROGERIO DE SOUZA N S/N Bairro: CENTRO CEP: 45445000</v>
          </cell>
          <cell r="H210">
            <v>40</v>
          </cell>
        </row>
        <row r="211">
          <cell r="D211">
            <v>1109814</v>
          </cell>
          <cell r="E211">
            <v>29298954</v>
          </cell>
          <cell r="F211" t="str">
            <v>COLEGIO ESTADUAL DE TEMPO INTEGRAL DE GANDU</v>
          </cell>
          <cell r="G211" t="str">
            <v>PRACA ELISEU LEAL N S/N Bairro: CENTRO CEP: 45450000</v>
          </cell>
          <cell r="H211">
            <v>24</v>
          </cell>
        </row>
        <row r="212">
          <cell r="D212">
            <v>1110111</v>
          </cell>
          <cell r="E212">
            <v>29299063</v>
          </cell>
          <cell r="F212" t="str">
            <v>CENTRO TERRITORIAL DE EDUCACAO PROFISSIONAL DO BAIXO SUL</v>
          </cell>
          <cell r="G212" t="str">
            <v>RODOVIA BR 101, KM 368 N S/N Bairro: CENTRO CEP: 45450000</v>
          </cell>
          <cell r="H212">
            <v>30</v>
          </cell>
        </row>
        <row r="213">
          <cell r="D213">
            <v>1179138</v>
          </cell>
          <cell r="E213">
            <v>29448816</v>
          </cell>
          <cell r="F213" t="str">
            <v>COLEGIO ESTADUAL ANDRELINA EUFRAZIA DE JESUS REIS DISTRITO DE ITAMARATI</v>
          </cell>
          <cell r="G213" t="str">
            <v>RUA MIGUEL COUTINHO C. BORGES N 01 Bairro: DISTRITO DE ITAMARATI CEP: 45500000</v>
          </cell>
          <cell r="H213">
            <v>16</v>
          </cell>
        </row>
        <row r="214">
          <cell r="D214">
            <v>1178010</v>
          </cell>
          <cell r="E214">
            <v>29423503</v>
          </cell>
          <cell r="F214" t="str">
            <v>COLEGIO ESTADUAL PAULO CESAR DA NOVA ALMEIDA TEMPO INTEGRAL</v>
          </cell>
          <cell r="G214" t="str">
            <v>TRAVESSA ISRAEL DANTAS BARCELOS N S/N Bairro: CENTRO CEP: 45500000</v>
          </cell>
          <cell r="H214">
            <v>16</v>
          </cell>
        </row>
        <row r="215">
          <cell r="D215">
            <v>1178082</v>
          </cell>
          <cell r="E215">
            <v>29429269</v>
          </cell>
          <cell r="F215" t="str">
            <v>COLEGIO ESTADUAL PROFESSOR NEILTON LIMA MOREIRA TEMPO INTEGRAL</v>
          </cell>
          <cell r="G215" t="str">
            <v>RUA JOAO PAULO II N S/N Bairro: CENTRO CEP: 45443000</v>
          </cell>
          <cell r="H215">
            <v>9</v>
          </cell>
        </row>
        <row r="216">
          <cell r="D216">
            <v>1110251</v>
          </cell>
          <cell r="E216">
            <v>29287235</v>
          </cell>
          <cell r="F216" t="str">
            <v>COLEGIO ESTADUAL IDELZITO ELOY DE ABREU TEMPO INTEGRAL</v>
          </cell>
          <cell r="G216" t="str">
            <v>RUA DR JOY LEITE CAIRO - BAIRRO: NORBERTO ODEBRECHT N S/N Bairro: NORBERTO ODEBRECHT CEP: 45435000</v>
          </cell>
          <cell r="H216">
            <v>24</v>
          </cell>
        </row>
        <row r="217">
          <cell r="D217">
            <v>1109229</v>
          </cell>
          <cell r="E217">
            <v>29166829</v>
          </cell>
          <cell r="F217" t="str">
            <v>COLEGIO ESTADUAL DE TEMPO INTEGRAL DOUTOR ARISTIDES MALTEZ</v>
          </cell>
          <cell r="G217" t="str">
            <v>RUA NOVA DO AREAL N S/N Bairro: CENTRO CEP: 44480000</v>
          </cell>
          <cell r="H217">
            <v>16</v>
          </cell>
        </row>
        <row r="218">
          <cell r="D218">
            <v>1110499</v>
          </cell>
          <cell r="E218">
            <v>29288339</v>
          </cell>
          <cell r="F218" t="str">
            <v>COLEGIO ESTADUAL DE TEMPO INTEGRAL ADELAIDE SOUZA</v>
          </cell>
          <cell r="G218" t="str">
            <v>RUA JOÃO OLIVEIRA DE SOUZA N 56 Bairro: CENTRO CEP: 45440000</v>
          </cell>
          <cell r="H218">
            <v>13</v>
          </cell>
        </row>
        <row r="219">
          <cell r="D219">
            <v>1158270</v>
          </cell>
          <cell r="E219">
            <v>29289270</v>
          </cell>
          <cell r="F219" t="str">
            <v>COLEGIO ESTADUAL LUIS NAVARRO DE BRITO TEMPO INTEGRAL</v>
          </cell>
          <cell r="G219" t="str">
            <v>RUA RUI BARBOSA N 135 Bairro: CENTRO CEP: 45436000</v>
          </cell>
          <cell r="H219">
            <v>10</v>
          </cell>
        </row>
        <row r="220">
          <cell r="D220">
            <v>1178081</v>
          </cell>
          <cell r="E220">
            <v>29431719</v>
          </cell>
          <cell r="F220" t="str">
            <v>COLEGIO ESTADUAL DE TEMPO INTEGRAL MARIA XAVIER DE ANDRADE REIS</v>
          </cell>
          <cell r="G220" t="str">
            <v>RUA SETE DE SETEMBRO, PRAÇA DO GINÁSIO N S/N Bairro: CENTRO CEP: 45416000</v>
          </cell>
          <cell r="H220">
            <v>33</v>
          </cell>
        </row>
        <row r="221">
          <cell r="D221">
            <v>1117396</v>
          </cell>
          <cell r="E221">
            <v>29290678</v>
          </cell>
          <cell r="F221" t="str">
            <v>COLEGIO ESTADUAL DE TEMPO INTEGRAL ESTELA ALELUIA GUIMARAES</v>
          </cell>
          <cell r="G221" t="str">
            <v>RUA FRANCISCO ARAÚJO JUNIOR - BAIRRO SÃO FELIPE N S/N Bairro: SÃO FELIPE CEP: 45430000</v>
          </cell>
          <cell r="H221">
            <v>14</v>
          </cell>
        </row>
        <row r="222">
          <cell r="D222">
            <v>1110677</v>
          </cell>
          <cell r="E222">
            <v>29313325</v>
          </cell>
          <cell r="F222" t="str">
            <v>COLEGIO ESTADUAL DE TEMPO INTEGRAL LIBIA TINOCO MELO</v>
          </cell>
          <cell r="G222" t="str">
            <v>PRAÇA OLIVIA DE SOUZA OLIVEIRA N S/N Bairro: CENTRO CEP: 45465000</v>
          </cell>
          <cell r="H222">
            <v>15</v>
          </cell>
        </row>
        <row r="223">
          <cell r="D223">
            <v>1178011</v>
          </cell>
          <cell r="E223">
            <v>29426502</v>
          </cell>
          <cell r="F223" t="str">
            <v>COLEGIO ESTADUAL JOAO CARDOSO DOS SANTOS TEMPO INTEGRAL</v>
          </cell>
          <cell r="G223" t="str">
            <v>CONJ. HAB. DE VALENÇA, RUA A N 01 Bairro: CENTRO CEP: 45400000</v>
          </cell>
          <cell r="H223">
            <v>10</v>
          </cell>
        </row>
        <row r="224">
          <cell r="D224">
            <v>1179139</v>
          </cell>
          <cell r="E224">
            <v>29456460</v>
          </cell>
          <cell r="F224" t="str">
            <v>COLEGIO ESTADUAL DO CAMPO HERMINIO MANOEL DE JESUS TEMPO INTEGRAL DISTRITO DE BONFIM</v>
          </cell>
          <cell r="G224" t="str">
            <v>DISTRITO DE BONFIM N 05 Bairro: DISTRITO DE BONFIM CEP: 45400970</v>
          </cell>
          <cell r="H224">
            <v>10</v>
          </cell>
        </row>
        <row r="225">
          <cell r="D225">
            <v>1179311</v>
          </cell>
          <cell r="E225">
            <v>29460646</v>
          </cell>
          <cell r="F225" t="str">
            <v>COLEGIO ESTADUAL BERNARDO BISPO DOS SANTOS DIST DE JIQUIRICA COMUNID QUILOMBOLA TEMPO INTEGRAL</v>
          </cell>
          <cell r="G225" t="str">
            <v>DISTRITO DE JIQUIRICA N SN(00010) Bairro: CENTRO CEP: 45400970</v>
          </cell>
          <cell r="H225">
            <v>5</v>
          </cell>
        </row>
        <row r="226">
          <cell r="D226">
            <v>1111070</v>
          </cell>
          <cell r="E226">
            <v>29290732</v>
          </cell>
          <cell r="F226" t="str">
            <v>CENTRO ESTADUAL DE EDUCACAO PROFISSIONAL DA COSTA DO DENDE</v>
          </cell>
          <cell r="G226" t="str">
            <v>RUA FLORESTAL N 01 Bairro: CENTRO CEP: 45400000</v>
          </cell>
          <cell r="H226">
            <v>58</v>
          </cell>
        </row>
        <row r="227">
          <cell r="D227">
            <v>1179284</v>
          </cell>
          <cell r="E227">
            <v>29460930</v>
          </cell>
          <cell r="F227" t="str">
            <v>CENTRO REGIONAL DE ENSINO MEDIO COM INTERMEDIACAO TECNOLOGICA CEMIT DO BAIXO SUL</v>
          </cell>
          <cell r="G227" t="str">
            <v>RUA GUILHERMINA GOES N SN(00029) Bairro: CENTRO CEP: 45400000</v>
          </cell>
          <cell r="H227">
            <v>49</v>
          </cell>
        </row>
        <row r="228">
          <cell r="D228">
            <v>1179786</v>
          </cell>
          <cell r="E228">
            <v>44173</v>
          </cell>
          <cell r="F228" t="str">
            <v>CENTRO DE APOIO PEDAGOGICO ESPECIALIZADO VALENCA</v>
          </cell>
          <cell r="G228" t="str">
            <v>RUA PROFESSOR PEDRO SANCHO - BAIRRO : GRAÇA N 49 Bairro: CENTRO CEP: 45400-000</v>
          </cell>
          <cell r="H228">
            <v>2</v>
          </cell>
        </row>
        <row r="229">
          <cell r="D229">
            <v>1111045</v>
          </cell>
          <cell r="E229">
            <v>29290791</v>
          </cell>
          <cell r="F229" t="str">
            <v>COLEGIO ESTADUAL GENTIL PARAISO MARTINS TEMPO INTEGRAL</v>
          </cell>
          <cell r="G229" t="str">
            <v>RUA PROF PEDRO SANCHO - BAIRRO: GRAÇA N 49 Bairro: CENTRO CEP: 45400000</v>
          </cell>
          <cell r="H229">
            <v>20</v>
          </cell>
        </row>
        <row r="230">
          <cell r="D230">
            <v>1179116</v>
          </cell>
          <cell r="E230">
            <v>29460549</v>
          </cell>
          <cell r="F230" t="str">
            <v>COLEGIO ESTADUAL ONILDO RAIMUNDO CRISTO TEMPO INTEGRAL DISTRITO DE OROBO COMUNIDADE QUILOMBOLA</v>
          </cell>
          <cell r="G230" t="str">
            <v>SITIO BOM JESUS - DISTRITO DE OROBO N 02 Bairro: DISTRITO DE OROBO CEP: 45400970</v>
          </cell>
          <cell r="H230">
            <v>6</v>
          </cell>
        </row>
        <row r="231">
          <cell r="D231">
            <v>1110685</v>
          </cell>
          <cell r="E231">
            <v>29317134</v>
          </cell>
          <cell r="F231" t="str">
            <v>COLEGIO ESTADUAL NAIR LOPES JENKINS TEMPO INTEGRAL</v>
          </cell>
          <cell r="G231" t="str">
            <v>RUA BEIRA RIO N S/N Bairro: CENTRO CEP: 45460000</v>
          </cell>
          <cell r="H231">
            <v>18</v>
          </cell>
        </row>
        <row r="232">
          <cell r="D232">
            <v>1178090</v>
          </cell>
          <cell r="E232">
            <v>29433746</v>
          </cell>
          <cell r="F232" t="str">
            <v>COLEGIO ESTADUAL ERALDO TINOCO TEMPO INTEGRAL</v>
          </cell>
          <cell r="G232" t="str">
            <v>AV. ANTONIO CARLOS MAGALHAES - BAIRRO: PALMEIRAS N S/N Bairro: CENTRO CEP: 45910000</v>
          </cell>
          <cell r="H232">
            <v>13</v>
          </cell>
        </row>
        <row r="233">
          <cell r="D233">
            <v>1179279</v>
          </cell>
          <cell r="E233">
            <v>29459010</v>
          </cell>
          <cell r="F233" t="str">
            <v>COLEGIO ESTADUAL EUNICE JERONIMO DE OLIVEIRA DISTRITO SAO JOSE DE ALCOBACA</v>
          </cell>
          <cell r="G233" t="str">
            <v>SAO JOSE DE ALCOBACA N SN(00010) Bairro: DISTRITO SAO JOSE DE ALCOBACA CEP: 45910000</v>
          </cell>
          <cell r="H233">
            <v>10</v>
          </cell>
        </row>
        <row r="234">
          <cell r="D234">
            <v>1113102</v>
          </cell>
          <cell r="E234">
            <v>29317789</v>
          </cell>
          <cell r="F234" t="str">
            <v>COLEGIO POLIVALENTE DE CARAVELAS TEMPO INTEGRAL</v>
          </cell>
          <cell r="G234" t="str">
            <v>RUA DAS PALMEIRAS N 77 Bairro: CENTRO CEP: 45900000</v>
          </cell>
          <cell r="H234">
            <v>29</v>
          </cell>
        </row>
        <row r="235">
          <cell r="D235">
            <v>1178216</v>
          </cell>
          <cell r="E235">
            <v>29444993</v>
          </cell>
          <cell r="F235" t="str">
            <v>COLEGIO ESTADUAL PROFESSOR PAULO FREIRE</v>
          </cell>
          <cell r="G235" t="str">
            <v>RUA ITAPUA - BAIRRO: NOVA BRASILIA N SN(00229) Bairro: CENTRO CEP: 45940-000</v>
          </cell>
          <cell r="H235">
            <v>11</v>
          </cell>
        </row>
        <row r="236">
          <cell r="D236">
            <v>1176400</v>
          </cell>
          <cell r="E236">
            <v>29370485</v>
          </cell>
          <cell r="F236" t="str">
            <v>COLEGIO ESTADUAL PROFESSORA MARIA DO CARMO MARQUES DE FREITAS TEMPO INTEGRAL</v>
          </cell>
          <cell r="G236" t="str">
            <v>ITAJUIPE N 200 Bairro: CRISTO REDENTOR CEP: 45836000</v>
          </cell>
          <cell r="H236">
            <v>16</v>
          </cell>
        </row>
        <row r="237">
          <cell r="D237">
            <v>1179481</v>
          </cell>
          <cell r="E237">
            <v>29469066</v>
          </cell>
          <cell r="F237" t="str">
            <v>COMPLEXO INTEGRADO DE EDUCACAO BASICA PROFISSIONAL E TECNOLOGICA DE ITAMARAJU</v>
          </cell>
          <cell r="G237" t="str">
            <v>MARANHAO N 52 Bairro: DE FATIMA CEP: 45836000</v>
          </cell>
          <cell r="H237">
            <v>18</v>
          </cell>
        </row>
        <row r="238">
          <cell r="D238">
            <v>1178109</v>
          </cell>
          <cell r="E238">
            <v>29446651</v>
          </cell>
          <cell r="F238" t="str">
            <v>COLEGIO ESTADUAL PROFESSORA AURIVALDINA JOAZEIRO TEMPO INTEGRAL</v>
          </cell>
          <cell r="G238" t="str">
            <v>RUA IRMÃO ANDRADA N 1635 Bairro: JAQUEIRA CEP: 45836000</v>
          </cell>
          <cell r="H238">
            <v>19</v>
          </cell>
        </row>
        <row r="239">
          <cell r="D239">
            <v>1113200</v>
          </cell>
          <cell r="E239">
            <v>29322480</v>
          </cell>
          <cell r="F239" t="str">
            <v>COLEGIO POLIVALENTE DE ITANHEM TEMPO INTEGRAL</v>
          </cell>
          <cell r="G239" t="str">
            <v>ALVES DE MACEDO N 85 Bairro: SAO JOAO CEP: 45970000</v>
          </cell>
          <cell r="H239">
            <v>18</v>
          </cell>
        </row>
        <row r="240">
          <cell r="D240">
            <v>1170157</v>
          </cell>
          <cell r="E240">
            <v>29323800</v>
          </cell>
          <cell r="F240" t="str">
            <v>COLEGIO ESTADUAL DE TEMPO INTEGRAL PROFESSORA MARIA EDITE VIEIRA GUSMAO</v>
          </cell>
          <cell r="G240" t="str">
            <v>RUA RAMIRO ROCHA N 131 Bairro: CENTRO CEP: 45834000</v>
          </cell>
          <cell r="H240">
            <v>14</v>
          </cell>
        </row>
        <row r="241">
          <cell r="D241">
            <v>1157525</v>
          </cell>
          <cell r="E241">
            <v>29323967</v>
          </cell>
          <cell r="F241" t="str">
            <v>COLEGIO ESTADUAL PROFESSORA NEIDE SOARES BORGES</v>
          </cell>
          <cell r="G241" t="str">
            <v>CLAUDEMIRO R. PASSOS N SN(01231) Bairro: CENTRO CEP: 45950000</v>
          </cell>
          <cell r="H241">
            <v>7</v>
          </cell>
        </row>
        <row r="242">
          <cell r="D242">
            <v>1179661</v>
          </cell>
          <cell r="E242">
            <v>29474272</v>
          </cell>
          <cell r="F242" t="str">
            <v>CENTRO TERRITORIAL DE EDUCACAO PROFISSIONAL DE MEDEIROS NETO TEMPO INTEGRAL</v>
          </cell>
          <cell r="G242" t="str">
            <v>AVENIDA ARACI ALVES PINTO- BAIRRO ULDURICO PINTO N 435 Bairro: CENTRO CEP: 45960000</v>
          </cell>
          <cell r="H242">
            <v>24</v>
          </cell>
        </row>
        <row r="243">
          <cell r="D243">
            <v>1178093</v>
          </cell>
          <cell r="E243">
            <v>29433843</v>
          </cell>
          <cell r="F243" t="str">
            <v>COLEGIO ESTADUAL INTEGRACAO DISTRITO DE ITABATA</v>
          </cell>
          <cell r="G243" t="str">
            <v>AVENIDA ESTADOS UNIDOS N 79 Bairro: CENTRO CEP: 45930000</v>
          </cell>
          <cell r="H243">
            <v>30</v>
          </cell>
        </row>
        <row r="244">
          <cell r="D244">
            <v>1157746</v>
          </cell>
          <cell r="E244">
            <v>29325099</v>
          </cell>
          <cell r="F244" t="str">
            <v>COLEGIO ESTADUAL DE TEMPO INTEGRAL JACI FERREIRA DOS SANTOS</v>
          </cell>
          <cell r="G244" t="str">
            <v>PÇA CUSTODIA COSTA DE OLIVEIRA, 101 N SN(00135) Bairro: CENTRO CEP: 45930000</v>
          </cell>
          <cell r="H244">
            <v>11</v>
          </cell>
        </row>
        <row r="245">
          <cell r="D245">
            <v>1178427</v>
          </cell>
          <cell r="E245">
            <v>29399246</v>
          </cell>
          <cell r="F245" t="str">
            <v>COLEGIO ESTADUAL DO CAMPO ALCIDES AFONSO DE SOUZA</v>
          </cell>
          <cell r="G245" t="str">
            <v>RODOVIA BA 698 KM 16 N S/N Bairro: ASSENTAMENTO PAULO FREIRE CEP: 45930000</v>
          </cell>
          <cell r="H245">
            <v>5</v>
          </cell>
        </row>
        <row r="246">
          <cell r="D246">
            <v>1113579</v>
          </cell>
          <cell r="E246">
            <v>29628610</v>
          </cell>
          <cell r="F246" t="str">
            <v>COLEGIO ESTADUAL PROFESSORA GERALDA MARIA CRISTINA BRITO</v>
          </cell>
          <cell r="G246" t="str">
            <v>AVENIDA OCEÂNICA N 20 Bairro: CENTRO CEP: 45920000</v>
          </cell>
          <cell r="H246">
            <v>13</v>
          </cell>
        </row>
        <row r="247">
          <cell r="D247">
            <v>1178036</v>
          </cell>
          <cell r="E247">
            <v>29425719</v>
          </cell>
          <cell r="F247" t="str">
            <v>COMPLEXO INTEGRADO DE EDUCACAO BASICA PROFISSIONAL E TECNOLOGICA CHICO MENDES</v>
          </cell>
          <cell r="G247" t="str">
            <v>POSTO DA MATA N 10 Bairro: CENTRO CEP: 45928000</v>
          </cell>
          <cell r="H247">
            <v>9</v>
          </cell>
        </row>
        <row r="248">
          <cell r="D248">
            <v>1136480</v>
          </cell>
          <cell r="E248">
            <v>29325803</v>
          </cell>
          <cell r="F248" t="str">
            <v>COLEGIO ESTADUAL PROFESSORA JANE ASSIS PEIXOTO DISTRITO POSTO DA MATA</v>
          </cell>
          <cell r="G248" t="str">
            <v>RUA GIRASSOL N SN(00001) Bairro: CIDADE ALTA CEP: 45928000</v>
          </cell>
          <cell r="H248">
            <v>24</v>
          </cell>
        </row>
        <row r="249">
          <cell r="D249">
            <v>1179452</v>
          </cell>
          <cell r="E249">
            <v>29467551</v>
          </cell>
          <cell r="F249" t="str">
            <v>COLEGIO ESTADUAL INDIGENA AKSA PATAXO ALDEIA CRAVEIRO</v>
          </cell>
          <cell r="G249" t="str">
            <v>ALDEIA CRAVEIRO N SN(00010) Bairro: CENTRO CEP: 45980000</v>
          </cell>
          <cell r="H249">
            <v>19</v>
          </cell>
        </row>
        <row r="250">
          <cell r="D250">
            <v>1178128</v>
          </cell>
          <cell r="E250">
            <v>29327229</v>
          </cell>
          <cell r="F250" t="str">
            <v>COLEGIO ESTADUAL INDIGENA BOM JESUS ALDEIA AGUAS BELAS</v>
          </cell>
          <cell r="G250" t="str">
            <v>ALDEIA INDIGENA AGUAS BELAS N S/N Bairro: GUARANI CEP: 45980000</v>
          </cell>
          <cell r="H250">
            <v>21</v>
          </cell>
        </row>
        <row r="251">
          <cell r="D251">
            <v>1178127</v>
          </cell>
          <cell r="E251">
            <v>29327059</v>
          </cell>
          <cell r="F251" t="str">
            <v>COLEGIO ESTADUAL INDIGENA DE CORUMBAUZINHO ALDEIA CORUMBAUZINHO</v>
          </cell>
          <cell r="G251" t="str">
            <v>ALDEIA INDIGENA CORUMBAUZINHO N SN(00209) Bairro: CENTRO CEP: 45980000</v>
          </cell>
          <cell r="H251">
            <v>18</v>
          </cell>
        </row>
        <row r="252">
          <cell r="D252">
            <v>1179368</v>
          </cell>
          <cell r="E252">
            <v>29464390</v>
          </cell>
          <cell r="F252" t="str">
            <v>COLEGIO ESTADUAL INDIGENA TANARA PATAXO PEQUI GURITA ALDEIA PEQUI</v>
          </cell>
          <cell r="G252" t="str">
            <v>ALDEIA PEQUI N SN(00656) Bairro: ALDEIA PEQUI CEP: 45980970</v>
          </cell>
          <cell r="H252">
            <v>46</v>
          </cell>
        </row>
        <row r="253">
          <cell r="D253">
            <v>1179453</v>
          </cell>
          <cell r="E253">
            <v>29467624</v>
          </cell>
          <cell r="F253" t="str">
            <v>COLEGIO ESTADUAL INDIGENA TAWA ALDEIA TAWA</v>
          </cell>
          <cell r="G253" t="str">
            <v>ALDEIA TAWA N SN(00014) Bairro: CENTRO CEP: 45980000</v>
          </cell>
          <cell r="H253">
            <v>25</v>
          </cell>
        </row>
        <row r="254">
          <cell r="D254">
            <v>1179686</v>
          </cell>
          <cell r="E254">
            <v>29477220</v>
          </cell>
          <cell r="F254" t="str">
            <v>COLEGIO ESTADUAL DO CAMPO ANDERSON FRANCA TEMPO INTEGRAL ASSENTAMENTO JACI ROCHA</v>
          </cell>
          <cell r="G254" t="str">
            <v>ASSENTAMENTO JACI ROCHA N SN(00003) Bairro: CENTRO CEP: 45980000</v>
          </cell>
          <cell r="H254">
            <v>8</v>
          </cell>
        </row>
        <row r="255">
          <cell r="D255">
            <v>1178182</v>
          </cell>
          <cell r="E255">
            <v>29440530</v>
          </cell>
          <cell r="F255" t="str">
            <v>COLEGIO ESTADUAL DO CAMPO VINTE E CINCO DE JULHO ASSENTAMENTO TRES IRMAOS</v>
          </cell>
          <cell r="G255" t="str">
            <v>ASSENTAMENTO TRES IRMAOS N S/N Bairro: CENTRO CEP: 45980000</v>
          </cell>
          <cell r="H255">
            <v>10</v>
          </cell>
        </row>
        <row r="256">
          <cell r="D256">
            <v>1113749</v>
          </cell>
          <cell r="E256">
            <v>29327202</v>
          </cell>
          <cell r="F256" t="str">
            <v>COLEGIO ESTADUAL DE TEMPO INTEGRAL HOMERO PIRES</v>
          </cell>
          <cell r="G256" t="str">
            <v>AVENIDA JOSÉ PONTES DE ALMEIDA N S/N Bairro: CENTRO CEP: 45980000</v>
          </cell>
          <cell r="H256">
            <v>20</v>
          </cell>
        </row>
        <row r="257">
          <cell r="D257">
            <v>1178223</v>
          </cell>
          <cell r="E257">
            <v>29445213</v>
          </cell>
          <cell r="F257" t="str">
            <v>COLEGIO ESTADUAL INDIGENA KIJETXAWE ZABELE DISTRITO ALDEIA CUMURUXATIBA</v>
          </cell>
          <cell r="G257" t="str">
            <v>BAIRRO CANTA GALO, RUA DOS NATIVOS N SN(00047) Bairro: CUMURUXATIBA CEP: 45980000</v>
          </cell>
          <cell r="H257">
            <v>88</v>
          </cell>
        </row>
        <row r="258">
          <cell r="D258">
            <v>1176425</v>
          </cell>
          <cell r="E258">
            <v>29389631</v>
          </cell>
          <cell r="F258" t="str">
            <v>CENTRO TERRITORIAL DE EDUCACAO PROFISSIONAL DO EXTREMO SUL</v>
          </cell>
          <cell r="G258" t="str">
            <v>AVENIDA BEIRA VALE N 38 Bairro: CENTRO CEP: 45990762</v>
          </cell>
          <cell r="H258">
            <v>34</v>
          </cell>
        </row>
        <row r="259">
          <cell r="D259">
            <v>1179713</v>
          </cell>
          <cell r="E259">
            <v>29483247</v>
          </cell>
          <cell r="F259" t="str">
            <v>CENTRO REGIONAL DE ENSINO MEDIO COM INTERMEDIACAO TECNOLOGICA CEMIT EXTREMO SUL</v>
          </cell>
          <cell r="G259" t="str">
            <v>AVENIDA PRESIDENTE GETULIO VARGAS N 3297 Bairro: BELA VISTA CEP: 45990-289</v>
          </cell>
          <cell r="H259">
            <v>58</v>
          </cell>
        </row>
        <row r="260">
          <cell r="D260">
            <v>1113803</v>
          </cell>
          <cell r="E260">
            <v>29328349</v>
          </cell>
          <cell r="F260" t="str">
            <v>COLEGIO DA POLICIA MILITAR ANISIO TEIXEIRA TEMPO INTEGRAL</v>
          </cell>
          <cell r="G260" t="str">
            <v>AVENIDA PROFETA ISSA N 767 Bairro: MONTE CASTELO CEP: 45990160</v>
          </cell>
          <cell r="H260">
            <v>27</v>
          </cell>
        </row>
        <row r="261">
          <cell r="D261">
            <v>1176217</v>
          </cell>
          <cell r="E261">
            <v>29368219</v>
          </cell>
          <cell r="F261" t="str">
            <v>COLEGIO ESTADUAL MACHADO DE ASSIS TEMPO INTEGRAL</v>
          </cell>
          <cell r="G261" t="str">
            <v>DA REPÚBLICA N SN(00106) Bairro: VILA VARGAS CEP: 45993072</v>
          </cell>
          <cell r="H261">
            <v>40</v>
          </cell>
        </row>
        <row r="262">
          <cell r="D262">
            <v>1113846</v>
          </cell>
          <cell r="E262">
            <v>29327792</v>
          </cell>
          <cell r="F262" t="str">
            <v>COLEGIO ESTADUAL DE TEMPO INTEGRAL RUY BARBOSA</v>
          </cell>
          <cell r="G262" t="str">
            <v>RUA LEUR LOMANTO N SN(00079) Bairro: BELA VISTA CEP: 45988050</v>
          </cell>
          <cell r="H262">
            <v>36</v>
          </cell>
        </row>
        <row r="263">
          <cell r="D263">
            <v>1113684</v>
          </cell>
          <cell r="E263">
            <v>29327911</v>
          </cell>
          <cell r="F263" t="str">
            <v>COLEGIO ESTADUAL HENRIQUE BRITO TEMPO INTEGRAL</v>
          </cell>
          <cell r="G263" t="str">
            <v>RUA MINISTRO MARIO ANDREAZZA N SN(01137) Bairro: TEIXEIRINHA CEP: 45985017</v>
          </cell>
          <cell r="H263">
            <v>14</v>
          </cell>
        </row>
        <row r="264">
          <cell r="D264">
            <v>1176218</v>
          </cell>
          <cell r="E264">
            <v>29327695</v>
          </cell>
          <cell r="F264" t="str">
            <v>COLEGIO ESTADUAL PROFESSOR ROMULO GALVAO TEMPO INTEGRAL</v>
          </cell>
          <cell r="G264" t="str">
            <v>SANTA ISABEL N 37 Bairro: MONTE CASTELO CEP: 45990114</v>
          </cell>
          <cell r="H264">
            <v>16</v>
          </cell>
        </row>
        <row r="265">
          <cell r="D265">
            <v>1176142</v>
          </cell>
          <cell r="E265">
            <v>29330041</v>
          </cell>
          <cell r="F265" t="str">
            <v>COLEGIO ESTADUAL FRANCISCO SILVA PASSOS DISTRITO CRUZEIRO DO SUL</v>
          </cell>
          <cell r="G265" t="str">
            <v>RUA 12 DE OUTUBRO N S/N Bairro: CENTRO CEP: 45955000</v>
          </cell>
          <cell r="H265">
            <v>3</v>
          </cell>
        </row>
        <row r="266">
          <cell r="D266">
            <v>1178272</v>
          </cell>
          <cell r="E266">
            <v>29903726</v>
          </cell>
          <cell r="F266" t="str">
            <v>COLEGIO ESTADUAL ODILIO ALVES NETO TEMPO INTEGRAL</v>
          </cell>
          <cell r="G266" t="str">
            <v>RUA SERVILHA DA SILVEIRA N 41 Bairro: CENTRO CEP: 45955000</v>
          </cell>
          <cell r="H266">
            <v>9</v>
          </cell>
        </row>
        <row r="267">
          <cell r="D267">
            <v>1118449</v>
          </cell>
          <cell r="E267">
            <v>29270545</v>
          </cell>
          <cell r="F267" t="str">
            <v>COLEGIO ESTADUAL GELASIO ALVES DOS SANTOS</v>
          </cell>
          <cell r="G267" t="str">
            <v>PRACA JOAO SANTOS N SN(00116) Bairro: CENTRO CEP: 45130000</v>
          </cell>
          <cell r="H267">
            <v>10</v>
          </cell>
        </row>
        <row r="268">
          <cell r="D268">
            <v>1118511</v>
          </cell>
          <cell r="E268">
            <v>29297974</v>
          </cell>
          <cell r="F268" t="str">
            <v>CENTRO EDUCACIONAL MONTEIRO LOBATO TEMPO INTEGRAL</v>
          </cell>
          <cell r="G268" t="str">
            <v>RUA LEONEL VIEIRA LIMA N S/N Bairro: CENTRO CEP: 45720000</v>
          </cell>
          <cell r="H268">
            <v>8</v>
          </cell>
        </row>
        <row r="269">
          <cell r="D269">
            <v>1118546</v>
          </cell>
          <cell r="E269">
            <v>29272696</v>
          </cell>
          <cell r="F269" t="str">
            <v>COLEGIO ESTADUAL DE TEMPO INTEGRAL PAULO FREIRE</v>
          </cell>
          <cell r="G269" t="str">
            <v>RUA HELIO BONFIM DE OLIVEIRA N S/N Bairro: CENTRO CEP: 45290000</v>
          </cell>
          <cell r="H269">
            <v>20</v>
          </cell>
        </row>
        <row r="270">
          <cell r="D270">
            <v>1118619</v>
          </cell>
          <cell r="E270">
            <v>29272947</v>
          </cell>
          <cell r="F270" t="str">
            <v>COLEGIO ESTADUAL DE TEMPO INTEGRAL MARIA ODILIA TEIXEIRA</v>
          </cell>
          <cell r="G270" t="str">
            <v>AVENIDA JUAREZ CARLOS GOMES -BAIRRO: MARINHO FREITAS N 1020 Bairro: CENTRO CEP: 45280000</v>
          </cell>
          <cell r="H270">
            <v>23</v>
          </cell>
        </row>
        <row r="271">
          <cell r="D271">
            <v>1118791</v>
          </cell>
          <cell r="E271">
            <v>29282055</v>
          </cell>
          <cell r="F271" t="str">
            <v>COLEGIO ESTADUAL DE TEMPO INTEGRAL DE ITAMBE</v>
          </cell>
          <cell r="G271" t="str">
            <v>RUA SEBASTIAO SOARES N S/N Bairro: SID. PER.DE ALM CEP: 45140000</v>
          </cell>
          <cell r="H271">
            <v>33</v>
          </cell>
        </row>
        <row r="272">
          <cell r="D272">
            <v>1118899</v>
          </cell>
          <cell r="E272">
            <v>29282608</v>
          </cell>
          <cell r="F272" t="str">
            <v>COLEGIO ESTADUAL DE TEMPO INTEGRAL ALFREDO DUTRA</v>
          </cell>
          <cell r="G272" t="str">
            <v>AVENIDA ESPERANTO 1º ANDAR N S/N Bairro: CENTRO CEP: 45700000</v>
          </cell>
          <cell r="H272">
            <v>24</v>
          </cell>
        </row>
        <row r="273">
          <cell r="D273">
            <v>1119119</v>
          </cell>
          <cell r="E273">
            <v>29282977</v>
          </cell>
          <cell r="F273" t="str">
            <v>COLEGIO POLIVALENTE DE ITAPETINGA</v>
          </cell>
          <cell r="G273" t="str">
            <v>RUA FRANCISCO DE ASSIS N SN(00002) Bairro: CENTRO CEP: 45700000</v>
          </cell>
          <cell r="H273">
            <v>21</v>
          </cell>
        </row>
        <row r="274">
          <cell r="D274">
            <v>1176427</v>
          </cell>
          <cell r="E274">
            <v>29394341</v>
          </cell>
          <cell r="F274" t="str">
            <v>COLEGIO MODELO LUIS EDUARDO MAGALHAES</v>
          </cell>
          <cell r="G274" t="str">
            <v>RUA URUGUAI N S/N Bairro: CENTRO CEP: 45700000</v>
          </cell>
          <cell r="H274">
            <v>26</v>
          </cell>
        </row>
        <row r="275">
          <cell r="D275">
            <v>1166613</v>
          </cell>
          <cell r="E275">
            <v>29283230</v>
          </cell>
          <cell r="F275" t="str">
            <v>COLEGIO ESTADUAL DE TEMPO INTEGRAL ADINALIA PEREIRA DE ARAUJO</v>
          </cell>
          <cell r="G275" t="str">
            <v>TRAVESSA AFRANIO FERRAZ N S/N Bairro: CENTRO CEP: 45780000</v>
          </cell>
          <cell r="H275">
            <v>22</v>
          </cell>
        </row>
        <row r="276">
          <cell r="D276">
            <v>1119283</v>
          </cell>
          <cell r="E276">
            <v>29283647</v>
          </cell>
          <cell r="F276" t="str">
            <v>CENTRO TERRITORIAL DE EDUCACAO PROFISSIONAL DO MEDIO SUDOESTE DA BAHIA EURIDES EVANGELISTA PINTO</v>
          </cell>
          <cell r="G276" t="str">
            <v>AVENIDA JOÃO HORTÉLIO N S/N Bairro: CENTRO CEP: 45710000</v>
          </cell>
          <cell r="H276">
            <v>38</v>
          </cell>
        </row>
        <row r="277">
          <cell r="D277">
            <v>1178120</v>
          </cell>
          <cell r="E277">
            <v>29437172</v>
          </cell>
          <cell r="F277" t="str">
            <v>COLEGIO ESTADUAL EDSON OLIVEIRA TEMPO INTEGRAL DISTRITO RIO DO MEIO</v>
          </cell>
          <cell r="G277" t="str">
            <v>PRAÇA EDSON OLIVEIRA N S/N Bairro: CENTRO CEP: 45712000</v>
          </cell>
          <cell r="H277">
            <v>8</v>
          </cell>
        </row>
        <row r="278">
          <cell r="D278">
            <v>1119380</v>
          </cell>
          <cell r="E278">
            <v>29284104</v>
          </cell>
          <cell r="F278" t="str">
            <v>COLEGIO ESTADUAL DE TEMPO INTEGRAL SAO PEDRO</v>
          </cell>
          <cell r="G278" t="str">
            <v>AVENIDA CAMILO DE JEJUS LIMA N 02 Bairro: CENTRO CEP: 45760000</v>
          </cell>
          <cell r="H278">
            <v>16</v>
          </cell>
        </row>
        <row r="279">
          <cell r="D279">
            <v>1178270</v>
          </cell>
          <cell r="E279">
            <v>29466008</v>
          </cell>
          <cell r="F279" t="str">
            <v>COLEGIO ESTADUAL ALTAIR ALMEIDA MEIRA</v>
          </cell>
          <cell r="G279" t="str">
            <v>RUA ZEFERINO SILVEIRA FILHO N 1 Bairro: CENTRO CEP: 45770-000</v>
          </cell>
          <cell r="H279">
            <v>14</v>
          </cell>
        </row>
        <row r="280">
          <cell r="D280">
            <v>1118830</v>
          </cell>
          <cell r="E280">
            <v>29437830</v>
          </cell>
          <cell r="F280" t="str">
            <v>COLEGIO ESTADUAL DE TEMPO INTEGRAL FLORESTAL</v>
          </cell>
          <cell r="G280" t="str">
            <v>AVENIDA ANTÔNIO RODRIGUES SANTOS- BAIRRO BELA VISTA N 900 Bairro: CENTRO CEP: 45270000</v>
          </cell>
          <cell r="H280">
            <v>23</v>
          </cell>
        </row>
        <row r="281">
          <cell r="D281">
            <v>1118872</v>
          </cell>
          <cell r="E281">
            <v>29284767</v>
          </cell>
          <cell r="F281" t="str">
            <v>COLEGIO ESTADUAL DE TEMPO INTEGRAL ANISIO TEIXEIRA</v>
          </cell>
          <cell r="G281" t="str">
            <v>DA BANDEIRA N 26 Bairro: CENTRO CEP: 45790000</v>
          </cell>
          <cell r="H281">
            <v>19</v>
          </cell>
        </row>
        <row r="282">
          <cell r="D282">
            <v>1112785</v>
          </cell>
          <cell r="E282">
            <v>29312469</v>
          </cell>
          <cell r="F282" t="str">
            <v>COLEGIO ESTADUAL DE TEMPO INTEGRAL PROFESSORA MARIA DA CONCEICAO SOBRINHO MIRANDA</v>
          </cell>
          <cell r="G282" t="str">
            <v>RUA JOSE GUEDES DE MAGALHAES N 139 Bairro: CENTRO CEP: 45725000</v>
          </cell>
          <cell r="H282">
            <v>9</v>
          </cell>
        </row>
        <row r="283">
          <cell r="D283">
            <v>1179832</v>
          </cell>
          <cell r="E283" t="str">
            <v>NÃO INFORMADO</v>
          </cell>
          <cell r="F283" t="str">
            <v>COLEGIO ESTADUAL DE TEMPO INTEGRAL DE AMARGOSA</v>
          </cell>
          <cell r="G283" t="str">
            <v>AVENIDA DR. LUIS SANDES N 469 Bairro: - CEP: 45300-000</v>
          </cell>
          <cell r="H283">
            <v>37</v>
          </cell>
        </row>
        <row r="284">
          <cell r="D284">
            <v>1145462</v>
          </cell>
          <cell r="E284">
            <v>29222710</v>
          </cell>
          <cell r="F284" t="str">
            <v>COLEGIO ESTADUAL SANTA BERNADETE TEMPO INTEGRAL</v>
          </cell>
          <cell r="G284" t="str">
            <v>BENEDITO ALMEIDA N 120 Bairro: CENTRO CEP: 45300000</v>
          </cell>
          <cell r="H284">
            <v>0</v>
          </cell>
        </row>
        <row r="285">
          <cell r="D285">
            <v>1109199</v>
          </cell>
          <cell r="E285">
            <v>29222583</v>
          </cell>
          <cell r="F285" t="str">
            <v>COLEGIO ESTADUAL PEDRO CALMON TEMPO INTEGRAL</v>
          </cell>
          <cell r="G285" t="str">
            <v>PRACA DA BANDEIRA N 371 Bairro: CENTRO CEP: 45300000</v>
          </cell>
          <cell r="H285">
            <v>0</v>
          </cell>
        </row>
        <row r="286">
          <cell r="D286">
            <v>1179787</v>
          </cell>
          <cell r="E286">
            <v>44174</v>
          </cell>
          <cell r="F286" t="str">
            <v>CENTRO DE APOIO PEDAGOGICO ESPECIALIZADO AMARGOSA</v>
          </cell>
          <cell r="G286" t="str">
            <v>PRACA DA BANDEIRA N 371 Bairro: CENTRO CEP: 45300-000</v>
          </cell>
          <cell r="H286">
            <v>0</v>
          </cell>
        </row>
        <row r="287">
          <cell r="D287">
            <v>1167180</v>
          </cell>
          <cell r="E287">
            <v>29223016</v>
          </cell>
          <cell r="F287" t="str">
            <v>CENTRO TERRITORIAL DE EDUCACAO PROFISSIONAL DO VALE DO JIQUIRICA TEMPO INTEGRAL</v>
          </cell>
          <cell r="G287" t="str">
            <v>QN 2 ESTRADA AMARGOSA MILAGRES N S/N Bairro: CENTRO CEP: 45300000</v>
          </cell>
          <cell r="H287">
            <v>27</v>
          </cell>
        </row>
        <row r="288">
          <cell r="D288">
            <v>1176399</v>
          </cell>
          <cell r="E288">
            <v>29369053</v>
          </cell>
          <cell r="F288" t="str">
            <v>COLEGIO ESTADUAL DE TEMPO INTEGRAL PROFESSORA HELENA SOUZA BISPO</v>
          </cell>
          <cell r="G288" t="str">
            <v>LOTEAMENTO JOSE VAZ DE ANDRADE N S/N Bairro: CENTRO CEP: 45325000</v>
          </cell>
          <cell r="H288">
            <v>14</v>
          </cell>
        </row>
        <row r="289">
          <cell r="D289">
            <v>1117175</v>
          </cell>
          <cell r="E289">
            <v>29223687</v>
          </cell>
          <cell r="F289" t="str">
            <v>COLEGIO ESTADUAL DO CAMPO DE TEMPO INTEGRAL DA TERRA DO CAFE</v>
          </cell>
          <cell r="G289" t="str">
            <v>RUA GETÚLIO VARGAS N S/N Bairro: POVOADO KM 100 CEP: 45325000</v>
          </cell>
          <cell r="H289">
            <v>15</v>
          </cell>
        </row>
        <row r="290">
          <cell r="D290">
            <v>1178045</v>
          </cell>
          <cell r="E290">
            <v>29429129</v>
          </cell>
          <cell r="F290" t="str">
            <v>COLEGIO ESTADUAL DE TEMPO INTEGRAL DE CRAVOLANDIA</v>
          </cell>
          <cell r="G290" t="str">
            <v>RODOVIA CRAVOLANDIA - JAGUAQUARA N 09 Bairro: CENTRO CEP: 45330000</v>
          </cell>
          <cell r="H290">
            <v>16</v>
          </cell>
        </row>
        <row r="291">
          <cell r="D291">
            <v>1109423</v>
          </cell>
          <cell r="E291">
            <v>29092744</v>
          </cell>
          <cell r="F291" t="str">
            <v>COLEGIO ESTADUAL DEMOCRATICO PROFESSOR ROMULO GALVAO TEMPO INTEGRAL</v>
          </cell>
          <cell r="G291" t="str">
            <v>PRACA JONIVAL LUCAS N SN(00161) Bairro: CENTRO DE ELISIO MEDRADO CEP: 45305000</v>
          </cell>
          <cell r="H291">
            <v>11</v>
          </cell>
        </row>
        <row r="292">
          <cell r="D292">
            <v>1176366</v>
          </cell>
          <cell r="E292">
            <v>29340080</v>
          </cell>
          <cell r="F292" t="str">
            <v>COLEGIO ESTADUAL DE TEMPO INTEGRAL PROFESSOR ISAIAS ALEIXO</v>
          </cell>
          <cell r="G292" t="str">
            <v>RUA ANTONIO REIS DOS SANTOS N S/N Bairro: CENTRO CEP: 45370000</v>
          </cell>
          <cell r="H292">
            <v>12</v>
          </cell>
        </row>
        <row r="293">
          <cell r="D293">
            <v>1119470</v>
          </cell>
          <cell r="E293">
            <v>29226040</v>
          </cell>
          <cell r="F293" t="str">
            <v>COLEGIO ESTADUAL JOAO PESSOA</v>
          </cell>
          <cell r="G293" t="str">
            <v>DIOGO SPÍNOLA N 01 Bairro: MEIO CEP: 45340000</v>
          </cell>
          <cell r="H293">
            <v>16</v>
          </cell>
        </row>
        <row r="294">
          <cell r="D294">
            <v>1117566</v>
          </cell>
          <cell r="E294">
            <v>29226147</v>
          </cell>
          <cell r="F294" t="str">
            <v>COLEGIO ESTADUAL DE TEMPO INTEGRAL MARIA CANDIDA DE CASTILHO FONTOURA</v>
          </cell>
          <cell r="G294" t="str">
            <v>RUA ANASTÁCIO JOSÉ DE SOUZA DR ANTENOR R. COSTA N 31 Bairro: JOSE ALVES TEIXEIRA CEP: 45350000</v>
          </cell>
          <cell r="H294">
            <v>13</v>
          </cell>
        </row>
        <row r="295">
          <cell r="D295">
            <v>1119445</v>
          </cell>
          <cell r="E295">
            <v>29226520</v>
          </cell>
          <cell r="F295" t="str">
            <v>CENTRO ESTADUAL DE EDUCACAO PROFISSIONAL EM ALIMENTOS E RECURSOS NATURAIS PIO XII TEMPO INTEGRAL</v>
          </cell>
          <cell r="G295" t="str">
            <v>AVENIDA PIO XII N 76 Bairro: CENTRO CEP: 45345000</v>
          </cell>
          <cell r="H295">
            <v>54</v>
          </cell>
        </row>
        <row r="296">
          <cell r="D296">
            <v>1118023</v>
          </cell>
          <cell r="E296">
            <v>29226864</v>
          </cell>
          <cell r="F296" t="str">
            <v>COLEGIO ESTADUAL DE TEMPO INTEGRAL NOSSA SENHORA AUXILIADORA</v>
          </cell>
          <cell r="G296" t="str">
            <v>AVENIDA RIO BAHIA N SN(00121) Bairro: CENTRO CEP: 45345000</v>
          </cell>
          <cell r="H296">
            <v>18</v>
          </cell>
        </row>
        <row r="297">
          <cell r="D297">
            <v>1119461</v>
          </cell>
          <cell r="E297">
            <v>29227356</v>
          </cell>
          <cell r="F297" t="str">
            <v>COLEGIO ESTADUAL DO CAMPO VIRGILIO PEREIRA DE ALMEIDA DISTRITO DE ITIUBA</v>
          </cell>
          <cell r="G297" t="str">
            <v>RUA ITIÚBA - DISTRITO DE ITIÚBA N 50 Bairro: CENTRO CEP: 45345-000</v>
          </cell>
          <cell r="H297">
            <v>14</v>
          </cell>
        </row>
        <row r="298">
          <cell r="D298">
            <v>1110308</v>
          </cell>
          <cell r="E298">
            <v>29229839</v>
          </cell>
          <cell r="F298" t="str">
            <v>COLEGIO ESTADUAL DE TEMPO INTEGRAL JOSE MALTA MAIA</v>
          </cell>
          <cell r="G298" t="str">
            <v>AVENIDA PINDOBA N 565 Bairro: CENTRO CEP: 45470-000</v>
          </cell>
          <cell r="H298">
            <v>22</v>
          </cell>
        </row>
        <row r="299">
          <cell r="D299">
            <v>1118066</v>
          </cell>
          <cell r="E299">
            <v>29230985</v>
          </cell>
          <cell r="F299" t="str">
            <v>COLEGIO ESTADUAL DE TEMPO INTEGRAL PROFESSOR ERALDO TINOCO</v>
          </cell>
          <cell r="G299" t="str">
            <v>RUA FILINTO SOUZA N 92 Bairro: CENTRO CEP: 45215000</v>
          </cell>
          <cell r="H299">
            <v>8</v>
          </cell>
        </row>
        <row r="300">
          <cell r="D300">
            <v>1178269</v>
          </cell>
          <cell r="E300">
            <v>29447690</v>
          </cell>
          <cell r="F300" t="str">
            <v>COLEGIO ESTADUAL DE TEMPO INTEGRAL RUY JOSE DE ALMEIDA</v>
          </cell>
          <cell r="G300" t="str">
            <v>RUA DA LADEIRA N S/N Bairro: CENTRO CEP: 45490000</v>
          </cell>
          <cell r="H300">
            <v>33</v>
          </cell>
        </row>
        <row r="301">
          <cell r="D301">
            <v>1166796</v>
          </cell>
          <cell r="E301">
            <v>29231868</v>
          </cell>
          <cell r="F301" t="str">
            <v>COLEGIO ESTADUAL FERNANDO PRESIDIO</v>
          </cell>
          <cell r="G301" t="str">
            <v>AVENIDA AURÉLIO ASSIS DE OLIVEIRA N SN(00002) Bairro: CENTRO CEP: 45365000</v>
          </cell>
          <cell r="H301">
            <v>16</v>
          </cell>
        </row>
        <row r="302">
          <cell r="D302">
            <v>1176455</v>
          </cell>
          <cell r="E302">
            <v>29390109</v>
          </cell>
          <cell r="F302" t="str">
            <v>COLEGIO ESTADUAL DE TEMPO INTEGRAL DE MARACAS IRACY MARLENE DA HORA PASSOS</v>
          </cell>
          <cell r="G302" t="str">
            <v>AVENIDA BRASÍLIA N 4119 Bairro: CENTRO CEP: 45360000</v>
          </cell>
          <cell r="H302">
            <v>43</v>
          </cell>
        </row>
        <row r="303">
          <cell r="D303">
            <v>1179694</v>
          </cell>
          <cell r="E303">
            <v>29479169</v>
          </cell>
          <cell r="F303" t="str">
            <v>COLEGIO ESTADUAL DE MILAGRES TEMPO INTEGRAL</v>
          </cell>
          <cell r="G303" t="str">
            <v>AVENIDA SANTO ANTONIO N SN(00001) Bairro: CENTRO-CCO CEP: 45315000</v>
          </cell>
          <cell r="H303">
            <v>12</v>
          </cell>
        </row>
        <row r="304">
          <cell r="D304">
            <v>1177069</v>
          </cell>
          <cell r="E304">
            <v>29410452</v>
          </cell>
          <cell r="F304" t="str">
            <v>COLEGIO ESTADUAL DE TEMPO INTEGRAL ANTONIO FELIPE EVANGELISTA NETO</v>
          </cell>
          <cell r="G304" t="str">
            <v>RUA AURELIANO OLIVEIRA N 615 Bairro: CENTRO CEP: 45480000</v>
          </cell>
          <cell r="H304">
            <v>30</v>
          </cell>
        </row>
        <row r="305">
          <cell r="D305">
            <v>1118414</v>
          </cell>
          <cell r="E305">
            <v>29234450</v>
          </cell>
          <cell r="F305" t="str">
            <v>COLEGIO ESTADUAL DE TEMPO INTEGRAL DE NOVA ITARANA</v>
          </cell>
          <cell r="G305" t="str">
            <v>RUA TIRADENTES N SN(00232) Bairro: CENTRO CEP: 45390000</v>
          </cell>
          <cell r="H305">
            <v>7</v>
          </cell>
        </row>
        <row r="306">
          <cell r="D306">
            <v>1166877</v>
          </cell>
          <cell r="E306">
            <v>29234913</v>
          </cell>
          <cell r="F306" t="str">
            <v>COLEGIO ESTADUAL DE TEMPO INTEGRAL MANOEL JOSE DE ANDRADE</v>
          </cell>
          <cell r="G306" t="str">
            <v>PRAÇA ISAURA COUTO DA SILVA N SN(00275) Bairro: CENTRO CEP: 45375000</v>
          </cell>
          <cell r="H306">
            <v>16</v>
          </cell>
        </row>
        <row r="307">
          <cell r="D307">
            <v>1118287</v>
          </cell>
          <cell r="E307">
            <v>29235138</v>
          </cell>
          <cell r="F307" t="str">
            <v>COLEGIO ESTADUAL DE TEMPO INTEGRAL DE SANTA INES</v>
          </cell>
          <cell r="G307" t="str">
            <v>RUA ALTO DA BELA VISTA N SN(00738) Bairro: CENTRO CEP: 45320000</v>
          </cell>
          <cell r="H307">
            <v>22</v>
          </cell>
        </row>
        <row r="308">
          <cell r="D308">
            <v>1109563</v>
          </cell>
          <cell r="E308">
            <v>29235260</v>
          </cell>
          <cell r="F308" t="str">
            <v>COLEGIO ESTADUAL DE TEMPO INTEGRAL ALDEMIRO VILAS BOAS</v>
          </cell>
          <cell r="G308" t="str">
            <v>RUA RUI BARBOSA N SN(00178) Bairro: CENTRO CEP: 44580000</v>
          </cell>
          <cell r="H308">
            <v>13</v>
          </cell>
        </row>
        <row r="309">
          <cell r="D309">
            <v>1110529</v>
          </cell>
          <cell r="E309">
            <v>29236550</v>
          </cell>
          <cell r="F309" t="str">
            <v>COLEGIO ESTADUAL DE TEMPO INTEGRAL BALBINO MUNIZ BARRETO</v>
          </cell>
          <cell r="G309" t="str">
            <v>BR 420 N S/N Bairro: CENTRO CEP: 45310000</v>
          </cell>
          <cell r="H309">
            <v>27</v>
          </cell>
        </row>
        <row r="310">
          <cell r="D310">
            <v>1178278</v>
          </cell>
          <cell r="E310">
            <v>29535808</v>
          </cell>
          <cell r="F310" t="str">
            <v>COLEGIO ESTADUAL DE TEMPO INTEGRAL DOUTOR IVES ORLANDO LOPES DA SILVA</v>
          </cell>
          <cell r="G310" t="str">
            <v>RUA JOAO ADELINO N S/N Bairro: CENTRO CEP: 47220000</v>
          </cell>
          <cell r="H310">
            <v>22</v>
          </cell>
        </row>
        <row r="311">
          <cell r="D311">
            <v>1176454</v>
          </cell>
          <cell r="E311">
            <v>29393353</v>
          </cell>
          <cell r="F311" t="str">
            <v>COLEGIO ESTADUAL LUIS CABRAL</v>
          </cell>
          <cell r="G311" t="str">
            <v>BR 235 KM 05 N SN(00228) Bairro: CENTRO CEP: 48520000</v>
          </cell>
          <cell r="H311">
            <v>18</v>
          </cell>
        </row>
        <row r="312">
          <cell r="D312">
            <v>1179687</v>
          </cell>
          <cell r="E312">
            <v>29477441</v>
          </cell>
          <cell r="F312" t="str">
            <v>COLEGIO ESTADUAL DE TEMPO INTEGRAL DE CASA NOVA</v>
          </cell>
          <cell r="G312" t="str">
            <v>RUA A N 2 Bairro: CENTRO CEP: 47300000</v>
          </cell>
          <cell r="H312">
            <v>61</v>
          </cell>
        </row>
        <row r="313">
          <cell r="D313">
            <v>1179712</v>
          </cell>
          <cell r="E313">
            <v>29485100</v>
          </cell>
          <cell r="F313" t="str">
            <v>COLEGIO ESTADUAL DO CAMPO PROFESSORA MARIA TEREZA BRAGA CABRAL TEMPO INTEGRAL PAU A PIQUE</v>
          </cell>
          <cell r="G313" t="str">
            <v>RUA DA HORTA N S/N Bairro: CENTRO CEP: 47320-000</v>
          </cell>
          <cell r="H313">
            <v>10</v>
          </cell>
        </row>
        <row r="314">
          <cell r="D314">
            <v>1179592</v>
          </cell>
          <cell r="E314">
            <v>29470560</v>
          </cell>
          <cell r="F314" t="str">
            <v>COLEGIO ESTADUAL DO CAMPO AGNALDO ALMEIDA DISTRITO DE SANTANA DO SOBRADO TEMPO INTEGRAL</v>
          </cell>
          <cell r="G314" t="str">
            <v>RUA RUI BARBOSA N 10 Bairro: CENTRO CEP: 47300000</v>
          </cell>
          <cell r="H314">
            <v>15</v>
          </cell>
        </row>
        <row r="315">
          <cell r="D315">
            <v>1179779</v>
          </cell>
          <cell r="E315">
            <v>29360463</v>
          </cell>
          <cell r="F315" t="str">
            <v>ESCOLA ESTADUAL INDIGENA NOSSA SENHORA DE LOURDES ALDEIA SALGADO TUMBALALA</v>
          </cell>
          <cell r="G315" t="str">
            <v>ALDEIA SALGADO, Nº N S/N Bairro: CENTRO CEP: 48930-000</v>
          </cell>
          <cell r="H315">
            <v>9</v>
          </cell>
        </row>
        <row r="316">
          <cell r="D316">
            <v>1161638</v>
          </cell>
          <cell r="E316">
            <v>29023688</v>
          </cell>
          <cell r="F316" t="str">
            <v>CENTRO TERRITORIAL DE EDUCACAO PROFISSIONAL MARIA DE ALMEIDA ARAUJO TEMPO INTEGRAL</v>
          </cell>
          <cell r="G316" t="str">
            <v>AVENIDA GILBERTO BAHIA N S/N Bairro: CENTRO CEP: 48930000</v>
          </cell>
          <cell r="H316">
            <v>39</v>
          </cell>
        </row>
        <row r="317">
          <cell r="D317">
            <v>1170823</v>
          </cell>
          <cell r="E317">
            <v>29024323</v>
          </cell>
          <cell r="F317" t="str">
            <v>COLEGIO ESTADUAL AGROVILA 08 DISTRITO PEDRA BRANCA</v>
          </cell>
          <cell r="G317" t="str">
            <v>DISTRITO DE PEDRA BRANCA N SN(00322) Bairro: CENTRO CEP: 48930000</v>
          </cell>
          <cell r="H317">
            <v>13</v>
          </cell>
        </row>
        <row r="318">
          <cell r="D318">
            <v>1161654</v>
          </cell>
          <cell r="E318">
            <v>29024129</v>
          </cell>
          <cell r="F318" t="str">
            <v>COLEGIO ESTADUAL ANANIAS CARLOS DO NASCIMENTO TEMPO INTEGRAL DISTRITO RIACHO DE SECO</v>
          </cell>
          <cell r="G318" t="str">
            <v>LUIZ DA COSTA MENDONCA N SN(00011) Bairro: DISTRITO RIACHO DE SECO CEP: 48930000</v>
          </cell>
          <cell r="H318">
            <v>8</v>
          </cell>
        </row>
        <row r="319">
          <cell r="D319">
            <v>1120915</v>
          </cell>
          <cell r="E319">
            <v>29024579</v>
          </cell>
          <cell r="F319" t="str">
            <v>COMPLEXO INTEGRADO DE EDUCACAO BASICA PROFISSIONAL E TECNOLOGICA DA BAHIA</v>
          </cell>
          <cell r="G319" t="str">
            <v>ANTÔNIO CARLOS MAGALHÃES N SN(01070) Bairro: SANTO ANTÔNIO CEP: 48903210</v>
          </cell>
          <cell r="H319">
            <v>21</v>
          </cell>
        </row>
        <row r="320">
          <cell r="D320">
            <v>1179788</v>
          </cell>
          <cell r="E320">
            <v>44175</v>
          </cell>
          <cell r="F320" t="str">
            <v>CENTRO DE APOIO PEDAGOGICO ESPECIALIZADO JUAZEIRO</v>
          </cell>
          <cell r="G320" t="str">
            <v>AV. ANTONIO CARLOS MAGALHAES, N S/N Bairro: CENTRO CEP: 48902-300</v>
          </cell>
          <cell r="H320">
            <v>0</v>
          </cell>
        </row>
        <row r="321">
          <cell r="D321">
            <v>1161085</v>
          </cell>
          <cell r="E321">
            <v>29024641</v>
          </cell>
          <cell r="F321" t="str">
            <v>CENTRO TERRITORIAL DE EDUCACAO PROFISSIONAL DO SERTAO DO SAO FRANCISCO</v>
          </cell>
          <cell r="G321" t="str">
            <v>AV ENG .AGR .EDGAR CHASTINET GUIMARAES N 12 Bairro: SÃO GERALDO CEP: 48904711</v>
          </cell>
          <cell r="H321">
            <v>41</v>
          </cell>
        </row>
        <row r="322">
          <cell r="D322">
            <v>1120761</v>
          </cell>
          <cell r="E322">
            <v>29024722</v>
          </cell>
          <cell r="F322" t="str">
            <v>COLEGIO ESTADUAL DE TEMPO INTEGRAL PEDRO RAYMUNDO MOREIRA REGO</v>
          </cell>
          <cell r="G322" t="str">
            <v>AVENIDA IRMÃ DULCE N S/N Bairro: ALTO DA ALIANÇA CEP: 48909241</v>
          </cell>
          <cell r="H322">
            <v>27</v>
          </cell>
        </row>
        <row r="323">
          <cell r="D323">
            <v>1178255</v>
          </cell>
          <cell r="E323">
            <v>29467004</v>
          </cell>
          <cell r="F323" t="str">
            <v>COLEGIO ESTADUAL DE TEMPO INTEGRAL PAULO JOSE DE OLIVEIRA</v>
          </cell>
          <cell r="G323" t="str">
            <v>AVENIDA LUDGERO ALVES N S/N Bairro: MALHADA DA AREIA CEP: 48913190</v>
          </cell>
          <cell r="H323">
            <v>26</v>
          </cell>
        </row>
        <row r="324">
          <cell r="D324">
            <v>1176428</v>
          </cell>
          <cell r="E324">
            <v>29390737</v>
          </cell>
          <cell r="F324" t="str">
            <v>COLEGIO MODELO LUIS EDUARDO MAGALHAES TEMPO INTEGRAL</v>
          </cell>
          <cell r="G324" t="str">
            <v>AV. LOMANTO JUNIOR N S/N Bairro: JOAO XXIII CEP: 48900365</v>
          </cell>
          <cell r="H324">
            <v>24</v>
          </cell>
        </row>
        <row r="325">
          <cell r="D325">
            <v>1179111</v>
          </cell>
          <cell r="E325">
            <v>29456509</v>
          </cell>
          <cell r="F325" t="str">
            <v>CENTRO REGIONAL DE ENSINO MEDIO COM INTERMEDIACAO TECNOLOGICA CEMIT SERTAO DO SAO FRANCISCO</v>
          </cell>
          <cell r="G325" t="str">
            <v>DAS ALGAROBAS N SN(00006) Bairro: CENTENARIO CEP: 48902860</v>
          </cell>
          <cell r="H325">
            <v>105</v>
          </cell>
        </row>
        <row r="326">
          <cell r="D326">
            <v>1178378</v>
          </cell>
          <cell r="E326">
            <v>29859808</v>
          </cell>
          <cell r="F326" t="str">
            <v>COLEGIO ESTADUAL DO CAMPO OLAVO FERREIRA NETO DISTRITO DE MANICOBA</v>
          </cell>
          <cell r="G326" t="str">
            <v>DISTRITO MANICOBA N 390 Bairro: DISTRITO MANICOBA CEP: 48909900</v>
          </cell>
          <cell r="H326">
            <v>10</v>
          </cell>
        </row>
        <row r="327">
          <cell r="D327">
            <v>1120311</v>
          </cell>
          <cell r="E327">
            <v>29025028</v>
          </cell>
          <cell r="F327" t="str">
            <v>COLEGIO DA POLICIA MILITAR ALFREDO VIANNA</v>
          </cell>
          <cell r="G327" t="str">
            <v>EDGARD CHASTINET N SN(00003) Bairro: HORTO FLORESTAL CEP: 48902860</v>
          </cell>
          <cell r="H327">
            <v>41</v>
          </cell>
        </row>
        <row r="328">
          <cell r="D328">
            <v>1176930</v>
          </cell>
          <cell r="E328">
            <v>29408628</v>
          </cell>
          <cell r="F328" t="str">
            <v>COLEGIO ESTADUAL ARTUR OLIVEIRA DA SILVA TEMPO INTEGRAL</v>
          </cell>
          <cell r="G328" t="str">
            <v>LOTEAMENTO PALMARES N S/N Bairro: PALMARES CEP: 48903195</v>
          </cell>
          <cell r="H328">
            <v>25</v>
          </cell>
        </row>
        <row r="329">
          <cell r="D329">
            <v>1176091</v>
          </cell>
          <cell r="E329">
            <v>29025117</v>
          </cell>
          <cell r="F329" t="str">
            <v>COLEGIO ESTADUAL DONA GUIOMAR BARRETO MEIRA TEMPO INTEGRAL</v>
          </cell>
          <cell r="G329" t="str">
            <v>PARQUE RESIDENCIAL JUAZEIRO N SN(02560) Bairro: JOÃO PAULO II CEP: 48904621</v>
          </cell>
          <cell r="H329">
            <v>20</v>
          </cell>
        </row>
        <row r="330">
          <cell r="D330">
            <v>1120613</v>
          </cell>
          <cell r="E330">
            <v>29025060</v>
          </cell>
          <cell r="F330" t="str">
            <v>COLEGIO ESTADUAL JUTAHY MAGALHAES TEMPO INTEGRAL</v>
          </cell>
          <cell r="G330" t="str">
            <v>PRACA IMACULADA CONCEICAO N SN(00004) Bairro: PIRANGA CEP: 48900120</v>
          </cell>
          <cell r="H330">
            <v>26</v>
          </cell>
        </row>
        <row r="331">
          <cell r="D331">
            <v>1161034</v>
          </cell>
          <cell r="E331">
            <v>29024528</v>
          </cell>
          <cell r="F331" t="str">
            <v>COLEGIO ESTADUAL DE TEMPO INTEGRAL FLORENTINA ALVES DOS SANTOS</v>
          </cell>
          <cell r="G331" t="str">
            <v>PRACA SANTA TEREZINHA N S/N Bairro: PIRANGA CEP: 48900130</v>
          </cell>
          <cell r="H331">
            <v>22</v>
          </cell>
        </row>
        <row r="332">
          <cell r="D332">
            <v>1120664</v>
          </cell>
          <cell r="E332">
            <v>29024536</v>
          </cell>
          <cell r="F332" t="str">
            <v>COLEGIO ESTADUAL DE TEMPO INTEGRAL LOMANTO JUNIOR</v>
          </cell>
          <cell r="G332" t="str">
            <v>RODOVIA LOMANTO JUNIOR KM3 N SN(00011) Bairro: CASTELO BRANCO CEP: 48906570</v>
          </cell>
          <cell r="H332">
            <v>54</v>
          </cell>
        </row>
        <row r="333">
          <cell r="D333">
            <v>1160950</v>
          </cell>
          <cell r="E333">
            <v>29024846</v>
          </cell>
          <cell r="F333" t="str">
            <v>COLEGIO ESTADUAL DE TEMPO INTEGRAL AGOSTINHO MUNIZ</v>
          </cell>
          <cell r="G333" t="str">
            <v>RUA DA CRECHE N S/N Bairro: TABULEIRO CEP: 48906150</v>
          </cell>
          <cell r="H333">
            <v>20</v>
          </cell>
        </row>
        <row r="334">
          <cell r="D334">
            <v>1120494</v>
          </cell>
          <cell r="E334">
            <v>29024803</v>
          </cell>
          <cell r="F334" t="str">
            <v>CENTRO ESTADUAL DE EDUCACAO PROFISSIONAL EM GESTAO E NEGOCIOS DO NORTE BAIANO</v>
          </cell>
          <cell r="G334" t="str">
            <v>RUA DO CAJUEIRO N S/N Bairro: SÃO GERALDO CEP: 48904083</v>
          </cell>
          <cell r="H334">
            <v>21</v>
          </cell>
        </row>
        <row r="335">
          <cell r="D335">
            <v>1120524</v>
          </cell>
          <cell r="E335">
            <v>29025052</v>
          </cell>
          <cell r="F335" t="str">
            <v>COLEGIO ESTADUAL HILDETE LOMANTO</v>
          </cell>
          <cell r="G335" t="str">
            <v>RUA DR. OSCAR BIBEIRO N 73 Bairro: CENTRO CEP: 48900130</v>
          </cell>
          <cell r="H335">
            <v>14</v>
          </cell>
        </row>
        <row r="336">
          <cell r="D336">
            <v>1120338</v>
          </cell>
          <cell r="E336">
            <v>29024765</v>
          </cell>
          <cell r="F336" t="str">
            <v>COLEGIO ESTADUAL ANTONILIO DA FRANCA CARDOSO TEMPO INTEGRAL</v>
          </cell>
          <cell r="G336" t="str">
            <v>RUA EDÉSIO SANTOS N S/N Bairro: DOM JOSE RODRIGUES CEP: 48913062</v>
          </cell>
          <cell r="H336">
            <v>22</v>
          </cell>
        </row>
        <row r="337">
          <cell r="D337">
            <v>1120893</v>
          </cell>
          <cell r="E337">
            <v>29025001</v>
          </cell>
          <cell r="F337" t="str">
            <v>COLEGIO ESTADUAL ROTARY CLUBE</v>
          </cell>
          <cell r="G337" t="str">
            <v>RUA PADRE FEIJÓ N SN(00020) Bairro: ALTO DO CRUZEIRO CEP: 48905225</v>
          </cell>
          <cell r="H337">
            <v>19</v>
          </cell>
        </row>
        <row r="338">
          <cell r="D338">
            <v>1120389</v>
          </cell>
          <cell r="E338">
            <v>29024862</v>
          </cell>
          <cell r="F338" t="str">
            <v>COLEGIO ESTADUAL CECILIO MATTOS TEMPO INTEGRAL</v>
          </cell>
          <cell r="G338" t="str">
            <v>RUA TRAVESSA DA MARAVILHA N S/N Bairro: ALAGADIÇO CEP: 48901774</v>
          </cell>
          <cell r="H338">
            <v>25</v>
          </cell>
        </row>
        <row r="339">
          <cell r="D339">
            <v>1121520</v>
          </cell>
          <cell r="E339">
            <v>29029732</v>
          </cell>
          <cell r="F339" t="str">
            <v>COLEGIO ESTADUAL DE TEMPO INTEGRAL SOFIA MASCARENHAS</v>
          </cell>
          <cell r="G339" t="str">
            <v>AVENIDA JOAQUIM RIBEIRO N 399 Bairro: CENTRO CEP: 47240000</v>
          </cell>
          <cell r="H339">
            <v>48</v>
          </cell>
        </row>
        <row r="340">
          <cell r="D340">
            <v>1121342</v>
          </cell>
          <cell r="E340">
            <v>29031265</v>
          </cell>
          <cell r="F340" t="str">
            <v>COLEGIO ESTADUAL DE TEMPO INTEGRAL PROFESSORA IRENE DE SOUZA ARAUJO</v>
          </cell>
          <cell r="G340" t="str">
            <v>AVENIDA JOSÉ C. DE CARVALHO, QUADRA 16, N S/N Bairro: CENTRO CEP: 47200000</v>
          </cell>
          <cell r="H340">
            <v>23</v>
          </cell>
        </row>
        <row r="341">
          <cell r="D341">
            <v>1121326</v>
          </cell>
          <cell r="E341">
            <v>29030137</v>
          </cell>
          <cell r="F341" t="str">
            <v>COLEGIO ESTADUAL REITOR EDGARD SANTOS</v>
          </cell>
          <cell r="G341" t="str">
            <v>RUA EURICO GUANAES N S/N Bairro: CENTRO CEP: 47200000</v>
          </cell>
          <cell r="H341">
            <v>24</v>
          </cell>
        </row>
        <row r="342">
          <cell r="D342">
            <v>1144156</v>
          </cell>
          <cell r="E342">
            <v>29031630</v>
          </cell>
          <cell r="F342" t="str">
            <v>COLEGIO ESTADUAL DE TEMPO INTEGRAL SETE DE SETEMBRO</v>
          </cell>
          <cell r="G342" t="str">
            <v>ESTRADA SENTO SE CAJUI KM 05 N SN(00396) Bairro: CENTRO CEP: 47350000</v>
          </cell>
          <cell r="H342">
            <v>18</v>
          </cell>
        </row>
        <row r="343">
          <cell r="D343">
            <v>1120990</v>
          </cell>
          <cell r="E343">
            <v>29031761</v>
          </cell>
          <cell r="F343" t="str">
            <v>COLEGIO ESTADUAL DOUTOR JUCA SENTO SE TEMPO INTEGRAL</v>
          </cell>
          <cell r="G343" t="str">
            <v>RUA J.J. FERNANDES DA CUNHA N S/N Bairro: CENTRO CEP: 47350000</v>
          </cell>
          <cell r="H343">
            <v>27</v>
          </cell>
        </row>
        <row r="344">
          <cell r="D344">
            <v>1120508</v>
          </cell>
          <cell r="E344">
            <v>29032300</v>
          </cell>
          <cell r="F344" t="str">
            <v>COLEGIO ESTADUAL JORGE KHOURY TEMPO INTEGRAL</v>
          </cell>
          <cell r="G344" t="str">
            <v>CENTRO COMUNIT. LOTE 04 N SN(00081) Bairro: CENTRO CEP: 48925000</v>
          </cell>
          <cell r="H344">
            <v>9</v>
          </cell>
        </row>
        <row r="345">
          <cell r="D345">
            <v>1120907</v>
          </cell>
          <cell r="E345">
            <v>29032334</v>
          </cell>
          <cell r="F345" t="str">
            <v>COLEGIO ESTADUAL DE TEMPO INTEGRAL VILA SAO JOAQUIM</v>
          </cell>
          <cell r="G345" t="str">
            <v>QUADRA S 09 RUA 02 N S/N Bairro: CENTRO CEP: 48925000</v>
          </cell>
          <cell r="H345">
            <v>22</v>
          </cell>
        </row>
        <row r="346">
          <cell r="D346">
            <v>1161336</v>
          </cell>
          <cell r="E346">
            <v>29124484</v>
          </cell>
          <cell r="F346" t="str">
            <v>CENTRO TERRITORIAL DE EDUCACAO PROFISSIONAL DO SERTAO DO SAO FRANCISCO II ANTONIO CONSELHEIRO</v>
          </cell>
          <cell r="G346" t="str">
            <v>AVENIDA JOÃO BORGES DE SÁ N S/N Bairro: CENTRO CEP: 48950000</v>
          </cell>
          <cell r="H346">
            <v>43</v>
          </cell>
        </row>
        <row r="347">
          <cell r="D347">
            <v>1161271</v>
          </cell>
          <cell r="E347">
            <v>29125537</v>
          </cell>
          <cell r="F347" t="str">
            <v>COL EST DO CAMPO PROF EDIVALDO MACHADO BOAVENTURA TEMPO INTEGRAL DISTRITO SERRA DA CANABRAVA</v>
          </cell>
          <cell r="G347" t="str">
            <v>DISTRITO DE SERRA DA CANABRAVA N S/N Bairro: ZONA RURAL CEP: 48953000</v>
          </cell>
          <cell r="H347">
            <v>5</v>
          </cell>
        </row>
        <row r="348">
          <cell r="D348">
            <v>1121423</v>
          </cell>
          <cell r="E348">
            <v>29124964</v>
          </cell>
          <cell r="F348" t="str">
            <v>COLEGIO ESTADUAL DO CAMPO INTEGRACAO LAGOA DO PIRES POVOADO LAGOA DO PIRES</v>
          </cell>
          <cell r="G348" t="str">
            <v>POVOADO DE LAGOA DO PIRES N S/N Bairro: ZONA RURAL CEP: 48950000</v>
          </cell>
          <cell r="H348">
            <v>15</v>
          </cell>
        </row>
        <row r="349">
          <cell r="D349">
            <v>1121474</v>
          </cell>
          <cell r="E349">
            <v>29124506</v>
          </cell>
          <cell r="F349" t="str">
            <v>COLEGIO ESTADUAL NOSSA SENHORA AUXILIADORA TEMPO INTEGRAL</v>
          </cell>
          <cell r="G349" t="str">
            <v>PRACA DA BANDEIRA N 65 Bairro: CENTRO CEP: 48950000</v>
          </cell>
          <cell r="H349">
            <v>6</v>
          </cell>
        </row>
        <row r="350">
          <cell r="D350">
            <v>1129521</v>
          </cell>
          <cell r="E350">
            <v>29005752</v>
          </cell>
          <cell r="F350" t="str">
            <v>COLEGIO ESTADUAL DE TEMPO INTEGRAL APARICIO JOSE DA SILVA</v>
          </cell>
          <cell r="G350" t="str">
            <v>AVENIDA DEPUTADO MARCIO CARDOSO N 07 Bairro: CENTRO CEP: 47960000</v>
          </cell>
          <cell r="H350">
            <v>24</v>
          </cell>
        </row>
        <row r="351">
          <cell r="D351">
            <v>1179377</v>
          </cell>
          <cell r="E351">
            <v>29464765</v>
          </cell>
          <cell r="F351" t="str">
            <v>COLEGIO ESTADUAL DO CAMPO VERONILDO MENDES PEREIRA TEMPO INTEGRAL DISTRITO DE LAGOA CLARA</v>
          </cell>
          <cell r="G351" t="str">
            <v>LAGOA CLARA N SN(00010) Bairro: DISTRITO LAGOA CLARA CEP: 47830970</v>
          </cell>
          <cell r="H351">
            <v>6</v>
          </cell>
        </row>
        <row r="352">
          <cell r="D352">
            <v>1129637</v>
          </cell>
          <cell r="E352">
            <v>29000599</v>
          </cell>
          <cell r="F352" t="str">
            <v>COLEGIO ESTADUAL PIO ALVES DOS SANTOS</v>
          </cell>
          <cell r="G352" t="str">
            <v>RUA LUIS EDUARDO MAGALHAES N S/N Bairro: CENTRO CEP: 47830000</v>
          </cell>
          <cell r="H352">
            <v>15</v>
          </cell>
        </row>
        <row r="353">
          <cell r="D353">
            <v>1129718</v>
          </cell>
          <cell r="E353">
            <v>29336325</v>
          </cell>
          <cell r="F353" t="str">
            <v>COLEGIO ESTADUAL DUQUE DE CAXIAS TEMPO INTEGRAL</v>
          </cell>
          <cell r="G353" t="str">
            <v>A N SN(00149) Bairro: VILA FUNCIONÁRIOS CEP: 47813436</v>
          </cell>
          <cell r="H353">
            <v>30</v>
          </cell>
        </row>
        <row r="354">
          <cell r="D354">
            <v>1129742</v>
          </cell>
          <cell r="E354">
            <v>29000971</v>
          </cell>
          <cell r="F354" t="str">
            <v>CENTRO TERRITORIAL DE EDUCACAO PROFISSIONAL DA BACIA DO RIO GRANDE</v>
          </cell>
          <cell r="G354" t="str">
            <v>ANTONIO CARLOS MAGALHAES N 2600 Bairro: FLAMENGO CEP: 47802660</v>
          </cell>
          <cell r="H354">
            <v>38</v>
          </cell>
        </row>
        <row r="355">
          <cell r="D355">
            <v>1178162</v>
          </cell>
          <cell r="E355">
            <v>29437881</v>
          </cell>
          <cell r="F355" t="str">
            <v>COLEGIO ESTADUAL DE TEMPO INTEGRAL PROFESSORA KELLY MAGALHAES</v>
          </cell>
          <cell r="G355" t="str">
            <v>AVENIDA ANTÔNIO CARLOS MAGALHÃES, S/N, LOTEAMENTO FLAMENGO N S/N Bairro: FLAMENGO CEP: 47800001</v>
          </cell>
          <cell r="H355">
            <v>16</v>
          </cell>
        </row>
        <row r="356">
          <cell r="D356">
            <v>1179458</v>
          </cell>
          <cell r="E356">
            <v>29468396</v>
          </cell>
          <cell r="F356" t="str">
            <v>CENTRO JUVENIL DE CIENCIA E CULTURA CJCC BARREIRAS</v>
          </cell>
          <cell r="G356" t="str">
            <v>DOM PEDRO I N 461 Bairro: SANDRA REGINA CEP: 47808021</v>
          </cell>
          <cell r="H356">
            <v>0</v>
          </cell>
        </row>
        <row r="357">
          <cell r="D357">
            <v>1129696</v>
          </cell>
          <cell r="E357">
            <v>29001064</v>
          </cell>
          <cell r="F357" t="str">
            <v>COLEGIO ESTADUAL DE BARREIRINHAS TEMPO INTEGRAL</v>
          </cell>
          <cell r="G357" t="str">
            <v>PRACA PROFESSOR ROBERTO SANTOS N S/N Bairro: BOA VISTA CEP: 47806160</v>
          </cell>
          <cell r="H357">
            <v>16</v>
          </cell>
        </row>
        <row r="358">
          <cell r="D358">
            <v>1129831</v>
          </cell>
          <cell r="E358">
            <v>29001498</v>
          </cell>
          <cell r="F358" t="str">
            <v>COLEGIO DA POLICIA MILITAR PROFESSOR ALEXANDRE LEAL COSTA</v>
          </cell>
          <cell r="G358" t="str">
            <v>RUA CERONEL MAGNO N 533 Bairro: CENTRO CEP: 47800010</v>
          </cell>
          <cell r="H358">
            <v>31</v>
          </cell>
        </row>
        <row r="359">
          <cell r="D359">
            <v>1179339</v>
          </cell>
          <cell r="E359">
            <v>29461480</v>
          </cell>
          <cell r="F359" t="str">
            <v>CENTRO REGIONAL DE ENSINO MEDIO COM INTERMEDIACAO TECNOLOGICA CEMIT BACIA DO RIO GRANDE</v>
          </cell>
          <cell r="G359" t="str">
            <v>RUA CORONEL MAGNO N 533 Bairro: CENTRO CEP: 47808006</v>
          </cell>
          <cell r="H359">
            <v>89</v>
          </cell>
        </row>
        <row r="360">
          <cell r="D360">
            <v>1165382</v>
          </cell>
          <cell r="E360">
            <v>29000831</v>
          </cell>
          <cell r="F360" t="str">
            <v>COLEGIO DEMOCRATICO ESTADUAL MARCOS FREIRE TEMPO INTEGRAL</v>
          </cell>
          <cell r="G360" t="str">
            <v>RUA DAS VARZEAS N SN(00180) Bairro: RECANTO DOS PASSAROS CEP: 47800010</v>
          </cell>
          <cell r="H360">
            <v>13</v>
          </cell>
        </row>
        <row r="361">
          <cell r="D361">
            <v>1129939</v>
          </cell>
          <cell r="E361">
            <v>29383218</v>
          </cell>
          <cell r="F361" t="str">
            <v>COLEGIO ESTADUAL HERCULANO FARIA</v>
          </cell>
          <cell r="G361" t="str">
            <v>RUA DOM PEDRO I N 461 Bairro: SANDRA REGINA CEP: 47800010</v>
          </cell>
          <cell r="H361">
            <v>18</v>
          </cell>
        </row>
        <row r="362">
          <cell r="D362">
            <v>1139896</v>
          </cell>
          <cell r="E362">
            <v>29000840</v>
          </cell>
          <cell r="F362" t="str">
            <v>COLEGIO ESTADUAL ANTONIO GERALDO TEMPO INTEGRAL</v>
          </cell>
          <cell r="G362" t="str">
            <v>RUA JOSE BONIFICIO N 01 Bairro: CENTRO CEP: 47800010</v>
          </cell>
          <cell r="H362">
            <v>27</v>
          </cell>
        </row>
        <row r="363">
          <cell r="D363">
            <v>1129858</v>
          </cell>
          <cell r="E363">
            <v>29001773</v>
          </cell>
          <cell r="F363" t="str">
            <v>COLEGIO ESTADUAL PRISCO VIANA TEMPO INTEGRAL</v>
          </cell>
          <cell r="G363" t="str">
            <v>RUA PEDRO DOURADO N S/N Bairro: JK CEP: 47800001</v>
          </cell>
          <cell r="H363">
            <v>23</v>
          </cell>
        </row>
        <row r="364">
          <cell r="D364">
            <v>1178003</v>
          </cell>
          <cell r="E364">
            <v>29418690</v>
          </cell>
          <cell r="F364" t="str">
            <v>COLEGIO ESTADUAL ANTONIO RODRIGUES VIANA TEMPO INTEGRAL</v>
          </cell>
          <cell r="G364" t="str">
            <v>RUA CORNELIO REIS SANTOS N S/N Bairro: CENTRO CEP: 47120000</v>
          </cell>
          <cell r="H364">
            <v>21</v>
          </cell>
        </row>
        <row r="365">
          <cell r="D365">
            <v>1129980</v>
          </cell>
          <cell r="E365">
            <v>29002427</v>
          </cell>
          <cell r="F365" t="str">
            <v>COLEGIO ESTADUAL NOSSA SENHORA DA PENHA TEMPO INTEGRAL</v>
          </cell>
          <cell r="G365" t="str">
            <v>RUA JURACY DE LIMA PINTO N S/N Bairro: CENTRO CEP: 47845000</v>
          </cell>
          <cell r="H365">
            <v>5</v>
          </cell>
        </row>
        <row r="366">
          <cell r="D366">
            <v>1130260</v>
          </cell>
          <cell r="E366">
            <v>29007100</v>
          </cell>
          <cell r="F366" t="str">
            <v>COLEGIO ESTADUAL DE TEMPO INTEGRAL JOSE MARCELO SILVEIRA MARIANI</v>
          </cell>
          <cell r="G366" t="str">
            <v>RUA ALTAIR MACIEL DE ALENCAR - VILA HAVAÍ N S/N Bairro: CENTRO CEP: 47900000</v>
          </cell>
          <cell r="H366">
            <v>17</v>
          </cell>
        </row>
        <row r="367">
          <cell r="D367">
            <v>1169558</v>
          </cell>
          <cell r="E367">
            <v>29007887</v>
          </cell>
          <cell r="F367" t="str">
            <v>COLEGIO ESTADUAL DE TEMPO INTEGRAL DE CRISTOPOLIS</v>
          </cell>
          <cell r="G367" t="str">
            <v>SEXTA TRAVESSA SÃO JOSÉ N S/N Bairro: CENTRO CEP: 47950000</v>
          </cell>
          <cell r="H367">
            <v>16</v>
          </cell>
        </row>
        <row r="368">
          <cell r="D368">
            <v>1179662</v>
          </cell>
          <cell r="E368">
            <v>29474914</v>
          </cell>
          <cell r="F368" t="str">
            <v>CENTRO TERRITORIAL DE EDUCACAO PROFISSIONAL ALMIR TEIXEIRA SANTOS TEMPO INTEGRAL</v>
          </cell>
          <cell r="G368" t="str">
            <v>AVENIDA JUSCELINO KUBITSCHECK N S/N Bairro: CENTRO CEP: 47990000</v>
          </cell>
          <cell r="H368">
            <v>46</v>
          </cell>
        </row>
        <row r="369">
          <cell r="D369">
            <v>1179440</v>
          </cell>
          <cell r="E369">
            <v>29464773</v>
          </cell>
          <cell r="F369" t="str">
            <v>COLEGIO ESTADUAL DE TEMPO INTEGRAL MARIA OTILIA LUTZ</v>
          </cell>
          <cell r="G369" t="str">
            <v>FLAMBOYANT N SN(00001) Bairro: JARDIM DAS ACACIAS CEP: 47850000</v>
          </cell>
          <cell r="H369">
            <v>39</v>
          </cell>
        </row>
        <row r="370">
          <cell r="D370">
            <v>1171390</v>
          </cell>
          <cell r="E370">
            <v>29379423</v>
          </cell>
          <cell r="F370" t="str">
            <v>COLEGIO ESTADUAL DE TEMPO INTEGRAL MIMOSO DO OESTE</v>
          </cell>
          <cell r="G370" t="str">
            <v>RUA 05, QD. 13, N S/N Bairro: NOVA BRASILIA CEP: 47850000</v>
          </cell>
          <cell r="H370">
            <v>45</v>
          </cell>
        </row>
        <row r="371">
          <cell r="D371">
            <v>1177102</v>
          </cell>
          <cell r="E371">
            <v>29427550</v>
          </cell>
          <cell r="F371" t="str">
            <v>COLEGIO ESTADUAL CONSTANTINO CATARINO DE SOUZA</v>
          </cell>
          <cell r="G371" t="str">
            <v>RUA PORTO SEGURO,QUADRA 23,LOTE A N S/N Bairro: SANTA CRUZ CEP: 47850000</v>
          </cell>
          <cell r="H371">
            <v>40</v>
          </cell>
        </row>
        <row r="372">
          <cell r="D372">
            <v>1178086</v>
          </cell>
          <cell r="E372">
            <v>29431662</v>
          </cell>
          <cell r="F372" t="str">
            <v>COLEGIO ESTADUAL DE TEMPO INTEGRAL PROFESSORA MARIA HELENA OLIVEIRA</v>
          </cell>
          <cell r="G372" t="str">
            <v>AV. LÍDIO FRANCISCO N S/N Bairro: CENTRO CEP: 47160000</v>
          </cell>
          <cell r="H372">
            <v>16</v>
          </cell>
        </row>
        <row r="373">
          <cell r="D373">
            <v>1178288</v>
          </cell>
          <cell r="E373">
            <v>29526809</v>
          </cell>
          <cell r="F373" t="str">
            <v>COLEGIO ESTADUAL PROFESSOR IVARDO PEREIRA BASTOS DISTRITO DE CARIPARE</v>
          </cell>
          <cell r="G373" t="str">
            <v>HOTEL N SN(00001) Bairro: CENTRO CEP: 47970000</v>
          </cell>
          <cell r="H373">
            <v>15</v>
          </cell>
        </row>
        <row r="374">
          <cell r="D374">
            <v>1130856</v>
          </cell>
          <cell r="E374">
            <v>29343003</v>
          </cell>
          <cell r="F374" t="str">
            <v>COLEGIO ESTADUAL RODOLFO DE QUEIROZ TEMPO INTEGRAL</v>
          </cell>
          <cell r="G374" t="str">
            <v>RUA JUAREZ DE SOUZA N 19 Bairro: CENTRO CEP: 47970000</v>
          </cell>
          <cell r="H374">
            <v>14</v>
          </cell>
        </row>
        <row r="375">
          <cell r="D375">
            <v>1130929</v>
          </cell>
          <cell r="E375">
            <v>29009197</v>
          </cell>
          <cell r="F375" t="str">
            <v>CENTRO TERRITORIAL DE EDUCACAO PROFISSIONAL SANTA RITA DE CASSIA TEMPO INTEGRAL</v>
          </cell>
          <cell r="G375" t="str">
            <v>RUA PRESIDENTE TANCREDO NEVES N S/N Bairro: CENTRO CEP: 47150000</v>
          </cell>
          <cell r="H375">
            <v>54</v>
          </cell>
        </row>
        <row r="376">
          <cell r="D376">
            <v>1179619</v>
          </cell>
          <cell r="E376">
            <v>29470501</v>
          </cell>
          <cell r="F376" t="str">
            <v>COLEGIO ESTADUAL DO CAMPO MIGUEL MOREIRA DE CARVALHO DISTRITO RODA VELHA</v>
          </cell>
          <cell r="G376" t="str">
            <v>CENTRO N S/N Bairro: RODA VELHA CEP: 47827000</v>
          </cell>
          <cell r="H376">
            <v>17</v>
          </cell>
        </row>
        <row r="377">
          <cell r="D377">
            <v>1176129</v>
          </cell>
          <cell r="E377">
            <v>29336082</v>
          </cell>
          <cell r="F377" t="str">
            <v>COLEGIO ESTADUAL BENTO ALVES DAS NEVES</v>
          </cell>
          <cell r="G377" t="str">
            <v>RUA PARA S/N BAIRRO: CIDADE ALTA N S/N Bairro: CIDADE ALTA CEP: 47820000</v>
          </cell>
          <cell r="H377">
            <v>32</v>
          </cell>
        </row>
        <row r="378">
          <cell r="D378">
            <v>1165455</v>
          </cell>
          <cell r="E378">
            <v>29010438</v>
          </cell>
          <cell r="F378" t="str">
            <v>COLEGIO ESTADUAL DE TEMPO INTEGRAL ANTONIO INACIO DE OLIVEIRA</v>
          </cell>
          <cell r="G378" t="str">
            <v>RUA GUSTAVO JOSÉ FERNANDES N S/N Bairro: CENTRO CEP: 47940000</v>
          </cell>
          <cell r="H378">
            <v>19</v>
          </cell>
        </row>
        <row r="379">
          <cell r="D379">
            <v>1176443</v>
          </cell>
          <cell r="E379">
            <v>29384400</v>
          </cell>
          <cell r="F379" t="str">
            <v>COLEGIO ESTADUAL DE TEMPO INTEGRAL DE BOQUIRA</v>
          </cell>
          <cell r="G379" t="str">
            <v>AVENIDA ULISSES SOUZA LIMA N S/N Bairro: BARREIRO CEP: 46530-000</v>
          </cell>
          <cell r="H379">
            <v>24</v>
          </cell>
        </row>
        <row r="380">
          <cell r="D380">
            <v>1176458</v>
          </cell>
          <cell r="E380">
            <v>29384389</v>
          </cell>
          <cell r="F380" t="str">
            <v>COLEGIO ESTADUAL DO CAMPO DE TEMPO INTEGRAL DE BOTUPORA</v>
          </cell>
          <cell r="G380" t="str">
            <v>SANTOS DUMONT N 429 Bairro: CENTRO CEP: 46570000</v>
          </cell>
          <cell r="H380">
            <v>12</v>
          </cell>
        </row>
        <row r="381">
          <cell r="D381">
            <v>1167709</v>
          </cell>
          <cell r="E381">
            <v>29205387</v>
          </cell>
          <cell r="F381" t="str">
            <v>COLEGIO ESTADUAL SAO SEBASTIAO TEMPO INTEGRAL</v>
          </cell>
          <cell r="G381" t="str">
            <v>PRACA CASTRO ALVES N SN(00084) Bairro: CENTRO CEP: 46575000</v>
          </cell>
          <cell r="H381">
            <v>8</v>
          </cell>
        </row>
        <row r="382">
          <cell r="D382">
            <v>1165056</v>
          </cell>
          <cell r="E382">
            <v>29236606</v>
          </cell>
          <cell r="F382" t="str">
            <v>COLEGIO ESTADUAL DE TEMPO INTEGRAL DE AGUA QUENTE</v>
          </cell>
          <cell r="G382" t="str">
            <v>DA USINA N 30 Bairro: CENTRO CEP: 46180000</v>
          </cell>
          <cell r="H382">
            <v>17</v>
          </cell>
        </row>
        <row r="383">
          <cell r="D383">
            <v>1127960</v>
          </cell>
          <cell r="E383">
            <v>29206545</v>
          </cell>
          <cell r="F383" t="str">
            <v>COLEGIO ESTADUAL DO CAMPO DE TEMPO INTEGRAL DE IBIPITANGA</v>
          </cell>
          <cell r="G383" t="str">
            <v>AV ANA AMELIA N SN(00002) Bairro: CENTRO CEP: 46540000</v>
          </cell>
          <cell r="H383">
            <v>11</v>
          </cell>
        </row>
        <row r="384">
          <cell r="D384">
            <v>1179717</v>
          </cell>
          <cell r="E384">
            <v>29483395</v>
          </cell>
          <cell r="F384" t="str">
            <v>CENTRO REGIONAL DE ENSINO MEDIO COM INTERMEDIACAO TECNOLOGICA CEMIT BACIA DO PARAMIRIM</v>
          </cell>
          <cell r="G384" t="str">
            <v>RUA ANTÔNIO ALFREDO SOUSA FILHO N 200 Bairro: CENTRO CEP: 46500-000</v>
          </cell>
          <cell r="H384">
            <v>41</v>
          </cell>
        </row>
        <row r="385">
          <cell r="D385">
            <v>1128088</v>
          </cell>
          <cell r="E385">
            <v>29209439</v>
          </cell>
          <cell r="F385" t="str">
            <v>COLEGIO ESTADUAL CONEGO FIRMINO SOARES TEMPO INTEGRAL</v>
          </cell>
          <cell r="G385" t="str">
            <v>RUA DOIS DE JULHO N 00006 Bairro: CENTRO CEP: 46500000</v>
          </cell>
          <cell r="H385">
            <v>6</v>
          </cell>
        </row>
        <row r="386">
          <cell r="D386">
            <v>1128177</v>
          </cell>
          <cell r="E386">
            <v>29208297</v>
          </cell>
          <cell r="F386" t="str">
            <v>CENTRO TERRITORIAL DE EDUCACAO PROFISSIONAL DA BACIA DO PARAMIRIM TEMPO INTEGRAL</v>
          </cell>
          <cell r="G386" t="str">
            <v>RUA DOUTOR MANOEL VITORINO N S/N Bairro: CENTRO CEP: 46500000</v>
          </cell>
          <cell r="H386">
            <v>45</v>
          </cell>
        </row>
        <row r="387">
          <cell r="D387">
            <v>1127731</v>
          </cell>
          <cell r="E387">
            <v>29239354</v>
          </cell>
          <cell r="F387" t="str">
            <v>COLEGIO ESTADUAL DE TEMPO INTEGRAL DE PARAMIRIM</v>
          </cell>
          <cell r="G387" t="str">
            <v>RUA TRASIBULO OLÍMPIO DE BRITO, Nº 34 N 34 Bairro: CENTRO CEP: 46190000</v>
          </cell>
          <cell r="H387">
            <v>24</v>
          </cell>
        </row>
        <row r="388">
          <cell r="D388">
            <v>1127707</v>
          </cell>
          <cell r="E388">
            <v>29240131</v>
          </cell>
          <cell r="F388" t="str">
            <v>COLEGIO ESTADUAL PAULO VI TEMPO INTEGRAL</v>
          </cell>
          <cell r="G388" t="str">
            <v>RUA DOMINGOS JOSE PEREIRA N S/N Bairro: CENTRO CEP: 46550000</v>
          </cell>
          <cell r="H388">
            <v>10</v>
          </cell>
        </row>
        <row r="389">
          <cell r="D389">
            <v>1127634</v>
          </cell>
          <cell r="E389">
            <v>29240530</v>
          </cell>
          <cell r="F389" t="str">
            <v>COLEGIO ESTADUAL DO CAMPO DE IBIAJARA TEMPO INTEGRAL DISTRITO DE IBIAJARA</v>
          </cell>
          <cell r="G389" t="str">
            <v>RUA PADRE LOURENCO BARONE N S/N Bairro: CENTRO CEP: 46560000</v>
          </cell>
          <cell r="H389">
            <v>7</v>
          </cell>
        </row>
        <row r="390">
          <cell r="D390">
            <v>1123817</v>
          </cell>
          <cell r="E390">
            <v>29256089</v>
          </cell>
          <cell r="F390" t="str">
            <v>COLEGIO ESTADUAL DE TEMPO INTEGRAL DE BRUMADO</v>
          </cell>
          <cell r="G390" t="str">
            <v>AVENIDA DR. DUARTE MONIZ N 453 Bairro: SAO JOSE CEP: 46100000</v>
          </cell>
          <cell r="H390">
            <v>26</v>
          </cell>
        </row>
        <row r="391">
          <cell r="D391">
            <v>1176430</v>
          </cell>
          <cell r="E391">
            <v>29392365</v>
          </cell>
          <cell r="F391" t="str">
            <v>CENTRO ESTADUAL DE EDUCACAO PROFISSIONAL EM GESTAO E MEIO AMBIENTE</v>
          </cell>
          <cell r="G391" t="str">
            <v>PRAÇA M.PERPETUA C.MANGIERE N S/N Bairro: CENTRO CEP: 46100000</v>
          </cell>
          <cell r="H391">
            <v>47</v>
          </cell>
        </row>
        <row r="392">
          <cell r="D392">
            <v>1128371</v>
          </cell>
          <cell r="E392">
            <v>29240638</v>
          </cell>
          <cell r="F392" t="str">
            <v>COLEGIO ESTADUAL DE TEMPO INTEGRAL NORBERTO FERNANDES</v>
          </cell>
          <cell r="G392" t="str">
            <v>ESTRADA PARA BARBEIRO N 13 Bairro: CENTRO CEP: 46300000</v>
          </cell>
          <cell r="H392">
            <v>33</v>
          </cell>
        </row>
        <row r="393">
          <cell r="D393">
            <v>1179778</v>
          </cell>
          <cell r="E393">
            <v>29242231</v>
          </cell>
          <cell r="F393" t="str">
            <v>COMPLEXO INTEGRADO DE EDUCACAO BASICA PROFISSIONAL E TECNOLOGICA DE CAETITE</v>
          </cell>
          <cell r="G393" t="str">
            <v>AV. ANÍSIO TEIXEIRA N S/N Bairro: CENTRO CEP: 46400000</v>
          </cell>
          <cell r="H393">
            <v>87</v>
          </cell>
        </row>
        <row r="394">
          <cell r="D394">
            <v>1178115</v>
          </cell>
          <cell r="E394">
            <v>29433568</v>
          </cell>
          <cell r="F394" t="str">
            <v>COLEGIO ESTADUAL DO CAMPO PEDRO ATANASIO GARCIA DISTRITO DE MANIACU TEMPO INTEGRAL</v>
          </cell>
          <cell r="G394" t="str">
            <v>RUA FERNANDO BATISTA - DISTRITO DE MANIACU N SN(00041) Bairro: CENTRO CEP: 46410000</v>
          </cell>
          <cell r="H394">
            <v>12</v>
          </cell>
        </row>
        <row r="395">
          <cell r="D395">
            <v>1176710</v>
          </cell>
          <cell r="E395">
            <v>29410134</v>
          </cell>
          <cell r="F395" t="str">
            <v>CENTRO DE APOIO PEDAGOGICO ESPECIALIZADO PROFESSORA IELITA NEVES COTRIM</v>
          </cell>
          <cell r="G395" t="str">
            <v>RUA NOVE DE MAIO N SN(00003) Bairro: SANTA RITA CEP: 46400000</v>
          </cell>
          <cell r="H395">
            <v>0</v>
          </cell>
        </row>
        <row r="396">
          <cell r="D396">
            <v>1170866</v>
          </cell>
          <cell r="E396">
            <v>29243882</v>
          </cell>
          <cell r="F396" t="str">
            <v>COLEGIO ESTADUAL DE TEMPO INTEGRAL ANTONIO BATISTA</v>
          </cell>
          <cell r="G396" t="str">
            <v>RUA PRESIDENTE VARGAS N 00083 Bairro: CENTRO CEP: 46380000</v>
          </cell>
          <cell r="H396">
            <v>16</v>
          </cell>
        </row>
        <row r="397">
          <cell r="D397">
            <v>1124163</v>
          </cell>
          <cell r="E397">
            <v>29214866</v>
          </cell>
          <cell r="F397" t="str">
            <v>COLEGIO ESTADUAL DE TEMPO INTEGRAL DE CONTENDAS DO SINCORA</v>
          </cell>
          <cell r="G397" t="str">
            <v>AVENIDA JOSE CORREIA N 494 Bairro: CENTRO CEP: 46620000</v>
          </cell>
          <cell r="H397">
            <v>7</v>
          </cell>
        </row>
        <row r="398">
          <cell r="D398">
            <v>1124287</v>
          </cell>
          <cell r="E398">
            <v>29237629</v>
          </cell>
          <cell r="F398" t="str">
            <v>COLEGIO ESTADUAL DE TEMPO INTEGRAL JOSE CAIRES ARAUJO</v>
          </cell>
          <cell r="G398" t="str">
            <v>AVENIDA PREFEITO ZEZITO CAIRES N S/N Bairro: BARRA DO PAULO CEP: 46165000</v>
          </cell>
          <cell r="H398">
            <v>16</v>
          </cell>
        </row>
        <row r="399">
          <cell r="D399">
            <v>1176438</v>
          </cell>
          <cell r="E399">
            <v>29394414</v>
          </cell>
          <cell r="F399" t="str">
            <v>COLEGIO ESTADUAL DE TEMPO INTEGRAL PROFESSORA BEATRIZ GOMES E SOUZA DE BARROS</v>
          </cell>
          <cell r="G399" t="str">
            <v>AV BARAO DO RIO BRANCO N SN(00182) Bairro: CENTRO CEP: 46430000</v>
          </cell>
          <cell r="H399">
            <v>27</v>
          </cell>
        </row>
        <row r="400">
          <cell r="D400">
            <v>1129319</v>
          </cell>
          <cell r="E400">
            <v>29243920</v>
          </cell>
          <cell r="F400" t="str">
            <v>CENTRO ESTADUAL DE EDUCACAO PROFISSIONAL EM SAUDE E GESTAO</v>
          </cell>
          <cell r="G400" t="str">
            <v>AVENIDA SANTOS DUMONT N SN(00138) Bairro: CENTRO CEP: 46430000</v>
          </cell>
          <cell r="H400">
            <v>64</v>
          </cell>
        </row>
        <row r="401">
          <cell r="D401">
            <v>1128606</v>
          </cell>
          <cell r="E401">
            <v>29243947</v>
          </cell>
          <cell r="F401" t="str">
            <v>COLEGIO ESTADUAL GOVERNADOR LUIZ VIANA FILHO TEMPO INTEGRAL</v>
          </cell>
          <cell r="G401" t="str">
            <v>PRACA MANOEL NOVAES N 324 Bairro: CENTRO CEP: 46430000</v>
          </cell>
          <cell r="H401">
            <v>34</v>
          </cell>
        </row>
        <row r="402">
          <cell r="D402">
            <v>1178149</v>
          </cell>
          <cell r="E402">
            <v>29437814</v>
          </cell>
          <cell r="F402" t="str">
            <v>COLEGIO ESTADUAL DO CAMPO DE MUTAS TEMPO INTEGRAL DISTRITO DE MUTAS</v>
          </cell>
          <cell r="G402" t="str">
            <v>RUA JOANA ANGELICA N 10 Bairro: CENTRO CEP: 46430000</v>
          </cell>
          <cell r="H402">
            <v>8</v>
          </cell>
        </row>
        <row r="403">
          <cell r="D403">
            <v>1178031</v>
          </cell>
          <cell r="E403">
            <v>29424348</v>
          </cell>
          <cell r="F403" t="str">
            <v>COLEGIO ESTADUAL ANTONIO FIGUEREDO TEMPO INTEGRAL</v>
          </cell>
          <cell r="G403" t="str">
            <v>RUA VICENTE PIRES N SN(00038) Bairro: CENTRO CEP: 46390000</v>
          </cell>
          <cell r="H403">
            <v>12</v>
          </cell>
        </row>
        <row r="404">
          <cell r="D404">
            <v>1168039</v>
          </cell>
          <cell r="E404">
            <v>29260256</v>
          </cell>
          <cell r="F404" t="str">
            <v>COLEGIO ESTADUAL DE TEMPO INTEGRAL ALBERCIO DA COSTA BRITO</v>
          </cell>
          <cell r="G404" t="str">
            <v>AVENIDA JOÃO SANTOS N S/N Bairro: CENTRO CEP: 46640000</v>
          </cell>
          <cell r="H404">
            <v>24</v>
          </cell>
        </row>
        <row r="405">
          <cell r="D405">
            <v>1178218</v>
          </cell>
          <cell r="E405">
            <v>29443334</v>
          </cell>
          <cell r="F405" t="str">
            <v>COLEGIO ESTADUAL DE TEMPO INTEGRAL JORGE AMADO</v>
          </cell>
          <cell r="G405" t="str">
            <v>RUA AUGUSTA ALVES N 250 Bairro: PLANALTINA CEP: 46438000</v>
          </cell>
          <cell r="H405">
            <v>13</v>
          </cell>
        </row>
        <row r="406">
          <cell r="D406">
            <v>1140606</v>
          </cell>
          <cell r="E406">
            <v>29248132</v>
          </cell>
          <cell r="F406" t="str">
            <v>COLEGIO ESTADUAL LUIS PRISCO VIANA TEMPO INTEGRAL</v>
          </cell>
          <cell r="G406" t="str">
            <v>AVENIDA PARQUE DO VAQUEIRO N SN(00001) Bairro: CENTRO CEP: 46425000</v>
          </cell>
          <cell r="H406">
            <v>16</v>
          </cell>
        </row>
        <row r="407">
          <cell r="D407">
            <v>1173130</v>
          </cell>
          <cell r="E407">
            <v>29237645</v>
          </cell>
          <cell r="F407" t="str">
            <v>COLEGIO ESTADUAL DE TEMPO INTEGRAL JOAO VILAS BOAS</v>
          </cell>
          <cell r="G407" t="str">
            <v>PRAÇA CORONEL ZEZINHO TANAJURA N 053 Bairro: CENTRO CEP: 46140000</v>
          </cell>
          <cell r="H407">
            <v>49</v>
          </cell>
        </row>
        <row r="408">
          <cell r="D408">
            <v>1124635</v>
          </cell>
          <cell r="E408">
            <v>29261660</v>
          </cell>
          <cell r="F408" t="str">
            <v>COLEGIO ESTADUAL DE TEMPO INTEGRAL DE MALHADA DE PEDRAS</v>
          </cell>
          <cell r="G408" t="str">
            <v>RUA JOAQUIM JUSTINIANO DE AGUIAR N S/N Bairro: CENTRO CEP: 46110000</v>
          </cell>
          <cell r="H408">
            <v>14</v>
          </cell>
        </row>
        <row r="409">
          <cell r="D409">
            <v>1129130</v>
          </cell>
          <cell r="E409">
            <v>29251648</v>
          </cell>
          <cell r="F409" t="str">
            <v>COLEGIO ESTADUAL DE TEMPO INTEGRAL ANISIO TEIXEIRA</v>
          </cell>
          <cell r="G409" t="str">
            <v>RUA JOAO RIBEIRO DA SILVA N S/N Bairro: CENTRO CEP: 46460000</v>
          </cell>
          <cell r="H409">
            <v>21</v>
          </cell>
        </row>
        <row r="410">
          <cell r="D410">
            <v>1176379</v>
          </cell>
          <cell r="E410">
            <v>29359805</v>
          </cell>
          <cell r="F410" t="str">
            <v>COLEGIO ESTADUAL DE TEMPO INTEGRAL PETRONILIO DA SILVA PRADO</v>
          </cell>
          <cell r="G410" t="str">
            <v>RUA DOS GRUPOS N S/N Bairro: CENTRO CEP: 46360000</v>
          </cell>
          <cell r="H410">
            <v>17</v>
          </cell>
        </row>
        <row r="411">
          <cell r="D411">
            <v>1129416</v>
          </cell>
          <cell r="E411">
            <v>29264049</v>
          </cell>
          <cell r="F411" t="str">
            <v>COLEGIO ESTADUAL PROFESSORA LIA PUBLIO DE CASTRO TEMPO INTEGRAL DISTRITO DE IBITIRA</v>
          </cell>
          <cell r="G411" t="str">
            <v>RUA NORBERTO FERNANDES - N S/N Bairro: CENTRO CEP: 46225000</v>
          </cell>
          <cell r="H411">
            <v>8</v>
          </cell>
        </row>
        <row r="412">
          <cell r="D412">
            <v>1176197</v>
          </cell>
          <cell r="E412">
            <v>29263972</v>
          </cell>
          <cell r="F412" t="str">
            <v>COLEGIO ESTADUAL DE TEMPO INTEGRAL DE RIO DO ANTONIO</v>
          </cell>
          <cell r="G412" t="str">
            <v>RUA NOSSA SENHORA DAS GRACAS N SN(00016) Bairro: CENTRO CEP: 46220000</v>
          </cell>
          <cell r="H412">
            <v>8</v>
          </cell>
        </row>
        <row r="413">
          <cell r="D413">
            <v>1129432</v>
          </cell>
          <cell r="E413">
            <v>29254396</v>
          </cell>
          <cell r="F413" t="str">
            <v>COLEGIO ESTADUAL DO CAMPO DE TEMPO INTEGRAL DOM PEDRO I</v>
          </cell>
          <cell r="G413" t="str">
            <v>PRAÇA DA MATRIZ N 128 Bairro: CENTRO CEP: 46450000</v>
          </cell>
          <cell r="H413">
            <v>14</v>
          </cell>
        </row>
        <row r="414">
          <cell r="D414">
            <v>1178173</v>
          </cell>
          <cell r="E414">
            <v>29442095</v>
          </cell>
          <cell r="F414" t="str">
            <v>COLEGIO ESTADUAL DE TEMPO INTEGRAL JOAO TEIXEIRA DE NOVAES</v>
          </cell>
          <cell r="G414" t="str">
            <v>RUA DO MERCADO DISTRITO DE SUSSUARANA N S/N Bairro: CENTRO CEP: 46605000</v>
          </cell>
          <cell r="H414">
            <v>12</v>
          </cell>
        </row>
        <row r="415">
          <cell r="D415">
            <v>1177101</v>
          </cell>
          <cell r="E415">
            <v>29422167</v>
          </cell>
          <cell r="F415" t="str">
            <v>COLEGIO ESTADUAL DE TEMPO INTEGRAL EVA ROCHA</v>
          </cell>
          <cell r="G415" t="str">
            <v>RUA JOANA ANGELICA N 579 Bairro: CENTRO CEP: 46600000</v>
          </cell>
          <cell r="H415">
            <v>15</v>
          </cell>
        </row>
        <row r="416">
          <cell r="D416">
            <v>1127910</v>
          </cell>
          <cell r="E416">
            <v>29210950</v>
          </cell>
          <cell r="F416" t="str">
            <v>COLEGIO ESTADUAL DE TEMPO INTEGRAL DE TANQUE NOVO</v>
          </cell>
          <cell r="G416" t="str">
            <v>RUA VEREADOR OSVALDO ALVES CARNEIRO N S/N Bairro: CENTRO CEP: 46580000</v>
          </cell>
          <cell r="H416">
            <v>20</v>
          </cell>
        </row>
        <row r="417">
          <cell r="D417">
            <v>1137346</v>
          </cell>
          <cell r="E417">
            <v>29254426</v>
          </cell>
          <cell r="F417" t="str">
            <v>COLEGIO ESTADUAL DE TEMPO INTEGRAL DE URANDI</v>
          </cell>
          <cell r="G417" t="str">
            <v>RUA ISABEL GONÇALVES, QUADRA R, LOTE 01 N S/N Bairro: CENTRO CEP: 46350000</v>
          </cell>
          <cell r="H417">
            <v>17</v>
          </cell>
        </row>
        <row r="418">
          <cell r="D418">
            <v>1179112</v>
          </cell>
          <cell r="E418">
            <v>29450837</v>
          </cell>
          <cell r="F418" t="str">
            <v>COLEGIO ESTADUAL DO CAMPO ALOISIO DAMASCENO DE JESUS ASSENTAMENTO BEIRA RIO</v>
          </cell>
          <cell r="G418" t="str">
            <v>FABIO HENRIQUE CERQUEIRA N SN(00006) Bairro: ASSENTAMENTO BEIRA RIO CEP: 46850970</v>
          </cell>
          <cell r="H418">
            <v>8</v>
          </cell>
        </row>
        <row r="419">
          <cell r="D419">
            <v>1123183</v>
          </cell>
          <cell r="E419">
            <v>29081815</v>
          </cell>
          <cell r="F419" t="str">
            <v>COLEGIO ESTADUAL DO CAMPO EDGAR SANTOS POVOADO DE AMPARO</v>
          </cell>
          <cell r="G419" t="str">
            <v>POVOADO DE AMPARO N SN(00327) Bairro: CENTRO CEP: 46850000</v>
          </cell>
          <cell r="H419">
            <v>6</v>
          </cell>
        </row>
        <row r="420">
          <cell r="D420">
            <v>1123159</v>
          </cell>
          <cell r="E420">
            <v>29081319</v>
          </cell>
          <cell r="F420" t="str">
            <v>COLEGIO ESTADUAL BOA VISTA DO TUPIM TEMPO INTEGRAL</v>
          </cell>
          <cell r="G420" t="str">
            <v>PRACA ALICIO DULTRA N S/N Bairro: CENTRO CEP: 46850000</v>
          </cell>
          <cell r="H420">
            <v>16</v>
          </cell>
        </row>
        <row r="421">
          <cell r="D421">
            <v>1164351</v>
          </cell>
          <cell r="E421">
            <v>29081440</v>
          </cell>
          <cell r="F421" t="str">
            <v>COLEGIO ESTADUAL DO CAMPO CASTELO BRANCO POVOADO TERRA BOA</v>
          </cell>
          <cell r="G421" t="str">
            <v>RUA ANTONIO CARDOSO N SN(00061) Bairro: CENTRO CEP: 46850000</v>
          </cell>
          <cell r="H421">
            <v>4</v>
          </cell>
        </row>
        <row r="422">
          <cell r="D422">
            <v>1123310</v>
          </cell>
          <cell r="E422">
            <v>29082234</v>
          </cell>
          <cell r="F422" t="str">
            <v>COLEGIO ESTADUAL LAURO FARANI PEDREIRA DE FREITAS TEMPO INTEGRAL</v>
          </cell>
          <cell r="G422" t="str">
            <v>RUA DO NATAL, BOIADEIRO N S/N Bairro: CENTRO CEP: 46860000</v>
          </cell>
          <cell r="H422">
            <v>33</v>
          </cell>
        </row>
        <row r="423">
          <cell r="D423">
            <v>1164343</v>
          </cell>
          <cell r="E423">
            <v>29083044</v>
          </cell>
          <cell r="F423" t="str">
            <v>COLEGIO ESTADUAL DE IBIQUERA TEMPO INTEGRAL</v>
          </cell>
          <cell r="G423" t="str">
            <v>PRACA NOVA N S/N Bairro: CENTRO CEP: 46840000</v>
          </cell>
          <cell r="H423">
            <v>9</v>
          </cell>
        </row>
        <row r="424">
          <cell r="D424">
            <v>1176429</v>
          </cell>
          <cell r="E424">
            <v>29393949</v>
          </cell>
          <cell r="F424" t="str">
            <v>COLEGIO ESTADUAL DE TEMPO INTEGRAL DARCI MARQUES DOS SANTOS</v>
          </cell>
          <cell r="G424" t="str">
            <v>JOEL PRESIDIO N S/N Bairro: SAO JOAO CEP: 46880000</v>
          </cell>
          <cell r="H424">
            <v>40</v>
          </cell>
        </row>
        <row r="425">
          <cell r="D425">
            <v>1123485</v>
          </cell>
          <cell r="E425">
            <v>29084202</v>
          </cell>
          <cell r="F425" t="str">
            <v>COLEGIO ESTADUAL CENTENARIO TEMPO INTEGRAL</v>
          </cell>
          <cell r="G425" t="str">
            <v>RUA FRANCISCO GIL N S/N Bairro: CIDADE DE DEUS CEP: 46880000</v>
          </cell>
          <cell r="H425">
            <v>13</v>
          </cell>
        </row>
        <row r="426">
          <cell r="D426">
            <v>1123434</v>
          </cell>
          <cell r="E426">
            <v>29083354</v>
          </cell>
          <cell r="F426" t="str">
            <v>CENTRO TERRITORIAL DE EDUCACAO PROFISSIONAL PIEMONTE DO PARAGUACU I</v>
          </cell>
          <cell r="G426" t="str">
            <v>RUA GOES CALMON N S/N Bairro: CENTRO CEP: 46880000</v>
          </cell>
          <cell r="H426">
            <v>42</v>
          </cell>
        </row>
        <row r="427">
          <cell r="D427">
            <v>1179789</v>
          </cell>
          <cell r="E427">
            <v>44176</v>
          </cell>
          <cell r="F427" t="str">
            <v>CENTRO DE APOIO PEDAGOGICO ESPECIALIZADO ITABERABA</v>
          </cell>
          <cell r="G427" t="str">
            <v>RUA RAUL ROCHA N 21 Bairro: CENTRO CEP: 46880-000</v>
          </cell>
          <cell r="H427">
            <v>0</v>
          </cell>
        </row>
        <row r="428">
          <cell r="D428">
            <v>1178268</v>
          </cell>
          <cell r="E428">
            <v>29581605</v>
          </cell>
          <cell r="F428" t="str">
            <v>COLEGIO ESTADUAL DE TEMPO INTEGRAL GEOVANIA NOGUEIRA NUNES</v>
          </cell>
          <cell r="G428" t="str">
            <v>4ª TRAVESSA JORGE MOTA - BAIRRO : URBIS N 15 Bairro: CENTRO CEP: 46875000</v>
          </cell>
          <cell r="H428">
            <v>32</v>
          </cell>
        </row>
        <row r="429">
          <cell r="D429">
            <v>1123531</v>
          </cell>
          <cell r="E429">
            <v>29084784</v>
          </cell>
          <cell r="F429" t="str">
            <v>COLEGIO ESTADUAL PROFESSORA DELZAIR NASCIMENTO GALVAO TEMPO INTEGRAL</v>
          </cell>
          <cell r="G429" t="str">
            <v>RUA ALMIR MOURA LIMA N S/N Bairro: DERMEVAL ROCHA CEP: 46825000</v>
          </cell>
          <cell r="H429">
            <v>6</v>
          </cell>
        </row>
        <row r="430">
          <cell r="D430">
            <v>1178398</v>
          </cell>
          <cell r="E430">
            <v>29980720</v>
          </cell>
          <cell r="F430" t="str">
            <v>COLEGIO ESTADUAL DE TEMPO INTEGRAL CARLITO DE CARVALHO</v>
          </cell>
          <cell r="G430" t="str">
            <v>AVELINA SAMPAIO ROCHA N 03 Bairro: CENTRO CEP: 46805000</v>
          </cell>
          <cell r="H430">
            <v>31</v>
          </cell>
        </row>
        <row r="431">
          <cell r="D431">
            <v>1123000</v>
          </cell>
          <cell r="E431">
            <v>29086914</v>
          </cell>
          <cell r="F431" t="str">
            <v>CENTRO TERRITORIAL DE EDUCACAO PROFISSIONAL PIEMONTE DO PARAGUACU II</v>
          </cell>
          <cell r="G431" t="str">
            <v>AV NILTON MATOS PAMPONET N SN(00109) Bairro: CENTRO CEP: 44800000</v>
          </cell>
          <cell r="H431">
            <v>46</v>
          </cell>
        </row>
        <row r="432">
          <cell r="D432">
            <v>1178016</v>
          </cell>
          <cell r="E432">
            <v>29426960</v>
          </cell>
          <cell r="F432" t="str">
            <v>COLEGIO ESTADUAL DE TEMPO INTEGRAL AYDIL LIMA DOS SANTOS</v>
          </cell>
          <cell r="G432" t="str">
            <v>AVENIDA ROBERTO SANTOS N S/N Bairro: CENTRO CEP: 44830000</v>
          </cell>
          <cell r="H432">
            <v>21</v>
          </cell>
        </row>
        <row r="433">
          <cell r="D433">
            <v>1178044</v>
          </cell>
          <cell r="E433">
            <v>29424038</v>
          </cell>
          <cell r="F433" t="str">
            <v>COLEGIO ESTADUAL ANA LUCIA MAGALHAES</v>
          </cell>
          <cell r="G433" t="str">
            <v>LUÍS EDUARDO MAGALHÃES N 00 Bairro: CENTRO CEP: 44520000</v>
          </cell>
          <cell r="H433">
            <v>15</v>
          </cell>
        </row>
        <row r="434">
          <cell r="D434">
            <v>1178426</v>
          </cell>
          <cell r="E434">
            <v>29441919</v>
          </cell>
          <cell r="F434" t="str">
            <v>COLEGIO ESTADUAL DO CAMPO SANTO ANTONIO DO ARGOIM DISTRITO DE ARGOIM</v>
          </cell>
          <cell r="G434" t="str">
            <v>RUA SAO JOSE N 301 Bairro: DISTRITO DE ARGOIM CEP: 44520000</v>
          </cell>
          <cell r="H434">
            <v>14</v>
          </cell>
        </row>
        <row r="435">
          <cell r="D435">
            <v>1123957</v>
          </cell>
          <cell r="E435">
            <v>29087236</v>
          </cell>
          <cell r="F435" t="str">
            <v>COLEGIO ESTADUAL DE TEMPO INTEGRAL PROFESSOR MAGALHAES NETO</v>
          </cell>
          <cell r="G435" t="str">
            <v>RUA SAO PAULO N S/N Bairro: NOVA BRASILIA CEP: 46800000</v>
          </cell>
          <cell r="H435">
            <v>31</v>
          </cell>
        </row>
        <row r="436">
          <cell r="D436">
            <v>1178106</v>
          </cell>
          <cell r="E436">
            <v>29443113</v>
          </cell>
          <cell r="F436" t="str">
            <v>COLEGIO ESTADUAL LUIS EDUARDO MAGALHAES TEMPO INTEGRAL</v>
          </cell>
          <cell r="G436" t="str">
            <v>RUA CASTRO ALVES N S/N Bairro: CENTRO CEP: 44590000</v>
          </cell>
          <cell r="H436">
            <v>19</v>
          </cell>
        </row>
        <row r="437">
          <cell r="D437">
            <v>1123043</v>
          </cell>
          <cell r="E437">
            <v>29088240</v>
          </cell>
          <cell r="F437" t="str">
            <v>COLEGIO ESTADUAL DE TEMPO INTEGRAL JOAO QUEIROZ</v>
          </cell>
          <cell r="G437" t="str">
            <v>TV JOSEFA SIMPLICIA OLIVEIRA N S/N Bairro: CENTRO CEP: 44840000</v>
          </cell>
          <cell r="H437">
            <v>23</v>
          </cell>
        </row>
        <row r="438">
          <cell r="D438">
            <v>1122730</v>
          </cell>
          <cell r="E438">
            <v>29080533</v>
          </cell>
          <cell r="F438" t="str">
            <v>COLEGIO ESTADUAL DE TEMPO INTEGRAL JOSE RIBEIRO PAMPONET</v>
          </cell>
          <cell r="G438" t="str">
            <v>RUA A N S/N Bairro: CENTRO CEP: 44620000</v>
          </cell>
          <cell r="H438">
            <v>31</v>
          </cell>
        </row>
        <row r="439">
          <cell r="D439">
            <v>1179030</v>
          </cell>
          <cell r="E439">
            <v>29398282</v>
          </cell>
          <cell r="F439" t="str">
            <v>COLEGIO ESTADUAL DE TEMPO INTEGRAL PROFESSORA ZENILDA FERNANDES DOS SANTOS FARIAS</v>
          </cell>
          <cell r="G439" t="str">
            <v>LINDOLFO JOAO CARNEIRO N 891 Bairro: CENTRO CEP: 44645000</v>
          </cell>
          <cell r="H439">
            <v>10</v>
          </cell>
        </row>
        <row r="440">
          <cell r="D440">
            <v>1179806</v>
          </cell>
          <cell r="E440">
            <v>29488656</v>
          </cell>
          <cell r="F440" t="str">
            <v>COLEGIO ESTADUAL DO CAMPO DE PEDRAS ALTAS</v>
          </cell>
          <cell r="G440" t="str">
            <v>DISTRITO DE PEDRAS ALTAS N S/N Bairro: - CEP: 44695-000</v>
          </cell>
          <cell r="H440">
            <v>7</v>
          </cell>
        </row>
        <row r="441">
          <cell r="D441">
            <v>1162243</v>
          </cell>
          <cell r="E441">
            <v>29069580</v>
          </cell>
          <cell r="F441" t="str">
            <v>CENTRO TERRITORIAL DE EDUCACAO PROFISSIONAL DA BACIA DO JACUIPE III EDNA DALTRO TEMPO INTEGRAL</v>
          </cell>
          <cell r="G441" t="str">
            <v>RUA AACC - JARDIM ARAUJO N S/N Bairro: CENTRO CEP: 44695000</v>
          </cell>
          <cell r="H441">
            <v>50</v>
          </cell>
        </row>
        <row r="442">
          <cell r="D442">
            <v>1106904</v>
          </cell>
          <cell r="E442">
            <v>29139368</v>
          </cell>
          <cell r="F442" t="str">
            <v>COLEGIO ESTADUAL DE TEMPO INTEGRAL ANISIO TEIXEIRA</v>
          </cell>
          <cell r="G442" t="str">
            <v>PÇA CEL AGOSTINHO A. MOURA N 0200 Bairro: CENTRO CEP: 44650000</v>
          </cell>
          <cell r="H442">
            <v>9</v>
          </cell>
        </row>
        <row r="443">
          <cell r="D443">
            <v>1179812</v>
          </cell>
          <cell r="E443">
            <v>29488575</v>
          </cell>
          <cell r="F443" t="str">
            <v>CENTRO REGIONAL DE ENSINO MEDIO COM INTERMEDIACAO TECNOLOGICA CEMIT BACIA DO JACUIPE</v>
          </cell>
          <cell r="G443" t="str">
            <v>AVENIDA SERGIO DANTAS N S/N Bairro: VARZEA CEP: 44600-000</v>
          </cell>
          <cell r="H443">
            <v>13</v>
          </cell>
        </row>
        <row r="444">
          <cell r="D444">
            <v>1160445</v>
          </cell>
          <cell r="E444">
            <v>29101719</v>
          </cell>
          <cell r="F444" t="str">
            <v>COLEGIO ESTADUAL TEMPO INTEGRAL PROFESSOR ARISMARIO SENA FERREIRA</v>
          </cell>
          <cell r="G444" t="str">
            <v>AVENIDA SERGIO DANTAS, S/N - BAIRRO VARZEA N S/N Bairro: VARZEA CEP: 40000-000</v>
          </cell>
          <cell r="H444">
            <v>27</v>
          </cell>
        </row>
        <row r="445">
          <cell r="D445">
            <v>1107323</v>
          </cell>
          <cell r="E445">
            <v>29101484</v>
          </cell>
          <cell r="F445" t="str">
            <v>CENTRO TERRITORIAL DE EDUCACAO PROFISSIONAL DA BACIA DO JACUIPE PROFESSOR LUIZ CARLOS ARAUJO</v>
          </cell>
          <cell r="G445" t="str">
            <v>RUA DR ELZIRO MACEDO N SN(00185) Bairro: CENTRO CEP: 44600000</v>
          </cell>
          <cell r="H445">
            <v>50</v>
          </cell>
        </row>
        <row r="446">
          <cell r="D446">
            <v>1122861</v>
          </cell>
          <cell r="E446">
            <v>29085500</v>
          </cell>
          <cell r="F446" t="str">
            <v>COLEGIO ESTADUAL DE TEMPO INTEGRAL ABELARDO MOREIRA</v>
          </cell>
          <cell r="G446" t="str">
            <v>AVENIDA ACM N S/N Bairro: BAIRRO REVIVER CEP: 44630000</v>
          </cell>
          <cell r="H446">
            <v>22</v>
          </cell>
        </row>
        <row r="447">
          <cell r="D447">
            <v>1160771</v>
          </cell>
          <cell r="E447">
            <v>29140633</v>
          </cell>
          <cell r="F447" t="str">
            <v>COLEGIO ESTADUAL DE TEMPO INTEGRAL VIRGILIO FRANCISCO PEREIRA</v>
          </cell>
          <cell r="G447" t="str">
            <v>RUA PEDRO MAIA DE MATOS N 93 Bairro: CENTRO CEP: 44642000</v>
          </cell>
          <cell r="H447">
            <v>9</v>
          </cell>
        </row>
        <row r="448">
          <cell r="D448">
            <v>1106840</v>
          </cell>
          <cell r="E448">
            <v>29141044</v>
          </cell>
          <cell r="F448" t="str">
            <v>COLEGIO ESTADUAL DE TEMPO INTEGRAL PEDRO FALCONERI RIOS</v>
          </cell>
          <cell r="G448" t="str">
            <v>RUA BOM GOSTO N 136 Bairro: CENTRO CEP: 44655000</v>
          </cell>
          <cell r="H448">
            <v>17</v>
          </cell>
        </row>
        <row r="449">
          <cell r="D449">
            <v>1107234</v>
          </cell>
          <cell r="E449">
            <v>29105684</v>
          </cell>
          <cell r="F449" t="str">
            <v>COLEGIO ESTADUAL DE TEMPO INTEGRAL EUFRASIO GONCALVES DE ALMEIDA</v>
          </cell>
          <cell r="G449" t="str">
            <v>RUA FRANCELINA GONÇALVES N 351 Bairro: CENTRO CEP: 44610000</v>
          </cell>
          <cell r="H449">
            <v>12</v>
          </cell>
        </row>
        <row r="450">
          <cell r="D450">
            <v>1122705</v>
          </cell>
          <cell r="E450">
            <v>29077540</v>
          </cell>
          <cell r="F450" t="str">
            <v>COLEGIO ESTADUAL DE TEMPO INTEGRAL PROFESSORA TEREZINHA GONCALVES NOVAIS</v>
          </cell>
          <cell r="G450" t="str">
            <v>RUA IRENIO DELFINO DE LIMA N SN(00016) Bairro: CENTRO CEP: 44713000</v>
          </cell>
          <cell r="H450">
            <v>12</v>
          </cell>
        </row>
        <row r="451">
          <cell r="D451">
            <v>1137982</v>
          </cell>
          <cell r="E451">
            <v>29142997</v>
          </cell>
          <cell r="F451" t="str">
            <v>COLEGIO ESTADUAL DE TEMPO INTEGRAL MARIA DAGMAR MIRANDA</v>
          </cell>
          <cell r="G451" t="str">
            <v>PCA TEODOMIRO R MASCARENHAS N SN(00724) Bairro: CENTRO CEP: 44640000</v>
          </cell>
          <cell r="H451">
            <v>18</v>
          </cell>
        </row>
        <row r="452">
          <cell r="D452">
            <v>1160828</v>
          </cell>
          <cell r="E452">
            <v>29143942</v>
          </cell>
          <cell r="F452" t="str">
            <v>COLEGIO ESTADUAL DO CAMPO PROFESSOR DIDIMO MASCARENHAS RIOS TEMPO INTEGRAL POVOADO DE CHAPADA</v>
          </cell>
          <cell r="G452" t="str">
            <v>RUA DERMIVAL MASCARENHAS N S/N Bairro: CENTRO CEP: 44640000</v>
          </cell>
          <cell r="H452">
            <v>6</v>
          </cell>
        </row>
        <row r="453">
          <cell r="D453">
            <v>1138245</v>
          </cell>
          <cell r="E453">
            <v>29143365</v>
          </cell>
          <cell r="F453" t="str">
            <v>COLEGIO ESTADUAL DO CAMPO DACILDA RIOS DE OLIVEIRA TEMPO INTEGRAL DISTRITO DE BARREIROS</v>
          </cell>
          <cell r="G453" t="str">
            <v>RUA DO COLEGIO N SN(00016) Bairro: CENTRO CEP: 44640000</v>
          </cell>
          <cell r="H453">
            <v>9</v>
          </cell>
        </row>
        <row r="454">
          <cell r="D454">
            <v>1138172</v>
          </cell>
          <cell r="E454">
            <v>29142709</v>
          </cell>
          <cell r="F454" t="str">
            <v>CENTRO TERRITORIAL DE EDUCACAO PROFISSIONAL DA BACIA DO JACUIPE II JOAO CAMPOS</v>
          </cell>
          <cell r="G454" t="str">
            <v>RUA PADRE HELIO ROCHA SOUSA N SN(00304) Bairro: CENTRO CEP: 44640000</v>
          </cell>
          <cell r="H454">
            <v>21</v>
          </cell>
        </row>
        <row r="455">
          <cell r="D455">
            <v>1176125</v>
          </cell>
          <cell r="E455">
            <v>29354943</v>
          </cell>
          <cell r="F455" t="str">
            <v>COLEGIO ESTADUAL DE TEMPO INTEGRAL BERILO VILAS BOAS</v>
          </cell>
          <cell r="G455" t="str">
            <v>RUA RAMIRO GRANDE N S/N Bairro: CENTRO CEP: 44698000</v>
          </cell>
          <cell r="H455">
            <v>9</v>
          </cell>
        </row>
        <row r="456">
          <cell r="D456">
            <v>1179792</v>
          </cell>
          <cell r="E456">
            <v>29488192</v>
          </cell>
          <cell r="F456" t="str">
            <v>COLEGIO ESTADUAL DE TEMPO INTEGRAL MARIA NEVES CARNEIRO DISTRITO DE ITATIAIA</v>
          </cell>
          <cell r="G456" t="str">
            <v>RUA SANTA LUZ -DISTRITO DE ITATIAIA N S/N Bairro: CENTRO CEP: 44698-000</v>
          </cell>
          <cell r="H456">
            <v>10</v>
          </cell>
        </row>
        <row r="457">
          <cell r="D457">
            <v>1107684</v>
          </cell>
          <cell r="E457">
            <v>29110866</v>
          </cell>
          <cell r="F457" t="str">
            <v>COLEGIO ESTADUAL DE TEMPO INTEGRAL RENATO MEDEIROS NETO</v>
          </cell>
          <cell r="G457" t="str">
            <v>AV CONTORNO N SN(00643) Bairro: CENTRO CEP: 44660000</v>
          </cell>
          <cell r="H457">
            <v>12</v>
          </cell>
        </row>
        <row r="458">
          <cell r="D458">
            <v>1107650</v>
          </cell>
          <cell r="E458">
            <v>29111285</v>
          </cell>
          <cell r="F458" t="str">
            <v>COLEGIO ESTADUAL DO CAMPO NOSSA SENHORA DE LOURDES TEMPO INTEGRAL</v>
          </cell>
          <cell r="G458" t="str">
            <v>RUA MANOEL ARAUJO N 169 Bairro: CENTRO CEP: 44660000</v>
          </cell>
          <cell r="H458">
            <v>11</v>
          </cell>
        </row>
        <row r="459">
          <cell r="D459">
            <v>1176069</v>
          </cell>
          <cell r="E459">
            <v>29088623</v>
          </cell>
          <cell r="F459" t="str">
            <v>COLEGIO ESTADUAL DE TEMPO INTEGRAL PROFESSORA ADELIA MENDES</v>
          </cell>
          <cell r="G459" t="str">
            <v>AVENIDA D MATHIAS SCHIMIT N SN(00130) Bairro: CENTRO CEP: 44635000</v>
          </cell>
          <cell r="H459">
            <v>13</v>
          </cell>
        </row>
        <row r="460">
          <cell r="D460">
            <v>1122306</v>
          </cell>
          <cell r="E460">
            <v>29079934</v>
          </cell>
          <cell r="F460" t="str">
            <v>COLEGIO ESTADUAL DE TEMPO INTEGRAL FELIPE CASSIANO</v>
          </cell>
          <cell r="G460" t="str">
            <v>AVENIDA INÁ MENDES LIMA BAIRRO:ALTO ALEGRE N S/N Bairro: CENTRO CEP: 44715000</v>
          </cell>
          <cell r="H460">
            <v>10</v>
          </cell>
        </row>
        <row r="461">
          <cell r="D461">
            <v>1178027</v>
          </cell>
          <cell r="E461">
            <v>29068320</v>
          </cell>
          <cell r="F461" t="str">
            <v>COLEGIO ESTADUAL DE TEMPO INTEGRAL ARNALDO DE OLIVEIRA</v>
          </cell>
          <cell r="G461" t="str">
            <v>BA 131 N S/N Bairro: CENTRO CEP: 44730000</v>
          </cell>
          <cell r="H461">
            <v>16</v>
          </cell>
        </row>
        <row r="462">
          <cell r="D462">
            <v>1176100</v>
          </cell>
          <cell r="E462">
            <v>29344247</v>
          </cell>
          <cell r="F462" t="str">
            <v>CENTRO TERRITORIAL DE EDUCACAO PROFISSIONAL DO PIEMONTE DA DIAMANTINA II</v>
          </cell>
          <cell r="G462" t="str">
            <v>AVENIDA CENTENARIO, BR 324 - NAZARÉ N SN(00356) Bairro: NAZARE CEP: 44700000</v>
          </cell>
          <cell r="H462">
            <v>48</v>
          </cell>
        </row>
        <row r="463">
          <cell r="D463">
            <v>1158157</v>
          </cell>
          <cell r="E463">
            <v>29071275</v>
          </cell>
          <cell r="F463" t="str">
            <v>COLEGIO ESTADUAL DE TEMPO INTEGRAL DE JUNCO</v>
          </cell>
          <cell r="G463" t="str">
            <v>AVENIDA PRESIDENTE MEDICE - DIST. DE JUNCO N S/N Bairro: CENTRO CEP: 44700000</v>
          </cell>
          <cell r="H463">
            <v>14</v>
          </cell>
        </row>
        <row r="464">
          <cell r="D464">
            <v>1179765</v>
          </cell>
          <cell r="E464">
            <v>29486327</v>
          </cell>
          <cell r="F464" t="str">
            <v>COLEGIO ESTADUAL DO CAMPO PROFESSORA MARIA IZABEL DE OLIVEIRA</v>
          </cell>
          <cell r="G464" t="str">
            <v>AVENIDA SANTA ROSA DE LIMA - DISTRITO NOVO PARAISO N S/N Bairro: CENTRO CEP: 44700-000</v>
          </cell>
          <cell r="H464">
            <v>10</v>
          </cell>
        </row>
        <row r="465">
          <cell r="D465">
            <v>1178094</v>
          </cell>
          <cell r="E465">
            <v>29440211</v>
          </cell>
          <cell r="F465" t="str">
            <v>COLEGIO ESTADUAL DE TEMPO INTEGRAL DE JACOBINA</v>
          </cell>
          <cell r="G465" t="str">
            <v>AV.NOSSA SENHORA DA CONCEIÇÃO - CENTRO N S/N Bairro: TAMARINDO CEP: 44700000</v>
          </cell>
          <cell r="H465">
            <v>9</v>
          </cell>
        </row>
        <row r="466">
          <cell r="D466">
            <v>1121962</v>
          </cell>
          <cell r="E466">
            <v>29070350</v>
          </cell>
          <cell r="F466" t="str">
            <v>COLEGIO ESTADUAL DE TEMPO INTEGRAL DEOCLECIANO BARBOSA DE CASTRO</v>
          </cell>
          <cell r="G466" t="str">
            <v>RUA PRESIDENTE KENNEDY - ESTAÇÃO N 00200 Bairro: ESTACAO CEP: 44700000</v>
          </cell>
          <cell r="H466">
            <v>35</v>
          </cell>
        </row>
        <row r="467">
          <cell r="D467">
            <v>1178026</v>
          </cell>
          <cell r="E467">
            <v>29425530</v>
          </cell>
          <cell r="F467" t="str">
            <v>COLEGIO ESTADUAL DE TEMPO INTEGRAL NOSSA SENHORA DA CONCEICAO</v>
          </cell>
          <cell r="G467" t="str">
            <v>PARQUE EDUCACIONAL PRESIDENTE MEDICI N 00 Bairro: CENTRO CEP: 44720000</v>
          </cell>
          <cell r="H467">
            <v>16</v>
          </cell>
        </row>
        <row r="468">
          <cell r="D468">
            <v>1122144</v>
          </cell>
          <cell r="E468">
            <v>29073014</v>
          </cell>
          <cell r="F468" t="str">
            <v>COLEGIO ESTADUAL DE TEMPO INTEGRAL DE MIGUEL CALMON</v>
          </cell>
          <cell r="G468" t="str">
            <v>RUA HELENITO BARRETO PINTO N S/N Bairro: CENTRO CEP: 44720000</v>
          </cell>
          <cell r="H468">
            <v>14</v>
          </cell>
        </row>
        <row r="469">
          <cell r="D469">
            <v>1122365</v>
          </cell>
          <cell r="E469">
            <v>29073324</v>
          </cell>
          <cell r="F469" t="str">
            <v>COLEGIO ESTADUAL DE TEMPO INTEGRAL SOROR JOANA ANGELICA</v>
          </cell>
          <cell r="G469" t="str">
            <v>LOTEAMENTO ARTUR MIRANDA DE CARVALHO N S/N Bairro: CENTRO DE MIRANGABA CEP: 44745000</v>
          </cell>
          <cell r="H469">
            <v>20</v>
          </cell>
        </row>
        <row r="470">
          <cell r="D470">
            <v>1179811</v>
          </cell>
          <cell r="E470">
            <v>29489563</v>
          </cell>
          <cell r="F470" t="str">
            <v>COLEGIO ESTADUAL DO CAMPO MARIA LUCIA BARBOSA DA PAIXAO</v>
          </cell>
          <cell r="G470" t="str">
            <v>DISTRITO LAGOA DO 33 N Bairro: CENTRO CEP: 44718-000</v>
          </cell>
          <cell r="H470">
            <v>8</v>
          </cell>
        </row>
        <row r="471">
          <cell r="D471">
            <v>1172419</v>
          </cell>
          <cell r="E471">
            <v>29075874</v>
          </cell>
          <cell r="F471" t="str">
            <v>COLEGIO ESTADUAL DE TEMPO INTEGRAL DE OUROLANDIA</v>
          </cell>
          <cell r="G471" t="str">
            <v>RUA DA SAUDADE N SN(00024) Bairro: CENTRO CEP: 44718000</v>
          </cell>
          <cell r="H471">
            <v>17</v>
          </cell>
        </row>
        <row r="472">
          <cell r="D472">
            <v>1122233</v>
          </cell>
          <cell r="E472">
            <v>29079004</v>
          </cell>
          <cell r="F472" t="str">
            <v>COLEGIO ESTADUAL DE TEMPO INTEGRAL ERNESTO CARNEIRO RIBEIRO</v>
          </cell>
          <cell r="G472" t="str">
            <v>RUA APOLINARIO SILVA N S/N Bairro: CENTRO CEP: 44740000</v>
          </cell>
          <cell r="H472">
            <v>15</v>
          </cell>
        </row>
        <row r="473">
          <cell r="D473">
            <v>1161794</v>
          </cell>
          <cell r="E473">
            <v>29079055</v>
          </cell>
          <cell r="F473" t="str">
            <v>COLEGIO ESTADUAL DE TEMPO INTEGRAL DE SERROLANDIA</v>
          </cell>
          <cell r="G473" t="str">
            <v>AVEVENIDA CESIANO ALVES DE MACEDO N S/N Bairro: CENTRO CEP: 44710000</v>
          </cell>
          <cell r="H473">
            <v>18</v>
          </cell>
        </row>
        <row r="474">
          <cell r="D474">
            <v>1179205</v>
          </cell>
          <cell r="E474">
            <v>29441609</v>
          </cell>
          <cell r="F474" t="str">
            <v>COLEGIO ESTADUAL DE TEMPO INTEGRAL PROFESSORA MARIA MADALENA DA SILVA</v>
          </cell>
          <cell r="G474" t="str">
            <v>DANIEL QUINTINO LOPES N SN(00004) Bairro: CENTRO CEP: 44798970</v>
          </cell>
          <cell r="H474">
            <v>19</v>
          </cell>
        </row>
        <row r="475">
          <cell r="D475">
            <v>1176123</v>
          </cell>
          <cell r="E475">
            <v>29340330</v>
          </cell>
          <cell r="F475" t="str">
            <v>COLEGIO ESTADUAL DE TEMPO INTEGRAL PROFESSORA ADJACI MARTINS DURANS</v>
          </cell>
          <cell r="G475" t="str">
            <v>RUA MANOEL FRAGA RIOS - BAIRRO SANTA CRUZ N 194 Bairro: CENTRO CEP: 44690000</v>
          </cell>
          <cell r="H475">
            <v>17</v>
          </cell>
        </row>
        <row r="476">
          <cell r="D476">
            <v>1165846</v>
          </cell>
          <cell r="E476">
            <v>29125898</v>
          </cell>
          <cell r="F476" t="str">
            <v>COLEGIO ESTADUAL DE TEMPO INTEGRAL CASTRO ALVES</v>
          </cell>
          <cell r="G476" t="str">
            <v>RUA JOSÉ GESSE RIBEIRO N S/N Bairro: CENTRO CEP: 48435000</v>
          </cell>
          <cell r="H476">
            <v>15</v>
          </cell>
        </row>
        <row r="477">
          <cell r="D477">
            <v>1114893</v>
          </cell>
          <cell r="E477">
            <v>29126126</v>
          </cell>
          <cell r="F477" t="str">
            <v>COLEGIO ESTADUAL DE TEMPO INTEGRAL PROFESSORA LUZIA CARVALHO SILVA</v>
          </cell>
          <cell r="G477" t="str">
            <v>RUA BOM CONSELHO N S/N Bairro: CENTRO CEP: 48420000</v>
          </cell>
          <cell r="H477">
            <v>13</v>
          </cell>
        </row>
        <row r="478">
          <cell r="D478">
            <v>1179131</v>
          </cell>
          <cell r="E478">
            <v>29463980</v>
          </cell>
          <cell r="F478" t="str">
            <v>COLEGIO ESTADUAL INDIGENA KIRIRI INDIO FELIZ ALDEIA CAJAZEIRA</v>
          </cell>
          <cell r="G478" t="str">
            <v>ALDEIA CAJAZEIRA N S/N Bairro: CENTRO CEP: 48405000</v>
          </cell>
          <cell r="H478">
            <v>41</v>
          </cell>
        </row>
        <row r="479">
          <cell r="D479">
            <v>1178319</v>
          </cell>
          <cell r="E479">
            <v>29599601</v>
          </cell>
          <cell r="F479" t="str">
            <v>COLEGIO ESTADUAL INDIGENA JOSE ZACARIAS ALDEIA MIRANDELA</v>
          </cell>
          <cell r="G479" t="str">
            <v>ALDEIA MIRANDELA KIRIRI N SN(01227) Bairro: CENTRO CEP: 48405000</v>
          </cell>
          <cell r="H479">
            <v>54</v>
          </cell>
        </row>
        <row r="480">
          <cell r="D480">
            <v>1178443</v>
          </cell>
          <cell r="E480">
            <v>29449340</v>
          </cell>
          <cell r="F480" t="str">
            <v>COLEGIO ESTADUAL INDIGENA TUXA CACIQUE RAUL VALERIO DE OLIVEIRA</v>
          </cell>
          <cell r="G480" t="str">
            <v>ALDEIA TUXA - FAZENDA SITIO N SN(00078) Bairro: ALDEIA TUXA - FAZENDA SITIO CEP: 48405000</v>
          </cell>
          <cell r="H480">
            <v>22</v>
          </cell>
        </row>
        <row r="481">
          <cell r="D481">
            <v>1179128</v>
          </cell>
          <cell r="E481">
            <v>29126550</v>
          </cell>
          <cell r="F481" t="str">
            <v>COLEGIO ESTADUAL INDIGENA FLORENTINO DOMINGOS DE ANDRADE</v>
          </cell>
          <cell r="G481" t="str">
            <v>ARACAS N SN(00015) Bairro: CENTRO CEP: 48405000</v>
          </cell>
          <cell r="H481">
            <v>41</v>
          </cell>
        </row>
        <row r="482">
          <cell r="D482">
            <v>1178096</v>
          </cell>
          <cell r="E482">
            <v>29429889</v>
          </cell>
          <cell r="F482" t="str">
            <v>COLEGIO ESTADUAL DE TEMPO INTEGRAL FLAVIANO DANTAS DO NASCIMENTO</v>
          </cell>
          <cell r="G482" t="str">
            <v>RUA VICENTE GOUVEIA, SN N SN(00094) Bairro: CENTRO CEP: 48405000</v>
          </cell>
          <cell r="H482">
            <v>16</v>
          </cell>
        </row>
        <row r="483">
          <cell r="D483">
            <v>1114729</v>
          </cell>
          <cell r="E483">
            <v>29126991</v>
          </cell>
          <cell r="F483" t="str">
            <v>COLEGIO ESTADUAL PROFESSOR LUIZ NAVARRO DE BRITO</v>
          </cell>
          <cell r="G483" t="str">
            <v>AVENIDA GETULIO VARGAS N 1478 Bairro: CENTRO CEP: 48410000</v>
          </cell>
          <cell r="H483">
            <v>16</v>
          </cell>
        </row>
        <row r="484">
          <cell r="D484">
            <v>1178254</v>
          </cell>
          <cell r="E484">
            <v>29468000</v>
          </cell>
          <cell r="F484" t="str">
            <v>CENTRO EST DE EDUC PROFISSIONAL EM INFORMATICA E GESTAO LOURDES CARVALHO NEVES BATISTA</v>
          </cell>
          <cell r="G484" t="str">
            <v>BAIRRO MANGUEIRA N 9998 Bairro: CENTRO CEP: 48410000</v>
          </cell>
          <cell r="H484">
            <v>35</v>
          </cell>
        </row>
        <row r="485">
          <cell r="D485">
            <v>1178322</v>
          </cell>
          <cell r="E485">
            <v>29850843</v>
          </cell>
          <cell r="F485" t="str">
            <v>COLEGIO ESTADUAL DE TEMPO INTEGRAL AGUAS TERMAIS DE CIPO</v>
          </cell>
          <cell r="G485" t="str">
            <v>AVENIDA BELA VISTA N S/N Bairro: SANTOS DUMONT CEP: 48450000</v>
          </cell>
          <cell r="H485">
            <v>19</v>
          </cell>
        </row>
        <row r="486">
          <cell r="D486">
            <v>1178049</v>
          </cell>
          <cell r="E486">
            <v>29423805</v>
          </cell>
          <cell r="F486" t="str">
            <v>COLEGIO ESTADUAL DE TEMPO INTEGRAL SANTO ANTONIO</v>
          </cell>
          <cell r="G486" t="str">
            <v>AVENIDA CARVALHO DE SA N S/N Bairro: CENTRO CEP: 48590000</v>
          </cell>
          <cell r="H486">
            <v>20</v>
          </cell>
        </row>
        <row r="487">
          <cell r="D487">
            <v>1114559</v>
          </cell>
          <cell r="E487">
            <v>29117666</v>
          </cell>
          <cell r="F487" t="str">
            <v>CENTRO TERRITORIAL DE EDUCACAO PROFISSIONAL SERTAO FORTE TEMPO INTEGRAL</v>
          </cell>
          <cell r="G487" t="str">
            <v>RUA CATARINO PIRES BESSA - BAIRRO -PAU MIUDO N 43 Bairro: CENTRO CEP: 48500000</v>
          </cell>
          <cell r="H487">
            <v>43</v>
          </cell>
        </row>
        <row r="488">
          <cell r="D488">
            <v>1114680</v>
          </cell>
          <cell r="E488">
            <v>29117240</v>
          </cell>
          <cell r="F488" t="str">
            <v>COLEGIO ESTDUAL DE TEMPO INTEGRAL EDUCANDARIO OLIVEIRA BRITO</v>
          </cell>
          <cell r="G488" t="str">
            <v>RUA JOAQUIM SANTANA LIMA N 101 Bairro: CENTRO CEP: 48500000</v>
          </cell>
          <cell r="H488">
            <v>31</v>
          </cell>
        </row>
        <row r="489">
          <cell r="D489">
            <v>1179120</v>
          </cell>
          <cell r="E489">
            <v>29117194</v>
          </cell>
          <cell r="F489" t="str">
            <v>COLEGIO ESTADUAL INDIGENA DOM JACKSON BERENGUER PRADO COMUNIDADE INDIGENA VILA MASSACARA</v>
          </cell>
          <cell r="G489" t="str">
            <v>VILA MASSACARA N SN(00041) Bairro: VILA MASSACARA CEP: 48500970</v>
          </cell>
          <cell r="H489">
            <v>22</v>
          </cell>
        </row>
        <row r="490">
          <cell r="D490">
            <v>1114478</v>
          </cell>
          <cell r="E490">
            <v>29128366</v>
          </cell>
          <cell r="F490" t="str">
            <v>COLEGIO ESTADUAL DE TEMPO INTEGRAL PROFESSORA ANA MIRENA DA SILVA</v>
          </cell>
          <cell r="G490" t="str">
            <v>BA-220, Nº SN N S/N Bairro: CENTRO CEP: 48415000</v>
          </cell>
          <cell r="H490">
            <v>17</v>
          </cell>
        </row>
        <row r="491">
          <cell r="D491">
            <v>1178118</v>
          </cell>
          <cell r="E491">
            <v>29434530</v>
          </cell>
          <cell r="F491" t="str">
            <v>COLEGIO ESTADUAL DE TEMPO INTEGRAL JOSE DANTAS DE SOUZA</v>
          </cell>
          <cell r="G491" t="str">
            <v>RUA FRANCISCA ALVES N 28 Bairro: CENTRO CEP: 48445000</v>
          </cell>
          <cell r="H491">
            <v>24</v>
          </cell>
        </row>
        <row r="492">
          <cell r="D492">
            <v>1178136</v>
          </cell>
          <cell r="E492">
            <v>29436931</v>
          </cell>
          <cell r="F492" t="str">
            <v>CENTRO TERRITORIAL DE EDUCACAO PROFISSIONAL RASO DA CATARINA TEMPO INTEGRAL</v>
          </cell>
          <cell r="G492" t="str">
            <v>AVENIDA RECIFE, Nº S/N N S/N Bairro: CENTRO CEP: 48540000</v>
          </cell>
          <cell r="H492">
            <v>57</v>
          </cell>
        </row>
        <row r="493">
          <cell r="D493">
            <v>1177006</v>
          </cell>
          <cell r="E493">
            <v>29407834</v>
          </cell>
          <cell r="F493" t="str">
            <v>COLEGIO ESTADUAL DE TEMPO INTEGRAL SERTAO DA NATUBA DE NOVA SOURE</v>
          </cell>
          <cell r="G493" t="str">
            <v>BR-110 N S/N Bairro: TORRE CEP: 48460000</v>
          </cell>
          <cell r="H493">
            <v>34</v>
          </cell>
        </row>
        <row r="494">
          <cell r="D494">
            <v>1166133</v>
          </cell>
          <cell r="E494">
            <v>29131383</v>
          </cell>
          <cell r="F494" t="str">
            <v>COLEGIO ESTADUAL DE TEMPO INTEGRAL PROFESSORA MARIA TEREZA DE OLIVEIRA</v>
          </cell>
          <cell r="G494" t="str">
            <v>RUA NOVA ESPERANÇA N SN(00001) Bairro: CENTRO CEP: 48455000</v>
          </cell>
          <cell r="H494">
            <v>11</v>
          </cell>
        </row>
        <row r="495">
          <cell r="D495">
            <v>1115091</v>
          </cell>
          <cell r="E495">
            <v>29132045</v>
          </cell>
          <cell r="F495" t="str">
            <v>COLEGIO ESTADUAL DE TEMPO INTEGRAL DOUTOR JOSE CARLOS BEZERRA CARVALHO</v>
          </cell>
          <cell r="G495" t="str">
            <v>PRACA REITOR EDGAR SANTOS N SN(00116) Bairro: CENTRO CEP: 48430000</v>
          </cell>
          <cell r="H495">
            <v>36</v>
          </cell>
        </row>
        <row r="496">
          <cell r="D496">
            <v>1138539</v>
          </cell>
          <cell r="E496">
            <v>29113881</v>
          </cell>
          <cell r="F496" t="str">
            <v>COLEGIO ESTADUAL DE TEMPO INTEGRAL PROFESSORA HELENA BRITTO</v>
          </cell>
          <cell r="G496" t="str">
            <v>DEUS DARA N SN(00006) Bairro: CENTRO CEP: 48580000</v>
          </cell>
          <cell r="H496">
            <v>23</v>
          </cell>
        </row>
        <row r="497">
          <cell r="D497">
            <v>1115342</v>
          </cell>
          <cell r="E497">
            <v>29132711</v>
          </cell>
          <cell r="F497" t="str">
            <v>COLEGIO ESTADUAL JOSEFA SOARES DE OLIVEIRA</v>
          </cell>
          <cell r="G497" t="str">
            <v>RUA OVIDIO RODRIGUES DE MATOS N 100 Bairro: CENTRO CEP: 48440000</v>
          </cell>
          <cell r="H497">
            <v>15</v>
          </cell>
        </row>
        <row r="498">
          <cell r="D498">
            <v>1178084</v>
          </cell>
          <cell r="E498">
            <v>29428530</v>
          </cell>
          <cell r="F498" t="str">
            <v>COLEGIO CENTRAL DE RIBEIRA DO POMBAL</v>
          </cell>
          <cell r="G498" t="str">
            <v>DEPUTADO ANTONIO BRITO N S/N Bairro: CENTRO CEP: 48400000</v>
          </cell>
          <cell r="H498">
            <v>18</v>
          </cell>
        </row>
        <row r="499">
          <cell r="D499">
            <v>1115393</v>
          </cell>
          <cell r="E499">
            <v>29133955</v>
          </cell>
          <cell r="F499" t="str">
            <v>COLEGIO ESTADUAL DE TEMPO INTEGRAL PROFESSORA SILVIA FERREIRA DE BRITO</v>
          </cell>
          <cell r="G499" t="str">
            <v>RUA JOAO FERNANDES GAMA N 523 Bairro: CENTRO CEP: 48400000</v>
          </cell>
          <cell r="H499">
            <v>19</v>
          </cell>
        </row>
        <row r="500">
          <cell r="D500">
            <v>1115326</v>
          </cell>
          <cell r="E500">
            <v>29133130</v>
          </cell>
          <cell r="F500" t="str">
            <v>CENTRO TERRITORIAL DE EDUCACAO PROFISSIONAL DO SEMI ARIDO NORDESTE II</v>
          </cell>
          <cell r="G500" t="str">
            <v>RUA JOSE DOMINGOS SILVA NETO N 01 Bairro: CENTRO CEP: 48400000</v>
          </cell>
          <cell r="H500">
            <v>46</v>
          </cell>
        </row>
        <row r="501">
          <cell r="D501">
            <v>1178429</v>
          </cell>
          <cell r="E501">
            <v>29398940</v>
          </cell>
          <cell r="F501" t="str">
            <v>COLEGIO ESTADUAL DO CAMPO DE TEMPO INTEGRAL JOAO MARQUES DA SILVA DISTRITO VILA RODRIGUES</v>
          </cell>
          <cell r="G501" t="str">
            <v>RUA NOVA N S/N Bairro: CENTRO CEP: 48400000</v>
          </cell>
          <cell r="H501">
            <v>8</v>
          </cell>
        </row>
        <row r="502">
          <cell r="D502">
            <v>1114303</v>
          </cell>
          <cell r="E502">
            <v>29114500</v>
          </cell>
          <cell r="F502" t="str">
            <v>COLEGIO ESTADUAL DE TEMPO INTEGRAL MADRINHA DODO</v>
          </cell>
          <cell r="G502" t="str">
            <v>CONJ HABITACIONAL MADRINHA DODO N SN(00001) Bairro: CENTRO CEP: 48570000</v>
          </cell>
          <cell r="H502">
            <v>19</v>
          </cell>
        </row>
        <row r="503">
          <cell r="D503">
            <v>1171196</v>
          </cell>
          <cell r="E503">
            <v>29115396</v>
          </cell>
          <cell r="F503" t="str">
            <v>COLEGIO ESTADUAL DE TEMPO INTEGRAL JOAO FRANCISCO DA SILVA</v>
          </cell>
          <cell r="G503" t="str">
            <v>RUA DO CAMPO N S/N Bairro: CENTRO CEP: 48565000</v>
          </cell>
          <cell r="H503">
            <v>17</v>
          </cell>
        </row>
        <row r="504">
          <cell r="D504">
            <v>1178221</v>
          </cell>
          <cell r="E504">
            <v>29446740</v>
          </cell>
          <cell r="F504" t="str">
            <v>COLEGIO ESTADUAL DE TEMPO INTEGRAL ANTONIO DA COSTA BRITO</v>
          </cell>
          <cell r="G504" t="str">
            <v>SÃO PAULO N 145 Bairro: CENTRO CEP: 48360000</v>
          </cell>
          <cell r="H504">
            <v>22</v>
          </cell>
        </row>
        <row r="505">
          <cell r="D505">
            <v>1135637</v>
          </cell>
          <cell r="E505">
            <v>29150418</v>
          </cell>
          <cell r="F505" t="str">
            <v>COLEGIO ESTADUAL DE ALAGOINHAS</v>
          </cell>
          <cell r="G505" t="str">
            <v>ALCINDO DE CAMARGO N S/N Bairro: CENTRO CEP: 48010400</v>
          </cell>
          <cell r="H505">
            <v>24</v>
          </cell>
        </row>
        <row r="506">
          <cell r="D506">
            <v>1107862</v>
          </cell>
          <cell r="E506">
            <v>29150590</v>
          </cell>
          <cell r="F506" t="str">
            <v>ESCOLA PROFESSOR JULIO LEAL ARAUJO</v>
          </cell>
          <cell r="G506" t="str">
            <v>ARISTOTELES DE SOUZA DANTAS N SN(00006) Bairro: MANGALO CEP: 48000990</v>
          </cell>
          <cell r="H506">
            <v>6</v>
          </cell>
        </row>
        <row r="507">
          <cell r="D507">
            <v>1105207</v>
          </cell>
          <cell r="E507">
            <v>29150370</v>
          </cell>
          <cell r="F507" t="str">
            <v>ESCOLA DOS RODOVIARIOS</v>
          </cell>
          <cell r="G507" t="str">
            <v>AUREA CRAVO N 138 Bairro: PIRINEL CEP: 48011320</v>
          </cell>
          <cell r="H507">
            <v>16</v>
          </cell>
        </row>
        <row r="508">
          <cell r="D508">
            <v>1178440</v>
          </cell>
          <cell r="E508">
            <v>29999812</v>
          </cell>
          <cell r="F508" t="str">
            <v>COLEGIO ESTADUAL DO CAMPO LEONCIO PEREIRA DOS SANTOS POVOADO ESTEVAO</v>
          </cell>
          <cell r="G508" t="str">
            <v>ESTEVAO N SN(00012) Bairro: POVOADO DE ESTEVAO CEP: 48000990</v>
          </cell>
          <cell r="H508">
            <v>10</v>
          </cell>
        </row>
        <row r="509">
          <cell r="D509">
            <v>1177089</v>
          </cell>
          <cell r="E509">
            <v>29417163</v>
          </cell>
          <cell r="F509" t="str">
            <v>COLEGIO MODELO LUIS EDUARDO MAGALHAES</v>
          </cell>
          <cell r="G509" t="str">
            <v>LUÍS VIANA N SN(00013) Bairro: CENTRO CEP: 48005420</v>
          </cell>
          <cell r="H509">
            <v>26</v>
          </cell>
        </row>
        <row r="510">
          <cell r="D510">
            <v>1107960</v>
          </cell>
          <cell r="E510">
            <v>29150191</v>
          </cell>
          <cell r="F510" t="str">
            <v>ESCOLA ESTADUAL OSCAR CORDEIRO</v>
          </cell>
          <cell r="G510" t="str">
            <v>LUIZ VIANA N 860 Bairro: CENTRO CEP: 48000990</v>
          </cell>
          <cell r="H510">
            <v>12</v>
          </cell>
        </row>
        <row r="511">
          <cell r="D511">
            <v>1169809</v>
          </cell>
          <cell r="E511">
            <v>29150442</v>
          </cell>
          <cell r="F511" t="str">
            <v>COLEGIO ESTADUAL SAO FRANCISCO</v>
          </cell>
          <cell r="G511" t="str">
            <v>MANOEL ROMÃO N SN(00068) Bairro: CENTRO CEP: 48030530</v>
          </cell>
          <cell r="H511">
            <v>23</v>
          </cell>
        </row>
        <row r="512">
          <cell r="D512">
            <v>1107773</v>
          </cell>
          <cell r="E512">
            <v>29150310</v>
          </cell>
          <cell r="F512" t="str">
            <v>COLEGIO ESTADUAL BRAZILINO VIEGAS</v>
          </cell>
          <cell r="G512" t="str">
            <v>MARECHAL BITTENCOURT N 00182 Bairro: CENTRO CEP: 48010410</v>
          </cell>
          <cell r="H512">
            <v>39</v>
          </cell>
        </row>
        <row r="513">
          <cell r="D513">
            <v>1176465</v>
          </cell>
          <cell r="E513">
            <v>29395712</v>
          </cell>
          <cell r="F513" t="str">
            <v>COLEGIO ESTADUAL DEPUTADO LUIS EDUARDO MAGALHAES</v>
          </cell>
          <cell r="G513" t="str">
            <v>MARGEM DA LINHA N S/N Bairro: BARREIRO CEP: 48070100</v>
          </cell>
          <cell r="H513">
            <v>23</v>
          </cell>
        </row>
        <row r="514">
          <cell r="D514">
            <v>1176092</v>
          </cell>
          <cell r="E514">
            <v>29150450</v>
          </cell>
          <cell r="F514" t="str">
            <v>COLEGIO DA POLICIA MILITAR PROFESSOR CARLOS ROSA</v>
          </cell>
          <cell r="G514" t="str">
            <v>PROFESSOR ARTHUR PEREIRA DE OLIVEIRA N SN(00003) Bairro: SILVA JARDIM CEP: 48060110</v>
          </cell>
          <cell r="H514">
            <v>40</v>
          </cell>
        </row>
        <row r="515">
          <cell r="D515">
            <v>1178266</v>
          </cell>
          <cell r="E515">
            <v>29456800</v>
          </cell>
          <cell r="F515" t="str">
            <v>COLEGIO ESTADUAL DO CAMPO JOAO CARLOS MEIRELES PAULILO TEMPO INTEGRAL</v>
          </cell>
          <cell r="G515" t="str">
            <v>RIACHO DA GUIA N SN(00021) Bairro: CENTRO CEP: 48105000</v>
          </cell>
          <cell r="H515">
            <v>7</v>
          </cell>
        </row>
        <row r="516">
          <cell r="D516">
            <v>1178077</v>
          </cell>
          <cell r="E516">
            <v>29431530</v>
          </cell>
          <cell r="F516" t="str">
            <v>COLEGIO ESTADUAL LUIZ NAVARRO DE BRITO TEMPO INTEGRAL</v>
          </cell>
          <cell r="G516" t="str">
            <v>RUA 13 DE JUNHO N S/N Bairro: CENTRO CEP: 48011310</v>
          </cell>
          <cell r="H516">
            <v>16</v>
          </cell>
        </row>
        <row r="517">
          <cell r="D517">
            <v>1107927</v>
          </cell>
          <cell r="E517">
            <v>29149835</v>
          </cell>
          <cell r="F517" t="str">
            <v>CENTRO TERRITORIAL DE EDUCACAO PROFISSIONAL DO LITORAL NORTE E AGRESTE BAIANO</v>
          </cell>
          <cell r="G517" t="str">
            <v>RUA MARIA FEIJO N 13 Bairro: CENTRO CEP: 48005210</v>
          </cell>
          <cell r="H517">
            <v>86</v>
          </cell>
        </row>
        <row r="518">
          <cell r="D518">
            <v>1108028</v>
          </cell>
          <cell r="E518">
            <v>29150663</v>
          </cell>
          <cell r="F518" t="str">
            <v>COLEGIO ESTADUAL MARIA JOSE BASTOS SILVA</v>
          </cell>
          <cell r="G518" t="str">
            <v>RUA PROFESSOR ARTHUR P DE OLIVEIRA N 88 Bairro: SILVA JARDIM CEP: 48060520</v>
          </cell>
          <cell r="H518">
            <v>24</v>
          </cell>
        </row>
        <row r="519">
          <cell r="D519">
            <v>1107749</v>
          </cell>
          <cell r="E519">
            <v>29151554</v>
          </cell>
          <cell r="F519" t="str">
            <v>COLEGIO ESTADUAL DE TEMPO INTEGRAL PROF AUREA DOS HUMILDES OLIVEIRA</v>
          </cell>
          <cell r="G519" t="str">
            <v>RUA ALTO DA LAGOA N Bairro: CENTRO CEP: 48350-000</v>
          </cell>
          <cell r="H519">
            <v>11</v>
          </cell>
        </row>
        <row r="520">
          <cell r="D520">
            <v>1107730</v>
          </cell>
          <cell r="E520">
            <v>29151651</v>
          </cell>
          <cell r="F520" t="str">
            <v>COLEGIO ESTADUAL DE TEMPO INTEGRAL DE ITAMIRA DISTRITO DE ITAMIRA</v>
          </cell>
          <cell r="G520" t="str">
            <v>RUA ANTONIO ALVES N 001 Bairro: CENTRO CEP: 48355000</v>
          </cell>
          <cell r="H520">
            <v>12</v>
          </cell>
        </row>
        <row r="521">
          <cell r="D521">
            <v>1179312</v>
          </cell>
          <cell r="E521">
            <v>29461464</v>
          </cell>
          <cell r="F521" t="str">
            <v>COLEGIO ESTADUAL DE TEMPO INTEGRAL JOSE VICENTE LEAL</v>
          </cell>
          <cell r="G521" t="str">
            <v>AVENIDA JOSÉ RIBEIRO N 504 Bairro: CENTRO CEP: 48108000</v>
          </cell>
          <cell r="H521">
            <v>19</v>
          </cell>
        </row>
        <row r="522">
          <cell r="D522">
            <v>1179439</v>
          </cell>
          <cell r="E522">
            <v>29465400</v>
          </cell>
          <cell r="F522" t="str">
            <v>COLEGIO ESTADUAL DE TEMPO INTEGRAL PROFESSORA MARIA DO CARMO SANTANA</v>
          </cell>
          <cell r="G522" t="str">
            <v>RUA CASTRO ALVES N S/N Bairro: CENTRO CEP: 48130970</v>
          </cell>
          <cell r="H522">
            <v>24</v>
          </cell>
        </row>
        <row r="523">
          <cell r="D523">
            <v>1108656</v>
          </cell>
          <cell r="E523">
            <v>29155401</v>
          </cell>
          <cell r="F523" t="str">
            <v>COLEGIO ESTADUAL DO CAMPO DE TEMPO INTEGRAL DOUTOR JOSE ANTONIO DE ARAUJO PIMENTA</v>
          </cell>
          <cell r="G523" t="str">
            <v>RODOVIA BAHIA N 676 Bairro: CENTRO CEP: 48390000</v>
          </cell>
          <cell r="H523">
            <v>17</v>
          </cell>
        </row>
        <row r="524">
          <cell r="D524">
            <v>1108648</v>
          </cell>
          <cell r="E524">
            <v>29158605</v>
          </cell>
          <cell r="F524" t="str">
            <v>CENTRO ESTADUAL DE EDUCACAO PROF EM CONTROLE E GESTAO DO NORDESTE BAIANO PEDRO RIBEIRO PESSOA</v>
          </cell>
          <cell r="G524" t="str">
            <v>PRACA ANA QUEIROZ N SN(00332) Bairro: CENTRO CEP: 48110000</v>
          </cell>
          <cell r="H524">
            <v>54</v>
          </cell>
        </row>
        <row r="525">
          <cell r="D525">
            <v>1108729</v>
          </cell>
          <cell r="E525">
            <v>29158850</v>
          </cell>
          <cell r="F525" t="str">
            <v>COLEGIO ESTADUAL DOUTOR ANTONIO CARLOS MAGALHAES TEMPO INTEGRAL DISTRITO DE PAU LAVRADO</v>
          </cell>
          <cell r="G525" t="str">
            <v>RUA DO CRUZEIRO N SN(00951) Bairro: CENTRO CEP: 48110000</v>
          </cell>
          <cell r="H525">
            <v>7</v>
          </cell>
        </row>
        <row r="526">
          <cell r="D526">
            <v>1108591</v>
          </cell>
          <cell r="E526">
            <v>29158893</v>
          </cell>
          <cell r="F526" t="str">
            <v>COLEGIO ESTADUAL DE TEMPO INTEGRAL DE CATU</v>
          </cell>
          <cell r="G526" t="str">
            <v>RUA OSCAR PEREIRA SOBRINHO N S/N Bairro: URBIS CEP: 48110000</v>
          </cell>
          <cell r="H526">
            <v>24</v>
          </cell>
        </row>
        <row r="527">
          <cell r="D527">
            <v>1108524</v>
          </cell>
          <cell r="E527">
            <v>29155673</v>
          </cell>
          <cell r="F527" t="str">
            <v>CENTRO INTEGRADO DE EDUCACAO DO CONDE TEMPO INTEGRAL</v>
          </cell>
          <cell r="G527" t="str">
            <v>JOÃO IZIDORO LINS N S/N Bairro: CENTRO CEP: 48300000</v>
          </cell>
          <cell r="H527">
            <v>26</v>
          </cell>
        </row>
        <row r="528">
          <cell r="D528">
            <v>1108532</v>
          </cell>
          <cell r="E528">
            <v>29155894</v>
          </cell>
          <cell r="F528" t="str">
            <v>COLEGIO ESTADUAL CELSO MENDES DE LIMA TEMPO INTEGRAL</v>
          </cell>
          <cell r="G528" t="str">
            <v>RUA BAIXA DA AREIA N SN(00390) Bairro: CENTRO CEP: 48300000</v>
          </cell>
          <cell r="H528">
            <v>12</v>
          </cell>
        </row>
        <row r="529">
          <cell r="D529">
            <v>1114613</v>
          </cell>
          <cell r="E529">
            <v>29153190</v>
          </cell>
          <cell r="F529" t="str">
            <v>COLEGIO ESTADUAL DE TEMPO INTEGRAL EUDOXIA MARIA</v>
          </cell>
          <cell r="G529" t="str">
            <v>AV PROFESSOR NELSON DE ALMEIDA SANTIAGO N S/N Bairro: CENTRO CEP: 48480000</v>
          </cell>
          <cell r="H529">
            <v>24</v>
          </cell>
        </row>
        <row r="530">
          <cell r="D530">
            <v>1108753</v>
          </cell>
          <cell r="E530">
            <v>29156211</v>
          </cell>
          <cell r="F530" t="str">
            <v>COLEGIO ESTADUAL DE TEMPO INTEGRAL DUQUE DE CAXIAS</v>
          </cell>
          <cell r="G530" t="str">
            <v>EUCLIDES MACHADO DE ALMEIDA N 564 Bairro: CENTRO CEP: 48180000</v>
          </cell>
          <cell r="H530">
            <v>29</v>
          </cell>
        </row>
        <row r="531">
          <cell r="D531">
            <v>1179222</v>
          </cell>
          <cell r="E531">
            <v>29456495</v>
          </cell>
          <cell r="F531" t="str">
            <v>COLEGIO ESTADUAL PROFESSORA IVANECK MARIA AGUIAR COSTA TEMPO INTEGRAL</v>
          </cell>
          <cell r="G531" t="str">
            <v>NOVA BRASILIA -DISTRITO DE PORTO DE SAUIPE N SN(00051) Bairro: PORTO DE SAUIPE CEP: 48180000</v>
          </cell>
          <cell r="H531">
            <v>14</v>
          </cell>
        </row>
        <row r="532">
          <cell r="D532">
            <v>1176401</v>
          </cell>
          <cell r="E532">
            <v>29373280</v>
          </cell>
          <cell r="F532" t="str">
            <v>COLEGIO ESTADUAL DE TEMPO INTEGRAL PROFESSORA JOANICE BACELAR BATISTA</v>
          </cell>
          <cell r="G532" t="str">
            <v>AVENIDA MARIO ANDREAZZA N S/N Bairro: CENTRO CEP: 48370000</v>
          </cell>
          <cell r="H532">
            <v>30</v>
          </cell>
        </row>
        <row r="533">
          <cell r="D533">
            <v>1178078</v>
          </cell>
          <cell r="E533">
            <v>29430305</v>
          </cell>
          <cell r="F533" t="str">
            <v>COLEGIO ESTADUAL DE TEMPO INTEGRAL PROFESSORA SIMONE SIMOES NERI</v>
          </cell>
          <cell r="G533" t="str">
            <v>RUA JOAO SILVA NERI N S/N Bairro: CENTRO CEP: 48490000</v>
          </cell>
          <cell r="H533">
            <v>30</v>
          </cell>
        </row>
        <row r="534">
          <cell r="D534">
            <v>1178251</v>
          </cell>
          <cell r="E534">
            <v>29456606</v>
          </cell>
          <cell r="F534" t="str">
            <v>COLEGIO ESTADUAL DO CAMPO MARIA MENDES DE SOUZA DISTRITO DE BAIXA GRANDE</v>
          </cell>
          <cell r="G534" t="str">
            <v>RUA MANOEL RAMOS MACHADO N S/N Bairro: CENTRO CEP: 48490000</v>
          </cell>
          <cell r="H534">
            <v>9</v>
          </cell>
        </row>
        <row r="535">
          <cell r="D535">
            <v>1179754</v>
          </cell>
          <cell r="E535">
            <v>29487900</v>
          </cell>
          <cell r="F535" t="str">
            <v>CENTRO REGIONAL DE ENSINO MEDIO COM INTERMEDIACAO TECNOLOGICA CEMIT LITORAL NORTE E AGRESTE BAIANO</v>
          </cell>
          <cell r="G535" t="str">
            <v>RUA MANOEL RAMOS MACHADO, S/N, N S/N Bairro: CENTRO CEP: 48490-000</v>
          </cell>
          <cell r="H535">
            <v>44</v>
          </cell>
        </row>
        <row r="536">
          <cell r="D536">
            <v>1133936</v>
          </cell>
          <cell r="E536">
            <v>29159318</v>
          </cell>
          <cell r="F536" t="str">
            <v>COLEGIO ESTADUAL PROFESSOR CARLOS SANTANA TEMPO INTEGRAL</v>
          </cell>
          <cell r="G536" t="str">
            <v>PRACA LAURO DE FREITAS N SN(00337) Bairro: CENTRO CEP: 48290000</v>
          </cell>
          <cell r="H536">
            <v>11</v>
          </cell>
        </row>
        <row r="537">
          <cell r="D537">
            <v>1143494</v>
          </cell>
          <cell r="E537">
            <v>29129435</v>
          </cell>
          <cell r="F537" t="str">
            <v>COLEGIO ESTADUAL UIRASSU DE ASSIS BATISTA</v>
          </cell>
          <cell r="G537" t="str">
            <v>AVENIDA ANTONIO CARLOS MAGALHAES N S/N Bairro: CENTRO CEP: 48475000</v>
          </cell>
          <cell r="H537">
            <v>20</v>
          </cell>
        </row>
        <row r="538">
          <cell r="D538">
            <v>1179315</v>
          </cell>
          <cell r="E538">
            <v>29459915</v>
          </cell>
          <cell r="F538" t="str">
            <v>COLEGIO ESTADUAL DO CAMPO PROFESSORA MARIA FREIRE ANUNCIACAO SILVA DISTRITO DE LAGOA REDONDA</v>
          </cell>
          <cell r="G538" t="str">
            <v>LAGOA REDONDA N SN(00006) Bairro: DISTRITO DE LAGOA REDONDA CEP: 48475000</v>
          </cell>
          <cell r="H538">
            <v>22</v>
          </cell>
        </row>
        <row r="539">
          <cell r="D539">
            <v>1108141</v>
          </cell>
          <cell r="E539">
            <v>29157536</v>
          </cell>
          <cell r="F539" t="str">
            <v>COLEGIO ESTADUAL DOUTOR LUIS VIANA FILHO</v>
          </cell>
          <cell r="G539" t="str">
            <v>ARGEMIRO GOMES N 76 Bairro: CENTRO CEP: 48310000</v>
          </cell>
          <cell r="H539">
            <v>9</v>
          </cell>
        </row>
        <row r="540">
          <cell r="D540">
            <v>1115229</v>
          </cell>
          <cell r="E540">
            <v>29131553</v>
          </cell>
          <cell r="F540" t="str">
            <v>COLEGIO ESTADUAL DE TEMPO INTEGRAL PROFESSORA NINALVA MARIA PARAIZO SILVA</v>
          </cell>
          <cell r="G540" t="str">
            <v>AVENIDA OTÁVIO MANGABEIRA, S/N, CENTRO N S/N Bairro: CENTRO CEP: 44790-000</v>
          </cell>
          <cell r="H540">
            <v>24</v>
          </cell>
        </row>
        <row r="541">
          <cell r="D541">
            <v>1178259</v>
          </cell>
          <cell r="E541">
            <v>29848873</v>
          </cell>
          <cell r="F541" t="str">
            <v>COLEGIO ESTADUAL ACELINA DANTAS DA SILVA DISTRITO DONA MARIA TEMPO INTEGRAL</v>
          </cell>
          <cell r="G541" t="str">
            <v>DISTRITO DE DONA MARIA N SN(00087) Bairro: DISTRITO DE DONA MARIA CEP: 48470000</v>
          </cell>
          <cell r="H541">
            <v>10</v>
          </cell>
        </row>
        <row r="542">
          <cell r="D542">
            <v>1160186</v>
          </cell>
          <cell r="E542">
            <v>29104505</v>
          </cell>
          <cell r="F542" t="str">
            <v>COLEGIO ESTADUAL ELIEL MARTINS TEMPO INTEGRAL</v>
          </cell>
          <cell r="G542" t="str">
            <v>RUA IDELFONSO MARTINS DE ABREU N SN(00544) Bairro: CENTRO CEP: 48150000</v>
          </cell>
          <cell r="H542">
            <v>8</v>
          </cell>
        </row>
        <row r="543">
          <cell r="D543">
            <v>1108222</v>
          </cell>
          <cell r="E543">
            <v>29104580</v>
          </cell>
          <cell r="F543" t="str">
            <v>COLEGIO ESTADUAL JOAO BENEVIDES NOGUEIRA TEMPO INTEGRAL</v>
          </cell>
          <cell r="G543" t="str">
            <v>AVENIDA TANCREDO NEVES QUADRA E N S/Nº Bairro: CENTRO CEP: 48140000</v>
          </cell>
          <cell r="H543">
            <v>8</v>
          </cell>
        </row>
        <row r="544">
          <cell r="D544">
            <v>1108311</v>
          </cell>
          <cell r="E544">
            <v>29154618</v>
          </cell>
          <cell r="F544" t="str">
            <v>COLEGIO ESTADUAL MARQUES DE ABRANTES TEMPO INTEGRAL</v>
          </cell>
          <cell r="G544" t="str">
            <v>PRACA DA BANDEIRA N 00164 Bairro: CENTRO CEP: 48330000</v>
          </cell>
          <cell r="H544">
            <v>9</v>
          </cell>
        </row>
        <row r="545">
          <cell r="D545">
            <v>1108320</v>
          </cell>
          <cell r="E545">
            <v>29153964</v>
          </cell>
          <cell r="F545" t="str">
            <v>COLEGIO ESTADUAL DOUTOR JOSE CARVALHO BAPTISTA</v>
          </cell>
          <cell r="G545" t="str">
            <v>RUA DR ANTONIO C MAGALHAES N 431 Bairro: CENTRO CEP: 48330000</v>
          </cell>
          <cell r="H545">
            <v>27</v>
          </cell>
        </row>
        <row r="546">
          <cell r="D546">
            <v>1108273</v>
          </cell>
          <cell r="E546">
            <v>29154707</v>
          </cell>
          <cell r="F546" t="str">
            <v>COLEGIO DEMOCRATICO ESTADUAL PROFESSOR EDGARD SANTOS TEMPO INTEGRAL</v>
          </cell>
          <cell r="G546" t="str">
            <v>PRACA HEITOR DIAS N 18 Bairro: CENTRO CEP: 48485000</v>
          </cell>
          <cell r="H546">
            <v>17</v>
          </cell>
        </row>
        <row r="547">
          <cell r="D547">
            <v>1105320</v>
          </cell>
          <cell r="E547">
            <v>29089115</v>
          </cell>
          <cell r="F547" t="str">
            <v>COLEGIO ESTADUAL DE AGUA FRIA TEMPO INTEGRAL</v>
          </cell>
          <cell r="G547" t="str">
            <v>AV ANTONIO SERGIO CARNEIRO N 280 Bairro: CENTRO CEP: 48170000</v>
          </cell>
          <cell r="H547">
            <v>19</v>
          </cell>
        </row>
        <row r="548">
          <cell r="D548">
            <v>1105436</v>
          </cell>
          <cell r="E548">
            <v>29157803</v>
          </cell>
          <cell r="F548" t="str">
            <v>COLEGIO ESTADUAL DE TEMPO INTEGRAL AMELIA RODRIGUES</v>
          </cell>
          <cell r="G548" t="str">
            <v>RUA MARIA DA PAZ, Nº SN N S/N Bairro: CENTRO CEP: 44230000</v>
          </cell>
          <cell r="H548">
            <v>35</v>
          </cell>
        </row>
        <row r="549">
          <cell r="D549">
            <v>1105584</v>
          </cell>
          <cell r="E549">
            <v>29089964</v>
          </cell>
          <cell r="F549" t="str">
            <v>COLEGIO ESTADUAL DE TEMPO INTEGRAL ARTHUR VIEIRA DE OLIVEIRA</v>
          </cell>
          <cell r="G549" t="str">
            <v>AVENIDA FEIRA DE SANTANA N S/N Bairro: CENTRO CEP: 44670000</v>
          </cell>
          <cell r="H549">
            <v>16</v>
          </cell>
        </row>
        <row r="550">
          <cell r="D550">
            <v>1105460</v>
          </cell>
          <cell r="E550">
            <v>29090350</v>
          </cell>
          <cell r="F550" t="str">
            <v>COLEGIO ESTADUAL DO CAMPO DE TEMPO INTEGRAL GENIVALDO DE ALMEIDA BRANDAO</v>
          </cell>
          <cell r="G550" t="str">
            <v>RUA EVERALDO SOUZA PEREIRA N S/N Bairro: CENTRO CEP: 44180000</v>
          </cell>
          <cell r="H550">
            <v>12</v>
          </cell>
        </row>
        <row r="551">
          <cell r="D551">
            <v>1105568</v>
          </cell>
          <cell r="E551">
            <v>29090865</v>
          </cell>
          <cell r="F551" t="str">
            <v>COLEGIO ESTADUAL DE TEMPO INTEGRAL DE CONCEICAO DA FEIRA</v>
          </cell>
          <cell r="G551" t="str">
            <v>RUA DA LIBERDADE N S/N Bairro: CENTRO CEP: 44320000</v>
          </cell>
          <cell r="H551">
            <v>31</v>
          </cell>
        </row>
        <row r="552">
          <cell r="D552">
            <v>1105266</v>
          </cell>
          <cell r="E552">
            <v>29091470</v>
          </cell>
          <cell r="F552" t="str">
            <v>COLEGIO ESTADUAL DE TEMPO INTEGRAL CONCEICAO DO JACUIPE</v>
          </cell>
          <cell r="G552" t="str">
            <v>RUA TEODORO SAMPAIO N S/N Bairro: CENTRO CEP: 44245000</v>
          </cell>
          <cell r="H552">
            <v>47</v>
          </cell>
        </row>
        <row r="553">
          <cell r="D553">
            <v>1105169</v>
          </cell>
          <cell r="E553">
            <v>29092191</v>
          </cell>
          <cell r="F553" t="str">
            <v>COLEGIO ESTADUAL DE TEMPO INTEGRAL DOM PEDRO II</v>
          </cell>
          <cell r="G553" t="str">
            <v>AVENIDA JOAO AMORIM N 130 Bairro: CENTRO CEP: 44250000</v>
          </cell>
          <cell r="H553">
            <v>33</v>
          </cell>
        </row>
        <row r="554">
          <cell r="D554">
            <v>1105100</v>
          </cell>
          <cell r="E554">
            <v>29092213</v>
          </cell>
          <cell r="F554" t="str">
            <v>COLEGIO ESTADUAL DO CAMPO PROFESSOR JOSE WALDOMIRO SANTOS DA CONCEICAO DISTRITO DO RETIRO</v>
          </cell>
          <cell r="G554" t="str">
            <v>RUA CLETO ALVES DA CRUZ N S/N Bairro: RETIRO CEP: 44250000</v>
          </cell>
          <cell r="H554">
            <v>16</v>
          </cell>
        </row>
        <row r="555">
          <cell r="D555">
            <v>1106637</v>
          </cell>
          <cell r="E555">
            <v>29095999</v>
          </cell>
          <cell r="F555" t="str">
            <v>COLEGIO ESTADUAL PROFESSORA TECLA MELLO</v>
          </cell>
          <cell r="G555" t="str">
            <v>AVENIDA CENTENÁRIO N 697 Bairro: SIM CEP: 44085132</v>
          </cell>
          <cell r="H555">
            <v>14</v>
          </cell>
        </row>
        <row r="556">
          <cell r="D556">
            <v>1178163</v>
          </cell>
          <cell r="E556">
            <v>29380375</v>
          </cell>
          <cell r="F556" t="str">
            <v>CENTRO DE APOIO PEDAGOGICO ESPECIALIZADO JONATHAS TELLES DE CARVALHO</v>
          </cell>
          <cell r="G556" t="str">
            <v>AVENIDA EDUARDO FRÓES DA MOTA N 05 Bairro: SANTA MÔNICA CEP: 44078015</v>
          </cell>
          <cell r="H556">
            <v>20</v>
          </cell>
        </row>
        <row r="557">
          <cell r="D557">
            <v>1179769</v>
          </cell>
          <cell r="E557">
            <v>29095158</v>
          </cell>
          <cell r="F557" t="str">
            <v>COLEGIO ESTADUAL DE TEMPO INTEGRAL PROFESSORA CELIA SANTOS ANDRADE</v>
          </cell>
          <cell r="G557" t="str">
            <v>AVENIDA EDUARDO FROES DA MOTA N S/N Bairro: 35º BI CEP: 44001001</v>
          </cell>
          <cell r="H557">
            <v>17</v>
          </cell>
        </row>
        <row r="558">
          <cell r="D558">
            <v>1106467</v>
          </cell>
          <cell r="E558">
            <v>29093546</v>
          </cell>
          <cell r="F558" t="str">
            <v>COLEGIO ESTADUAL DE TEMPO INTEGRAL PROFESSORA ANA ANGELICA VERGNE DE MORAIS</v>
          </cell>
          <cell r="G558" t="str">
            <v>AVENIDA FREI FÉLIX DE PACAUBA N S/N Bairro: CAMPO LIMPO CEP: 44034272</v>
          </cell>
          <cell r="H558">
            <v>27</v>
          </cell>
        </row>
        <row r="559">
          <cell r="D559">
            <v>1106564</v>
          </cell>
          <cell r="E559">
            <v>29094712</v>
          </cell>
          <cell r="F559" t="str">
            <v>COLEGIO ESTADUAL DE TEMPO INTEGRAL PROFESSORA ANA ALICE FIGUEREDO DOS SANTOS</v>
          </cell>
          <cell r="G559" t="str">
            <v>AVENIDA JOÃO DURVAL CARNEIRO N S/N Bairro: BRASILIA CEP: 44051257</v>
          </cell>
          <cell r="H559">
            <v>35</v>
          </cell>
        </row>
        <row r="560">
          <cell r="D560">
            <v>1142994</v>
          </cell>
          <cell r="E560">
            <v>29093295</v>
          </cell>
          <cell r="F560" t="str">
            <v>CENTRO DE ENSINO E CULTURA DOUTOR EDUARDO FROES DA MOTTA TEMPO INTEGRAL</v>
          </cell>
          <cell r="G560" t="str">
            <v>AVENIDA RIACHUELO N S/N Bairro: BARAUNAS CEP: 44020075</v>
          </cell>
          <cell r="H560">
            <v>1</v>
          </cell>
        </row>
        <row r="561">
          <cell r="D561">
            <v>1179657</v>
          </cell>
          <cell r="E561">
            <v>29474264</v>
          </cell>
          <cell r="F561" t="str">
            <v>CENTRO JUVENIL DE CIENCIA E CULTURA CJCC FEIRA DE SANTANA</v>
          </cell>
          <cell r="G561" t="str">
            <v>AVENIDA RIO DE JANEIRO N 156 Bairro: PEDRA DO DESCANSO CEP: 44007195</v>
          </cell>
          <cell r="H561">
            <v>0</v>
          </cell>
        </row>
        <row r="562">
          <cell r="D562">
            <v>1105959</v>
          </cell>
          <cell r="E562">
            <v>29096243</v>
          </cell>
          <cell r="F562" t="str">
            <v>INSTITUTO DE EDUCACAO DE TEMPO INTEGRAL GASTAO GUIMARAES</v>
          </cell>
          <cell r="G562" t="str">
            <v>AVENIDA SAMPAIO N 13 Bairro: CENTRO CEP: 44001575</v>
          </cell>
          <cell r="H562">
            <v>39</v>
          </cell>
        </row>
        <row r="563">
          <cell r="D563">
            <v>1178101</v>
          </cell>
          <cell r="E563">
            <v>29436842</v>
          </cell>
          <cell r="F563" t="str">
            <v>CENTRO DE APOIO PEDAGOGICO ESPECIALIZADO DE FEIRA DE SANTANA</v>
          </cell>
          <cell r="G563" t="str">
            <v>AVENIDA SAMPAIO N 518 Bairro: CENTRO CEP: 44001575</v>
          </cell>
          <cell r="H563">
            <v>34</v>
          </cell>
        </row>
        <row r="564">
          <cell r="D564">
            <v>1105975</v>
          </cell>
          <cell r="E564">
            <v>29093520</v>
          </cell>
          <cell r="F564" t="str">
            <v>CENTRO ESTADUAL DE EDUCACAO PROFISSIONAL EM SAUDE DO CENTRO BAIANO</v>
          </cell>
          <cell r="G564" t="str">
            <v>AVENIDA SENHOR DOS PASSOS N 222 Bairro: CENTRO CEP: 44135000</v>
          </cell>
          <cell r="H564">
            <v>56</v>
          </cell>
        </row>
        <row r="565">
          <cell r="D565">
            <v>1179826</v>
          </cell>
          <cell r="E565" t="str">
            <v>NÃO INFORMADO</v>
          </cell>
          <cell r="F565" t="str">
            <v>COLEGIO ESTADUAL QUILOMBOLA DE TEMPO INTEGRAL DA MATINHA</v>
          </cell>
          <cell r="G565" t="str">
            <v>ESTRADA DA MATINHA N S/N Bairro: ESTRADA DA MATINHA CEP: 44118-000</v>
          </cell>
          <cell r="H565">
            <v>6</v>
          </cell>
        </row>
        <row r="566">
          <cell r="D566">
            <v>1106718</v>
          </cell>
          <cell r="E566">
            <v>29097703</v>
          </cell>
          <cell r="F566" t="str">
            <v>COLEGIO ESTADUAL DO CAMPO MARIA QUITERIA TEMPO INTEGRAL DISTRITO DE MARIA QUITERIA</v>
          </cell>
          <cell r="G566" t="str">
            <v>ESTRADA DE MARIA QUITERIA N S/N Bairro: PEDRA FERRADA CEP: 44110000</v>
          </cell>
          <cell r="H566">
            <v>33</v>
          </cell>
        </row>
        <row r="567">
          <cell r="D567">
            <v>1163894</v>
          </cell>
          <cell r="E567">
            <v>29097509</v>
          </cell>
          <cell r="F567" t="str">
            <v>CENTRO TERRITORIAL DE EDUCACAO PROFISSIONAL DO PORTAL DO SERTAO DISTRITO DE MARIA QUITERIA</v>
          </cell>
          <cell r="G567" t="str">
            <v>ESTRADA DO BESOURO N S/N Bairro: CENTRO CEP: 44035370</v>
          </cell>
          <cell r="H567">
            <v>26</v>
          </cell>
        </row>
        <row r="568">
          <cell r="D568">
            <v>1106394</v>
          </cell>
          <cell r="E568">
            <v>29095239</v>
          </cell>
          <cell r="F568" t="str">
            <v>COLEGIO ESTADUAL DO CAMPO JOAO BAPTISTA CARNEIRO DISTRITO GOVERNADOR JOAO DURVAL CARNEIRO</v>
          </cell>
          <cell r="G568" t="str">
            <v>IPUACU - BR KM 07 RODOVIA RIO BAHIA -DISTRITO GOV. JOÃO DURVAL CARNEIRO N S/N Bairro: IPUAÇU CEP: 44130000</v>
          </cell>
          <cell r="H568">
            <v>22</v>
          </cell>
        </row>
        <row r="569">
          <cell r="D569">
            <v>1106491</v>
          </cell>
          <cell r="E569">
            <v>29093554</v>
          </cell>
          <cell r="F569" t="str">
            <v>COLEGIO ESTADUAL JUIZ JORGE FARIAS GOES TEMPO INTEGRAL</v>
          </cell>
          <cell r="G569" t="str">
            <v>MOGI DAS CRUZES N S/N Bairro: SÃO JOÃO CEP: 44051160</v>
          </cell>
          <cell r="H569">
            <v>15</v>
          </cell>
        </row>
        <row r="570">
          <cell r="D570">
            <v>1106106</v>
          </cell>
          <cell r="E570">
            <v>29097541</v>
          </cell>
          <cell r="F570" t="str">
            <v>COLEGIO ESTADUAL DO CAMPO ITAN GUIMARAES CERQUEIRA POVOADO DE SANTA QUITERIA</v>
          </cell>
          <cell r="G570" t="str">
            <v>POVOADO DE SANTA QUITERIA N S/N Bairro: TIQUARUCU CEP: 44090612</v>
          </cell>
          <cell r="H570">
            <v>18</v>
          </cell>
        </row>
        <row r="571">
          <cell r="D571">
            <v>1178137</v>
          </cell>
          <cell r="E571">
            <v>29441633</v>
          </cell>
          <cell r="F571" t="str">
            <v>COLEGIO ESTADUAL DO CAMPO DE JAGUARA - DISTRITO DE JAGUARA</v>
          </cell>
          <cell r="G571" t="str">
            <v>PRACA DA MATRIZ N S/N Bairro: CENTRO CEP: 44125970</v>
          </cell>
          <cell r="H571">
            <v>8</v>
          </cell>
        </row>
        <row r="572">
          <cell r="D572">
            <v>1106742</v>
          </cell>
          <cell r="E572">
            <v>29093279</v>
          </cell>
          <cell r="F572" t="str">
            <v>COLEGIO ESTADUAL GOVERNADOR LUIZ VIANA FILHO TEMPO INTEGRAL</v>
          </cell>
          <cell r="G572" t="str">
            <v>RUA 2 N 65 Bairro: CIDADE NOVA CEP: 44053810</v>
          </cell>
          <cell r="H572">
            <v>39</v>
          </cell>
        </row>
        <row r="573">
          <cell r="D573">
            <v>1105940</v>
          </cell>
          <cell r="E573">
            <v>29094194</v>
          </cell>
          <cell r="F573" t="str">
            <v>COLEGIO ESTADUAL ERNESTO CARNEIRO RIBEIRO</v>
          </cell>
          <cell r="G573" t="str">
            <v>RUA A CONJUNTO FEIRA IV N S/N Bairro: CENTRO CEP: 44008010</v>
          </cell>
          <cell r="H573">
            <v>28</v>
          </cell>
        </row>
        <row r="574">
          <cell r="D574">
            <v>1106270</v>
          </cell>
          <cell r="E574">
            <v>29095140</v>
          </cell>
          <cell r="F574" t="str">
            <v>COLEGIO ESTADUAL DE TEMPO INTEGRAL HILDA CARNEIRO</v>
          </cell>
          <cell r="G574" t="str">
            <v>RUA ADALGISA BORGES N 500 Bairro: MANGABEIRA CEP: 44056134</v>
          </cell>
          <cell r="H574">
            <v>19</v>
          </cell>
        </row>
        <row r="575">
          <cell r="D575">
            <v>1176068</v>
          </cell>
          <cell r="E575">
            <v>29093473</v>
          </cell>
          <cell r="F575" t="str">
            <v>COLEGIO ESTADUAL LAZARO DOS SANTOS FERREIRA TEMPO INTEGRAL</v>
          </cell>
          <cell r="G575" t="str">
            <v>RUA A LOTEAMENTO VIVENDAS DO VIVEIRO N 170 Bairro: CENTRO CEP: 44013230</v>
          </cell>
          <cell r="H575">
            <v>16</v>
          </cell>
        </row>
        <row r="576">
          <cell r="D576">
            <v>1105797</v>
          </cell>
          <cell r="E576">
            <v>29432960</v>
          </cell>
          <cell r="F576" t="str">
            <v>CENTRO ESTADUAL DE EDUCACAO PROFISSIONAL AUREO DE OLIVEIRA FILHO</v>
          </cell>
          <cell r="G576" t="str">
            <v>RUA BRUXELAS N 123 Bairro: SANTA MÔNICA CEP: 44077790</v>
          </cell>
          <cell r="H576">
            <v>57</v>
          </cell>
        </row>
        <row r="577">
          <cell r="D577">
            <v>1106297</v>
          </cell>
          <cell r="E577">
            <v>29094151</v>
          </cell>
          <cell r="F577" t="str">
            <v>COLEGIO ESTADUAL IMACULADA CONCEICAO</v>
          </cell>
          <cell r="G577" t="str">
            <v>RUA CALAMAR N 8 Bairro: CONCEIÇÃO CEP: 44065104</v>
          </cell>
          <cell r="H577">
            <v>20</v>
          </cell>
        </row>
        <row r="578">
          <cell r="D578">
            <v>1106335</v>
          </cell>
          <cell r="E578">
            <v>29093260</v>
          </cell>
          <cell r="F578" t="str">
            <v>COLEGIO ESTADUAL PROFESSORA CARMINDA MASCARENHAS VIEIRA TEMPO INTEGRAL</v>
          </cell>
          <cell r="G578" t="str">
            <v>RUA CASTRO ALVES N S/N Bairro: CENTRO CEP: 44003658</v>
          </cell>
          <cell r="H578">
            <v>15</v>
          </cell>
        </row>
        <row r="579">
          <cell r="D579">
            <v>1106220</v>
          </cell>
          <cell r="E579">
            <v>29094216</v>
          </cell>
          <cell r="F579" t="str">
            <v>COLEGIO ESTADUAL SANTO ANTONIO</v>
          </cell>
          <cell r="G579" t="str">
            <v>RUA CÔNEGO CUPERTINO DE LACERDA N S/N Bairro: BRASILIA CEP: 44036-010</v>
          </cell>
          <cell r="H579">
            <v>37</v>
          </cell>
        </row>
        <row r="580">
          <cell r="D580">
            <v>1106211</v>
          </cell>
          <cell r="E580">
            <v>29096596</v>
          </cell>
          <cell r="F580" t="str">
            <v>COLEGIO ESTADUAL DO CAMPO PADRE HENRIQUE ALVES BORGES DISTRITO DE HUMILDES TEMPO INTEGRAL</v>
          </cell>
          <cell r="G580" t="str">
            <v>RUA CONEGO OLIMPIO N S/N Bairro: HUMILDES CEP: 44135000</v>
          </cell>
          <cell r="H580">
            <v>26</v>
          </cell>
        </row>
        <row r="581">
          <cell r="D581">
            <v>1105916</v>
          </cell>
          <cell r="E581">
            <v>29093511</v>
          </cell>
          <cell r="F581" t="str">
            <v>COLEGIO ESTADUAL DE TEMPO INTEGRAL EDITH MACHADO BOAVENTURA</v>
          </cell>
          <cell r="G581" t="str">
            <v>RUA DA PRIMAVERA N 2770 Bairro: CENTRO CEP: 44140000</v>
          </cell>
          <cell r="H581">
            <v>44</v>
          </cell>
        </row>
        <row r="582">
          <cell r="D582">
            <v>1105932</v>
          </cell>
          <cell r="E582">
            <v>29096847</v>
          </cell>
          <cell r="F582" t="str">
            <v>COLEGIO ESTADUAL DO CAMPO EDIVALDO MACHADO BOAVENTURA DISTRITO GOVERNADOR JOAO DURVAL CARNEIRO</v>
          </cell>
          <cell r="G582" t="str">
            <v>RUA DO CAJUEIRA - DISTRITO GOV. JOÃO DURVAL CARNEIRO N S/N Bairro: IPUAÇU CEP: 44130000</v>
          </cell>
          <cell r="H582">
            <v>10</v>
          </cell>
        </row>
        <row r="583">
          <cell r="D583">
            <v>1106084</v>
          </cell>
          <cell r="E583">
            <v>29095190</v>
          </cell>
          <cell r="F583" t="str">
            <v>COLEGIO GEORGINA SOARES NASCIMENTO</v>
          </cell>
          <cell r="G583" t="str">
            <v>RUA DO SALVADOR N 2010 Bairro: TOMBA CEP: 44052026</v>
          </cell>
          <cell r="H583">
            <v>26</v>
          </cell>
        </row>
        <row r="584">
          <cell r="D584">
            <v>1105754</v>
          </cell>
          <cell r="E584">
            <v>29093457</v>
          </cell>
          <cell r="F584" t="str">
            <v>CENTRO INTEGRADO DE EDUCACAO ASSIS CHATEAUBRIAND TEMPO INTEGRAL</v>
          </cell>
          <cell r="G584" t="str">
            <v>RUA DOUTOR ARIVALDO DE CARVALHO N S/N Bairro: SOBRADINHO CEP: 44028120</v>
          </cell>
          <cell r="H584">
            <v>97</v>
          </cell>
        </row>
        <row r="585">
          <cell r="D585">
            <v>1106289</v>
          </cell>
          <cell r="E585">
            <v>29093350</v>
          </cell>
          <cell r="F585" t="str">
            <v>COLEGIO ESTADUAL ODORICO TAVARES</v>
          </cell>
          <cell r="G585" t="str">
            <v>RUA JAPÃO N S/N Bairro: CASEB CEP: 44001001</v>
          </cell>
          <cell r="H585">
            <v>28</v>
          </cell>
        </row>
        <row r="586">
          <cell r="D586">
            <v>1106556</v>
          </cell>
          <cell r="E586">
            <v>29094798</v>
          </cell>
          <cell r="F586" t="str">
            <v>COLEGIO ESTADUAL ROTARY</v>
          </cell>
          <cell r="G586" t="str">
            <v>RUA JOAO SAMPAIO MACHADO N 235 Bairro: CAPUCHINHOS CEP: 44057300</v>
          </cell>
          <cell r="H586">
            <v>14</v>
          </cell>
        </row>
        <row r="587">
          <cell r="D587">
            <v>1176448</v>
          </cell>
          <cell r="E587">
            <v>29387728</v>
          </cell>
          <cell r="F587" t="str">
            <v>COLEGIO ESTADUAL HELENA ASSIS SUZART</v>
          </cell>
          <cell r="G587" t="str">
            <v>RUA L CONJUNTO FEIRA X N S/N Bairro: FEIRA X CEP: 44006170</v>
          </cell>
          <cell r="H587">
            <v>11</v>
          </cell>
        </row>
        <row r="588">
          <cell r="D588">
            <v>1105878</v>
          </cell>
          <cell r="E588">
            <v>29093317</v>
          </cell>
          <cell r="F588" t="str">
            <v>COLEGIO DA POLICIA MILITAR DIVA PORTELA</v>
          </cell>
          <cell r="G588" t="str">
            <v>RUA MONSENHOR MOISÉS GONÇALVES DO COUTO N 2225 Bairro: CAMPO LIMPO CEP: 44032491</v>
          </cell>
          <cell r="H588">
            <v>30</v>
          </cell>
        </row>
        <row r="589">
          <cell r="D589">
            <v>1142242</v>
          </cell>
          <cell r="E589">
            <v>29097665</v>
          </cell>
          <cell r="F589" t="str">
            <v>COLEGIO ESTADUAL TEOTONIO VILELA TEMPO INTEGRAL</v>
          </cell>
          <cell r="G589" t="str">
            <v>RUA O CONJUNTO JOÃO PAULO II N S/N Bairro: MANGABEIRA CEP: 44056422</v>
          </cell>
          <cell r="H589">
            <v>27</v>
          </cell>
        </row>
        <row r="590">
          <cell r="D590">
            <v>1106386</v>
          </cell>
          <cell r="E590">
            <v>29094100</v>
          </cell>
          <cell r="F590" t="str">
            <v>COLEGIO ESTADUAL DE TEMPO INTEGRAL DE FEIRA DE SANTANA</v>
          </cell>
          <cell r="G590" t="str">
            <v>RUA OLNEY ALBERTO SÃO PAULO N 1 Bairro: AVIÁRIO CEP: 44096218</v>
          </cell>
          <cell r="H590">
            <v>90</v>
          </cell>
        </row>
        <row r="591">
          <cell r="D591">
            <v>1179770</v>
          </cell>
          <cell r="E591">
            <v>29094240</v>
          </cell>
          <cell r="F591" t="str">
            <v>COLEGIO ESTADUAL DE TEMPO INTEGRAL GEORGINA DE MELO ERISMANN</v>
          </cell>
          <cell r="G591" t="str">
            <v>RUA SENADOR QUINTINO N 532 Bairro: OLHOS D AGUA CEP: 44007270</v>
          </cell>
          <cell r="H591">
            <v>29</v>
          </cell>
        </row>
        <row r="592">
          <cell r="D592">
            <v>1160607</v>
          </cell>
          <cell r="E592">
            <v>29093341</v>
          </cell>
          <cell r="F592" t="str">
            <v>COLEGIO ESTADUAL DO CAMPO DE TEMPO INTEGRAL CONEGO CUPERTINO DE LACERDA</v>
          </cell>
          <cell r="G592" t="str">
            <v>RUA SOSTENES DE CARVALHO N S/N Bairro: BONFIM DE FEIRA CEP: 44120000</v>
          </cell>
          <cell r="H592">
            <v>15</v>
          </cell>
        </row>
        <row r="593">
          <cell r="D593">
            <v>1178219</v>
          </cell>
          <cell r="E593">
            <v>29443768</v>
          </cell>
          <cell r="F593" t="str">
            <v>COLEGIO ESTADUAL DOUTOR JAIR SANTOS SILVA TEMPO INTEGRAL</v>
          </cell>
          <cell r="G593" t="str">
            <v>RUA TOME DE SOUZA N S/N Bairro: CALUMBI CEP: 44008405</v>
          </cell>
          <cell r="H593">
            <v>10</v>
          </cell>
        </row>
        <row r="594">
          <cell r="D594">
            <v>1105886</v>
          </cell>
          <cell r="E594">
            <v>29093660</v>
          </cell>
          <cell r="F594" t="str">
            <v>COLEGIO ESTADUAL DURVALINA CARNEIRO</v>
          </cell>
          <cell r="G594" t="str">
            <v>RUA VALENTINA CERQUEIRA N 00000 Bairro: SANTO ANTÔNIO DOS PRAZERES CEP: 44071772</v>
          </cell>
          <cell r="H594">
            <v>22</v>
          </cell>
        </row>
        <row r="595">
          <cell r="D595">
            <v>1176423</v>
          </cell>
          <cell r="E595">
            <v>29387736</v>
          </cell>
          <cell r="F595" t="str">
            <v>COLEGIO MODELO LUIS EDUARDO MAGALHAES TEMPO INTEGRAL</v>
          </cell>
          <cell r="G595" t="str">
            <v>RUA VASCO FILHO N 15 Bairro: CENTRO CEP: 44001400</v>
          </cell>
          <cell r="H595">
            <v>40</v>
          </cell>
        </row>
        <row r="596">
          <cell r="D596">
            <v>1106599</v>
          </cell>
          <cell r="E596">
            <v>29095212</v>
          </cell>
          <cell r="F596" t="str">
            <v>COLEGIO ESTADUAL IRMA ROSA APARECIDA</v>
          </cell>
          <cell r="G596" t="str">
            <v>RUA VÊNUS N 275 Bairro: JARDIM ACÁCIA CEP: 44004416</v>
          </cell>
          <cell r="H596">
            <v>14</v>
          </cell>
        </row>
        <row r="597">
          <cell r="D597">
            <v>1106645</v>
          </cell>
          <cell r="E597">
            <v>29095166</v>
          </cell>
          <cell r="F597" t="str">
            <v>COLEGIO ESTADUAL DE TEMPO INTEGRAL CAROLINA MARIA DE JESUS</v>
          </cell>
          <cell r="G597" t="str">
            <v>VILA ANTÔNIO SERGIO CARNEIRO N S/N Bairro: TOMBA CEP: 44092684</v>
          </cell>
          <cell r="H597">
            <v>46</v>
          </cell>
        </row>
        <row r="598">
          <cell r="D598">
            <v>1160380</v>
          </cell>
          <cell r="E598">
            <v>29098165</v>
          </cell>
          <cell r="F598" t="str">
            <v>COLEGIO ESTADUAL DE TEMPO INTEGRAL AUREO FILHO</v>
          </cell>
          <cell r="G598" t="str">
            <v>RUA ISAURO GONÇALVES GOMES, S/N N S/N Bairro: CENTRO CEP: 44680000</v>
          </cell>
          <cell r="H598">
            <v>14</v>
          </cell>
        </row>
        <row r="599">
          <cell r="D599">
            <v>1107129</v>
          </cell>
          <cell r="E599">
            <v>29103290</v>
          </cell>
          <cell r="F599" t="str">
            <v>COLEGIO ESTADUAL DE TEMPO INTEGRAL PROFESSORA MARLENE ALVES DOS SANTOS</v>
          </cell>
          <cell r="G599" t="str">
            <v>RODOVIA BA 504, S/N, BAIRRO CAJUEIRO N 504 Bairro: CAJUEIRO CEP: 44255000</v>
          </cell>
          <cell r="H599">
            <v>42</v>
          </cell>
        </row>
        <row r="600">
          <cell r="D600">
            <v>1107382</v>
          </cell>
          <cell r="E600">
            <v>29107466</v>
          </cell>
          <cell r="F600" t="str">
            <v>COLEGIO ESTADUAL PROFESSOR CARLOS VALADARES</v>
          </cell>
          <cell r="G600" t="str">
            <v>AV PATRICIO SAO PAULO N S/N Bairro: CENTRO CEP: 44150000</v>
          </cell>
          <cell r="H600">
            <v>34</v>
          </cell>
        </row>
        <row r="601">
          <cell r="D601">
            <v>1107404</v>
          </cell>
          <cell r="E601">
            <v>29107440</v>
          </cell>
          <cell r="F601" t="str">
            <v>COLEGIO ESTADUAL DE TEMPO INTEGRAL SAO JOSE</v>
          </cell>
          <cell r="G601" t="str">
            <v>SAO VICENTE DE PAULO N 198 Bairro: CENTRO CEP: 44150000</v>
          </cell>
          <cell r="H601">
            <v>20</v>
          </cell>
        </row>
        <row r="602">
          <cell r="D602">
            <v>1107420</v>
          </cell>
          <cell r="E602">
            <v>29108047</v>
          </cell>
          <cell r="F602" t="str">
            <v>COLEGIO ESTADUAL DO CAMPO DE TEMPO INTEGRAL JOSE ANTONIO DE ALMEIDA</v>
          </cell>
          <cell r="G602" t="str">
            <v>RUA HERCILIA CAMPOS N S/N Bairro: CENTRO CEP: 44260000</v>
          </cell>
          <cell r="H602">
            <v>15</v>
          </cell>
        </row>
        <row r="603">
          <cell r="D603">
            <v>1107455</v>
          </cell>
          <cell r="E603">
            <v>29108900</v>
          </cell>
          <cell r="F603" t="str">
            <v>COLEGIO ESTADUAL DE TEMPO INTEGRAL PROFESSORA EDITE FERREIRA FONSECA</v>
          </cell>
          <cell r="G603" t="str">
            <v>PRAÇA HUMBERTO ALVES NOGUEIRA N S/N Bairro: CENTRO CEP: 44190000</v>
          </cell>
          <cell r="H603">
            <v>24</v>
          </cell>
        </row>
        <row r="604">
          <cell r="D604">
            <v>1107501</v>
          </cell>
          <cell r="E604">
            <v>29109361</v>
          </cell>
          <cell r="F604" t="str">
            <v>COLEGIO ESTADUAL DE TEMPO INTEGRAL DE SANTO ESTEVAO</v>
          </cell>
          <cell r="G604" t="str">
            <v>RUA DR ANISIO MOREIRA ALVES N 00079 Bairro: CENTRO CEP: 44190000</v>
          </cell>
          <cell r="H604">
            <v>49</v>
          </cell>
        </row>
        <row r="605">
          <cell r="D605">
            <v>1107536</v>
          </cell>
          <cell r="E605">
            <v>29110076</v>
          </cell>
          <cell r="F605" t="str">
            <v>COLEGIO ESTADUAL DE TEMPO INTEGRAL DE SAO GONCALO DOS CAMPOS</v>
          </cell>
          <cell r="G605" t="str">
            <v>AVENIDA DOUTOR ANTÔNIO MUNIZ N 80 Bairro: CENTRO CEP: 44330000</v>
          </cell>
          <cell r="H605">
            <v>27</v>
          </cell>
        </row>
        <row r="606">
          <cell r="D606">
            <v>1107706</v>
          </cell>
          <cell r="E606">
            <v>29111730</v>
          </cell>
          <cell r="F606" t="str">
            <v>COLEGIO ESTADUAL DE TEMPO INTEGRAL NOVIS FILHO</v>
          </cell>
          <cell r="G606" t="str">
            <v>RUA ANTONIO GUIMARAES N 485 Bairro: CENTRO CEP: 44160000</v>
          </cell>
          <cell r="H606">
            <v>12</v>
          </cell>
        </row>
        <row r="607">
          <cell r="D607">
            <v>1178202</v>
          </cell>
          <cell r="E607">
            <v>29443288</v>
          </cell>
          <cell r="F607" t="str">
            <v>COLEGIO ESTADUAL ASSIS VALENTE TEMPO INTEGRAL</v>
          </cell>
          <cell r="G607" t="str">
            <v>AVENIDA PAU BRASIL N S/N Bairro: CENTRO CEP: 44280000</v>
          </cell>
          <cell r="H607">
            <v>9</v>
          </cell>
        </row>
        <row r="608">
          <cell r="D608">
            <v>1178047</v>
          </cell>
          <cell r="E608">
            <v>29432510</v>
          </cell>
          <cell r="F608" t="str">
            <v>COLEGIO ESTADUAL TERRA NOVA</v>
          </cell>
          <cell r="G608" t="str">
            <v>RUA FLÁVIO GODOFREDO PACHECO N 02 Bairro: CENTRO CEP: 44270000</v>
          </cell>
          <cell r="H608">
            <v>17</v>
          </cell>
        </row>
        <row r="609">
          <cell r="D609">
            <v>1178405</v>
          </cell>
          <cell r="E609">
            <v>29395950</v>
          </cell>
          <cell r="F609" t="str">
            <v>COLEGIO ESTADUAL DE TEMPO INTEGRAL SISINIO RIBEIRO SILVA</v>
          </cell>
          <cell r="G609" t="str">
            <v>DISTRITO DE LINDO HORIZONTE N S/N Bairro: CENTRO CEP: 45180000</v>
          </cell>
          <cell r="H609">
            <v>5</v>
          </cell>
        </row>
        <row r="610">
          <cell r="D610">
            <v>1124813</v>
          </cell>
          <cell r="E610">
            <v>29267420</v>
          </cell>
          <cell r="F610" t="str">
            <v>COLEGIO ESTADUAL DE TEMPO INTEGRAL DE ANAGE</v>
          </cell>
          <cell r="G610" t="str">
            <v>RUA ULISSES OLIVEIRA N S/N Bairro: CENTRO CEP: 45180000</v>
          </cell>
          <cell r="H610">
            <v>20</v>
          </cell>
        </row>
        <row r="611">
          <cell r="D611">
            <v>1123671</v>
          </cell>
          <cell r="E611">
            <v>29255597</v>
          </cell>
          <cell r="F611" t="str">
            <v>COLEGIO ESTADUAL DE TEMPO INTEGRAL DE ARACATU</v>
          </cell>
          <cell r="G611" t="str">
            <v>RUA SANTOS DUMONT -BAIRRO SÃO FELIX N 214 Bairro: CENTRO CEP: 46130000</v>
          </cell>
          <cell r="H611">
            <v>13</v>
          </cell>
        </row>
        <row r="612">
          <cell r="D612">
            <v>1178404</v>
          </cell>
          <cell r="E612">
            <v>29395860</v>
          </cell>
          <cell r="F612" t="str">
            <v>COLEGIO ESTADUAL DE TEMPO INTEGRAL VITORIA LIMA DE OLIVEIRA</v>
          </cell>
          <cell r="G612" t="str">
            <v>CLEMENTE VIANA N S/N Bairro: B.NOVA CEP: 45120000</v>
          </cell>
          <cell r="H612">
            <v>8</v>
          </cell>
        </row>
        <row r="613">
          <cell r="D613">
            <v>1179113</v>
          </cell>
          <cell r="E613">
            <v>29449332</v>
          </cell>
          <cell r="F613" t="str">
            <v>COLEGIO ESTADUAL DO CAMPO DE TEMPO INTEGRAL LUCIA ROCHA MACEDO</v>
          </cell>
          <cell r="G613" t="str">
            <v>RODOVIA VITORIA DACONQUISTA/BARRA DO CHOCA N SN(00009) Bairro: ASSENTAMENTO CANGUSSU CEP: 45120000</v>
          </cell>
          <cell r="H613">
            <v>13</v>
          </cell>
        </row>
        <row r="614">
          <cell r="D614">
            <v>1124856</v>
          </cell>
          <cell r="E614">
            <v>29267480</v>
          </cell>
          <cell r="F614" t="str">
            <v>COLEGIO ESTADUAL DE TEMPO INTEGRAL DE BARRA DO CHOCA</v>
          </cell>
          <cell r="G614" t="str">
            <v>RUA BELA VISTA N 1055 Bairro: CENTRO CEP: 45120000</v>
          </cell>
          <cell r="H614">
            <v>29</v>
          </cell>
        </row>
        <row r="615">
          <cell r="D615">
            <v>1124872</v>
          </cell>
          <cell r="E615">
            <v>29268168</v>
          </cell>
          <cell r="F615" t="str">
            <v>COLEGIO ESTADUAL DE TEMPO INTEGRAL PROFESSORA ELINEUZA DA SILVA FERREIRA</v>
          </cell>
          <cell r="G615" t="str">
            <v>AVENIDA VITORIA DA CONQUISTA N 826 Bairro: CENTRO CEP: 45160000</v>
          </cell>
          <cell r="H615">
            <v>24</v>
          </cell>
        </row>
        <row r="616">
          <cell r="D616">
            <v>1165706</v>
          </cell>
          <cell r="E616">
            <v>29269806</v>
          </cell>
          <cell r="F616" t="str">
            <v>COLEGIO ESTADUAL DE TEMPO INTEGRAL DE BOM JESUS DA SERRA</v>
          </cell>
          <cell r="G616" t="str">
            <v>RUA DA SAUDADE N S/N Bairro: CENTRO CEP: 45263000</v>
          </cell>
          <cell r="H616">
            <v>11</v>
          </cell>
        </row>
        <row r="617">
          <cell r="D617">
            <v>1165722</v>
          </cell>
          <cell r="E617">
            <v>29270570</v>
          </cell>
          <cell r="F617" t="str">
            <v>COLEGIO ESTADUAL DE TEMPO INTEGRAL DE CAETANOS</v>
          </cell>
          <cell r="G617" t="str">
            <v>AVENIDA TANHAÇU N 6195 Bairro: CENTRO CEP: 45265000</v>
          </cell>
          <cell r="H617">
            <v>17</v>
          </cell>
        </row>
        <row r="618">
          <cell r="D618">
            <v>1179136</v>
          </cell>
          <cell r="E618">
            <v>29449545</v>
          </cell>
          <cell r="F618" t="str">
            <v>COLEGIO ESTADUAL DO CAMPO MAMEDIO BATISTA LOBAO TEMPO INTEGRAL DISTRITO DE LAGOA GRANDE</v>
          </cell>
          <cell r="G618" t="str">
            <v>LAGOA GRANDE N SN(00007) Bairro: CENTRO CEP: 45158970</v>
          </cell>
          <cell r="H618">
            <v>8</v>
          </cell>
        </row>
        <row r="619">
          <cell r="D619">
            <v>1179137</v>
          </cell>
          <cell r="E619">
            <v>29449456</v>
          </cell>
          <cell r="F619" t="str">
            <v>COLEGIO ESTADUAL DO CAMPO DE TEMPO INTEGRAL GEOVANE FERREIRA DE QUEIROZ</v>
          </cell>
          <cell r="G619" t="str">
            <v>QUARACU N SN(00577) Bairro: CENTRO CEP: 45159000</v>
          </cell>
          <cell r="H619">
            <v>8</v>
          </cell>
        </row>
        <row r="620">
          <cell r="D620">
            <v>1178438</v>
          </cell>
          <cell r="E620">
            <v>29434734</v>
          </cell>
          <cell r="F620" t="str">
            <v>COLEGIO ESTADUAL DE TEMPO INTEGRAL DE CANDIDO SALES</v>
          </cell>
          <cell r="G620" t="str">
            <v>SETE DE SETEMBRO N 438 Bairro: CENTRO CEP: 45157000</v>
          </cell>
          <cell r="H620">
            <v>18</v>
          </cell>
        </row>
        <row r="621">
          <cell r="D621">
            <v>1177071</v>
          </cell>
          <cell r="E621">
            <v>29409535</v>
          </cell>
          <cell r="F621" t="str">
            <v>COLEGIO ESTADUAL TEMPO INTEGRAL PETRINA NOVAIS SILVA CAIRO</v>
          </cell>
          <cell r="G621" t="str">
            <v>PRACA LUIS EDUARDO MAGALHAES N SN(00070) Bairro: CENTRO CEP: 45177000</v>
          </cell>
          <cell r="H621">
            <v>10</v>
          </cell>
        </row>
        <row r="622">
          <cell r="D622">
            <v>1128878</v>
          </cell>
          <cell r="E622">
            <v>29258324</v>
          </cell>
          <cell r="F622" t="str">
            <v>COLEGIO ESTADUAL DE TEMPO INTEGRAL DE CONDEUBA</v>
          </cell>
          <cell r="G622" t="str">
            <v>ALCIDES CORDEIRO N 100 Bairro: CENTRO CEP: 46200000</v>
          </cell>
          <cell r="H622">
            <v>16</v>
          </cell>
        </row>
        <row r="623">
          <cell r="D623">
            <v>1128924</v>
          </cell>
          <cell r="E623">
            <v>29259630</v>
          </cell>
          <cell r="F623" t="str">
            <v>COLEGIO ESTADUAL DE TEMPO INTEGRAL DE CORDEIROS</v>
          </cell>
          <cell r="G623" t="str">
            <v>LOTEAMENTO NOVO CORDEIRO N S/N Bairro: LOTEAMENTO NOVO CORDEIRO CEP: 46280000</v>
          </cell>
          <cell r="H623">
            <v>8</v>
          </cell>
        </row>
        <row r="624">
          <cell r="D624">
            <v>1179271</v>
          </cell>
          <cell r="E624">
            <v>29459028</v>
          </cell>
          <cell r="F624" t="str">
            <v>COLEGIO ESTADUAL DO CAMPO NANCY DE CASTRO ESTAVES DIST DE VILA DO CAFE</v>
          </cell>
          <cell r="G624" t="str">
            <v>POVOADO VILA DO CAFE N SN(00065) Bairro: POVOADO VILA DO CAFE CEP: 45150970</v>
          </cell>
          <cell r="H624">
            <v>14</v>
          </cell>
        </row>
        <row r="625">
          <cell r="D625">
            <v>1165277</v>
          </cell>
          <cell r="E625">
            <v>29281261</v>
          </cell>
          <cell r="F625" t="str">
            <v>COLEGIO ESTADUAL DE TEMPO INTEGRAL JOSE PALLES SOBRINHO</v>
          </cell>
          <cell r="G625" t="str">
            <v>RUA JOAQUIM DAMASCENO LACERDA N S/N Bairro: CENTRO CEP: 45150000</v>
          </cell>
          <cell r="H625">
            <v>11</v>
          </cell>
        </row>
        <row r="626">
          <cell r="D626">
            <v>1178271</v>
          </cell>
          <cell r="E626">
            <v>29535816</v>
          </cell>
          <cell r="F626" t="str">
            <v>COLEGIO ESTADUAL DE TEMPO INTEGRAL JORGE AMADO</v>
          </cell>
          <cell r="G626" t="str">
            <v>RUA MAURINO DA SILVA AZEREDO - JARDIM PARAISO N S/N Bairro: JARDIM PARAISO CEP: 46205000</v>
          </cell>
          <cell r="H626">
            <v>9</v>
          </cell>
        </row>
        <row r="627">
          <cell r="D627">
            <v>1176160</v>
          </cell>
          <cell r="E627">
            <v>29335132</v>
          </cell>
          <cell r="F627" t="str">
            <v>COLEGIO ESTADUAL DE TEMPO INTEGRAL ZULEIDE FREIRE DE ABREU</v>
          </cell>
          <cell r="G627" t="str">
            <v>AVENIDA WANDERLEI BOTELHO DE MELO - BAIRRO CENTENÁRIO N SN(00002) Bairro: CENTENÁRIO CEP: 46310000</v>
          </cell>
          <cell r="H627">
            <v>19</v>
          </cell>
        </row>
        <row r="628">
          <cell r="D628">
            <v>1128460</v>
          </cell>
          <cell r="E628">
            <v>29249104</v>
          </cell>
          <cell r="F628" t="str">
            <v>COLEGIO ESTADUAL DE TEMPO INTEGRAL DE LICINIO DE ALMEIDA</v>
          </cell>
          <cell r="G628" t="str">
            <v>RUA SILVA JARDIM N 1050 Bairro: POTOSI CEP: 46330000</v>
          </cell>
          <cell r="H628">
            <v>17</v>
          </cell>
        </row>
        <row r="629">
          <cell r="D629">
            <v>1141815</v>
          </cell>
          <cell r="E629">
            <v>29261481</v>
          </cell>
          <cell r="F629" t="str">
            <v>COLEGIO ESTADUAL DE TEMPO INTEGRAL DE MAETINGA</v>
          </cell>
          <cell r="G629" t="str">
            <v>RUA EXUPERIO LIMA N S/N Bairro: CENTRO CEP: 46255000</v>
          </cell>
          <cell r="H629">
            <v>11</v>
          </cell>
        </row>
        <row r="630">
          <cell r="D630">
            <v>1178113</v>
          </cell>
          <cell r="E630">
            <v>29434726</v>
          </cell>
          <cell r="F630" t="str">
            <v>COLEGIO ESTADUAL PROFESSOR DIOMAR SILVA BRITO TEMPO INTEGRAL</v>
          </cell>
          <cell r="G630" t="str">
            <v>RUA JOSE RODRIGUES MATOS N 503 Bairro: MONTE ALEGRE CEP: 45255000</v>
          </cell>
          <cell r="H630">
            <v>11</v>
          </cell>
        </row>
        <row r="631">
          <cell r="D631">
            <v>1129181</v>
          </cell>
          <cell r="E631">
            <v>29250285</v>
          </cell>
          <cell r="F631" t="str">
            <v>COLEGIO ESTADUAL DE TEMPO INTEGRAL DE MORTUGABA</v>
          </cell>
          <cell r="G631" t="str">
            <v>RUA ANTONIO CARVALHO N S/N Bairro: CENTRO CEP: 46290000</v>
          </cell>
          <cell r="H631">
            <v>16</v>
          </cell>
        </row>
        <row r="632">
          <cell r="D632">
            <v>1156634</v>
          </cell>
          <cell r="E632">
            <v>29261953</v>
          </cell>
          <cell r="F632" t="str">
            <v>COLEGIO ESTADUAL DE TEMPO INTEGRAL DE PIRIPA</v>
          </cell>
          <cell r="G632" t="str">
            <v>PRACA DO COLÉGIO - CENTRO N 221 Bairro: CENTRO CEP: 46270000</v>
          </cell>
          <cell r="H632">
            <v>15</v>
          </cell>
        </row>
        <row r="633">
          <cell r="D633">
            <v>1124996</v>
          </cell>
          <cell r="E633">
            <v>29275474</v>
          </cell>
          <cell r="F633" t="str">
            <v>COLEGIO ESTADUAL DE TEMPO INTEGRAL DE PLANALTO</v>
          </cell>
          <cell r="G633" t="str">
            <v>AVENIDA SÃO JOÃO - URBIS N 200 Bairro: MORADA DO PLANALTO CEP: 45190000</v>
          </cell>
          <cell r="H633">
            <v>27</v>
          </cell>
        </row>
        <row r="634">
          <cell r="D634">
            <v>1125062</v>
          </cell>
          <cell r="E634">
            <v>29277230</v>
          </cell>
          <cell r="F634" t="str">
            <v>COLEGIO ESTADUAL DE TEMPO INTEGRAL EURIDES SANTANA</v>
          </cell>
          <cell r="G634" t="str">
            <v>RUA SARGENTO MOR N 459 Bairro: SANTA RITA CEP: 45260000</v>
          </cell>
          <cell r="H634">
            <v>13</v>
          </cell>
        </row>
        <row r="635">
          <cell r="D635">
            <v>1125186</v>
          </cell>
          <cell r="E635">
            <v>29276411</v>
          </cell>
          <cell r="F635" t="str">
            <v>COLEGIO ESTADUAL DE TEMPO INTEGRAL ROBERTO SANTOS</v>
          </cell>
          <cell r="G635" t="str">
            <v>RUA VISCONDE DO RIO BRANCO N 274 Bairro: INDAIA CEP: 45260000</v>
          </cell>
          <cell r="H635">
            <v>38</v>
          </cell>
        </row>
        <row r="636">
          <cell r="D636">
            <v>1178071</v>
          </cell>
          <cell r="E636">
            <v>29428556</v>
          </cell>
          <cell r="F636" t="str">
            <v>COLEGIO ESTADUAL DO CAMPO DE TEMPO INTEGRAL DE PRESIDENTE JANIO QUADROS</v>
          </cell>
          <cell r="G636" t="str">
            <v>AVENIDA PADRE LADISLAU KLENER N S/N Bairro: CENTRO CEP: 46250000</v>
          </cell>
          <cell r="H636">
            <v>13</v>
          </cell>
        </row>
        <row r="637">
          <cell r="D637">
            <v>1124929</v>
          </cell>
          <cell r="E637">
            <v>29285291</v>
          </cell>
          <cell r="F637" t="str">
            <v>COLEGIO ESTADUAL DE TEMPO INTEGRAL ANTONIO GONCALVES</v>
          </cell>
          <cell r="G637" t="str">
            <v>PRACA VALDEMAR NOGUEIRA N 7 Bairro: CENTRO CEP: 45155000</v>
          </cell>
          <cell r="H637">
            <v>15</v>
          </cell>
        </row>
        <row r="638">
          <cell r="D638">
            <v>1178248</v>
          </cell>
          <cell r="E638">
            <v>29265932</v>
          </cell>
          <cell r="F638" t="str">
            <v>COLEGIO ESTADUAL MARIETA PEREIRA DOS SANTOS TEMPO INTEGRAL</v>
          </cell>
          <cell r="G638" t="str">
            <v>AVENIDA JOAQUIM FERRAZ DE ARAUJO N 100 Bairro: CENTRO CEP: 45170000</v>
          </cell>
          <cell r="H638">
            <v>20</v>
          </cell>
        </row>
        <row r="639">
          <cell r="D639">
            <v>1125640</v>
          </cell>
          <cell r="E639">
            <v>29277787</v>
          </cell>
          <cell r="F639" t="str">
            <v>COLEGIO DA POLICIA MILITAR ERALDO TINOCO</v>
          </cell>
          <cell r="G639" t="str">
            <v>AVENIDA BRASILIA N 273 Bairro: PATAGÔNIA CEP: 45065120</v>
          </cell>
          <cell r="H639">
            <v>34</v>
          </cell>
        </row>
        <row r="640">
          <cell r="D640">
            <v>1165358</v>
          </cell>
          <cell r="E640">
            <v>29279151</v>
          </cell>
          <cell r="F640" t="str">
            <v>COLEGIO ESTADUAL DE TEMPO INTEGRAL PADRE LUIS SOARES PALMEIRA</v>
          </cell>
          <cell r="G640" t="str">
            <v>AVENIDA COLETORA N S/N Bairro: ZABELÊ CEP: 45000010</v>
          </cell>
          <cell r="H640">
            <v>40</v>
          </cell>
        </row>
        <row r="641">
          <cell r="D641">
            <v>1125305</v>
          </cell>
          <cell r="E641">
            <v>29279640</v>
          </cell>
          <cell r="F641" t="str">
            <v>COMPLEXO INTEGRADO DE EDUCACAO BASICA PROFISSIONAL E TECNOLOGICA DE VITORIA DA CONQUISTA</v>
          </cell>
          <cell r="G641" t="str">
            <v>AVENIDA FREI BENJAMIM N S/N Bairro: BRASIL CEP: 45065160</v>
          </cell>
          <cell r="H641">
            <v>58</v>
          </cell>
        </row>
        <row r="642">
          <cell r="D642">
            <v>1179448</v>
          </cell>
          <cell r="E642">
            <v>29467861</v>
          </cell>
          <cell r="F642" t="str">
            <v>CENTRO JUVENIL DE CIENCIA E CULTURA CJCC VITORIA DA CONQUISTA</v>
          </cell>
          <cell r="G642" t="str">
            <v>AVENIDA GUANAMBI N 1765 Bairro: BRASIL CEP: 45051445</v>
          </cell>
          <cell r="H642">
            <v>0</v>
          </cell>
        </row>
        <row r="643">
          <cell r="D643">
            <v>1179285</v>
          </cell>
          <cell r="E643">
            <v>29461472</v>
          </cell>
          <cell r="F643" t="str">
            <v>CENTRO REGIONAL DE ENSINO MEDIO COM INTERMEDIACAO TECNOLOGICA CEMIT DE VITORIA DA CONQUISTA</v>
          </cell>
          <cell r="G643" t="str">
            <v>AVENIDA OLIVIA FLORES N 1180 Bairro: CANDEIAS CEP: 45000540</v>
          </cell>
          <cell r="H643">
            <v>23</v>
          </cell>
        </row>
        <row r="644">
          <cell r="D644">
            <v>1179223</v>
          </cell>
          <cell r="E644">
            <v>29456479</v>
          </cell>
          <cell r="F644" t="str">
            <v>COLEGIO ESTADUAL CAMILO DE JESUS LIMA TEMPO INTEGRAL</v>
          </cell>
          <cell r="G644" t="str">
            <v>AVENIDA POTIRAGUA N SN(00002) Bairro: PATAGÔNIA CEP: 45065580</v>
          </cell>
          <cell r="H644">
            <v>25</v>
          </cell>
        </row>
        <row r="645">
          <cell r="D645">
            <v>1125992</v>
          </cell>
          <cell r="E645">
            <v>29279887</v>
          </cell>
          <cell r="F645" t="str">
            <v>COLEGIO ESTADUAL DE TEMPO INTEGRAL DE VITORIA DA CONQUISTA</v>
          </cell>
          <cell r="G645" t="str">
            <v>AVENIDA ROSA CRUZ N S/N Bairro: CANDEIAS CEP: 45000735</v>
          </cell>
          <cell r="H645">
            <v>54</v>
          </cell>
        </row>
        <row r="646">
          <cell r="D646">
            <v>1179224</v>
          </cell>
          <cell r="E646">
            <v>29456487</v>
          </cell>
          <cell r="F646" t="str">
            <v>COLEGIO ESTADUAL DO CAMPO DE TEMPO INTEGRAL JOSE GONCALVES DISTRITO DE JOSE GONCALVES</v>
          </cell>
          <cell r="G646" t="str">
            <v>AV. LUIZ ALBERTO AMORIM SILVA N 1000 Bairro: DISTRITO JOSE GONCALVES CEP: 45115-000</v>
          </cell>
          <cell r="H646">
            <v>9</v>
          </cell>
        </row>
        <row r="647">
          <cell r="D647">
            <v>1176435</v>
          </cell>
          <cell r="E647">
            <v>29402830</v>
          </cell>
          <cell r="F647" t="str">
            <v>COLEGIO ESTADUAL DE TEMPO INTEGRAL PROFESSORA HELEUSA FIGUEIRA CAMARA</v>
          </cell>
          <cell r="G647" t="str">
            <v>AV OLIVIA FLORES - INOCOP I N S/N Bairro: CANDEIAS CEP: 45028610</v>
          </cell>
          <cell r="H647">
            <v>20</v>
          </cell>
        </row>
        <row r="648">
          <cell r="D648">
            <v>1179246</v>
          </cell>
          <cell r="E648">
            <v>29457491</v>
          </cell>
          <cell r="F648" t="str">
            <v>COLEGIO ESTADUAL DO CAMPO DA CABECEIRA DO RIO JIBOIA</v>
          </cell>
          <cell r="G648" t="str">
            <v>DISTRITO DE CABECEIRA DA JOBOIA N SN(00608) Bairro: DISTRITO CABECEIRA DA JIBOIA CEP: 45103970</v>
          </cell>
          <cell r="H648">
            <v>10</v>
          </cell>
        </row>
        <row r="649">
          <cell r="D649">
            <v>1125429</v>
          </cell>
          <cell r="E649">
            <v>29277990</v>
          </cell>
          <cell r="F649" t="str">
            <v>CENTRO TERRITORIAL DE EDUCACAO PROFISSIONAL DE VITORIA DA CONQUISTA</v>
          </cell>
          <cell r="G649" t="str">
            <v>ESTRADA DO BEM QUERER - KM 4 N SN(00046) Bairro: CANDEIAS CEP: 45031300</v>
          </cell>
          <cell r="H649">
            <v>47</v>
          </cell>
        </row>
        <row r="650">
          <cell r="D650">
            <v>1179822</v>
          </cell>
          <cell r="E650" t="str">
            <v>NÃO INFORMADO</v>
          </cell>
          <cell r="F650" t="str">
            <v>COLEGIO ESTADUAL DO CAMPO DE TEMPO INTEGRAL PROFESSORA ELISABETH MARIA COUTO</v>
          </cell>
          <cell r="G650" t="str">
            <v>RODOVIA BA DISTRITO INHOBIM N 639 Bairro: CENTRO CEP: 45000-010</v>
          </cell>
          <cell r="H650">
            <v>12</v>
          </cell>
        </row>
        <row r="651">
          <cell r="D651">
            <v>1125496</v>
          </cell>
          <cell r="E651">
            <v>29279810</v>
          </cell>
          <cell r="F651" t="str">
            <v>COLEGIO ESTADUAL DE TEMPO INTEGRAL ANISIO TEIXEIRA</v>
          </cell>
          <cell r="G651" t="str">
            <v>RUA ANISIO TEIXEIRA N S/N Bairro: SUMARE CEP: 45053565</v>
          </cell>
          <cell r="H651">
            <v>13</v>
          </cell>
        </row>
        <row r="652">
          <cell r="D652">
            <v>1125160</v>
          </cell>
          <cell r="E652">
            <v>29277809</v>
          </cell>
          <cell r="F652" t="str">
            <v>COLEGIO ESTADUAL DE TEMPO INTEGRAL JOSE SA NUNES</v>
          </cell>
          <cell r="G652" t="str">
            <v>RUA CARNEIRO DE CAMPOS - BAIRRO NOVO HORIZONTE N S/N Bairro: CENTRO CEP: 45000875</v>
          </cell>
          <cell r="H652">
            <v>25</v>
          </cell>
        </row>
        <row r="653">
          <cell r="D653">
            <v>1178119</v>
          </cell>
          <cell r="E653">
            <v>29433410</v>
          </cell>
          <cell r="F653" t="str">
            <v>COLEGIO ESTADUAL DE TEMPO INTEGRAL DOM CLIMERIO ALMEIDA DE ANDRADE</v>
          </cell>
          <cell r="G653" t="str">
            <v>RUA F N 987 Bairro: URBIS VI CEP: 45037434</v>
          </cell>
          <cell r="H653">
            <v>19</v>
          </cell>
        </row>
        <row r="654">
          <cell r="D654">
            <v>1179790</v>
          </cell>
          <cell r="E654">
            <v>29494737</v>
          </cell>
          <cell r="F654" t="str">
            <v>CENTRO DE APOIO PEDAGOGICO ESPECIALIZADO VITORIA DA CONQUISTA</v>
          </cell>
          <cell r="G654" t="str">
            <v>RUA H N S/N Bairro: URBIS CEP: 45050-015</v>
          </cell>
          <cell r="H654">
            <v>8</v>
          </cell>
        </row>
        <row r="655">
          <cell r="D655">
            <v>1125224</v>
          </cell>
          <cell r="E655">
            <v>29278112</v>
          </cell>
          <cell r="F655" t="str">
            <v>COLEGIO ESTADUAL KLEBER PACHECO DE OLIVEIRA PRISIONAL</v>
          </cell>
          <cell r="G655" t="str">
            <v>RUA H - URBIS II N 20 Bairro: BATEIAS CEP: 45052074</v>
          </cell>
          <cell r="H655">
            <v>15</v>
          </cell>
        </row>
        <row r="656">
          <cell r="D656">
            <v>1125399</v>
          </cell>
          <cell r="E656">
            <v>29277752</v>
          </cell>
          <cell r="F656" t="str">
            <v>COLEGIO POLIVALENTE DE VITORIA DA CONQUISTA DISTRITO DE PRADOSO</v>
          </cell>
          <cell r="G656" t="str">
            <v>RUA MANOEL VIANA NOVAIS N S/N Bairro: BRASIL CEP: 45000010</v>
          </cell>
          <cell r="H656">
            <v>13</v>
          </cell>
        </row>
        <row r="657">
          <cell r="D657">
            <v>1125461</v>
          </cell>
          <cell r="E657">
            <v>29279178</v>
          </cell>
          <cell r="F657" t="str">
            <v>COLEGIO ESTADUAL ADELMARIO PINHEIRO TEMPO INTEGRAL</v>
          </cell>
          <cell r="G657" t="str">
            <v>RUA PADRE JOSE DE ANCHIETA N S/N Bairro: ALTO MARON CEP: 45000010</v>
          </cell>
          <cell r="H657">
            <v>0</v>
          </cell>
        </row>
        <row r="658">
          <cell r="D658">
            <v>1178152</v>
          </cell>
          <cell r="E658">
            <v>29440173</v>
          </cell>
          <cell r="F658" t="str">
            <v>COLEGIO ESTADUAL ALBERICO GOMES SANTANA</v>
          </cell>
          <cell r="G658" t="str">
            <v>CABACEIRAS DO PARAGUAÇU N S/N Bairro: CENTRO CEP: 44345000</v>
          </cell>
          <cell r="H658">
            <v>29</v>
          </cell>
        </row>
        <row r="659">
          <cell r="D659">
            <v>1135394</v>
          </cell>
          <cell r="E659">
            <v>29163234</v>
          </cell>
          <cell r="F659" t="str">
            <v>COLEGIO ESTADUAL QUILOMBOLA DE TEMPO INTEGRAL DA BACIA DO IGUAPE</v>
          </cell>
          <cell r="G659" t="str">
            <v>AVENIDA GONCALO, COMUNIDADE QUILOMBOLA - N S/N Bairro: SANTIAGO DO IGUAPE CEP: 44300000</v>
          </cell>
          <cell r="H659">
            <v>9</v>
          </cell>
        </row>
        <row r="660">
          <cell r="D660">
            <v>1133715</v>
          </cell>
          <cell r="E660">
            <v>29162610</v>
          </cell>
          <cell r="F660" t="str">
            <v>COLEGIO ESTADUAL DE CACHOEIRA TEMPO INTEGRAL</v>
          </cell>
          <cell r="G660" t="str">
            <v>PRACA ARISTON MASCARENHAS N S/N Bairro: CENTRO CEP: 44300000</v>
          </cell>
          <cell r="H660">
            <v>21</v>
          </cell>
        </row>
        <row r="661">
          <cell r="D661">
            <v>1109059</v>
          </cell>
          <cell r="E661">
            <v>29163374</v>
          </cell>
          <cell r="F661" t="str">
            <v>COLEGIO ESTADUAL DO CAMPO DE TEMPO INTEGRAL DE CASTRO ALVES</v>
          </cell>
          <cell r="G661" t="str">
            <v>RUA DA CORRIDA - CENTRO N S/N Bairro: CENTRO CEP: 44500000</v>
          </cell>
          <cell r="H661">
            <v>19</v>
          </cell>
        </row>
        <row r="662">
          <cell r="D662">
            <v>1108893</v>
          </cell>
          <cell r="E662">
            <v>29164826</v>
          </cell>
          <cell r="F662" t="str">
            <v>COLEGIO ESTADUAL DE TEMPO INTEGRAL MANDINHO DE SOUZA ALMEIDA</v>
          </cell>
          <cell r="G662" t="str">
            <v>RUA JOSÉ CAMPOS N S/N Bairro: CENTRO CEP: 44540000</v>
          </cell>
          <cell r="H662">
            <v>18</v>
          </cell>
        </row>
        <row r="663">
          <cell r="D663">
            <v>1133405</v>
          </cell>
          <cell r="E663">
            <v>29165407</v>
          </cell>
          <cell r="F663" t="str">
            <v>COLEGIO ESTADUAL DOUTOR LAURO PASSOS</v>
          </cell>
          <cell r="G663" t="str">
            <v>NUCLEO HAB ALIOMAR BALEEIRO N 466 Bairro: ITAPICURU CEP: 44380000</v>
          </cell>
          <cell r="H663">
            <v>17</v>
          </cell>
        </row>
        <row r="664">
          <cell r="D664">
            <v>1133502</v>
          </cell>
          <cell r="E664">
            <v>29165555</v>
          </cell>
          <cell r="F664" t="str">
            <v>COLEGIO ESTADUAL LANDULFO ALVES DE ALMEIDA TEMPO INTEGRAL</v>
          </cell>
          <cell r="G664" t="str">
            <v>PRACA LANDULFO ALVES N 180 Bairro: SUZANA CEP: 44380000</v>
          </cell>
          <cell r="H664">
            <v>18</v>
          </cell>
        </row>
        <row r="665">
          <cell r="D665">
            <v>1133618</v>
          </cell>
          <cell r="E665">
            <v>29165253</v>
          </cell>
          <cell r="F665" t="str">
            <v>CENTRO TERRITORIAL DE EDUCACAO PROFISSIONAL RECONCAVO II ALBERTO TORRES</v>
          </cell>
          <cell r="G665" t="str">
            <v>RUA RUI BARBOSA N 832 Bairro: CENTRO CEP: 44380000</v>
          </cell>
          <cell r="H665">
            <v>78</v>
          </cell>
        </row>
        <row r="666">
          <cell r="D666">
            <v>1176464</v>
          </cell>
          <cell r="E666">
            <v>29391466</v>
          </cell>
          <cell r="F666" t="str">
            <v>COLEGIO ESTADUAL LUCIANO PASSOS TEMPO INTEGRAL</v>
          </cell>
          <cell r="G666" t="str">
            <v>RUA SEGUNDA TRAVESSA DA EMBRAPA N S/N Bairro: SUZANA CEP: 44380000</v>
          </cell>
          <cell r="H666">
            <v>18</v>
          </cell>
        </row>
        <row r="667">
          <cell r="D667">
            <v>1109164</v>
          </cell>
          <cell r="E667">
            <v>29166063</v>
          </cell>
          <cell r="F667" t="str">
            <v>COLEGIO ESTADUAL DE TEMPO INTEGRAL MARIA JURANDI OLIVEIRA BARRETO</v>
          </cell>
          <cell r="G667" t="str">
            <v>RUA MANOEL JOSE DA COSTA - CENTRO N S/N Bairro: CENTRO CEP: 44560000</v>
          </cell>
          <cell r="H667">
            <v>9</v>
          </cell>
        </row>
        <row r="668">
          <cell r="D668">
            <v>1134029</v>
          </cell>
          <cell r="E668">
            <v>29166314</v>
          </cell>
          <cell r="F668" t="str">
            <v>COLEGIO ESTADUAL DE TEMPO INTEGRAL PROFESSOR EDGARD SANTOS</v>
          </cell>
          <cell r="G668" t="str">
            <v>RUA MANOEL MACHADO PEDREIRA N 112 Bairro: CENTRO CEP: 44350000</v>
          </cell>
          <cell r="H668">
            <v>26</v>
          </cell>
        </row>
        <row r="669">
          <cell r="D669">
            <v>1178153</v>
          </cell>
          <cell r="E669">
            <v>29444896</v>
          </cell>
          <cell r="F669" t="str">
            <v>COLEGIO ESTADUAL DO CAMPO DE TEMPO INTEGRAL NOSSA SENHORA DA CONCEICAO</v>
          </cell>
          <cell r="G669" t="str">
            <v>FAZENDA ROSARIO N 95 Bairro: CENTRO CEP: 44420000</v>
          </cell>
          <cell r="H669">
            <v>10</v>
          </cell>
        </row>
        <row r="670">
          <cell r="D670">
            <v>1166222</v>
          </cell>
          <cell r="E670">
            <v>29168775</v>
          </cell>
          <cell r="F670" t="str">
            <v>COLEGIO ESTADUAL DO CAMPO KLEBER PACHECO DISTRITO SAO ROQUE DO PARAGUACU</v>
          </cell>
          <cell r="G670" t="str">
            <v>RUA DA SANTA CRUZ N 960 Bairro: CENTRO CEP: 44428000</v>
          </cell>
          <cell r="H670">
            <v>8</v>
          </cell>
        </row>
        <row r="671">
          <cell r="D671">
            <v>1133863</v>
          </cell>
          <cell r="E671">
            <v>29167388</v>
          </cell>
          <cell r="F671" t="str">
            <v>COLEGIO ESTADUAL DE TEMPO INTEGRAL DE MARAGOGIPE</v>
          </cell>
          <cell r="G671" t="str">
            <v>RUA JOSE MARTINS BARBOSA N S/N Bairro: BOIADAS CEP: 44420000</v>
          </cell>
          <cell r="H671">
            <v>22</v>
          </cell>
        </row>
        <row r="672">
          <cell r="D672">
            <v>1176201</v>
          </cell>
          <cell r="E672">
            <v>29375983</v>
          </cell>
          <cell r="F672" t="str">
            <v>CENTRO ESTADUAL DE EDUCACAO PROFISSIONAL DO VALE DO PARAGUACU COMUNIDADE QUILOMBOLA</v>
          </cell>
          <cell r="G672" t="str">
            <v>VILA DE CAPANEMA N S/N Bairro: VILA DE GUAI CEP: 44420000</v>
          </cell>
          <cell r="H672">
            <v>20</v>
          </cell>
        </row>
        <row r="673">
          <cell r="D673">
            <v>1178143</v>
          </cell>
          <cell r="E673">
            <v>29441641</v>
          </cell>
          <cell r="F673" t="str">
            <v>COLEGIO ESTADUAL DE TEMPO INTEGRAL EVANCLEIDE ALMEIDA SANTOS BARRETO</v>
          </cell>
          <cell r="G673" t="str">
            <v>RUA VEREADOR SALVADOR RIBEIRO N 102 Bairro: CENTRO CEP: 44575000</v>
          </cell>
          <cell r="H673">
            <v>10</v>
          </cell>
        </row>
        <row r="674">
          <cell r="D674">
            <v>1178001</v>
          </cell>
          <cell r="E674">
            <v>29417287</v>
          </cell>
          <cell r="F674" t="str">
            <v>COLEGIO ESTADUAL DO CAMPO MANOEL BENEDITO MASCARENHAS TEMPO INTEGRAL DISTRITO DE ITAPORA</v>
          </cell>
          <cell r="G674" t="str">
            <v>ESTRADA DE SÃO JOSÉ N S/N Bairro: CENTRO CEP: 44340000</v>
          </cell>
          <cell r="H674">
            <v>12</v>
          </cell>
        </row>
        <row r="675">
          <cell r="D675">
            <v>1135610</v>
          </cell>
          <cell r="E675">
            <v>29169160</v>
          </cell>
          <cell r="F675" t="str">
            <v>COLEGIO ESTADUAL JOAO BATISTA PEREIRA FRAGA TEMPO INTEGRAL</v>
          </cell>
          <cell r="G675" t="str">
            <v>RUA JÚLIO BORGES DOS SANTOS N S/N Bairro: CENTRO CEP: 44340000</v>
          </cell>
          <cell r="H675">
            <v>13</v>
          </cell>
        </row>
        <row r="676">
          <cell r="D676">
            <v>1145691</v>
          </cell>
          <cell r="E676">
            <v>29169607</v>
          </cell>
          <cell r="F676" t="str">
            <v>COLEGIO ESTADUAL DOUTOR JOSE MARCELINO DE SOUZA</v>
          </cell>
          <cell r="G676" t="str">
            <v>RUA CLEMENTE CALDAS - BAIRRO: MULUGUIS N 16 Bairro: MALUGUIS CEP: 44400000</v>
          </cell>
          <cell r="H676">
            <v>33</v>
          </cell>
        </row>
        <row r="677">
          <cell r="D677">
            <v>1109326</v>
          </cell>
          <cell r="E677">
            <v>29169615</v>
          </cell>
          <cell r="F677" t="str">
            <v>COLEGIO ESTADUAL GOVERNADOR LUIZ VIANA FILHO TEMPO INTEGRAL</v>
          </cell>
          <cell r="G677" t="str">
            <v>RUA PROFESSOR NAVARRO DE BRITO - BAIRRO: MURITIBA N S/N Bairro: MURITIBA CEP: 44400000</v>
          </cell>
          <cell r="H677">
            <v>23</v>
          </cell>
        </row>
        <row r="678">
          <cell r="D678">
            <v>1176467</v>
          </cell>
          <cell r="E678">
            <v>29400220</v>
          </cell>
          <cell r="F678" t="str">
            <v>COLEGIO ESTADUAL DE TEMPO INTEGRAL DE SALINAS DA MARGARIDA</v>
          </cell>
          <cell r="G678" t="str">
            <v>RUA PRESIDENTE VARGAS N S/N Bairro: CENTRO CEP: 44450000</v>
          </cell>
          <cell r="H678">
            <v>29</v>
          </cell>
        </row>
        <row r="679">
          <cell r="D679">
            <v>1134665</v>
          </cell>
          <cell r="E679">
            <v>29170877</v>
          </cell>
          <cell r="F679" t="str">
            <v>CENTRO ESTADUAL DE EDUCACAO PROFISSIONAL EM TURISMO DO LESTE BAIANO</v>
          </cell>
          <cell r="G679" t="str">
            <v>AVENIDA PAULINO A. DE ANDRADE N 59 Bairro: CENTRO CEP: 44200000</v>
          </cell>
          <cell r="H679">
            <v>17</v>
          </cell>
        </row>
        <row r="680">
          <cell r="D680">
            <v>1134568</v>
          </cell>
          <cell r="E680">
            <v>29170583</v>
          </cell>
          <cell r="F680" t="str">
            <v>COLEGIO ESTADUAL DE TEMPO INTEGRAL TEODORO SAMPAIO</v>
          </cell>
          <cell r="G680" t="str">
            <v>AV FERREIRA BANDEIRA N 352 Bairro: CENTRO CEP: 44200000</v>
          </cell>
          <cell r="H680">
            <v>26</v>
          </cell>
        </row>
        <row r="681">
          <cell r="D681">
            <v>1178052</v>
          </cell>
          <cell r="E681">
            <v>29426383</v>
          </cell>
          <cell r="F681" t="str">
            <v>COLEGIO ESTADUAL CASTRO ALVES TEMPO INTEGRAL DISTRITO DE ACUPE</v>
          </cell>
          <cell r="G681" t="str">
            <v>RUA EDVAL BARRETO N 00 Bairro: CENTRO CEP: 44200000</v>
          </cell>
          <cell r="H681">
            <v>9</v>
          </cell>
        </row>
        <row r="682">
          <cell r="D682">
            <v>1178262</v>
          </cell>
          <cell r="E682">
            <v>29432537</v>
          </cell>
          <cell r="F682" t="str">
            <v>COLEGIO ESTADUAL ANTONIO DOS SANTOS PAIM DISTRITO OLIVEIRA DOS CAMPINHOS</v>
          </cell>
          <cell r="G682" t="str">
            <v>RUA PROFESSORA NORMA MARQUES DE FREITAS N S/N Bairro: CENTRO CEP: 44215000</v>
          </cell>
          <cell r="H682">
            <v>7</v>
          </cell>
        </row>
        <row r="683">
          <cell r="D683">
            <v>1164564</v>
          </cell>
          <cell r="E683">
            <v>29171610</v>
          </cell>
          <cell r="F683" t="str">
            <v>COLEGIO ESTADUAL DE TEMPO INTEGRAL PROFESSOR CLOVIS ESEQUIEL DOS SANTOS</v>
          </cell>
          <cell r="G683" t="str">
            <v>LOTEAMENTO JARDIM BAHIA N S/N Bairro: CENTRO CEP: 44441306</v>
          </cell>
          <cell r="H683">
            <v>29</v>
          </cell>
        </row>
        <row r="684">
          <cell r="D684">
            <v>1109652</v>
          </cell>
          <cell r="E684">
            <v>29171601</v>
          </cell>
          <cell r="F684" t="str">
            <v>COLEGIO ESTADUAL FRANCISCO DA CONCEICAO MENEZES TEMPO INTEGRAL</v>
          </cell>
          <cell r="G684" t="str">
            <v>MACHADO BITTENCOURT N S/N Bairro: ANDAIA CEP: 44434536</v>
          </cell>
          <cell r="H684">
            <v>52</v>
          </cell>
        </row>
        <row r="685">
          <cell r="D685">
            <v>1178087</v>
          </cell>
          <cell r="E685">
            <v>29432626</v>
          </cell>
          <cell r="F685" t="str">
            <v>CENTRO TERRITORIAL DE EDUCACAO PROFISSIONAL DO RECONCAVO</v>
          </cell>
          <cell r="G685" t="str">
            <v>RUA DO AMPARO N S/N Bairro: CAJUEIRO CEP: 44436190</v>
          </cell>
          <cell r="H685">
            <v>49</v>
          </cell>
        </row>
        <row r="686">
          <cell r="D686">
            <v>1176152</v>
          </cell>
          <cell r="E686">
            <v>29337534</v>
          </cell>
          <cell r="F686" t="str">
            <v>CENTRO DE APOIO PEDAGOGICO ESPECIALIZADO LEAO AURELIO PIRES</v>
          </cell>
          <cell r="G686" t="str">
            <v>RUA TENENTE CORONEL BANDEIRA DE MELO N 180 Bairro: JARDIM BAHIA CEP: 44444032</v>
          </cell>
          <cell r="H686">
            <v>0</v>
          </cell>
        </row>
        <row r="687">
          <cell r="D687">
            <v>1134509</v>
          </cell>
          <cell r="E687">
            <v>29173531</v>
          </cell>
          <cell r="F687" t="str">
            <v>COLEGIO ESTADUAL DE TEMPO INTEGRAL SAO FELIPE</v>
          </cell>
          <cell r="G687" t="str">
            <v>RUA DR DJALMA ROCHA GALVAO N 51 Bairro: CENTRO CEP: 44550000</v>
          </cell>
          <cell r="H687">
            <v>32</v>
          </cell>
        </row>
        <row r="688">
          <cell r="D688">
            <v>1134657</v>
          </cell>
          <cell r="E688">
            <v>29172870</v>
          </cell>
          <cell r="F688" t="str">
            <v>COLEGIO ESTADUAL ROMULO GALVAO TEMPO INTEGRAL</v>
          </cell>
          <cell r="G688" t="str">
            <v>RUA SALVA VIDAS N 00033 Bairro: CENTRO CEP: 44360000</v>
          </cell>
          <cell r="H688">
            <v>15</v>
          </cell>
        </row>
        <row r="689">
          <cell r="D689">
            <v>1134932</v>
          </cell>
          <cell r="E689">
            <v>29174180</v>
          </cell>
          <cell r="F689" t="str">
            <v>CENTRO TERRITORIAL DE EDUCACAO PROFISSIONAL DO RECONCAVO JONIVAL LUCAS</v>
          </cell>
          <cell r="G689" t="str">
            <v>ANT. R. G-ATUAL R. FIRMINO ROSALVO LOPES N 71 Bairro: CENTRO CEP: 44530000</v>
          </cell>
          <cell r="H689">
            <v>22</v>
          </cell>
        </row>
        <row r="690">
          <cell r="D690">
            <v>1178265</v>
          </cell>
          <cell r="E690">
            <v>29981760</v>
          </cell>
          <cell r="F690" t="str">
            <v>COLEGIO ESTADUAL DO CAMPO ANATIVO DO SACRAMENTO DISTRITO MUCURI</v>
          </cell>
          <cell r="G690" t="str">
            <v>MURICI N 946 Bairro: CENTRO CEP: 44530000</v>
          </cell>
          <cell r="H690">
            <v>6</v>
          </cell>
        </row>
        <row r="691">
          <cell r="D691">
            <v>1138954</v>
          </cell>
          <cell r="E691">
            <v>29174546</v>
          </cell>
          <cell r="F691" t="str">
            <v>COLEGIO ESTADUAL DOUTOR ELIEL DA SILVA MARTINS TEMPO INTEGRAL</v>
          </cell>
          <cell r="G691" t="str">
            <v>RUA PARQUE DAS MANGUEIRAS N S/N Bairro: CENTRO CEP: 44530000</v>
          </cell>
          <cell r="H691">
            <v>18</v>
          </cell>
        </row>
        <row r="692">
          <cell r="D692">
            <v>1178053</v>
          </cell>
          <cell r="E692">
            <v>29432529</v>
          </cell>
          <cell r="F692" t="str">
            <v>COLEGIO ESTADUAL DE TEMPO INTEGRAL RICARDO CAMARA DA SILVA</v>
          </cell>
          <cell r="G692" t="str">
            <v>RUA DA VALA N S/N Bairro: CENTRO CEP: 44220000</v>
          </cell>
          <cell r="H692">
            <v>17</v>
          </cell>
        </row>
        <row r="693">
          <cell r="D693">
            <v>1178030</v>
          </cell>
          <cell r="E693">
            <v>29174805</v>
          </cell>
          <cell r="F693" t="str">
            <v>COLEGIO ESTADUAL NOSSA SENHORA DA CONCEICAO</v>
          </cell>
          <cell r="G693" t="str">
            <v>RUA ANTONIO INACIO BARRETO N SN(00079) Bairro: CENTRO 0050 CEP: 44565000</v>
          </cell>
          <cell r="H693">
            <v>15</v>
          </cell>
        </row>
        <row r="694">
          <cell r="D694">
            <v>1178051</v>
          </cell>
          <cell r="E694">
            <v>29425417</v>
          </cell>
          <cell r="F694" t="str">
            <v>COLEGIO ESTADUAL DE TEMPO INTEGRAL DE AIQUARA</v>
          </cell>
          <cell r="G694" t="str">
            <v>RUA ARILO NUNES FERREIRA N S/N Bairro: CENTRO CEP: 45220000</v>
          </cell>
          <cell r="H694">
            <v>8</v>
          </cell>
        </row>
        <row r="695">
          <cell r="D695">
            <v>1110758</v>
          </cell>
          <cell r="E695">
            <v>29223652</v>
          </cell>
          <cell r="F695" t="str">
            <v>COLEGIO ESTADUAL DE TEMPO INTEGRAL DOUTOR VASCO FILHO</v>
          </cell>
          <cell r="G695" t="str">
            <v>RUA ANTÔNIO DE ALMEIDA N 99998 Bairro: CENTRO CEP: 45355000</v>
          </cell>
          <cell r="H695">
            <v>17</v>
          </cell>
        </row>
        <row r="696">
          <cell r="D696">
            <v>1117310</v>
          </cell>
          <cell r="E696">
            <v>29293707</v>
          </cell>
          <cell r="F696" t="str">
            <v>COLEGIO ESTADUAL ANTONIO MOTA BITTENCOURT TEMPO INTEGRAL</v>
          </cell>
          <cell r="G696" t="str">
            <v>OLIVIA DE PAULA MATOS - BAIRRO: ALOÍSIO GALVÃO N S/N Bairro: ALOISIO GALVÃO CEP: 45560000</v>
          </cell>
          <cell r="H696">
            <v>13</v>
          </cell>
        </row>
        <row r="697">
          <cell r="D697">
            <v>1117221</v>
          </cell>
          <cell r="E697">
            <v>29268524</v>
          </cell>
          <cell r="F697" t="str">
            <v>COLEGIO ESTADUAL BOANOVENSE TEMPO INTEGRAL</v>
          </cell>
          <cell r="G697" t="str">
            <v>AVENIDA PADRE VICENTE SANTINAME - BAIRRO: DIOCL. COELHO SILVA N S/N Bairro: DIOCL. COELHO SILVA CEP: 45250000</v>
          </cell>
          <cell r="H697">
            <v>21</v>
          </cell>
        </row>
        <row r="698">
          <cell r="D698">
            <v>1116950</v>
          </cell>
          <cell r="E698">
            <v>29271967</v>
          </cell>
          <cell r="F698" t="str">
            <v>COLEGIO ESTADUAL DE TEMPO INTEGRAL DE DARIO MEIRA</v>
          </cell>
          <cell r="G698" t="str">
            <v>AVENIDA CAETANO BERNARDINO SANTANA - BAIRRO NOVA JERUSALÉM, N S/N Bairro: CENTRO CEP: 45590000</v>
          </cell>
          <cell r="H698">
            <v>16</v>
          </cell>
        </row>
        <row r="699">
          <cell r="D699">
            <v>1158882</v>
          </cell>
          <cell r="E699">
            <v>29299268</v>
          </cell>
          <cell r="F699" t="str">
            <v>COLEGIO ESTADUAL JOSE ARAUJO PEREIRA TEMPO INTEGRAL</v>
          </cell>
          <cell r="G699" t="str">
            <v>RUA JAMIL RIHAN - ZONA RURAL N 1 Bairro: CENTRO CEP: 45540000</v>
          </cell>
          <cell r="H699">
            <v>10</v>
          </cell>
        </row>
        <row r="700">
          <cell r="D700">
            <v>1117108</v>
          </cell>
          <cell r="E700">
            <v>29300762</v>
          </cell>
          <cell r="F700" t="str">
            <v>COLEGIO ESTADUAL DE IBIRATAIA TEMPO INTEGRAL</v>
          </cell>
          <cell r="G700" t="str">
            <v>RUA BOM JESUS - BAIRRO: MASSARANDUBA N 241 Bairro: MASSARANDUBA CEP: 45580000</v>
          </cell>
          <cell r="H700">
            <v>20</v>
          </cell>
        </row>
        <row r="701">
          <cell r="D701">
            <v>1178097</v>
          </cell>
          <cell r="E701">
            <v>29429781</v>
          </cell>
          <cell r="F701" t="str">
            <v>COLEGIO ESTADUAL DO CAMPO DE ALGODAO TEMPO INTEGRAL DISTRITO DE ALGODAO</v>
          </cell>
          <cell r="G701" t="str">
            <v>RUA FLORISVAL ABDON FAIR, SN N S/N Bairro: CENTRO CEP: 45580000</v>
          </cell>
          <cell r="H701">
            <v>8</v>
          </cell>
        </row>
        <row r="702">
          <cell r="D702">
            <v>1178377</v>
          </cell>
          <cell r="E702">
            <v>29848792</v>
          </cell>
          <cell r="F702" t="str">
            <v>CENTRO DE APOIO PEDAGOGICO ESPECIALIZADO DE IPIAU</v>
          </cell>
          <cell r="G702" t="str">
            <v>AVENIDA GETULIO VARGAS - BAIRRO: CENTRO N 303 Bairro: CENTRO CEP: 45570000</v>
          </cell>
          <cell r="H702">
            <v>0</v>
          </cell>
        </row>
        <row r="703">
          <cell r="D703">
            <v>1117035</v>
          </cell>
          <cell r="E703">
            <v>29303354</v>
          </cell>
          <cell r="F703" t="str">
            <v>COLEGIO ESTADUAL DE TEMPO INTEGRAL DE IPIAU</v>
          </cell>
          <cell r="G703" t="str">
            <v>AVENIDA GETULIO VARGAS N 845 Bairro: DEMOCRACIA CEP: 45570000</v>
          </cell>
          <cell r="H703">
            <v>21</v>
          </cell>
        </row>
        <row r="704">
          <cell r="D704">
            <v>1166621</v>
          </cell>
          <cell r="E704">
            <v>29303702</v>
          </cell>
          <cell r="F704" t="str">
            <v>CENTRO TERRITORIAL DE EDUCACAO PROFISSIONAL DO MEDIO RIO DAS CONTAS TEMPO INTEGRAL</v>
          </cell>
          <cell r="G704" t="str">
            <v>RODOVIA IPIAU-UBATA - KM 06 - BR 330 N S/N Bairro: CENTRO CEP: 45570000</v>
          </cell>
          <cell r="H704">
            <v>17</v>
          </cell>
        </row>
        <row r="705">
          <cell r="D705">
            <v>1176433</v>
          </cell>
          <cell r="E705">
            <v>29390532</v>
          </cell>
          <cell r="F705" t="str">
            <v>COMPLEXO INTEGRADO DE EDUCACAO BASICA PROFISSIONAL E TECNOLOGICA DE IPIAU</v>
          </cell>
          <cell r="G705" t="str">
            <v>RUA DOIS DE DEZEMBRO N S/N Bairro: SANTANA CEP: 45570000</v>
          </cell>
          <cell r="H705">
            <v>33</v>
          </cell>
        </row>
        <row r="706">
          <cell r="D706">
            <v>1178015</v>
          </cell>
          <cell r="E706">
            <v>29429005</v>
          </cell>
          <cell r="F706" t="str">
            <v>COLEGIO ESTADUAL PROFESSORA RENI MIRANDA FERREIRA TEMPO INTEGRAL</v>
          </cell>
          <cell r="G706" t="str">
            <v>RUA HELOISA CINTRA - BAIRRO: CENTRO N 4 Bairro: CENTRO CEP: 45230000</v>
          </cell>
          <cell r="H706">
            <v>25</v>
          </cell>
        </row>
        <row r="707">
          <cell r="D707">
            <v>1117434</v>
          </cell>
          <cell r="E707">
            <v>29307759</v>
          </cell>
          <cell r="F707" t="str">
            <v>COLEGIO ESTADUAL DE TEMPO INTEGRAL DULCE ALMEIDA</v>
          </cell>
          <cell r="G707" t="str">
            <v>RUA ABILIO LOPES DE MIRANDA - BAIRRO: CENTRO N S/N Bairro: CENTRO CEP: 45585000</v>
          </cell>
          <cell r="H707">
            <v>16</v>
          </cell>
        </row>
        <row r="708">
          <cell r="D708">
            <v>1110294</v>
          </cell>
          <cell r="E708">
            <v>29309034</v>
          </cell>
          <cell r="F708" t="str">
            <v>COLEGIO ESTADUAL DE TEMPO INTEGRAL JOAO GALVAO SOBRINHO</v>
          </cell>
          <cell r="G708" t="str">
            <v>AVENIDA PRESIDENTE MEDICI N 486 Bairro: CENTRO CEP: 45455000</v>
          </cell>
          <cell r="H708">
            <v>11</v>
          </cell>
        </row>
        <row r="709">
          <cell r="D709">
            <v>1177092</v>
          </cell>
          <cell r="E709">
            <v>29416604</v>
          </cell>
          <cell r="F709" t="str">
            <v>COLEGIO ESTADUAL PAULO FREIRE</v>
          </cell>
          <cell r="G709" t="str">
            <v>AVENIDA CESAR BORGES N S/N Bairro: JEQUIEZINHO CEP: 45200005</v>
          </cell>
          <cell r="H709">
            <v>28</v>
          </cell>
        </row>
        <row r="710">
          <cell r="D710">
            <v>1117698</v>
          </cell>
          <cell r="E710">
            <v>29228549</v>
          </cell>
          <cell r="F710" t="str">
            <v>COLEGIO ESTADUAL DE TEMPO INTEGRAL DE JEQUIE</v>
          </cell>
          <cell r="G710" t="str">
            <v>AVENIDA FRANZ GEDEON N S/N Bairro: JEQUIEZINHO CEP: 45200005</v>
          </cell>
          <cell r="H710">
            <v>54</v>
          </cell>
        </row>
        <row r="711">
          <cell r="D711">
            <v>1117736</v>
          </cell>
          <cell r="E711">
            <v>29229464</v>
          </cell>
          <cell r="F711" t="str">
            <v>COLEGIO ESTADUAL PROFESSOR FIRMO NUNES DE OLIVEIRA TEMPO INTEGRAL</v>
          </cell>
          <cell r="G711" t="str">
            <v>AVENIDA GOVERNADOR LOMANTO JÚNIOR N S/N Bairro: JOAQUIM ROMÃO CEP: 45200-565</v>
          </cell>
          <cell r="H711">
            <v>18</v>
          </cell>
        </row>
        <row r="712">
          <cell r="D712">
            <v>1179277</v>
          </cell>
          <cell r="E712">
            <v>29458994</v>
          </cell>
          <cell r="F712" t="str">
            <v>CENTRO REGIONAL DE ENSINO MEDIO COM INTERMEDIACAO TECNOLOGICA CEMIT MEDIO RIO DE CONTAS</v>
          </cell>
          <cell r="G712" t="str">
            <v>AVENIDA LIONS CLUB N S/N Bairro: JEQUIEZINHO CEP: 45208001</v>
          </cell>
          <cell r="H712">
            <v>22</v>
          </cell>
        </row>
        <row r="713">
          <cell r="D713">
            <v>1117868</v>
          </cell>
          <cell r="E713">
            <v>29227658</v>
          </cell>
          <cell r="F713" t="str">
            <v>COMPLEXO INTEGRADO DE EDUCACAO BASICA PROFISSIONAL E TECNOLOGICA DE JEQUIE</v>
          </cell>
          <cell r="G713" t="str">
            <v>AVENIDA LIONS CLUB N S/N Bairro: JEQUIEZINHO CEP: 45208441</v>
          </cell>
          <cell r="H713">
            <v>17</v>
          </cell>
        </row>
        <row r="714">
          <cell r="D714">
            <v>1117701</v>
          </cell>
          <cell r="E714">
            <v>29229324</v>
          </cell>
          <cell r="F714" t="str">
            <v>COLEGIO ESTADUAL DE TEMPO INTEGRAL PROFESSORA FARAILDES SANTOS</v>
          </cell>
          <cell r="G714" t="str">
            <v>PRAÇA CAPITÃO SILVINO N S/N Bairro: CURRAL NOVO CEP: 45202112</v>
          </cell>
          <cell r="H714">
            <v>10</v>
          </cell>
        </row>
        <row r="715">
          <cell r="D715">
            <v>1117850</v>
          </cell>
          <cell r="E715">
            <v>29229421</v>
          </cell>
          <cell r="F715" t="str">
            <v>COLEGIO ESTADUAL DE TEMPO INTEGRAL LUIZ NAVARRO DE BRITO</v>
          </cell>
          <cell r="G715" t="str">
            <v>PRACA NAVARRO DE BRITO, KM 3 BR 116 N S/N Bairro: KM-3 CEP: 45211110</v>
          </cell>
          <cell r="H715">
            <v>18</v>
          </cell>
        </row>
        <row r="716">
          <cell r="D716">
            <v>1179659</v>
          </cell>
          <cell r="E716">
            <v>29473900</v>
          </cell>
          <cell r="F716" t="str">
            <v>CENTRO JUVENIL DE CIENCIA E CULTURA CJCC JEQUIE</v>
          </cell>
          <cell r="G716" t="str">
            <v>RUA AUGUSTO MARQUES N 1629 Bairro: JEQUIEZINHO CEP: 45208325</v>
          </cell>
          <cell r="H716">
            <v>0</v>
          </cell>
        </row>
        <row r="717">
          <cell r="D717">
            <v>1178421</v>
          </cell>
          <cell r="E717">
            <v>29397324</v>
          </cell>
          <cell r="F717" t="str">
            <v>CENTRO DE APOIO PEDAGOGICO ESPECIALIZADO DE JEQUIE</v>
          </cell>
          <cell r="G717" t="str">
            <v>RUA CORONEL EROTILDES SOARES N S/N Bairro: SÃO JOSÉ CEP: 45203104</v>
          </cell>
          <cell r="H717">
            <v>0</v>
          </cell>
        </row>
        <row r="718">
          <cell r="D718">
            <v>1117663</v>
          </cell>
          <cell r="E718">
            <v>29229294</v>
          </cell>
          <cell r="F718" t="str">
            <v>COLEGIO ESTADUAL DOUTOR MILTON SANTOS COMUNIDADE QUILOMBOLA</v>
          </cell>
          <cell r="G718" t="str">
            <v>RUA DOM CLIMÉRIO N S/N Bairro: BARRO PRETO CEP: 45203644</v>
          </cell>
          <cell r="H718">
            <v>19</v>
          </cell>
        </row>
        <row r="719">
          <cell r="D719">
            <v>1176093</v>
          </cell>
          <cell r="E719">
            <v>29227690</v>
          </cell>
          <cell r="F719" t="str">
            <v>COLEGIO DA POLICIA MILITAR PROFESSOR POETA LUIS NEVES COTRIM</v>
          </cell>
          <cell r="G719" t="str">
            <v>RUA MARIA ADÉLIA MELHEM N S/N Bairro: JEQUIEZINHO CEP: 45208249</v>
          </cell>
          <cell r="H719">
            <v>36</v>
          </cell>
        </row>
        <row r="720">
          <cell r="D720">
            <v>1176664</v>
          </cell>
          <cell r="E720">
            <v>29408172</v>
          </cell>
          <cell r="F720" t="str">
            <v>COLEGIO ESTADUAL DE TEMPO INTEGRAL LUISA MAHIM</v>
          </cell>
          <cell r="G720" t="str">
            <v>RUA PROFESSOR RAIMUNDO DA COSTA N 100 Bairro: MANDACARU CEP: 45200005</v>
          </cell>
          <cell r="H720">
            <v>12</v>
          </cell>
        </row>
        <row r="721">
          <cell r="D721">
            <v>1117892</v>
          </cell>
          <cell r="E721">
            <v>29229529</v>
          </cell>
          <cell r="F721" t="str">
            <v>CENTRO ESTADUAL DE EDUCACAO PROFISSIONAL EM GESTAO E TECNOLOGIA DA INFORMACAO REGIS PACHECO</v>
          </cell>
          <cell r="G721" t="str">
            <v>RUA XV DE NOVEMBRO N S/N Bairro: CAMPO DO AMERICA CEP: 45200005</v>
          </cell>
          <cell r="H721">
            <v>90</v>
          </cell>
        </row>
        <row r="722">
          <cell r="D722">
            <v>1178260</v>
          </cell>
          <cell r="E722">
            <v>29457602</v>
          </cell>
          <cell r="F722" t="str">
            <v>COLEGIO ESTADUAL DE TEMPO INTEGRAL GILDA RAMOS DOS SANTOS</v>
          </cell>
          <cell r="G722" t="str">
            <v>MARGEM DA BR 330,KM 27 N S/N Bairro: CENTRO CEP: 45225000</v>
          </cell>
          <cell r="H722">
            <v>19</v>
          </cell>
        </row>
        <row r="723">
          <cell r="D723">
            <v>1118147</v>
          </cell>
          <cell r="E723">
            <v>29273790</v>
          </cell>
          <cell r="F723" t="str">
            <v>COLEGIO ESTADUAL PROFESSORA ALMERINDA MEIRA DO CARMO TEMPO INTEGRAL</v>
          </cell>
          <cell r="G723" t="str">
            <v>RUA HERCULES ALVES MEIRA N S/N Bairro: CENTRO CEP: 45240000</v>
          </cell>
          <cell r="H723">
            <v>19</v>
          </cell>
        </row>
        <row r="724">
          <cell r="D724">
            <v>1178083</v>
          </cell>
          <cell r="E724">
            <v>29429498</v>
          </cell>
          <cell r="F724" t="str">
            <v>COLEGIO ESTADUAL PROFESSORA MARIA LEAL LOPES TEMPO INTEGRAL</v>
          </cell>
          <cell r="G724" t="str">
            <v>BAIRRO NOVOS TEMPOS-AREA ESPECIAL N 145 Bairro: CENTRO CEP: 45452000</v>
          </cell>
          <cell r="H724">
            <v>12</v>
          </cell>
        </row>
        <row r="725">
          <cell r="D725">
            <v>1118406</v>
          </cell>
          <cell r="E725">
            <v>29314348</v>
          </cell>
          <cell r="F725" t="str">
            <v>COLEGIO ESTADUAL DE TEMPO INTEGRAL DE UBATA</v>
          </cell>
          <cell r="G725" t="str">
            <v>RUA LANDULFO ALVES - BAIRRO: CENTRO N 83 Bairro: CENTRO CEP: 45550000</v>
          </cell>
          <cell r="H725">
            <v>18</v>
          </cell>
        </row>
        <row r="726">
          <cell r="D726">
            <v>1178048</v>
          </cell>
          <cell r="E726">
            <v>29427541</v>
          </cell>
          <cell r="F726" t="str">
            <v>COLEGIO ESTADUAL DE BREJOLANDIA</v>
          </cell>
          <cell r="G726" t="str">
            <v>RUA AEROPORTO N S/N Bairro: CENTRO CEP: 47750000</v>
          </cell>
          <cell r="H726">
            <v>13</v>
          </cell>
        </row>
        <row r="727">
          <cell r="D727">
            <v>1131674</v>
          </cell>
          <cell r="E727">
            <v>29011507</v>
          </cell>
          <cell r="F727" t="str">
            <v>COLEGIO ESTADUAL DE TEMPO INTEGRAL RUY BARBOSA</v>
          </cell>
          <cell r="G727" t="str">
            <v>AVENIDA DUQUE DE CAXIAS N S/N Bairro: CENTRO CEP: 47730000</v>
          </cell>
          <cell r="H727">
            <v>16</v>
          </cell>
        </row>
        <row r="728">
          <cell r="D728">
            <v>1131607</v>
          </cell>
          <cell r="E728">
            <v>29011604</v>
          </cell>
          <cell r="F728" t="str">
            <v>COLEGIO ESTADUAL DE TEMPO INTEGRAL DE COCOS</v>
          </cell>
          <cell r="G728" t="str">
            <v>PRAÇA DA CULTURA N 35 Bairro: CENTRO CEP: 47680000</v>
          </cell>
          <cell r="H728">
            <v>32</v>
          </cell>
        </row>
        <row r="729">
          <cell r="D729">
            <v>1131534</v>
          </cell>
          <cell r="E729">
            <v>29012465</v>
          </cell>
          <cell r="F729" t="str">
            <v>COLEGIO ESTADUAL SAO JOAO DOS GERAIS TEMPO INTEGRAL</v>
          </cell>
          <cell r="G729" t="str">
            <v>RUA JUSCELINO KUBITSCHEK - BAIRRO: CENTRO N 54 Bairro: CENTRO CEP: 47690000</v>
          </cell>
          <cell r="H729">
            <v>26</v>
          </cell>
        </row>
        <row r="730">
          <cell r="D730">
            <v>1179830</v>
          </cell>
          <cell r="E730" t="str">
            <v>NÃO INFORMADO</v>
          </cell>
          <cell r="F730" t="str">
            <v>COLEGIO ESTADUAL DO CAMPO DE TEMPO INTEGRAL CENILDA SELMA SCHERRER STIMER</v>
          </cell>
          <cell r="G730" t="str">
            <v>RUA ALAMEDA SW N S/N Bairro: - CEP: 47650-000</v>
          </cell>
          <cell r="H730">
            <v>5</v>
          </cell>
        </row>
        <row r="731">
          <cell r="D731">
            <v>1131453</v>
          </cell>
          <cell r="E731">
            <v>29013275</v>
          </cell>
          <cell r="F731" t="str">
            <v>COLEGIO ESTADUAL DE TEMPO INTEGRAL DE CORRENTINA</v>
          </cell>
          <cell r="G731" t="str">
            <v>RUA HELVECIO ROCHA N 123 Bairro: CENTRO CEP: 47650000</v>
          </cell>
          <cell r="H731">
            <v>49</v>
          </cell>
        </row>
        <row r="732">
          <cell r="D732">
            <v>1141726</v>
          </cell>
          <cell r="E732">
            <v>29013887</v>
          </cell>
          <cell r="F732" t="str">
            <v>COLEGIO ESTADUAL DE TEMPO INTEGRAL MARIA DO SOCORRO PEREIRA DE MATOS</v>
          </cell>
          <cell r="G732" t="str">
            <v>AVENIDA FRANCISCO MOREIRA ALVES N 417 Bairro: CENTRO CEP: 47655000</v>
          </cell>
          <cell r="H732">
            <v>18</v>
          </cell>
        </row>
        <row r="733">
          <cell r="D733">
            <v>1132000</v>
          </cell>
          <cell r="E733">
            <v>29014433</v>
          </cell>
          <cell r="F733" t="str">
            <v>CENTRO TERRITORIAL DE EDUCACAO PROFISSIONAL DA BACIA DO RIO CORRENTE</v>
          </cell>
          <cell r="G733" t="str">
            <v>AV PROF ROBERTO SANTOS - BAIRRO: SAMBAIBA N 54 Bairro: SAMBAIBA CEP: 47640000</v>
          </cell>
          <cell r="H733">
            <v>32</v>
          </cell>
        </row>
        <row r="734">
          <cell r="D734">
            <v>1179821</v>
          </cell>
          <cell r="E734" t="str">
            <v>NÃO INFORMADO</v>
          </cell>
          <cell r="F734" t="str">
            <v>CENTRO REGIONAL DE ENSINO MEDIO COM INTERMEDIACAO TECNOLOGICA BACIA DO RIO CORRENTE</v>
          </cell>
          <cell r="G734" t="str">
            <v>RUA CAPITAO MARCELINO NASCIMENTO N 186 Bairro: CENTRO CEP: 47640-000</v>
          </cell>
          <cell r="H734">
            <v>0</v>
          </cell>
        </row>
        <row r="735">
          <cell r="D735">
            <v>1131860</v>
          </cell>
          <cell r="E735">
            <v>29015227</v>
          </cell>
          <cell r="F735" t="str">
            <v>COLEGIO ESTADUAL ROLANDO LARANJEIRA BARBOSA</v>
          </cell>
          <cell r="G735" t="str">
            <v>RUA GONCALVES LÊDO - BAIRRO: CENTRO N 065 Bairro: CENTRO CEP: 47640000</v>
          </cell>
          <cell r="H735">
            <v>38</v>
          </cell>
        </row>
        <row r="736">
          <cell r="D736">
            <v>1132158</v>
          </cell>
          <cell r="E736">
            <v>29015413</v>
          </cell>
          <cell r="F736" t="str">
            <v>COLEGIO ESTADUAL EDVALDO FLORES TEMPO INTEGRAL</v>
          </cell>
          <cell r="G736" t="str">
            <v>RUA PROFESSOR ARAÚJO - BAIRRO: ALTO SANTANA N S/N Bairro: ALTO SANTANA CEP: 47700000</v>
          </cell>
          <cell r="H736">
            <v>38</v>
          </cell>
        </row>
        <row r="737">
          <cell r="D737">
            <v>1167741</v>
          </cell>
          <cell r="E737">
            <v>29016339</v>
          </cell>
          <cell r="F737" t="str">
            <v>COLEGIO ESTADUAL DE TEMPO INTEGRAL RIO CORRENTE</v>
          </cell>
          <cell r="G737" t="str">
            <v>ESTRADA PARA ALAGOINHAS N S/N Bairro: CENTRO CEP: 47665000</v>
          </cell>
          <cell r="H737">
            <v>29</v>
          </cell>
        </row>
        <row r="738">
          <cell r="D738">
            <v>1131798</v>
          </cell>
          <cell r="E738">
            <v>29016916</v>
          </cell>
          <cell r="F738" t="str">
            <v>COLEGIO ESTADUAL DE TEMPO INTEGRAL SAO GONCALO</v>
          </cell>
          <cell r="G738" t="str">
            <v>BAIRRO ALTO DA COLINA N S/N Bairro: ALTO DA COLINA CEP: 40000-000</v>
          </cell>
          <cell r="H738">
            <v>24</v>
          </cell>
        </row>
        <row r="739">
          <cell r="D739">
            <v>1131739</v>
          </cell>
          <cell r="E739">
            <v>29009880</v>
          </cell>
          <cell r="F739" t="str">
            <v>COLEGIO ESTADUAL DE TEMPO INTEGRAL DE TABOCAS</v>
          </cell>
          <cell r="G739" t="str">
            <v>PRAÇA 31 DE MARÇO N S/N Bairro: CENTRO CEP: 47760000</v>
          </cell>
          <cell r="H739">
            <v>23</v>
          </cell>
        </row>
        <row r="740">
          <cell r="D740">
            <v>1179245</v>
          </cell>
          <cell r="E740">
            <v>29456886</v>
          </cell>
          <cell r="F740" t="str">
            <v>COLEGIO ESTADUAL INDIGENA DE TEMPO INTEGRAL SANTO ANTONIO DO PAMBU</v>
          </cell>
          <cell r="G740" t="str">
            <v>ALDEIA PAMBU N S/N Bairro: ALDEIA PAMBU CEP: 48680000</v>
          </cell>
          <cell r="H740">
            <v>6</v>
          </cell>
        </row>
        <row r="741">
          <cell r="D741">
            <v>1113960</v>
          </cell>
          <cell r="E741">
            <v>29032539</v>
          </cell>
          <cell r="F741" t="str">
            <v>COLEGIO ESTADUAL DE TEMPO INTEGRAL PROFESSORA MARIA DO SOCORRO GOMES POSSIDONIO</v>
          </cell>
          <cell r="G741" t="str">
            <v>RODOVIA BA 210 - BAIRRO: CENTRO N S/N Bairro: CENTRO CEP: 48680000</v>
          </cell>
          <cell r="H741">
            <v>22</v>
          </cell>
        </row>
        <row r="742">
          <cell r="D742">
            <v>1113927</v>
          </cell>
          <cell r="E742">
            <v>29033047</v>
          </cell>
          <cell r="F742" t="str">
            <v>COLEGIO ESTADUAL DO CAMPO JOSEFINA GOMES DE ARAUJO DISTRITO DE IBO</v>
          </cell>
          <cell r="G742" t="str">
            <v>RUA PLACIDO POSSIDONIO N S/N Bairro: CENTRO CEP: 48680000</v>
          </cell>
          <cell r="H742">
            <v>12</v>
          </cell>
        </row>
        <row r="743">
          <cell r="D743">
            <v>1113994</v>
          </cell>
          <cell r="E743">
            <v>29033187</v>
          </cell>
          <cell r="F743" t="str">
            <v>COLEGIO ESTADUAL MARIA DE LOURDES LIMA PEREIRA POVOADO DE TARRACHIL</v>
          </cell>
          <cell r="G743" t="str">
            <v>QUADRA A RUA 1 N S/N Bairro: CENTRO CEP: 48660000</v>
          </cell>
          <cell r="H743">
            <v>9</v>
          </cell>
        </row>
        <row r="744">
          <cell r="D744">
            <v>1178070</v>
          </cell>
          <cell r="E744">
            <v>29424526</v>
          </cell>
          <cell r="F744" t="str">
            <v>COLEGIO ESTADUAL DE TEMPO INTEGRAL SAO JOSE</v>
          </cell>
          <cell r="G744" t="str">
            <v>RUA DAS CASAS POPULARES SOL DO SERTÃO N S/N Bairro: CENTRO CEP: 48660000</v>
          </cell>
          <cell r="H744">
            <v>12</v>
          </cell>
        </row>
        <row r="745">
          <cell r="D745">
            <v>1179203</v>
          </cell>
          <cell r="E745">
            <v>29373018</v>
          </cell>
          <cell r="F745" t="str">
            <v>COLEGIO ESTADUAL INDIGENA MANOEL COELHO POVOADO BAIXA DAS PEDRAS</v>
          </cell>
          <cell r="G745" t="str">
            <v>ALDEIA KANTARURE - BAIRRO: BAIXA DAS PEDRAS N 19 Bairro: BAIXA DAS PEDRAS CEP: 48620000</v>
          </cell>
          <cell r="H745">
            <v>8</v>
          </cell>
        </row>
        <row r="746">
          <cell r="D746">
            <v>1179479</v>
          </cell>
          <cell r="E746">
            <v>29739624</v>
          </cell>
          <cell r="F746" t="str">
            <v>ESCOLA ESTADUAL INDIGENA JOSE MARTINS POVOADO BREJO DO BURGO</v>
          </cell>
          <cell r="G746" t="str">
            <v>ALDEIA PONTA D'AGUA POV BREJO DO BURGO - ZONA RURAL N S/N Bairro: COMUNIDADE PANKARARE CEP: 48620970</v>
          </cell>
          <cell r="H746">
            <v>8</v>
          </cell>
        </row>
        <row r="747">
          <cell r="D747">
            <v>1179204</v>
          </cell>
          <cell r="E747">
            <v>29366739</v>
          </cell>
          <cell r="F747" t="str">
            <v>COLEGIO ESTADUAL INDIGENA XUCURU KARIRI</v>
          </cell>
          <cell r="G747" t="str">
            <v>ALDEIA XUCURU KARIRI - POVOADO QUIXABA N SN(00247) Bairro: ALDEIA XUCURU KARIRI CEP: 48620000</v>
          </cell>
          <cell r="H747">
            <v>29</v>
          </cell>
        </row>
        <row r="748">
          <cell r="D748">
            <v>1179202</v>
          </cell>
          <cell r="E748">
            <v>29033950</v>
          </cell>
          <cell r="F748" t="str">
            <v>COLEGIO ESTADUAL INDIGENA SANTA RITA DE CASSIA FAZENDA GLORIA</v>
          </cell>
          <cell r="G748" t="str">
            <v>FAZENDA BATIDA N 03 Bairro: FAZENDA GLORIA CEP: 48620000</v>
          </cell>
          <cell r="H748">
            <v>10</v>
          </cell>
        </row>
        <row r="749">
          <cell r="D749">
            <v>1138504</v>
          </cell>
          <cell r="E749">
            <v>29034205</v>
          </cell>
          <cell r="F749" t="str">
            <v>COLEGIO ESTADUAL DE TEMPO INTEGRAL REIS MAGALHAES</v>
          </cell>
          <cell r="G749" t="str">
            <v>PRAÇA EDUARDO CAMPOS - BAIRRO: CENTRO N 27 Bairro: CENTRO CEP: 48620000</v>
          </cell>
          <cell r="H749">
            <v>22</v>
          </cell>
        </row>
        <row r="750">
          <cell r="D750">
            <v>1179123</v>
          </cell>
          <cell r="E750">
            <v>29354536</v>
          </cell>
          <cell r="F750" t="str">
            <v>COLEGIO ESTADUAL INDIGENA ANGELO PEREIRA XAVIER</v>
          </cell>
          <cell r="G750" t="str">
            <v>TERRA INDIGENA PANKARARE N 05 Bairro: BREJO DO BURGO CEP: 48620000</v>
          </cell>
          <cell r="H750">
            <v>41</v>
          </cell>
        </row>
        <row r="751">
          <cell r="D751">
            <v>1179669</v>
          </cell>
          <cell r="E751">
            <v>29493773</v>
          </cell>
          <cell r="F751" t="str">
            <v>ESCOLA ESTADUAL INDIGENA ANANIAS VITORIANO</v>
          </cell>
          <cell r="G751" t="str">
            <v>TERRA INDIGENA PANKARERÉ - ALDEIA SERROTA N S/N Bairro: CENTRO CEP: 48000-000</v>
          </cell>
          <cell r="H751">
            <v>12</v>
          </cell>
        </row>
        <row r="752">
          <cell r="D752">
            <v>1114265</v>
          </cell>
          <cell r="E752">
            <v>29034280</v>
          </cell>
          <cell r="F752" t="str">
            <v>COLEGIO ESTADUAL DE TEMPO INTEGRAL IRMA OLIVEIRA</v>
          </cell>
          <cell r="G752" t="str">
            <v>AV ANTONIO CARLOS MAGALHAES N 33 Bairro: CENTRO CEP: 48650000</v>
          </cell>
          <cell r="H752">
            <v>27</v>
          </cell>
        </row>
        <row r="753">
          <cell r="D753">
            <v>1118040</v>
          </cell>
          <cell r="E753">
            <v>29034990</v>
          </cell>
          <cell r="F753" t="str">
            <v>COLEGIO ESTADUAL DE TEMPO INTEGRAL QUITERIA MARIA DE JESUS</v>
          </cell>
          <cell r="G753" t="str">
            <v>AV 13 DE MAIO - BAIRRO: TANCREDO NEVES I N 152 Bairro: TANCREDO NEVES I CEP: 48609020</v>
          </cell>
          <cell r="H753">
            <v>15</v>
          </cell>
        </row>
        <row r="754">
          <cell r="D754">
            <v>1176426</v>
          </cell>
          <cell r="E754">
            <v>29389976</v>
          </cell>
          <cell r="F754" t="str">
            <v>COLEGIO ESTADUAL PAULO FREIRE</v>
          </cell>
          <cell r="G754" t="str">
            <v>AVENIDA DOS ESTUDANTES N 28 Bairro: CENTRO CEP: 48605205</v>
          </cell>
          <cell r="H754">
            <v>34</v>
          </cell>
        </row>
        <row r="755">
          <cell r="D755">
            <v>1114257</v>
          </cell>
          <cell r="E755">
            <v>29034922</v>
          </cell>
          <cell r="F755" t="str">
            <v>CENTRO TERRITORIAL DE EDUCACAO PROFISSIONAL DE ITAPARICA</v>
          </cell>
          <cell r="G755" t="str">
            <v>AVENIDA DOS ESTUDANTES N SN(01245) Bairro: CENTRO CEP: 48605205</v>
          </cell>
          <cell r="H755">
            <v>44</v>
          </cell>
        </row>
        <row r="756">
          <cell r="D756">
            <v>1117779</v>
          </cell>
          <cell r="E756">
            <v>29035007</v>
          </cell>
          <cell r="F756" t="str">
            <v>COLEGIO ESTADUAL DE TEMPO INTEGRAL DE PAULO AFONSO</v>
          </cell>
          <cell r="G756" t="str">
            <v>AVENIDA JOSÉ HEMETÉRIO DE CARVALHO - BAIRRO: CENTRO N 1512 Bairro: CENTRO CEP: 48601320</v>
          </cell>
          <cell r="H756">
            <v>28</v>
          </cell>
        </row>
        <row r="757">
          <cell r="D757">
            <v>1174292</v>
          </cell>
          <cell r="E757">
            <v>29034965</v>
          </cell>
          <cell r="F757" t="str">
            <v>COLEGIO ESTADUAL CARLINA BARBOSA DE DEUS</v>
          </cell>
          <cell r="G757" t="str">
            <v>RUA DA HARMONIA N 700 Bairro: CHESF CEP: 48608490</v>
          </cell>
          <cell r="H757">
            <v>36</v>
          </cell>
        </row>
        <row r="758">
          <cell r="D758">
            <v>1176143</v>
          </cell>
          <cell r="E758">
            <v>29332230</v>
          </cell>
          <cell r="F758" t="str">
            <v>CENTRO TERRITORIAL DE EDUCACAO PROFISSIONAL ITAPARICA II WILSON PEREIRA</v>
          </cell>
          <cell r="G758" t="str">
            <v>RUA WILSON PEREIRA N 255 Bairro: TANCREDO NEVES III CEP: 48610412</v>
          </cell>
          <cell r="H758">
            <v>36</v>
          </cell>
        </row>
        <row r="759">
          <cell r="D759">
            <v>1114133</v>
          </cell>
          <cell r="E759">
            <v>29036046</v>
          </cell>
          <cell r="F759" t="str">
            <v>COLEGIO ESTADUAL DULCINA CRUZ LIMA</v>
          </cell>
          <cell r="G759" t="str">
            <v>RUA JOSE ROSA DE ALMEIDA - BAIRRO: CENTRO N S/N Bairro: CENTRO CEP: 48630000</v>
          </cell>
          <cell r="H759">
            <v>14</v>
          </cell>
        </row>
        <row r="760">
          <cell r="D760">
            <v>1178006</v>
          </cell>
          <cell r="E760">
            <v>29423708</v>
          </cell>
          <cell r="F760" t="str">
            <v>COLEGIO ESTADUAL INDIGENA DE TEMPO INTEGRAL CAPITAO FRANCISCO RODELAS</v>
          </cell>
          <cell r="G760" t="str">
            <v>RUA L 18 - BAIRRO: CENTRO N 855 Bairro: CENTRO CEP: 48630000</v>
          </cell>
          <cell r="H760">
            <v>24</v>
          </cell>
        </row>
        <row r="761">
          <cell r="D761">
            <v>1164998</v>
          </cell>
          <cell r="E761">
            <v>29047501</v>
          </cell>
          <cell r="F761" t="str">
            <v>COLEGIO ESTADUAL DO CAMPO DE TEMPO INTEGRAL DE ANDORINHA</v>
          </cell>
          <cell r="G761" t="str">
            <v>RUA X - BAIRRO: VILA PEIXE N 45 Bairro: VILA PEIXE CEP: 48990000</v>
          </cell>
          <cell r="H761">
            <v>20</v>
          </cell>
        </row>
        <row r="762">
          <cell r="D762">
            <v>1119577</v>
          </cell>
          <cell r="E762">
            <v>29048184</v>
          </cell>
          <cell r="F762" t="str">
            <v>COLEGIO ESTADUAL DE TEMPO INTEGRAL DE ANTONIO GONCALVES</v>
          </cell>
          <cell r="G762" t="str">
            <v>RUA TRANSMISSÃO - BAIRRO: LAGO AZUL N S/N Bairro: LAGO AZUL CEP: 44780000</v>
          </cell>
          <cell r="H762">
            <v>12</v>
          </cell>
        </row>
        <row r="763">
          <cell r="D763">
            <v>1122020</v>
          </cell>
          <cell r="E763">
            <v>29069106</v>
          </cell>
          <cell r="F763" t="str">
            <v>COLEGIO ESTADUAL DO CAMPO ROMULO GALVAO TEMPO INTEGRAL</v>
          </cell>
          <cell r="G763" t="str">
            <v>RUA DA ESPERANÇA, PRAÇA DA SAUDADE - BAIRRO: CENTRO N S/N Bairro: CENTRO CEP: 44750000</v>
          </cell>
          <cell r="H763">
            <v>17</v>
          </cell>
        </row>
        <row r="764">
          <cell r="D764">
            <v>1179314</v>
          </cell>
          <cell r="E764">
            <v>29461510</v>
          </cell>
          <cell r="F764" t="str">
            <v>COLEGIO ESTADUAL QUILOMBOLA DE SAO TOME TEMPO INTEGRAL COMUNIDADE QUILOMBOLA DISTRITO SAO TOME</v>
          </cell>
          <cell r="G764" t="str">
            <v>DISTRITO DE SAO TOME N SN(00007) Bairro: DISTRITO DE SAO TOME CEP: 44790970</v>
          </cell>
          <cell r="H764">
            <v>12</v>
          </cell>
        </row>
        <row r="765">
          <cell r="D765">
            <v>1179606</v>
          </cell>
          <cell r="E765">
            <v>29470579</v>
          </cell>
          <cell r="F765" t="str">
            <v>COLEGIO ESTADUAL QUILOMBOLA LUIS JOSE DOS SANTOS DISTRITO DE LAGE DOS NEGROS TEMPO INTEGRAL</v>
          </cell>
          <cell r="G765" t="str">
            <v>PRINCIPAL N SN(00859) Bairro: CENTRO CEP: 44790974</v>
          </cell>
          <cell r="H765">
            <v>20</v>
          </cell>
        </row>
        <row r="766">
          <cell r="D766">
            <v>1119828</v>
          </cell>
          <cell r="E766">
            <v>29050057</v>
          </cell>
          <cell r="F766" t="str">
            <v>COLEGIO ESTADUAL DO CAMPO PROFESSORA HILDA MONTEIRO MENEZES TEMPO INTEGRAL</v>
          </cell>
          <cell r="G766" t="str">
            <v>RUA BELO HORIZONTE - BAIRRO: CENTRO N 250 Bairro: CENTRO CEP: 44790000</v>
          </cell>
          <cell r="H766">
            <v>51</v>
          </cell>
        </row>
        <row r="767">
          <cell r="D767">
            <v>1121172</v>
          </cell>
          <cell r="E767">
            <v>29050910</v>
          </cell>
          <cell r="F767" t="str">
            <v>COLEGIO ESTADUAL DE TEMPO INTEGRAL CECENTINO PEREIRA MAIA</v>
          </cell>
          <cell r="G767" t="str">
            <v>AVENIDA EUDALDO MOTA N S/N Bairro: CENTRO CEP: 44775000</v>
          </cell>
          <cell r="H767">
            <v>24</v>
          </cell>
        </row>
        <row r="768">
          <cell r="D768">
            <v>1176700</v>
          </cell>
          <cell r="E768">
            <v>29419468</v>
          </cell>
          <cell r="F768" t="str">
            <v>CENTRO TERRITORIAL DE EDUCACAO PROFISSIONAL DO PIEMONTE NORTE DO ITAPICURU TEMPO INTEGRAL</v>
          </cell>
          <cell r="G768" t="str">
            <v>BA 407 N SN(00104) Bairro: CENTRO CEP: 48960000</v>
          </cell>
          <cell r="H768">
            <v>38</v>
          </cell>
        </row>
        <row r="769">
          <cell r="D769">
            <v>1120257</v>
          </cell>
          <cell r="E769">
            <v>29053544</v>
          </cell>
          <cell r="F769" t="str">
            <v>COLEGIO ESTADUAL DO CAMPO PETRONIO PORTELA DISTRITO DE PILAR TEMPO INTEGRAL</v>
          </cell>
          <cell r="G769" t="str">
            <v>RUA DO PATURI QD 30 LOTE 01 -DISTRITO DE PILAR N 115 Bairro: CENTRO CEP: 48967000</v>
          </cell>
          <cell r="H769">
            <v>12</v>
          </cell>
        </row>
        <row r="770">
          <cell r="D770">
            <v>1140452</v>
          </cell>
          <cell r="E770">
            <v>29055075</v>
          </cell>
          <cell r="F770" t="str">
            <v>COLEGIO ESTADUAL DO CAMPO DE TEMPO INTEGRAL DE CARNAIBA</v>
          </cell>
          <cell r="G770" t="str">
            <v>RUA DA AREIA - SERRA DA CARNAÍBA N SN(00113) Bairro: CENTRO CEP: 44770000</v>
          </cell>
          <cell r="H770">
            <v>13</v>
          </cell>
        </row>
        <row r="771">
          <cell r="D771">
            <v>1144032</v>
          </cell>
          <cell r="E771">
            <v>29055067</v>
          </cell>
          <cell r="F771" t="str">
            <v>COLEGIO ESTADUAL DE TEMPO INTEGRAL DE PINDOBACU</v>
          </cell>
          <cell r="G771" t="str">
            <v>RUA FRANCISCO ROCHA - BAIRRO -LAJE N S/N Bairro: CENTRO CEP: 44770000</v>
          </cell>
          <cell r="H771">
            <v>16</v>
          </cell>
        </row>
        <row r="772">
          <cell r="D772">
            <v>1164947</v>
          </cell>
          <cell r="E772">
            <v>29076846</v>
          </cell>
          <cell r="F772" t="str">
            <v>COLEGIO ESTADUAL DE TEMPO INTEGRAL NELSON MAIA</v>
          </cell>
          <cell r="G772" t="str">
            <v>AVENIDA LOMANTO JÚNIOR N 1606 Bairro: CONTORNO CEP: 44755000</v>
          </cell>
          <cell r="H772">
            <v>28</v>
          </cell>
        </row>
        <row r="773">
          <cell r="D773">
            <v>1178104</v>
          </cell>
          <cell r="E773">
            <v>29433517</v>
          </cell>
          <cell r="F773" t="str">
            <v>COLEGIO MODELO LUIS EDUARDO MAGALHAES TEMPO INTEGRAL</v>
          </cell>
          <cell r="G773" t="str">
            <v>AVENIDA ANTONIO CARLOS MAGALHAES N SN(00016) Bairro: CENTRO CEP: 48970000</v>
          </cell>
          <cell r="H773">
            <v>13</v>
          </cell>
        </row>
        <row r="774">
          <cell r="D774">
            <v>1179286</v>
          </cell>
          <cell r="E774">
            <v>29461529</v>
          </cell>
          <cell r="F774" t="str">
            <v>CENTRO REGIONAL DE ENSINO MEDIO COM INTERMEDIACOO TECNOLOGICA CEMIT DO PIEMONTE NORTE DO ITAPICURU</v>
          </cell>
          <cell r="G774" t="str">
            <v>AVENIDA DA AGRICULTURA N S/N Bairro: DERBA CEP: 48970970</v>
          </cell>
          <cell r="H774">
            <v>22</v>
          </cell>
        </row>
        <row r="775">
          <cell r="D775">
            <v>1179287</v>
          </cell>
          <cell r="E775">
            <v>29461871</v>
          </cell>
          <cell r="F775" t="str">
            <v>CENTRO JUVENIL DE CIENCIA E CULTURA CJCC SENHOR DO BOMFIM</v>
          </cell>
          <cell r="G775" t="str">
            <v>CANTIDIO DUARTE N 87 Bairro: GAMBOA CEP: 48970000</v>
          </cell>
          <cell r="H775">
            <v>0</v>
          </cell>
        </row>
        <row r="776">
          <cell r="D776">
            <v>1120923</v>
          </cell>
          <cell r="E776">
            <v>29056144</v>
          </cell>
          <cell r="F776" t="str">
            <v>COLEGIO ESTADUAL TEIXEIRA DE FREITAS TEMPO INTEGRAL</v>
          </cell>
          <cell r="G776" t="str">
            <v>RUA ANTONIO LAURINDO - BAIRRO: CENTRO N 324 Bairro: CENTRO CEP: 48970000</v>
          </cell>
          <cell r="H776">
            <v>21</v>
          </cell>
        </row>
        <row r="777">
          <cell r="D777">
            <v>1121261</v>
          </cell>
          <cell r="E777">
            <v>29055393</v>
          </cell>
          <cell r="F777" t="str">
            <v>COLEGIO ESTADUAL DE TEMPO INTEGRAL SENHOR DO BONFIM</v>
          </cell>
          <cell r="G777" t="str">
            <v>RUA FLORIANO PEIXOTO - BAIRRO: CENTRO N 150 Bairro: CENTRO CEP: 48970000</v>
          </cell>
          <cell r="H777">
            <v>20</v>
          </cell>
        </row>
        <row r="778">
          <cell r="D778">
            <v>1164602</v>
          </cell>
          <cell r="E778">
            <v>29055385</v>
          </cell>
          <cell r="F778" t="str">
            <v>CENTRO ESTADUAL DE EDUCACAO PROFISSIONAL PROFESSOR PAULO BATISTA MACHADO</v>
          </cell>
          <cell r="G778" t="str">
            <v>RUA PAULO BRAGA N 99 Bairro: OLARIA CEP: 48970-000</v>
          </cell>
          <cell r="H778">
            <v>53</v>
          </cell>
        </row>
        <row r="779">
          <cell r="D779">
            <v>1121156</v>
          </cell>
          <cell r="E779">
            <v>29056780</v>
          </cell>
          <cell r="F779" t="str">
            <v>COLEGIO ESTADUAL DO CAMPO PROF MARIANA AGOSTINHO DE OLIVEIRA TEMPO INTEGRAL DISTRITO IGARA</v>
          </cell>
          <cell r="G779" t="str">
            <v>RUA SAO JOAO - BAIRRO: IGARA N SN(00113) Bairro: IGARA CEP: 48970000</v>
          </cell>
          <cell r="H779">
            <v>10</v>
          </cell>
        </row>
        <row r="780">
          <cell r="D780">
            <v>1144261</v>
          </cell>
          <cell r="E780">
            <v>29056616</v>
          </cell>
          <cell r="F780" t="str">
            <v>CENTRO DE APOIO PEDAGOGICO ESPECIALIZADO SENHOR DO BONFIM</v>
          </cell>
          <cell r="G780" t="str">
            <v>TRAVESSA JOSÉ COELHO - BAIRRO: OLARIA N S/N Bairro: OLARIA CEP: 48970000</v>
          </cell>
          <cell r="H780">
            <v>29</v>
          </cell>
        </row>
        <row r="781">
          <cell r="D781">
            <v>1177090</v>
          </cell>
          <cell r="E781">
            <v>29413680</v>
          </cell>
          <cell r="F781" t="str">
            <v>COLEGIO ESTADUAL CAMACARI</v>
          </cell>
          <cell r="G781" t="str">
            <v>AV DEP. LUIS EDUARDO MAGALHAES, Nº S/N N SN(00037) Bairro: CENTRO CEP: 42800071</v>
          </cell>
          <cell r="H781">
            <v>46</v>
          </cell>
        </row>
        <row r="782">
          <cell r="D782">
            <v>1102259</v>
          </cell>
          <cell r="E782">
            <v>29175518</v>
          </cell>
          <cell r="F782" t="str">
            <v>COLEGIO ESTADUAL DE TEMPO INTEGRAL MASCARENHAS DE CAMACARI</v>
          </cell>
          <cell r="G782" t="str">
            <v>AVENIDA DO CANAL, Nº S/N N S/N Bairro: GLEBA A CEP: 42800087</v>
          </cell>
          <cell r="H782">
            <v>65</v>
          </cell>
        </row>
        <row r="783">
          <cell r="D783">
            <v>1178400</v>
          </cell>
          <cell r="E783">
            <v>29982758</v>
          </cell>
          <cell r="F783" t="str">
            <v>COLEGIO ESTADUAL DE TEMPO INTEGRAL DE VILAS DE ABRANTES</v>
          </cell>
          <cell r="G783" t="str">
            <v>AVENIDA TIRADENTES, Nº N S/N Bairro: VILA DE ABRANTES CEP: 42827762</v>
          </cell>
          <cell r="H783">
            <v>52</v>
          </cell>
        </row>
        <row r="784">
          <cell r="D784">
            <v>1178420</v>
          </cell>
          <cell r="E784">
            <v>29397863</v>
          </cell>
          <cell r="F784" t="str">
            <v>COLEGIO ESTADUAL PROFESSORA NADIR ARAUJO COPQUE</v>
          </cell>
          <cell r="G784" t="str">
            <v>ESTRADA DO COCO, KM 23, Nº N SN(00134) Bairro: AREMBEPE CEP: 42830026</v>
          </cell>
          <cell r="H784">
            <v>32</v>
          </cell>
        </row>
        <row r="785">
          <cell r="D785">
            <v>1178399</v>
          </cell>
          <cell r="E785">
            <v>29362016</v>
          </cell>
          <cell r="F785" t="str">
            <v>COLEGIO ESTADUAL DE TEMPO INTEGRAL DE MONTE GORDO</v>
          </cell>
          <cell r="G785" t="str">
            <v>ESTRADA VELHA DE MONTE GORDO N S/N Bairro: MONTE GORDO CEP: 42839818</v>
          </cell>
          <cell r="H785">
            <v>26</v>
          </cell>
        </row>
        <row r="786">
          <cell r="D786">
            <v>1176611</v>
          </cell>
          <cell r="E786">
            <v>29447348</v>
          </cell>
          <cell r="F786" t="str">
            <v>CENTRO TERRITORIAL DE EDUCACAO PROFISSIONAL DA REGIAO METROPOLITANA</v>
          </cell>
          <cell r="G786" t="str">
            <v>RUA DA RODOVIÁRIA N 142 Bairro: CENTRO CEP: 42800089</v>
          </cell>
          <cell r="H786">
            <v>43</v>
          </cell>
        </row>
        <row r="787">
          <cell r="D787">
            <v>1178445</v>
          </cell>
          <cell r="E787">
            <v>29448018</v>
          </cell>
          <cell r="F787" t="str">
            <v>COLEGIO ESTADUAL DE TEMPO INTEGRAL DE BARRA DE POJUCA</v>
          </cell>
          <cell r="G787" t="str">
            <v>RUA ELISIO NETO, Nº N SN(02064) Bairro: BARRA DE POJUCA CEP: 42807069</v>
          </cell>
          <cell r="H787">
            <v>25</v>
          </cell>
        </row>
        <row r="788">
          <cell r="D788">
            <v>1101961</v>
          </cell>
          <cell r="E788">
            <v>29175771</v>
          </cell>
          <cell r="F788" t="str">
            <v>COLEGIO ESTADUAL DE TEMPO INTEGRAL GONCALO MUNIZ</v>
          </cell>
          <cell r="G788" t="str">
            <v>RUA IBICARAÍ, PRAÇA SANTA LUZIA, GLEBA C N S/N Bairro: GLEBA C CEP: 42806-120</v>
          </cell>
          <cell r="H788">
            <v>44</v>
          </cell>
        </row>
        <row r="789">
          <cell r="D789">
            <v>1104707</v>
          </cell>
          <cell r="E789">
            <v>29175950</v>
          </cell>
          <cell r="F789" t="str">
            <v>COLEGIO ESTADUAL POLIVALENTE DE CAMACARI</v>
          </cell>
          <cell r="G789" t="str">
            <v>RUA SANTA BERNADETE, Nº 16 N 16 Bairro: CENTRO CEP: 42800035</v>
          </cell>
          <cell r="H789">
            <v>48</v>
          </cell>
        </row>
        <row r="790">
          <cell r="D790">
            <v>1104863</v>
          </cell>
          <cell r="E790">
            <v>29176808</v>
          </cell>
          <cell r="F790" t="str">
            <v>COLEGIO ESTADUAL LUIZ VIANA FILHO</v>
          </cell>
          <cell r="G790" t="str">
            <v>RUA DESEMBAGADOR TEIXEIRA DE FREITAS N 00010 Bairro: PITANGA CEP: 43800990</v>
          </cell>
          <cell r="H790">
            <v>23</v>
          </cell>
        </row>
        <row r="791">
          <cell r="D791">
            <v>1103719</v>
          </cell>
          <cell r="E791">
            <v>29177090</v>
          </cell>
          <cell r="F791" t="str">
            <v>COLEGIO ESTADUAL OURO NEGRO</v>
          </cell>
          <cell r="G791" t="str">
            <v>RUA DOS MISSIONARIOS, SN N S/N Bairro: CENTRO CEP: 43810000</v>
          </cell>
          <cell r="H791">
            <v>17</v>
          </cell>
        </row>
        <row r="792">
          <cell r="D792">
            <v>1176410</v>
          </cell>
          <cell r="E792">
            <v>29383234</v>
          </cell>
          <cell r="F792" t="str">
            <v>COLEGIO DA POLICIA MILITAR FRANCISCO PEDRO DE OLIVEIRA TEMPO INTEGRAL</v>
          </cell>
          <cell r="G792" t="str">
            <v>RUA GUANABARA - C. DE ABASTECIMENTO N S/N Bairro: CENTRO CEP: 43810310</v>
          </cell>
          <cell r="H792">
            <v>31</v>
          </cell>
        </row>
        <row r="793">
          <cell r="D793">
            <v>1104669</v>
          </cell>
          <cell r="E793">
            <v>29176409</v>
          </cell>
          <cell r="F793" t="str">
            <v>CENTRO ESTADUAL DE EDUCACAO PROFISSIONAL DE CANDEIAS</v>
          </cell>
          <cell r="G793" t="str">
            <v>RUA JOSE XAVIER N S/N Bairro: SANTO ANTONIO CEP: 43800990</v>
          </cell>
          <cell r="H793">
            <v>30</v>
          </cell>
        </row>
        <row r="794">
          <cell r="D794">
            <v>1177099</v>
          </cell>
          <cell r="E794">
            <v>29415969</v>
          </cell>
          <cell r="F794" t="str">
            <v>COLEGIO ESTADUAL CIDADE DE CANDEIAS</v>
          </cell>
          <cell r="G794" t="str">
            <v>RUA JURACY VEIGA RODOVIA BA 522KM N 10 Bairro: DOM AVELAR CEP: 43805970</v>
          </cell>
          <cell r="H794">
            <v>21</v>
          </cell>
        </row>
        <row r="795">
          <cell r="D795">
            <v>1178035</v>
          </cell>
          <cell r="E795">
            <v>29427959</v>
          </cell>
          <cell r="F795" t="str">
            <v>COLEGIO ESTADUAL PROFESSOR EDILSON SOUTO FREIRE TEMPO INTEGRAL</v>
          </cell>
          <cell r="G795" t="str">
            <v>HOLANDA N 188 Bairro: URBIS CEP: 42850000</v>
          </cell>
          <cell r="H795">
            <v>36</v>
          </cell>
        </row>
        <row r="796">
          <cell r="D796">
            <v>1179670</v>
          </cell>
          <cell r="E796">
            <v>29475082</v>
          </cell>
          <cell r="F796" t="str">
            <v>CENTRO TERRITORIAL DE EDUCACAO PROFISSIONAL DE DIAS D AVILA TEMPO INTEGRAL</v>
          </cell>
          <cell r="G796" t="str">
            <v>RUA DA MANGUEIRA N 499 Bairro: CENTRO CEP: 42850000</v>
          </cell>
          <cell r="H796">
            <v>66</v>
          </cell>
        </row>
        <row r="797">
          <cell r="D797">
            <v>1102453</v>
          </cell>
          <cell r="E797">
            <v>29177812</v>
          </cell>
          <cell r="F797" t="str">
            <v>COLEGIO ESTADUAL DE TEMPO INTEGRAL ERNESTO CARNEIRO RIBEIRO</v>
          </cell>
          <cell r="G797" t="str">
            <v>AVENIDA BEIRA MAR - PONTA DE AREIA N S/N Bairro: CENTRO CEP: 44460000</v>
          </cell>
          <cell r="H797">
            <v>31</v>
          </cell>
        </row>
        <row r="798">
          <cell r="D798">
            <v>1100809</v>
          </cell>
          <cell r="E798">
            <v>29178231</v>
          </cell>
          <cell r="F798" t="str">
            <v>COLEGIO ESTADUAL BARTOLOMEU DE GUSMAO</v>
          </cell>
          <cell r="G798" t="str">
            <v>AVENIDA BRIGADEIRO MÁRIO EPINGAUS N S/N Bairro: CENTRO CEP: 42703560</v>
          </cell>
          <cell r="H798">
            <v>30</v>
          </cell>
        </row>
        <row r="799">
          <cell r="D799">
            <v>1100256</v>
          </cell>
          <cell r="E799">
            <v>29178320</v>
          </cell>
          <cell r="F799" t="str">
            <v>COLEGIO ESTADUAL ALFREDO AGOSTINHO DE DEUS</v>
          </cell>
          <cell r="G799" t="str">
            <v>AVENIDA FORTALEZA N 00009 Bairro: CENTRO CEP: 42738595</v>
          </cell>
          <cell r="H799">
            <v>37</v>
          </cell>
        </row>
        <row r="800">
          <cell r="D800">
            <v>1110081</v>
          </cell>
          <cell r="E800">
            <v>29178584</v>
          </cell>
          <cell r="F800" t="str">
            <v>COLEGIO ESTADUAL FRANCISCO PEREIRA FRANCO</v>
          </cell>
          <cell r="G800" t="str">
            <v>PARQUE SAO PAULO N S/N Bairro: ITINGA CEP: 42740490</v>
          </cell>
          <cell r="H800">
            <v>21</v>
          </cell>
        </row>
        <row r="801">
          <cell r="D801">
            <v>1178431</v>
          </cell>
          <cell r="E801">
            <v>29398673</v>
          </cell>
          <cell r="F801" t="str">
            <v>CENTRO ESTADUAL DE EDUCACAO PROFISSIONAL EM TECNOLOGIA INFORMACAO E COMUNICACAO</v>
          </cell>
          <cell r="G801" t="str">
            <v>RUA EUVALDO SANTOS LEITE N S/N Bairro: CENTRO CEP: 42702230</v>
          </cell>
          <cell r="H801">
            <v>51</v>
          </cell>
        </row>
        <row r="802">
          <cell r="D802">
            <v>1176364</v>
          </cell>
          <cell r="E802">
            <v>29359635</v>
          </cell>
          <cell r="F802" t="str">
            <v>COLEGIO ESTADUAL HERMANO GOUVEIA NETO</v>
          </cell>
          <cell r="G802" t="str">
            <v>RUA LOTEAMENTO VIDA NOVA N S/N Bairro: VIDA NOVA CEP: 42717820</v>
          </cell>
          <cell r="H802">
            <v>33</v>
          </cell>
        </row>
        <row r="803">
          <cell r="D803">
            <v>1100477</v>
          </cell>
          <cell r="E803">
            <v>29178487</v>
          </cell>
          <cell r="F803" t="str">
            <v>COLEGIO ESTADUAL AMERICO SIMAS</v>
          </cell>
          <cell r="G803" t="str">
            <v>RUA MANOEL SILVESTRE LEITE N SN(00656) Bairro: CENTRO CEP: 42703050</v>
          </cell>
          <cell r="H803">
            <v>23</v>
          </cell>
        </row>
        <row r="804">
          <cell r="D804">
            <v>1102470</v>
          </cell>
          <cell r="E804">
            <v>29178550</v>
          </cell>
          <cell r="F804" t="str">
            <v>COLEGIO ESTADUAL DE TEMPO INTEGRAL DE PORTAO</v>
          </cell>
          <cell r="G804" t="str">
            <v>RUA QUEIRA DEUS N S/N Bairro: PORTAO CEP: 42713990</v>
          </cell>
          <cell r="H804">
            <v>23</v>
          </cell>
        </row>
        <row r="805">
          <cell r="D805">
            <v>1101147</v>
          </cell>
          <cell r="E805">
            <v>29179220</v>
          </cell>
          <cell r="F805" t="str">
            <v>COLEGIO ESTADUAL ANTONIO BALBINO TEMPO INTEGRAL</v>
          </cell>
          <cell r="G805" t="str">
            <v>AVENIDA 13 DE JUNHO N S/N Bairro: CENTRO CEP: 42600000</v>
          </cell>
          <cell r="H805">
            <v>22</v>
          </cell>
        </row>
        <row r="806">
          <cell r="D806">
            <v>1176073</v>
          </cell>
          <cell r="E806">
            <v>29160227</v>
          </cell>
          <cell r="F806" t="str">
            <v>COLEGIO ESTADUAL ALAOR COUTINHO TEMPO INTEGRAL</v>
          </cell>
          <cell r="G806" t="str">
            <v>POVOADO DE PRAIA DO FORTE - ASSUZINHO/P DO FORTE N S/N Bairro: ASSUZINHO CEP: 48280000</v>
          </cell>
          <cell r="H806">
            <v>23</v>
          </cell>
        </row>
        <row r="807">
          <cell r="D807">
            <v>1134134</v>
          </cell>
          <cell r="E807">
            <v>29159539</v>
          </cell>
          <cell r="F807" t="str">
            <v>COLEGIO ESTADUAL DE TEMPO INTEGRAL DE MATA DE SAO JOAO</v>
          </cell>
          <cell r="G807" t="str">
            <v>RUA LAURINDO RÉGIS N 661 Bairro: CENTRO CEP: 48280000</v>
          </cell>
          <cell r="H807">
            <v>30</v>
          </cell>
        </row>
        <row r="808">
          <cell r="D808">
            <v>1166354</v>
          </cell>
          <cell r="E808">
            <v>29160502</v>
          </cell>
          <cell r="F808" t="str">
            <v>COLEGIO ESTADUAL PADRE JOAO MONTEZ</v>
          </cell>
          <cell r="G808" t="str">
            <v>PRACA JURACY MAGALHAES N S/N Bairro: CENTRO CEP: 48120000</v>
          </cell>
          <cell r="H808">
            <v>27</v>
          </cell>
        </row>
        <row r="809">
          <cell r="D809">
            <v>1176461</v>
          </cell>
          <cell r="E809">
            <v>29391253</v>
          </cell>
          <cell r="F809" t="str">
            <v>COLEGIO ESTADUAL LUIS EDUARDO MAGALHAES TEMPO INTEGRAL</v>
          </cell>
          <cell r="G809" t="str">
            <v>RUA CONSELHEIRO CHAVES - CENTRO N S/N Bairro: CENTRO CEP: 48120000</v>
          </cell>
          <cell r="H809">
            <v>23</v>
          </cell>
        </row>
        <row r="810">
          <cell r="D810">
            <v>1178325</v>
          </cell>
          <cell r="E810">
            <v>29842727</v>
          </cell>
          <cell r="F810" t="str">
            <v>COLEGIO ESTADUAL DE TEMPO INTEGRAL SAO DANIEL COMBONI</v>
          </cell>
          <cell r="G810" t="str">
            <v>2 TRAVESSA MOISES MENDES N 02 Bairro: SUSSUARANA CEP: 41213000</v>
          </cell>
          <cell r="H810">
            <v>47</v>
          </cell>
        </row>
        <row r="811">
          <cell r="D811">
            <v>1103506</v>
          </cell>
          <cell r="E811">
            <v>29187346</v>
          </cell>
          <cell r="F811" t="str">
            <v>ESCOLA PROFESSOR ROBERTO SANTOS</v>
          </cell>
          <cell r="G811" t="str">
            <v>3ª ETAPA DO CASTELO BRANCO N 538 Bairro: CASTELO BRANCO CEP: 40313010</v>
          </cell>
          <cell r="H811">
            <v>14</v>
          </cell>
        </row>
        <row r="812">
          <cell r="D812">
            <v>1176377</v>
          </cell>
          <cell r="E812">
            <v>29357861</v>
          </cell>
          <cell r="F812" t="str">
            <v>COLEGIO ESTADUAL THALES DE AZEVEDO</v>
          </cell>
          <cell r="G812" t="str">
            <v>ADELAIDE FERNANDES DA COSTA N S/N Bairro: COSTA AZUL CEP: 41760040</v>
          </cell>
          <cell r="H812">
            <v>46</v>
          </cell>
        </row>
        <row r="813">
          <cell r="D813">
            <v>1101333</v>
          </cell>
          <cell r="E813">
            <v>29185351</v>
          </cell>
          <cell r="F813" t="str">
            <v>COLEGIO ESTADUAL LEDA JESUINO DOS SANTOS TEMPO INTEGRAL</v>
          </cell>
          <cell r="G813" t="str">
            <v>ALMIRANTE ALVES CAMARA N S/N Bairro: ENGENHO VELHO DE BROTAS CEP: 40243000</v>
          </cell>
          <cell r="H813">
            <v>10</v>
          </cell>
        </row>
        <row r="814">
          <cell r="D814">
            <v>1100400</v>
          </cell>
          <cell r="E814">
            <v>29182689</v>
          </cell>
          <cell r="F814" t="str">
            <v>COLEGIO ESTADUAL ALMIRANTE BARROSO</v>
          </cell>
          <cell r="G814" t="str">
            <v>ALMIRANTE TAMANDARÉ N 01 Bairro: PARIPE CEP: 40800480</v>
          </cell>
          <cell r="H814">
            <v>60</v>
          </cell>
        </row>
        <row r="815">
          <cell r="D815">
            <v>1176095</v>
          </cell>
          <cell r="E815">
            <v>29336473</v>
          </cell>
          <cell r="F815" t="str">
            <v>COLEGIO ESTADUAL PROFESSOR CARLOS ALBERTO CERQUEIRA</v>
          </cell>
          <cell r="G815" t="str">
            <v>ANA MARIANI BITTENCOURT N 387 Bairro: SAO CAETANO CEP: 40390570</v>
          </cell>
          <cell r="H815">
            <v>26</v>
          </cell>
        </row>
        <row r="816">
          <cell r="D816">
            <v>1100493</v>
          </cell>
          <cell r="E816">
            <v>29190720</v>
          </cell>
          <cell r="F816" t="str">
            <v>COLEGIO ESTADUAL DANIEL LISBOA</v>
          </cell>
          <cell r="G816" t="str">
            <v>ARTUR GONZALEZ N 00181 Bairro: PAU DA LIMA CEP: 40000990</v>
          </cell>
          <cell r="H816">
            <v>24</v>
          </cell>
        </row>
        <row r="817">
          <cell r="D817">
            <v>1100337</v>
          </cell>
          <cell r="E817">
            <v>29189012</v>
          </cell>
          <cell r="F817" t="str">
            <v>COLEGIO ESTADUAL DOUTOR AILTON PINTO DE ANDRADE</v>
          </cell>
          <cell r="G817" t="str">
            <v>ATERRO DO JOANES N SN(00062) Bairro: LOBATO CEP: 40470690</v>
          </cell>
          <cell r="H817">
            <v>39</v>
          </cell>
        </row>
        <row r="818">
          <cell r="D818">
            <v>1176206</v>
          </cell>
          <cell r="E818">
            <v>29357829</v>
          </cell>
          <cell r="F818" t="str">
            <v>COLEGIO ESTADUAL DALVA MATOS TEMPO INTEGRAL</v>
          </cell>
          <cell r="G818" t="str">
            <v>ATERRO JOANES CENTRO OESTE, SN N S/N Bairro: LOBATO CEP: 40470690</v>
          </cell>
          <cell r="H818">
            <v>10</v>
          </cell>
        </row>
        <row r="819">
          <cell r="D819">
            <v>1100434</v>
          </cell>
          <cell r="E819">
            <v>29182077</v>
          </cell>
          <cell r="F819" t="str">
            <v>COLEGIO ESTADUAL ALIPIO FRANCA</v>
          </cell>
          <cell r="G819" t="str">
            <v>AV BONFIM - DENDEZEIROS N 0200 Bairro: BONFIM CEP: 40415000</v>
          </cell>
          <cell r="H819">
            <v>54</v>
          </cell>
        </row>
        <row r="820">
          <cell r="D820">
            <v>1179480</v>
          </cell>
          <cell r="E820" t="str">
            <v>NÃO INFORMADO</v>
          </cell>
          <cell r="F820" t="str">
            <v>CENTRO ESTADUAL DE REFERENCIA DO ENSINO MEDIO COM INTERMEDIACAO TECNOLOGICA CEMITEC</v>
          </cell>
          <cell r="G820" t="str">
            <v>AV. DIVINO ESPÍRITO SANTO DO SALVADOR N S/N Bairro: SÃO MARCOS CEP: 41250420</v>
          </cell>
          <cell r="H820">
            <v>0</v>
          </cell>
        </row>
        <row r="821">
          <cell r="D821">
            <v>1174713</v>
          </cell>
          <cell r="E821">
            <v>29191211</v>
          </cell>
          <cell r="F821" t="str">
            <v>COLEGIO ESTADUAL DE APLICACAO ANISIO TEIXEIRA TEMPO INTEGRAL</v>
          </cell>
          <cell r="G821" t="str">
            <v>AV. DIVINO ESPÍRITO SANTO DO SALVADOR, N S/N Bairro: SÃO MARCOS CEP: 41700-000</v>
          </cell>
          <cell r="H821">
            <v>31</v>
          </cell>
        </row>
        <row r="822">
          <cell r="D822">
            <v>1100540</v>
          </cell>
          <cell r="E822">
            <v>29189241</v>
          </cell>
          <cell r="F822" t="str">
            <v>COLEGIO ESTADUAL ANFRISIA SANTIAGO TEMPO INTEGRAL</v>
          </cell>
          <cell r="G822" t="str">
            <v>AVENIDA AFRANIO PEIXOTO N S/N Bairro: COUTOS CEP: 40750090</v>
          </cell>
          <cell r="H822">
            <v>18</v>
          </cell>
        </row>
        <row r="823">
          <cell r="D823">
            <v>1102992</v>
          </cell>
          <cell r="E823">
            <v>29182158</v>
          </cell>
          <cell r="F823" t="str">
            <v>COLEGIO ESTADUAL EVARISTO DA VEIGA TEMPO INTEGRAL</v>
          </cell>
          <cell r="G823" t="str">
            <v>AVENIDA ANITA GARIBALDI N 393 Bairro: ONDINA CEP: 40170700</v>
          </cell>
          <cell r="H823">
            <v>12</v>
          </cell>
        </row>
        <row r="824">
          <cell r="D824">
            <v>1102046</v>
          </cell>
          <cell r="E824">
            <v>29182190</v>
          </cell>
          <cell r="F824" t="str">
            <v>COLEGIO DA POLICIA MILITAR JOAO FLORENCIO GOMES</v>
          </cell>
          <cell r="G824" t="str">
            <v>AVENIDA BEIRA MAR N 00481 Bairro: RIBEIRA CEP: 40420340</v>
          </cell>
          <cell r="H824">
            <v>30</v>
          </cell>
        </row>
        <row r="825">
          <cell r="D825">
            <v>1104650</v>
          </cell>
          <cell r="E825">
            <v>29181429</v>
          </cell>
          <cell r="F825" t="str">
            <v>COLEGIO DA POLICIA MILITAR UNIDADE I DENDEZEIROS TEMPO INTEGRAL</v>
          </cell>
          <cell r="G825" t="str">
            <v>AVENIDA BONFIM N S/N Bairro: BONFIM CEP: 40415000</v>
          </cell>
          <cell r="H825">
            <v>63</v>
          </cell>
        </row>
        <row r="826">
          <cell r="D826">
            <v>1179805</v>
          </cell>
          <cell r="E826">
            <v>29494010</v>
          </cell>
          <cell r="F826" t="str">
            <v>COLEGIO ESTADUAL ANA NERY</v>
          </cell>
          <cell r="G826" t="str">
            <v>AVENIDA DIVINO ESPIRITO SANTO DO SALVADOR-ANÍSIO TEIXEIRA -IAT N S/N Bairro: SÃO MARCOS CEP: 41256-090</v>
          </cell>
          <cell r="H826">
            <v>0</v>
          </cell>
        </row>
        <row r="827">
          <cell r="D827">
            <v>1101872</v>
          </cell>
          <cell r="E827">
            <v>29182166</v>
          </cell>
          <cell r="F827" t="str">
            <v>COLEGIO ESTADUAL GOES CALMON TEMPO INTEGRAL</v>
          </cell>
          <cell r="G827" t="str">
            <v>AVENIDA DOM JOAO VI N 131 Bairro: BROTAS CEP: 40000990</v>
          </cell>
          <cell r="H827">
            <v>29</v>
          </cell>
        </row>
        <row r="828">
          <cell r="D828">
            <v>1103107</v>
          </cell>
          <cell r="E828">
            <v>29193532</v>
          </cell>
          <cell r="F828" t="str">
            <v>COLEGIO ESTADUAL MARECHAL MASCARENHAS DE MORAIS</v>
          </cell>
          <cell r="G828" t="str">
            <v>AVENIDA DORIVAL CAYMMI - V.DO EX- COMBATENTES N S/N Bairro: ITAPUA CEP: 41635151</v>
          </cell>
          <cell r="H828">
            <v>26</v>
          </cell>
        </row>
        <row r="829">
          <cell r="D829">
            <v>1179208</v>
          </cell>
          <cell r="E829">
            <v>29460026</v>
          </cell>
          <cell r="F829" t="str">
            <v>CENTRO JUVENIL DE CIENCIA E CULTURA CJCC CENTRAL</v>
          </cell>
          <cell r="G829" t="str">
            <v>AVENIDA JOANA ANGÉLICA N S/N Bairro: NAZARE CEP: 40040455</v>
          </cell>
          <cell r="H829">
            <v>0</v>
          </cell>
        </row>
        <row r="830">
          <cell r="D830">
            <v>1176075</v>
          </cell>
          <cell r="E830">
            <v>29193999</v>
          </cell>
          <cell r="F830" t="str">
            <v>CENTRO EDUCACIONAL PELA ARTE HORA DA CRIANCA</v>
          </cell>
          <cell r="G830" t="str">
            <v>AVENIDA JURACY MAGALHAES JUNIOR - PARQUE LUCAIA N S/N Bairro: RIO VERMELHO CEP: 41940060</v>
          </cell>
          <cell r="H830">
            <v>0</v>
          </cell>
        </row>
        <row r="831">
          <cell r="D831">
            <v>1100167</v>
          </cell>
          <cell r="E831">
            <v>29188903</v>
          </cell>
          <cell r="F831" t="str">
            <v>COLEGIO ESTADUAL ABILIO CESAR BORGES TEMPO INTEGRAL</v>
          </cell>
          <cell r="G831" t="str">
            <v>AVENIDA LUIZ TARQUINIO N 83 Bairro: ROMA CEP: 40414120</v>
          </cell>
          <cell r="H831">
            <v>0</v>
          </cell>
        </row>
        <row r="832">
          <cell r="D832">
            <v>1178076</v>
          </cell>
          <cell r="E832">
            <v>29436877</v>
          </cell>
          <cell r="F832" t="str">
            <v>COLEGIO ESTADUAL SATELITE</v>
          </cell>
          <cell r="G832" t="str">
            <v>AVENIDA ORLANDO GOMES N 1094 Bairro: PIATÃ CEP: 40000990</v>
          </cell>
          <cell r="H832">
            <v>18</v>
          </cell>
        </row>
        <row r="833">
          <cell r="D833">
            <v>1178323</v>
          </cell>
          <cell r="E833">
            <v>29882729</v>
          </cell>
          <cell r="F833" t="str">
            <v>CENTRO ESTADUAL DE EDUCACAO PROFISSIONAL EMPREENDE BAHIA</v>
          </cell>
          <cell r="G833" t="str">
            <v>AVENIDA OSCAR PONTES N S/N Bairro: AGUA DE MENINOS CEP: 40460130</v>
          </cell>
          <cell r="H833">
            <v>40</v>
          </cell>
        </row>
        <row r="834">
          <cell r="D834">
            <v>1176389</v>
          </cell>
          <cell r="E834">
            <v>29437377</v>
          </cell>
          <cell r="F834" t="str">
            <v>COLEGIO DA POLICIA MILITAR UNIDADE II LOBATO TEMPO INTEGRAL</v>
          </cell>
          <cell r="G834" t="str">
            <v>AVENIDA PENISULA DO JOANES N S/N Bairro: LOBATO CEP: 40483040</v>
          </cell>
          <cell r="H834">
            <v>44</v>
          </cell>
        </row>
        <row r="835">
          <cell r="D835">
            <v>1103905</v>
          </cell>
          <cell r="E835">
            <v>29182735</v>
          </cell>
          <cell r="F835" t="str">
            <v>COLEGIO ESTADUAL RUBEN DARIO TEMPO INTEGRAL</v>
          </cell>
          <cell r="G835" t="str">
            <v>AVENIDA SAN MARTIN - RETIRO N 00342 Bairro: SAN MARTIN CEP: 41253090</v>
          </cell>
          <cell r="H835">
            <v>35</v>
          </cell>
        </row>
        <row r="836">
          <cell r="D836">
            <v>1104600</v>
          </cell>
          <cell r="E836">
            <v>29182174</v>
          </cell>
          <cell r="F836" t="str">
            <v>COLEGIO ESTADUAL DE TEMPO INTEGRAL PROFESSOR PEDRO PAULO MARQUES E MARQUES</v>
          </cell>
          <cell r="G836" t="str">
            <v>AVENIDA SÃO CRISTÓVÃO N 1100 Bairro: SAO CRISTOVAO CEP: 41500-360</v>
          </cell>
          <cell r="H836">
            <v>34</v>
          </cell>
        </row>
        <row r="837">
          <cell r="D837">
            <v>1176392</v>
          </cell>
          <cell r="E837">
            <v>29374677</v>
          </cell>
          <cell r="F837" t="str">
            <v>ESCOLA ESTADUAL SEVERINO VIEIRA TEMPO INTEGRAL</v>
          </cell>
          <cell r="G837" t="str">
            <v>AV.JOANA ANGÉLICA N 232 Bairro: NAZARE CEP: 40050001</v>
          </cell>
          <cell r="H837">
            <v>11</v>
          </cell>
        </row>
        <row r="838">
          <cell r="D838">
            <v>1103514</v>
          </cell>
          <cell r="E838">
            <v>29181542</v>
          </cell>
          <cell r="F838" t="str">
            <v>CENTRO ESTADUAL DE EDUCACAO PROFISSIONAL EM GESTAO SEVERINO VIEIRA</v>
          </cell>
          <cell r="G838" t="str">
            <v>AV.JOANA ANGÉLICA - NAZARE N 253 Bairro: NAZARE CEP: 40050000</v>
          </cell>
          <cell r="H838">
            <v>62</v>
          </cell>
        </row>
        <row r="839">
          <cell r="D839">
            <v>1176210</v>
          </cell>
          <cell r="E839">
            <v>29360960</v>
          </cell>
          <cell r="F839" t="str">
            <v>COLEGIO ESTADUAL RAYMUNDO MATTA</v>
          </cell>
          <cell r="G839" t="str">
            <v>AV. PENINSULA DO JOANES N S/N Bairro: LOBATO CEP: 40470580</v>
          </cell>
          <cell r="H839">
            <v>31</v>
          </cell>
        </row>
        <row r="840">
          <cell r="D840">
            <v>1104715</v>
          </cell>
          <cell r="E840">
            <v>29187079</v>
          </cell>
          <cell r="F840" t="str">
            <v>ESCOLA ESTADUAL PRESCILIANO SILVA TEMPO INTEGRAL</v>
          </cell>
          <cell r="G840" t="str">
            <v>AV. PORTO DOS MASTROS N 00052 Bairro: RIBEIRA CEP: 40000990</v>
          </cell>
          <cell r="H840">
            <v>24</v>
          </cell>
        </row>
        <row r="841">
          <cell r="D841">
            <v>1176205</v>
          </cell>
          <cell r="E841">
            <v>29359597</v>
          </cell>
          <cell r="F841" t="str">
            <v>COLEGIO ESTADUAL FRANCISCO DA CONCEICAO MENEZES TEMPO INTEGRAL</v>
          </cell>
          <cell r="G841" t="str">
            <v>AV SILVEIRA MARTINS N S/N Bairro: CABULA CEP: 41150000</v>
          </cell>
          <cell r="H841">
            <v>12</v>
          </cell>
        </row>
        <row r="842">
          <cell r="D842">
            <v>1104626</v>
          </cell>
          <cell r="E842">
            <v>29199026</v>
          </cell>
          <cell r="F842" t="str">
            <v>COLEGIO ESTADUAL PAULO AMERICO DE OLIVEIRA</v>
          </cell>
          <cell r="G842" t="str">
            <v>BECO JOAO DO BOI N 420 Bairro: BONFIM CEP: 40415830</v>
          </cell>
          <cell r="H842">
            <v>19</v>
          </cell>
        </row>
        <row r="843">
          <cell r="D843">
            <v>1102704</v>
          </cell>
          <cell r="E843">
            <v>29183987</v>
          </cell>
          <cell r="F843" t="str">
            <v>COLEGIO ESTADUAL MARCILIO DIAS TEMPO INTEGRAL</v>
          </cell>
          <cell r="G843" t="str">
            <v>BENJAMIM DE SOUZA - BASE NAVAL DE ARATU N SN(00040) Bairro: SAO TOME DE PARIPE CEP: 40800201</v>
          </cell>
          <cell r="H843">
            <v>14</v>
          </cell>
        </row>
        <row r="844">
          <cell r="D844">
            <v>1135998</v>
          </cell>
          <cell r="E844">
            <v>29191173</v>
          </cell>
          <cell r="F844" t="str">
            <v>COLEGIO ESTADUAL YEDA BARRADAS CARNEIRO TEMPO INTEGRAL</v>
          </cell>
          <cell r="G844" t="str">
            <v>BOM SUCESSO - ALTO DO COQUEIRINHO N S/N Bairro: ITAPUA CEP: 41615190</v>
          </cell>
          <cell r="H844">
            <v>10</v>
          </cell>
        </row>
        <row r="845">
          <cell r="D845">
            <v>1104375</v>
          </cell>
          <cell r="E845">
            <v>29183839</v>
          </cell>
          <cell r="F845" t="str">
            <v>ESCOLA ESTADUAL PROFESSORA ARMANDINA MARQUES</v>
          </cell>
          <cell r="G845" t="str">
            <v>CAPITÃO THEÓGENES SOUZA BULCÃO N 23 Bairro: PAU DA LIMA CEP: 41235160</v>
          </cell>
          <cell r="H845">
            <v>30</v>
          </cell>
        </row>
        <row r="846">
          <cell r="D846">
            <v>1100558</v>
          </cell>
          <cell r="E846">
            <v>29198780</v>
          </cell>
          <cell r="F846" t="str">
            <v>COLEGIO ESTADUAL PROFESSOR DORIVAL PASSOS TEMPO INTEGRAL</v>
          </cell>
          <cell r="G846" t="str">
            <v>CARDEAL AVELAR BRANDÃO VILLELA N S/N Bairro: MATA ESCURA CEP: 41219600</v>
          </cell>
          <cell r="H846">
            <v>0</v>
          </cell>
        </row>
        <row r="847">
          <cell r="D847">
            <v>1174772</v>
          </cell>
          <cell r="E847">
            <v>29192080</v>
          </cell>
          <cell r="F847" t="str">
            <v>COLEGIO ESTADUAL PROFESSORA MARIA ANITA</v>
          </cell>
          <cell r="G847" t="str">
            <v>COLINAS DE PERIPERI II N S/N Bairro: PERIPERI CEP: 40725430</v>
          </cell>
          <cell r="H847">
            <v>29</v>
          </cell>
        </row>
        <row r="848">
          <cell r="D848">
            <v>1176094</v>
          </cell>
          <cell r="E848">
            <v>29336627</v>
          </cell>
          <cell r="F848" t="str">
            <v>COLEGIO ESTADUAL DAVID MENDES PEREIRA</v>
          </cell>
          <cell r="G848" t="str">
            <v>CONDOMINIO COLINAS DO MAR RUA VIA B1 N S/N Bairro: PAU DA LIMA CEP: 41250520</v>
          </cell>
          <cell r="H848">
            <v>33</v>
          </cell>
        </row>
        <row r="849">
          <cell r="D849">
            <v>1176080</v>
          </cell>
          <cell r="E849">
            <v>29182115</v>
          </cell>
          <cell r="F849" t="str">
            <v>COLEGIO DA POLICIA MILITAR DONA LEONOR CALMON</v>
          </cell>
          <cell r="G849" t="str">
            <v>CONJ. FAZENA GRANDE II - JAGUARIPE N S/N Bairro: CAJAZEIRAS CEP: 41310355</v>
          </cell>
          <cell r="H849">
            <v>26</v>
          </cell>
        </row>
        <row r="850">
          <cell r="D850">
            <v>1176387</v>
          </cell>
          <cell r="E850">
            <v>29382017</v>
          </cell>
          <cell r="F850" t="str">
            <v>COLEGIO ESTADUAL OLIVEIRA BRITO TEMPO INTEGRAL</v>
          </cell>
          <cell r="G850" t="str">
            <v>CONJ. HAB. FAZENDA GRANDE II N S/N Bairro: BOCA DA MATA CEP: 41343190</v>
          </cell>
          <cell r="H850">
            <v>16</v>
          </cell>
        </row>
        <row r="851">
          <cell r="D851">
            <v>1100957</v>
          </cell>
          <cell r="E851">
            <v>29190916</v>
          </cell>
          <cell r="F851" t="str">
            <v>COLEGIO ESTADUAL EDIVALDO BOAVENTURA</v>
          </cell>
          <cell r="G851" t="str">
            <v>CONJ. HAB. V. DOS RIOS N S/N Bairro: STIEP CEP: 40000990</v>
          </cell>
          <cell r="H851">
            <v>16</v>
          </cell>
        </row>
        <row r="852">
          <cell r="D852">
            <v>1146140</v>
          </cell>
          <cell r="E852">
            <v>29199930</v>
          </cell>
          <cell r="F852" t="str">
            <v>COLEGIO ESTADUAL MONTEIRO LOBATO</v>
          </cell>
          <cell r="G852" t="str">
            <v>CONJ HAB VISTA ALEGRE DE COUTOS - RUA 2 N S/N Bairro: COUTOS CEP: 40000990</v>
          </cell>
          <cell r="H852">
            <v>33</v>
          </cell>
        </row>
        <row r="853">
          <cell r="D853">
            <v>1101937</v>
          </cell>
          <cell r="E853">
            <v>29190851</v>
          </cell>
          <cell r="F853" t="str">
            <v>COLEGIO ESTADUAL CESARE CASALI TEMPO INTEGRAL</v>
          </cell>
          <cell r="G853" t="str">
            <v>CONJ. JOAO BATISTA MENDES - CONJUNTO PIRAJA N VL 3 Bairro: PIRAJA CEP: 41290540</v>
          </cell>
          <cell r="H853">
            <v>11</v>
          </cell>
        </row>
        <row r="854">
          <cell r="D854">
            <v>1102909</v>
          </cell>
          <cell r="E854">
            <v>29188784</v>
          </cell>
          <cell r="F854" t="str">
            <v>ESCOLA ESTADUAL DEPUTADO NAOMAR ALCANTARA TEMPO INTEGRAL</v>
          </cell>
          <cell r="G854" t="str">
            <v>CONJ REMANESCENTE - Q-07 N S/N Bairro: CAJAZEIRAS V CEP: 41311237</v>
          </cell>
          <cell r="H854">
            <v>8</v>
          </cell>
        </row>
        <row r="855">
          <cell r="D855">
            <v>1136072</v>
          </cell>
          <cell r="E855">
            <v>29192226</v>
          </cell>
          <cell r="F855" t="str">
            <v>COLEGIO ESTADUAL VALE DOS LAGOS</v>
          </cell>
          <cell r="G855" t="str">
            <v>CONJ. RES. VALE DOS LAGOS N S/N Bairro: VALE DOS LAGOS CEP: 41253283</v>
          </cell>
          <cell r="H855">
            <v>38</v>
          </cell>
        </row>
        <row r="856">
          <cell r="D856">
            <v>1100914</v>
          </cell>
          <cell r="E856">
            <v>29192064</v>
          </cell>
          <cell r="F856" t="str">
            <v>COLEGIO ESTADUAL EDSON TENORIO DE ALBUQUERQUE</v>
          </cell>
          <cell r="G856" t="str">
            <v>CONJUNTO ALMIRANTE TAMANDARÉ - QA RUA 6 N 25E Bairro: PARIPE CEP: 40800490</v>
          </cell>
          <cell r="H856">
            <v>0</v>
          </cell>
        </row>
        <row r="857">
          <cell r="D857">
            <v>1179485</v>
          </cell>
          <cell r="E857">
            <v>29467934</v>
          </cell>
          <cell r="F857" t="str">
            <v>COLEGIO ESTADUAL DE NOVA ESPERANCA</v>
          </cell>
          <cell r="G857" t="str">
            <v>DA VITÓRIA DA CEASA N SN(00005) Bairro: CEASA CEP: 41400025</v>
          </cell>
          <cell r="H857">
            <v>23</v>
          </cell>
        </row>
        <row r="858">
          <cell r="D858">
            <v>1102542</v>
          </cell>
          <cell r="E858">
            <v>29190908</v>
          </cell>
          <cell r="F858" t="str">
            <v>COLEGIO ESTADUAL LUIS ROGERIO DE SOUZA</v>
          </cell>
          <cell r="G858" t="str">
            <v>DEOGRÁCIAS MANOEL DOS SANTOS N 142 Bairro: PLATAFORMA CEP: 40717633</v>
          </cell>
          <cell r="H858">
            <v>14</v>
          </cell>
        </row>
        <row r="859">
          <cell r="D859">
            <v>1104642</v>
          </cell>
          <cell r="E859">
            <v>29184916</v>
          </cell>
          <cell r="F859" t="str">
            <v>COLEGIO ESTADUAL DESEMBARGADOR PEDRO RIBEIRO</v>
          </cell>
          <cell r="G859" t="str">
            <v>DIREITA DA GOMÉIA N 7 Bairro: SAO CAETANO CEP: 40391320</v>
          </cell>
          <cell r="H859">
            <v>30</v>
          </cell>
        </row>
        <row r="860">
          <cell r="D860">
            <v>1168837</v>
          </cell>
          <cell r="E860">
            <v>29182182</v>
          </cell>
          <cell r="F860" t="str">
            <v>COLEGIO ESTADUAL YPIRANGA TEMPO INTEGRAL</v>
          </cell>
          <cell r="G860" t="str">
            <v>DO SODRÉ N 43 Bairro: DOIS DE JULHO CEP: 40060240</v>
          </cell>
          <cell r="H860">
            <v>7</v>
          </cell>
        </row>
        <row r="861">
          <cell r="D861">
            <v>1141998</v>
          </cell>
          <cell r="E861">
            <v>29192218</v>
          </cell>
          <cell r="F861" t="str">
            <v>ESCOLA ESTADUAL RAUL SA</v>
          </cell>
          <cell r="G861" t="str">
            <v>DOUTOR ARTHUR COUTO - SETOR C N S/N Bairro: MUSSURUNGA I CEP: 41490350</v>
          </cell>
          <cell r="H861">
            <v>22</v>
          </cell>
        </row>
        <row r="862">
          <cell r="D862">
            <v>1163967</v>
          </cell>
          <cell r="E862">
            <v>29192137</v>
          </cell>
          <cell r="F862" t="str">
            <v>COLEGIO ESTADUAL DE TEMPO INTEGRAL DINAH GONCALVES</v>
          </cell>
          <cell r="G862" t="str">
            <v>ENGENHEIRO ANTÔNIO FRANCO - CONJUNTO ANTONIO FRANCO RUA A N 328 Bairro: VALÉRIA CEP: 41305000</v>
          </cell>
          <cell r="H862">
            <v>23</v>
          </cell>
        </row>
        <row r="863">
          <cell r="D863">
            <v>1102984</v>
          </cell>
          <cell r="E863">
            <v>29193699</v>
          </cell>
          <cell r="F863" t="str">
            <v>COLEGIO ESTADUAL DE TEMPO INTEGRAL MARIO COSTA NETO</v>
          </cell>
          <cell r="G863" t="str">
            <v>ENGENHEIRO JAIME ZAVERUCHA N 96 Bairro: FEDERAÇÃO CEP: 40230320</v>
          </cell>
          <cell r="H863">
            <v>17</v>
          </cell>
        </row>
        <row r="864">
          <cell r="D864">
            <v>1176189</v>
          </cell>
          <cell r="E864">
            <v>29185300</v>
          </cell>
          <cell r="F864" t="str">
            <v>COLEGIO PROFESSOR GEORGE FRAGOSO MODESTO CONJUNTO PENAL</v>
          </cell>
          <cell r="G864" t="str">
            <v>EST DA MATA ESCURA PENITENCIAR N S/N Bairro: MATA ESCURA CEP: 41225970</v>
          </cell>
          <cell r="H864">
            <v>30</v>
          </cell>
        </row>
        <row r="865">
          <cell r="D865">
            <v>1101759</v>
          </cell>
          <cell r="E865">
            <v>29187877</v>
          </cell>
          <cell r="F865" t="str">
            <v>ESCOLA ESTADUAL PIERRE VERGER</v>
          </cell>
          <cell r="G865" t="str">
            <v>ESTRADA DA LIBERDADE N 403 Bairro: LIBERDADE CEP: 40375017</v>
          </cell>
          <cell r="H865">
            <v>16</v>
          </cell>
        </row>
        <row r="866">
          <cell r="D866">
            <v>1176096</v>
          </cell>
          <cell r="E866">
            <v>29336708</v>
          </cell>
          <cell r="F866" t="str">
            <v>COLEGIO ESTADUAL DE TEMPO INTEGRAL EDUARDO BAHIANA</v>
          </cell>
          <cell r="G866" t="str">
            <v>ESTRADA DO COQUEIRO GRANDE - JAGUARIPE N S/N Bairro: FAZENDA GRANDE II CEP: 41340000</v>
          </cell>
          <cell r="H866">
            <v>50</v>
          </cell>
        </row>
        <row r="867">
          <cell r="D867">
            <v>1163924</v>
          </cell>
          <cell r="E867">
            <v>29192277</v>
          </cell>
          <cell r="F867" t="str">
            <v>COLEGIO ESTADUAL DONA MORA GUIMARAES</v>
          </cell>
          <cell r="G867" t="str">
            <v>FAZENDA GRANDE I, QUADRA C N S/N Bairro: FAZENDA GRANDE I CEP: 41339288</v>
          </cell>
          <cell r="H867">
            <v>33</v>
          </cell>
        </row>
        <row r="868">
          <cell r="D868">
            <v>1176202</v>
          </cell>
          <cell r="E868">
            <v>29357624</v>
          </cell>
          <cell r="F868" t="str">
            <v>ESCOLA ESTADUAL LEA LEAL TEMPO INTEGRAL</v>
          </cell>
          <cell r="G868" t="str">
            <v>FAZ.GRANDE I QUADRA F N SN(00640) Bairro: FAZENDA GRANDE I CEP: 41339552</v>
          </cell>
          <cell r="H868">
            <v>7</v>
          </cell>
        </row>
        <row r="869">
          <cell r="D869">
            <v>1103662</v>
          </cell>
          <cell r="E869">
            <v>29182239</v>
          </cell>
          <cell r="F869" t="str">
            <v>COLEGIO ESTADUAL PEDRO CALMON</v>
          </cell>
          <cell r="G869" t="str">
            <v>GENERAL BRÁULIO GUIMARÃES N 53 Bairro: ARMACAO CEP: 41750000</v>
          </cell>
          <cell r="H869">
            <v>38</v>
          </cell>
        </row>
        <row r="870">
          <cell r="D870">
            <v>1103336</v>
          </cell>
          <cell r="E870">
            <v>29182271</v>
          </cell>
          <cell r="F870" t="str">
            <v>COLEGIO ESTADUAL RAPHAEL SERRAVALLE TEMPO INTEGRAL</v>
          </cell>
          <cell r="G870" t="str">
            <v>GUILLARD MUNIZ N S/N Bairro: PITUBA CEP: 41205042</v>
          </cell>
          <cell r="H870">
            <v>36</v>
          </cell>
        </row>
        <row r="871">
          <cell r="D871">
            <v>1102364</v>
          </cell>
          <cell r="E871">
            <v>29188768</v>
          </cell>
          <cell r="F871" t="str">
            <v>COLEGIO ESTADUAL JOSIAS DE ALMEIDA MELO</v>
          </cell>
          <cell r="G871" t="str">
            <v>JOSÉ JOAQUIM ALVES - CONJUNTO SENHOR DO BOMFIM N S/N Bairro: PLATAFORMA CEP: 40718192</v>
          </cell>
          <cell r="H871">
            <v>18</v>
          </cell>
        </row>
        <row r="872">
          <cell r="D872">
            <v>1103859</v>
          </cell>
          <cell r="E872">
            <v>29182565</v>
          </cell>
          <cell r="F872" t="str">
            <v>COLEGIO ESTADUAL DE TEMPO INTEGRAL ROTARY</v>
          </cell>
          <cell r="G872" t="str">
            <v>LADEIRA DO ABAETE N S/N Bairro: ITAPUA CEP: 41610525</v>
          </cell>
          <cell r="H872">
            <v>38</v>
          </cell>
        </row>
        <row r="873">
          <cell r="D873">
            <v>1100736</v>
          </cell>
          <cell r="E873">
            <v>29181151</v>
          </cell>
          <cell r="F873" t="str">
            <v>CENTRO ESTADUAL DE EDUCACAO PROFISSIONAL EM SAUDE ANISIO TEIXEIRA</v>
          </cell>
          <cell r="G873" t="str">
            <v>LADEIRA DO PAIVA N 40 Bairro: CAIXA D'ÁGUA CEP: 40313430</v>
          </cell>
          <cell r="H873">
            <v>44</v>
          </cell>
        </row>
        <row r="874">
          <cell r="D874">
            <v>1176390</v>
          </cell>
          <cell r="E874">
            <v>29358140</v>
          </cell>
          <cell r="F874" t="str">
            <v>ESCOLA ESTADUAL ANISIO TEIXEIRA CLASSE VI TEMPO INTEGRAL</v>
          </cell>
          <cell r="G874" t="str">
            <v>LADEIRA DO PAIVA N 40 Bairro: CAIXA D'ÁGUA CEP: 40313430</v>
          </cell>
          <cell r="H874">
            <v>11</v>
          </cell>
        </row>
        <row r="875">
          <cell r="D875">
            <v>1100523</v>
          </cell>
          <cell r="E875">
            <v>29190738</v>
          </cell>
          <cell r="F875" t="str">
            <v>COLEGIO ESTADUAL DANTAS JUNIOR</v>
          </cell>
          <cell r="G875" t="str">
            <v>LADEIRA DOS FIAIS N S/N Bairro: LARGO DO TANQUE CEP: 40470340</v>
          </cell>
          <cell r="H875">
            <v>12</v>
          </cell>
        </row>
        <row r="876">
          <cell r="D876">
            <v>1102232</v>
          </cell>
          <cell r="E876">
            <v>29181526</v>
          </cell>
          <cell r="F876" t="str">
            <v>COLEGIO ESTADUAL PRESIDENTE COSTA E SILVA TEMPO INTEGRAL</v>
          </cell>
          <cell r="G876" t="str">
            <v>LARGO DA MADRAGOA N 00001 Bairro: RIBEIRA CEP: 40420180</v>
          </cell>
          <cell r="H876">
            <v>55</v>
          </cell>
        </row>
        <row r="877">
          <cell r="D877">
            <v>1102372</v>
          </cell>
          <cell r="E877">
            <v>29188792</v>
          </cell>
          <cell r="F877" t="str">
            <v>COLEGIO ESTADUAL ARTUR DE SALES</v>
          </cell>
          <cell r="G877" t="str">
            <v>LARGO DE CAMPINAS DE PIRAJA N S/N Bairro: CAMPINAS DE PIRAJA CEP: 41275150</v>
          </cell>
          <cell r="H877">
            <v>27</v>
          </cell>
        </row>
        <row r="878">
          <cell r="D878">
            <v>1104111</v>
          </cell>
          <cell r="E878">
            <v>29194750</v>
          </cell>
          <cell r="F878" t="str">
            <v>COLEGIO ESTADUAL NOSSA SENHORA DE FATIMA</v>
          </cell>
          <cell r="G878" t="str">
            <v>LOTEAMENTO NOSSA SENHORA DE FATIMA N 102 Bairro: PERIPERI CEP: 40730370</v>
          </cell>
          <cell r="H878">
            <v>18</v>
          </cell>
        </row>
        <row r="879">
          <cell r="D879">
            <v>1101953</v>
          </cell>
          <cell r="E879">
            <v>29193095</v>
          </cell>
          <cell r="F879" t="str">
            <v>COLEGIO ESTADUAL JOAO CARIBE</v>
          </cell>
          <cell r="G879" t="str">
            <v>LOTEAMENTO SANTA FILOMENA N 443E Bairro: SAO TOME DE PARIPE CEP: 40800170</v>
          </cell>
          <cell r="H879">
            <v>18</v>
          </cell>
        </row>
        <row r="880">
          <cell r="D880">
            <v>1103417</v>
          </cell>
          <cell r="E880">
            <v>29187583</v>
          </cell>
          <cell r="F880" t="str">
            <v>COLEGIO ESTADUAL DE TEMPO INTEGRAL RENAN BALEEIRO</v>
          </cell>
          <cell r="G880" t="str">
            <v>LOT NOGUEIRA KM 10 BR 324 N SN(00098) Bairro: AGUAS CLARAS CEP: 40010000</v>
          </cell>
          <cell r="H880">
            <v>24</v>
          </cell>
        </row>
        <row r="881">
          <cell r="D881">
            <v>1100949</v>
          </cell>
          <cell r="E881">
            <v>29192889</v>
          </cell>
          <cell r="F881" t="str">
            <v>COLEGIO ESTADUAL DOIS DE JULHO</v>
          </cell>
          <cell r="G881" t="str">
            <v>MELLO MORAES FILHO N 311 Bairro: FAZENDA GRANDE DO RETIRO CEP: 40352000</v>
          </cell>
          <cell r="H881">
            <v>28</v>
          </cell>
        </row>
        <row r="882">
          <cell r="D882">
            <v>1101988</v>
          </cell>
          <cell r="E882">
            <v>29190991</v>
          </cell>
          <cell r="F882" t="str">
            <v>COLEGIO ESTADUAL JOAO DAS BOTAS</v>
          </cell>
          <cell r="G882" t="str">
            <v>MORRO DO GAVAZZA N 96 Bairro: BARRA CEP: 40140095</v>
          </cell>
          <cell r="H882">
            <v>14</v>
          </cell>
        </row>
        <row r="883">
          <cell r="D883">
            <v>1102445</v>
          </cell>
          <cell r="E883">
            <v>29191009</v>
          </cell>
          <cell r="F883" t="str">
            <v>COLEGIO ESTADUAL KLEBER PACHECO TEMPO INTEGRAL</v>
          </cell>
          <cell r="G883" t="str">
            <v>NUMA POMPILIO N 126 Bairro: PERNAMBUES CEP: 41100170</v>
          </cell>
          <cell r="H883">
            <v>21</v>
          </cell>
        </row>
        <row r="884">
          <cell r="D884">
            <v>1102666</v>
          </cell>
          <cell r="E884">
            <v>29181500</v>
          </cell>
          <cell r="F884" t="str">
            <v>COLEGIO ESTADUAL DE TEMPO INTEGRAL MANOEL DEVOTO</v>
          </cell>
          <cell r="G884" t="str">
            <v>OSWALDO CRUZ N S/N Bairro: RIO VERMELHO CEP: 41940000</v>
          </cell>
          <cell r="H884">
            <v>44</v>
          </cell>
        </row>
        <row r="885">
          <cell r="D885">
            <v>1102550</v>
          </cell>
          <cell r="E885">
            <v>29180104</v>
          </cell>
          <cell r="F885" t="str">
            <v>CENTRO ESTADUAL DE EDUCACAO PROFISSIONAL EM LOGISTICA E TRANSPORTE LUIZ PINTO DE CARVALHO</v>
          </cell>
          <cell r="G885" t="str">
            <v>PRACA ANA MARIANI BITTENCOURT N S/N Bairro: SAO CAETANO CEP: 41345538</v>
          </cell>
          <cell r="H885">
            <v>64</v>
          </cell>
        </row>
        <row r="886">
          <cell r="D886">
            <v>1100345</v>
          </cell>
          <cell r="E886">
            <v>29182123</v>
          </cell>
          <cell r="F886" t="str">
            <v>COLEGIO ESTADUAL DA BAHIA CENTRAL TEMPO INTEGRAL</v>
          </cell>
          <cell r="G886" t="str">
            <v>PRACA CARNEIRO RIBEIRO N 573 Bairro: NAZARE CEP: 41215785</v>
          </cell>
          <cell r="H886">
            <v>37</v>
          </cell>
        </row>
        <row r="887">
          <cell r="D887">
            <v>1101619</v>
          </cell>
          <cell r="E887">
            <v>29192650</v>
          </cell>
          <cell r="F887" t="str">
            <v>COLEGIO ESTADUAL PROFESSORA GEORGINA RAMOS DA SILVA</v>
          </cell>
          <cell r="G887" t="str">
            <v>PRACA DIDIE LUZ N 29 Bairro: BOCA DO RIO CEP: 41710330</v>
          </cell>
          <cell r="H887">
            <v>16</v>
          </cell>
        </row>
        <row r="888">
          <cell r="D888">
            <v>1103778</v>
          </cell>
          <cell r="E888">
            <v>29199387</v>
          </cell>
          <cell r="F888" t="str">
            <v>CENTRO ESTADUAL DE EDUCACAO PROFISSIONAL FORMACAO E EVENTOS ISAIAS ALVES</v>
          </cell>
          <cell r="G888" t="str">
            <v>PRACA DO BARBALHO N S/N Bairro: BARBALHO CEP: 40301000</v>
          </cell>
          <cell r="H888">
            <v>71</v>
          </cell>
        </row>
        <row r="889">
          <cell r="D889">
            <v>1101031</v>
          </cell>
          <cell r="E889">
            <v>29182093</v>
          </cell>
          <cell r="F889" t="str">
            <v>COLEGIO ESTADUAL AZEVEDO FERNANDES TEMPO INTEGRAL</v>
          </cell>
          <cell r="G889" t="str">
            <v>PRACA JOSE DE ALENCAR N 00011 Bairro: PELOURINHO CEP: 40026055</v>
          </cell>
          <cell r="H889">
            <v>17</v>
          </cell>
        </row>
        <row r="890">
          <cell r="D890">
            <v>1104588</v>
          </cell>
          <cell r="E890">
            <v>29191840</v>
          </cell>
          <cell r="F890" t="str">
            <v>COLEGIO ESTADUAL DE TEMPO INTEGRAL EDVALDO BRANDAO CORREIA</v>
          </cell>
          <cell r="G890" t="str">
            <v>QUADRA 3, CAMINHO 1 N S/N Bairro: CAJAZEIRAS IV CEP: 41334210</v>
          </cell>
          <cell r="H890">
            <v>51</v>
          </cell>
        </row>
        <row r="891">
          <cell r="D891">
            <v>1142463</v>
          </cell>
          <cell r="E891">
            <v>29191335</v>
          </cell>
          <cell r="F891" t="str">
            <v>COLEGIO ESTADUAL BATISTA NEVES TEMPO INTEGRAL</v>
          </cell>
          <cell r="G891" t="str">
            <v>QUADRA 5 - URBIS N S/N Bairro: CAJAZEIRAS V CEP: 41335150</v>
          </cell>
          <cell r="H891">
            <v>8</v>
          </cell>
        </row>
        <row r="892">
          <cell r="D892">
            <v>1174500</v>
          </cell>
          <cell r="E892">
            <v>29179815</v>
          </cell>
          <cell r="F892" t="str">
            <v>CENTRO DE APOIO PEDAGOGICO ESPECIALIZADO DA BAHIA</v>
          </cell>
          <cell r="G892" t="str">
            <v>RAIMUNDO PEREIRA MAGALHAES N S/N Bairro: ONDINA CEP: 40170155</v>
          </cell>
          <cell r="H892">
            <v>64</v>
          </cell>
        </row>
        <row r="893">
          <cell r="D893">
            <v>1101449</v>
          </cell>
          <cell r="E893">
            <v>29191920</v>
          </cell>
          <cell r="F893" t="str">
            <v>COLEGIO ESTADUAL ERALDO TINOCO</v>
          </cell>
          <cell r="G893" t="str">
            <v>RUA 03 QUADRA G - CONJ.SETE DE ABRIL N SN(00071) Bairro: SETE DE ABRIL CEP: 41280000</v>
          </cell>
          <cell r="H893">
            <v>31</v>
          </cell>
        </row>
        <row r="894">
          <cell r="D894">
            <v>1176610</v>
          </cell>
          <cell r="E894">
            <v>29404266</v>
          </cell>
          <cell r="F894" t="str">
            <v>COLEGIO ESTADUAL SETE DE SETEMBRO</v>
          </cell>
          <cell r="G894" t="str">
            <v>RUA 21 DE ABRIL N 16 Bairro: PARIPE CEP: 40830160</v>
          </cell>
          <cell r="H894">
            <v>24</v>
          </cell>
        </row>
        <row r="895">
          <cell r="D895">
            <v>1104022</v>
          </cell>
          <cell r="E895">
            <v>29188431</v>
          </cell>
          <cell r="F895" t="str">
            <v>ESCOLA ESTADUAL TEODORO SAMPAIO TEMPO INTEGRAL</v>
          </cell>
          <cell r="G895" t="str">
            <v>RUA 8 NOVEMBRO N 300 Bairro: PIRAJA CEP: 41290330</v>
          </cell>
          <cell r="H895">
            <v>26</v>
          </cell>
        </row>
        <row r="896">
          <cell r="D896">
            <v>1104049</v>
          </cell>
          <cell r="E896">
            <v>29200342</v>
          </cell>
          <cell r="F896" t="str">
            <v>CENTRO DE APOIO PEDAGOGICO ESPECIALIZADO PESTALOZZI</v>
          </cell>
          <cell r="G896" t="str">
            <v>RUA ADEMAR DE BARROS N SN(00007) Bairro: ONDINA CEP: 40170110</v>
          </cell>
          <cell r="H896">
            <v>94</v>
          </cell>
        </row>
        <row r="897">
          <cell r="D897">
            <v>1103565</v>
          </cell>
          <cell r="E897">
            <v>29191041</v>
          </cell>
          <cell r="F897" t="str">
            <v>COLEGIO ESTADUAL PADRE PALMEIRA</v>
          </cell>
          <cell r="G897" t="str">
            <v>RUA ADRIANO DE AZEVEDO PONDÉ -SETOR C N S/N Bairro: MUSSURUNGA I CEP: 41490150</v>
          </cell>
          <cell r="H897">
            <v>0</v>
          </cell>
        </row>
        <row r="898">
          <cell r="D898">
            <v>1102836</v>
          </cell>
          <cell r="E898">
            <v>29193656</v>
          </cell>
          <cell r="F898" t="str">
            <v>ESCOLA ESTADUAL MARIA ROMANA CALMON</v>
          </cell>
          <cell r="G898" t="str">
            <v>RUA ALMIRANTE ALVES CÂMARA N 114 E Bairro: ENGENHO VELHO DE BROTAS CEP: 40243000</v>
          </cell>
          <cell r="H898">
            <v>19</v>
          </cell>
        </row>
        <row r="899">
          <cell r="D899">
            <v>1102216</v>
          </cell>
          <cell r="E899">
            <v>29191084</v>
          </cell>
          <cell r="F899" t="str">
            <v>COLEGIO ESTADUAL PROFESSOR CARLOS SANT ANNA TEMPO INTEGRAL</v>
          </cell>
          <cell r="G899" t="str">
            <v>RUA ALTO DOS COQUEIROS N 370 Bairro: NORDESTE CEP: 41905586</v>
          </cell>
          <cell r="H899">
            <v>10</v>
          </cell>
        </row>
        <row r="900">
          <cell r="D900">
            <v>1102747</v>
          </cell>
          <cell r="E900">
            <v>29193567</v>
          </cell>
          <cell r="F900" t="str">
            <v>COLEGIO ESTADUAL MARIA AMELIA SANTOS TEMPO INTEGRAL</v>
          </cell>
          <cell r="G900" t="str">
            <v>RUA ANTÔNIO CARLOS MAGALHÃES N SN(00180) Bairro: SÃO MARCOS CEP: 41253260</v>
          </cell>
          <cell r="H900">
            <v>15</v>
          </cell>
        </row>
        <row r="901">
          <cell r="D901">
            <v>1173946</v>
          </cell>
          <cell r="E901">
            <v>29182131</v>
          </cell>
          <cell r="F901" t="str">
            <v>COLEGIO ESTADUAL DEPUTADO MANOEL NOVAES TEMPO INTEGRAL</v>
          </cell>
          <cell r="G901" t="str">
            <v>RUA ARAUJO PINHO N 30 Bairro: CANELA CEP: 40110150</v>
          </cell>
          <cell r="H901">
            <v>14</v>
          </cell>
        </row>
        <row r="902">
          <cell r="D902">
            <v>1103344</v>
          </cell>
          <cell r="E902">
            <v>29200024</v>
          </cell>
          <cell r="F902" t="str">
            <v>COLEGIO ESTADUAL RAYMUNDO DE ALMEIDA GOUVEIA</v>
          </cell>
          <cell r="G902" t="str">
            <v>RUA A SN 2ª ETAPA N SN(01097) Bairro: CASTELO BRANCO CEP: 41320010</v>
          </cell>
          <cell r="H902">
            <v>42</v>
          </cell>
        </row>
        <row r="903">
          <cell r="D903">
            <v>1102186</v>
          </cell>
          <cell r="E903">
            <v>29191190</v>
          </cell>
          <cell r="F903" t="str">
            <v>CENTRO EST DE ED PROFISSIONAL EM SAUDE E TECNOLOGIA DA INFORMACAO CARLOS CORREA DE MENEZES SANTANA</v>
          </cell>
          <cell r="G903" t="str">
            <v>RUA BAMBOCHE N 264 Bairro: NORDESTE CEP: 41830070</v>
          </cell>
          <cell r="H903">
            <v>48</v>
          </cell>
        </row>
        <row r="904">
          <cell r="D904">
            <v>1101546</v>
          </cell>
          <cell r="E904">
            <v>29189950</v>
          </cell>
          <cell r="F904" t="str">
            <v>ESCOLA ESTADUAL CASTRO ALVES</v>
          </cell>
          <cell r="G904" t="str">
            <v>RUA BARAO DE COTEGIPE N 00153 Bairro: CALCADA CEP: 40411001</v>
          </cell>
          <cell r="H904">
            <v>8</v>
          </cell>
        </row>
        <row r="905">
          <cell r="D905">
            <v>1176071</v>
          </cell>
          <cell r="E905">
            <v>29192331</v>
          </cell>
          <cell r="F905" t="str">
            <v>COLEGIO ESTADUAL PROFESSORA MARILEINE DA SILVA</v>
          </cell>
          <cell r="G905" t="str">
            <v>RUA BENJAMIN ABDON N S/N Bairro: MATA ESCURA CEP: 41220480</v>
          </cell>
          <cell r="H905">
            <v>22</v>
          </cell>
        </row>
        <row r="906">
          <cell r="D906">
            <v>1103174</v>
          </cell>
          <cell r="E906">
            <v>29182719</v>
          </cell>
          <cell r="F906" t="str">
            <v>COLEGIO ESTADUAL FREDERICO COSTA TEMPO INTEGRAL</v>
          </cell>
          <cell r="G906" t="str">
            <v>RUA BERNARDO SPECTOR N S/N Bairro: VILA LAURA CEP: 40270220</v>
          </cell>
          <cell r="H906">
            <v>20</v>
          </cell>
        </row>
        <row r="907">
          <cell r="D907">
            <v>1176660</v>
          </cell>
          <cell r="E907">
            <v>29404274</v>
          </cell>
          <cell r="F907" t="str">
            <v>COLEGIO ESTADUAL PROFESSORA NOEMIA REGO TEMPO INTEGRAL</v>
          </cell>
          <cell r="G907" t="str">
            <v>RUA BOCA DA MATA N S/N Bairro: VALÉRIA CEP: 41300460</v>
          </cell>
          <cell r="H907">
            <v>65</v>
          </cell>
        </row>
        <row r="908">
          <cell r="D908">
            <v>1178157</v>
          </cell>
          <cell r="E908">
            <v>29444667</v>
          </cell>
          <cell r="F908" t="str">
            <v>COLEGIO ESTADUAL ANA CRISTINA PRAZERES MATA PIRES</v>
          </cell>
          <cell r="G908" t="str">
            <v>RUA CAMBOJA N S/N Bairro: COUTOS CEP: 40750400</v>
          </cell>
          <cell r="H908">
            <v>25</v>
          </cell>
        </row>
        <row r="909">
          <cell r="D909">
            <v>1102925</v>
          </cell>
          <cell r="E909">
            <v>29192153</v>
          </cell>
          <cell r="F909" t="str">
            <v>COLEGIO ESTADUAL DE TEMPO INTEGRAL PROFESSOR NELSON BARROS</v>
          </cell>
          <cell r="G909" t="str">
            <v>RUA C SETOR C N S/N Bairro: CAJAZEIRAS X CEP: 40000990</v>
          </cell>
          <cell r="H909">
            <v>24</v>
          </cell>
        </row>
        <row r="910">
          <cell r="D910">
            <v>1103085</v>
          </cell>
          <cell r="E910">
            <v>29191165</v>
          </cell>
          <cell r="F910" t="str">
            <v>COLEGIO ESTADUAL VISCONDE DE MAUA</v>
          </cell>
          <cell r="G910" t="str">
            <v>RUA DA ADUTORA N S/N Bairro: SAO CRISTOVAO CEP: 41510010</v>
          </cell>
          <cell r="H910">
            <v>20</v>
          </cell>
        </row>
        <row r="911">
          <cell r="D911">
            <v>1100370</v>
          </cell>
          <cell r="E911">
            <v>29191661</v>
          </cell>
          <cell r="F911" t="str">
            <v>COLEGIO ESTADUAL DE TEMPO INTEGRAL BARROS BARRETO</v>
          </cell>
          <cell r="G911" t="str">
            <v>RUA DA AUSTRALIA N S/N Bairro: PARIPE CEP: 40800010</v>
          </cell>
          <cell r="H911">
            <v>43</v>
          </cell>
        </row>
        <row r="912">
          <cell r="D912">
            <v>1176765</v>
          </cell>
          <cell r="E912">
            <v>29404240</v>
          </cell>
          <cell r="F912" t="str">
            <v>COLEGIO ESTADUAL PROFESSORA MARIA ODETTE PITHON RAYNAL</v>
          </cell>
          <cell r="G912" t="str">
            <v>RUA DA INDEPENDÊNCIA - PARÓQUIA N. S. DO Ó N 17 Bairro: PARIPE CEP: 40820030</v>
          </cell>
          <cell r="H912">
            <v>15</v>
          </cell>
        </row>
        <row r="913">
          <cell r="D913">
            <v>1176420</v>
          </cell>
          <cell r="E913">
            <v>29386632</v>
          </cell>
          <cell r="F913" t="str">
            <v>CENTRO DE APOIO PEDAGOGICO ESPECIALIZADO CATIA MARIA PAIM CRUZ</v>
          </cell>
          <cell r="G913" t="str">
            <v>RUA DA JAQUEIRA - SAUDE N 12 Bairro: SAUDE CEP: 40040570</v>
          </cell>
          <cell r="H913">
            <v>7</v>
          </cell>
        </row>
        <row r="914">
          <cell r="D914">
            <v>1102844</v>
          </cell>
          <cell r="E914">
            <v>29185394</v>
          </cell>
          <cell r="F914" t="str">
            <v>COLEGIO ESTADUAL MARIO AUGUSTO TEIXEIRA DE FREITAS</v>
          </cell>
          <cell r="G914" t="str">
            <v>RUA DA MANGUEIRA N 20 Bairro: NAZARE CEP: 40040400</v>
          </cell>
          <cell r="H914">
            <v>25</v>
          </cell>
        </row>
        <row r="915">
          <cell r="D915">
            <v>1103441</v>
          </cell>
          <cell r="E915">
            <v>29199182</v>
          </cell>
          <cell r="F915" t="str">
            <v>CENTRO DE APOIO PEDAGOGICO ESPECIALIZADO ALBERTO DE ASSIS</v>
          </cell>
          <cell r="G915" t="str">
            <v>RUA DA PENHA BAIRRO RIBEIRA N S/N Bairro: RIBEIRA CEP: 40421-110</v>
          </cell>
          <cell r="H915">
            <v>92</v>
          </cell>
        </row>
        <row r="916">
          <cell r="D916">
            <v>1146094</v>
          </cell>
          <cell r="E916">
            <v>29191343</v>
          </cell>
          <cell r="F916" t="str">
            <v>COLEGIO ESTADUAL PROFESSOR ROMULO ALMEIDA TEMPO INTEGRAL</v>
          </cell>
          <cell r="G916" t="str">
            <v>RUA DAS ARARAS N 114 Bairro: IMBUI CEP: 41720010</v>
          </cell>
          <cell r="H916">
            <v>41</v>
          </cell>
        </row>
        <row r="917">
          <cell r="D917">
            <v>1104260</v>
          </cell>
          <cell r="E917">
            <v>29190363</v>
          </cell>
          <cell r="F917" t="str">
            <v>COLEGIO ESTADUAL CONSELHEIRO VICENTE PACHECO DE OLIVEIRA TEMPO INTEGRAL</v>
          </cell>
          <cell r="G917" t="str">
            <v>RUA DAS PAULINAS N S/N Bairro: DOM AVELAR CEP: 41315150</v>
          </cell>
          <cell r="H917">
            <v>12</v>
          </cell>
        </row>
        <row r="918">
          <cell r="D918">
            <v>1174721</v>
          </cell>
          <cell r="E918">
            <v>29195462</v>
          </cell>
          <cell r="F918" t="str">
            <v>COLEGIO ESTADUAL DE TEMPO INTEGRAL PROFESSOR NOGUEIRA PASSOS</v>
          </cell>
          <cell r="G918" t="str">
            <v>RUA DAS ROSAS N 348 Bairro: PITUBA CEP: 41810070</v>
          </cell>
          <cell r="H918">
            <v>8</v>
          </cell>
        </row>
        <row r="919">
          <cell r="D919">
            <v>1103220</v>
          </cell>
          <cell r="E919">
            <v>29182042</v>
          </cell>
          <cell r="F919" t="str">
            <v>COLEGIO ESTADUAL HELENA CELESTINO MAGALHAES TEMPO INTEGRAL</v>
          </cell>
          <cell r="G919" t="str">
            <v>RUA DESEMBARGADOR JOSÉ MACIEL DOS SANTOS N 16 Bairro: IAPI CEP: 40330475</v>
          </cell>
          <cell r="H919">
            <v>12</v>
          </cell>
        </row>
        <row r="920">
          <cell r="D920">
            <v>1172320</v>
          </cell>
          <cell r="E920">
            <v>29192242</v>
          </cell>
          <cell r="F920" t="str">
            <v>COLEGIO ESTADUAL MESTRE MOA DO KATENDE TEMPO INTEGRAL</v>
          </cell>
          <cell r="G920" t="str">
            <v>RUA DIQUE PEQUENO N S/N Bairro: VASCO DA GAMA CEP: 40000990</v>
          </cell>
          <cell r="H920">
            <v>12</v>
          </cell>
        </row>
        <row r="921">
          <cell r="D921">
            <v>1104537</v>
          </cell>
          <cell r="E921">
            <v>29191149</v>
          </cell>
          <cell r="F921" t="str">
            <v>COLEGIO ESTADUAL SOLANGE HORTELIO FRANCO TEMPO INTEGRAL</v>
          </cell>
          <cell r="G921" t="str">
            <v>RUA DIREITA DO URUGUAI N 00200 Bairro: URUGUAI CEP: 40750600</v>
          </cell>
          <cell r="H921">
            <v>24</v>
          </cell>
        </row>
        <row r="922">
          <cell r="D922">
            <v>1175280</v>
          </cell>
          <cell r="E922">
            <v>29192307</v>
          </cell>
          <cell r="F922" t="str">
            <v>COLEGIO ESTADUAL HELENA MAGALHAES TEMPO INTEGRAL</v>
          </cell>
          <cell r="G922" t="str">
            <v>RUA DIRETA DE TANCREDO NEVES - COMUNIDAD.QUILOMBOLA N S/N Bairro: TANCREDO NEVES CEP: 41205000</v>
          </cell>
          <cell r="H922">
            <v>14</v>
          </cell>
        </row>
        <row r="923">
          <cell r="D923">
            <v>1176079</v>
          </cell>
          <cell r="E923">
            <v>29192188</v>
          </cell>
          <cell r="F923" t="str">
            <v>COLEGIO ESTADUAL CELIA MATA PIRES TEMPO INTEGRAL</v>
          </cell>
          <cell r="G923" t="str">
            <v>RUA DIRETA DO SANTO INACIO N 11 Bairro: MATA ESCURA CEP: 40000990</v>
          </cell>
          <cell r="H923">
            <v>9</v>
          </cell>
        </row>
        <row r="924">
          <cell r="D924">
            <v>1176760</v>
          </cell>
          <cell r="E924">
            <v>29404304</v>
          </cell>
          <cell r="F924" t="str">
            <v>COLEGIO ESTADUAL VILA CANARIA TEMPO INTEGRAL</v>
          </cell>
          <cell r="G924" t="str">
            <v>RUA DIRETA DO YPIRANGA N S/N Bairro: VILA CANÁRIA CEP: 40000990</v>
          </cell>
          <cell r="H924">
            <v>42</v>
          </cell>
        </row>
        <row r="925">
          <cell r="D925">
            <v>1102917</v>
          </cell>
          <cell r="E925">
            <v>29186552</v>
          </cell>
          <cell r="F925" t="str">
            <v>ESCOLA ESTADUAL PROFESSORA NATALIA VINHAES TEMPO INTEGRAL</v>
          </cell>
          <cell r="G925" t="str">
            <v>RUA DIVA PIMENTEL N S/N Bairro: SAN MARTIN CEP: 40354222</v>
          </cell>
          <cell r="H925">
            <v>8</v>
          </cell>
        </row>
        <row r="926">
          <cell r="D926">
            <v>1176661</v>
          </cell>
          <cell r="E926">
            <v>29404290</v>
          </cell>
          <cell r="F926" t="str">
            <v>COLEGIO ESTADUAL PROFESSOR JOSE BARRETO DE ARAUJO BASTOS TEMPO INTEGRAL</v>
          </cell>
          <cell r="G926" t="str">
            <v>RUA DO BAMBUI N 50 Bairro: SAO CAETANO CEP: 40391108</v>
          </cell>
          <cell r="H926">
            <v>12</v>
          </cell>
        </row>
        <row r="927">
          <cell r="D927">
            <v>1103654</v>
          </cell>
          <cell r="E927">
            <v>29188458</v>
          </cell>
          <cell r="F927" t="str">
            <v>COLEGIO ESTADUAL TEREZA HELENA MATA PIRES</v>
          </cell>
          <cell r="G927" t="str">
            <v>RUA DO CAJU N 42 Bairro: ALTO DO CABRITO CEP: 40484440</v>
          </cell>
          <cell r="H927">
            <v>15</v>
          </cell>
        </row>
        <row r="928">
          <cell r="D928">
            <v>1104820</v>
          </cell>
          <cell r="E928">
            <v>29182050</v>
          </cell>
          <cell r="F928" t="str">
            <v>COLEGIO ESTADUAL TEREZA CONCEICAO MENEZES</v>
          </cell>
          <cell r="G928" t="str">
            <v>RUA DO CURUZU N S/N Bairro: LIBERDADE CEP: 40365000</v>
          </cell>
          <cell r="H928">
            <v>18</v>
          </cell>
        </row>
        <row r="929">
          <cell r="D929">
            <v>1100817</v>
          </cell>
          <cell r="E929">
            <v>29192617</v>
          </cell>
          <cell r="F929" t="str">
            <v>COLEGIO ESTADUAL DE TEMPO INTEGRAL PROFESSORA CLARICE PEREIRA DOS SANTOS</v>
          </cell>
          <cell r="G929" t="str">
            <v>RUA DO FUTURO ALTO SANTA CRUZ N S/N Bairro: SANTA CRUZ CEP: 41925490</v>
          </cell>
          <cell r="H929">
            <v>12</v>
          </cell>
        </row>
        <row r="930">
          <cell r="D930">
            <v>1104936</v>
          </cell>
          <cell r="E930">
            <v>29187320</v>
          </cell>
          <cell r="F930" t="str">
            <v>CENTRO ESTADUAL DE EDUCACAO PROFISSIONAL EM GESTAO NEGOCIOS E TURISMO LUIZ NAVARRO DE BRITO</v>
          </cell>
          <cell r="G930" t="str">
            <v>RUA DO QUEIMADINHO N S/N Bairro: LAPINHA CEP: 40368185</v>
          </cell>
          <cell r="H930">
            <v>36</v>
          </cell>
        </row>
        <row r="931">
          <cell r="D931">
            <v>1176720</v>
          </cell>
          <cell r="E931">
            <v>29404371</v>
          </cell>
          <cell r="F931" t="str">
            <v>COLEGIO ESTADUAL PROFESSOR ARISTIDES DE SOUZA OLIVEIRA</v>
          </cell>
          <cell r="G931" t="str">
            <v>RUA DOS FERROVIARIOS - SÃO JOÃO CABRITO N 274 Bairro: PLATAFORMA CEP: 40717430</v>
          </cell>
          <cell r="H931">
            <v>14</v>
          </cell>
        </row>
        <row r="932">
          <cell r="D932">
            <v>1104596</v>
          </cell>
          <cell r="E932">
            <v>29181534</v>
          </cell>
          <cell r="F932" t="str">
            <v>COLEGIO ESTADUAL DE TEMPO INTEGRAL NELSON MANDELA</v>
          </cell>
          <cell r="G932" t="str">
            <v>RUA DOUTOR ALMEIDA N 00001 Bairro: PERIPERI CEP: 40720070</v>
          </cell>
          <cell r="H932">
            <v>50</v>
          </cell>
        </row>
        <row r="933">
          <cell r="D933">
            <v>1104057</v>
          </cell>
          <cell r="E933">
            <v>29191068</v>
          </cell>
          <cell r="F933" t="str">
            <v>COLEGIO ESTADUAL DE TEMPO INTEGRAL PINTO DE AGUIAR</v>
          </cell>
          <cell r="G933" t="str">
            <v>RUA DR ARTHUR COUTO - SETOR C N S/N Bairro: MUSSURUNGA I CEP: 41490350</v>
          </cell>
          <cell r="H933">
            <v>15</v>
          </cell>
        </row>
        <row r="934">
          <cell r="D934">
            <v>1100833</v>
          </cell>
          <cell r="E934">
            <v>29184932</v>
          </cell>
          <cell r="F934" t="str">
            <v>COLEGIO ESTADUAL PROFESSOR EDSON CARNEIRO</v>
          </cell>
          <cell r="G934" t="str">
            <v>RUA ENG AUSTRICLIANO DE CARVALHO - LARGO DA ARGERA N 197 Bairro: SAO CAETANO CEP: 40391204</v>
          </cell>
          <cell r="H934">
            <v>30</v>
          </cell>
        </row>
        <row r="935">
          <cell r="D935">
            <v>1104570</v>
          </cell>
          <cell r="E935">
            <v>29191360</v>
          </cell>
          <cell r="F935" t="str">
            <v>COLEGIO ESTADUAL DEPUTADO HENRIQUE BRITO TEMPO INTEGRAL</v>
          </cell>
          <cell r="G935" t="str">
            <v>RUA ENGENHEIRO JOSE ANASOL N 420-E Bairro: BROTAS CEP: 40275220</v>
          </cell>
          <cell r="H935">
            <v>6</v>
          </cell>
        </row>
        <row r="936">
          <cell r="D936">
            <v>1100884</v>
          </cell>
          <cell r="E936">
            <v>29184983</v>
          </cell>
          <cell r="F936" t="str">
            <v>COLEGIO ESTADUAL PROFESSORA LEILA RUBENS FONSECA</v>
          </cell>
          <cell r="G936" t="str">
            <v>RUA E SETOR J N S/N Bairro: MUSSURUNGA I CEP: 41510220</v>
          </cell>
          <cell r="H936">
            <v>10</v>
          </cell>
        </row>
        <row r="937">
          <cell r="D937">
            <v>1100981</v>
          </cell>
          <cell r="E937">
            <v>29184460</v>
          </cell>
          <cell r="F937" t="str">
            <v>COLEGIO ESTADUAL DEMOCRATICO BERTHOLDO CIRILO DOS REIS</v>
          </cell>
          <cell r="G937" t="str">
            <v>RUA ESTRADA DO CABRITO N 0080 E Bairro: PLATAFORMA CEP: 40710000</v>
          </cell>
          <cell r="H937">
            <v>42</v>
          </cell>
        </row>
        <row r="938">
          <cell r="D938">
            <v>1104880</v>
          </cell>
          <cell r="E938">
            <v>29187303</v>
          </cell>
          <cell r="F938" t="str">
            <v>COLEGIO ESTADUAL LUIZ FERNANDO MACEDO COSTA TEMPO INTEGRAL</v>
          </cell>
          <cell r="G938" t="str">
            <v>RUA F CAJAZEIRA VII N 289 Bairro: CAJAZEIRAS VII CEP: 41337180</v>
          </cell>
          <cell r="H938">
            <v>8</v>
          </cell>
        </row>
        <row r="939">
          <cell r="D939">
            <v>1103387</v>
          </cell>
          <cell r="E939">
            <v>29181550</v>
          </cell>
          <cell r="F939" t="str">
            <v>COLEGIO ESTADUAL SENHOR DO BONFIM</v>
          </cell>
          <cell r="G939" t="str">
            <v>RUA GENERAL LABATUT N 49 Bairro: BARRIS CEP: 41207555</v>
          </cell>
          <cell r="H939">
            <v>19</v>
          </cell>
        </row>
        <row r="940">
          <cell r="D940">
            <v>1100388</v>
          </cell>
          <cell r="E940">
            <v>29189454</v>
          </cell>
          <cell r="F940" t="str">
            <v>COLEGIO ESTADUAL ASSIS CHATEAUBRIAND</v>
          </cell>
          <cell r="G940" t="str">
            <v>RUA GERSON DE CARVALHO N S/N Bairro: SAO CAETANO CEP: 40390040</v>
          </cell>
          <cell r="H940">
            <v>22</v>
          </cell>
        </row>
        <row r="941">
          <cell r="D941">
            <v>1103212</v>
          </cell>
          <cell r="E941">
            <v>29200075</v>
          </cell>
          <cell r="F941" t="str">
            <v>COLEGIO ESTADUAL SARA VIOLETA DE MELLO KERTESZ</v>
          </cell>
          <cell r="G941" t="str">
            <v>RUA GETULIO VARGAS - ALTO TEREZINHA N S/N Bairro: RIO SENA CEP: 40000990</v>
          </cell>
          <cell r="H941">
            <v>34</v>
          </cell>
        </row>
        <row r="942">
          <cell r="D942">
            <v>1100701</v>
          </cell>
          <cell r="E942">
            <v>29192170</v>
          </cell>
          <cell r="F942" t="str">
            <v>COLEGIO ESTADUAL NORMA RIBEIRO TEMPO INTEGRAL</v>
          </cell>
          <cell r="G942" t="str">
            <v>RUA GILBERTO BASTOS N 25 Bairro: ARENOSO CEP: 41211825</v>
          </cell>
          <cell r="H942">
            <v>12</v>
          </cell>
        </row>
        <row r="943">
          <cell r="D943">
            <v>1104413</v>
          </cell>
          <cell r="E943">
            <v>29192790</v>
          </cell>
          <cell r="F943" t="str">
            <v>COLEGIO ESTADUAL HENRIQUETA MARTINS CATHARINO TEMPO INTEGRAL</v>
          </cell>
          <cell r="G943" t="str">
            <v>RUA. HENRIQUETA M CATHARINO N 158 Bairro: FEDERAÇÃO CEP: 40365100</v>
          </cell>
          <cell r="H943">
            <v>20</v>
          </cell>
        </row>
        <row r="944">
          <cell r="D944">
            <v>1104898</v>
          </cell>
          <cell r="E944">
            <v>29192021</v>
          </cell>
          <cell r="F944" t="str">
            <v>COLEGIO ESTADUAL LUIZ JOSE DE OLIVEIRA</v>
          </cell>
          <cell r="G944" t="str">
            <v>RUA H SETOR I FAZENDA GRANDE I - VIA COLETORA B N S/N Bairro: FAZENDA GRANDE I CEP: 40000990</v>
          </cell>
          <cell r="H944">
            <v>26</v>
          </cell>
        </row>
        <row r="945">
          <cell r="D945">
            <v>1100418</v>
          </cell>
          <cell r="E945">
            <v>29189080</v>
          </cell>
          <cell r="F945" t="str">
            <v>COLEGIO ESTADUAL ALFREDO MAGALHAES TEMPO INTEGRAL</v>
          </cell>
          <cell r="G945" t="str">
            <v>RUA IPIRA N S/N Bairro: RIO VERMELHO CEP: 41940230</v>
          </cell>
          <cell r="H945">
            <v>8</v>
          </cell>
        </row>
        <row r="946">
          <cell r="D946">
            <v>1176446</v>
          </cell>
          <cell r="E946">
            <v>29386535</v>
          </cell>
          <cell r="F946" t="str">
            <v>COLEGIO ESTADUAL LINDEMBERGUE CARDOSO</v>
          </cell>
          <cell r="G946" t="str">
            <v>RUA IRECE ANTIGO CAMPO DA MINA N S/N Bairro: PRAIA GRANDE CEP: 40715440</v>
          </cell>
          <cell r="H946">
            <v>8</v>
          </cell>
        </row>
        <row r="947">
          <cell r="D947">
            <v>1178175</v>
          </cell>
          <cell r="E947">
            <v>29447151</v>
          </cell>
          <cell r="F947" t="str">
            <v>CENTRO ESTADUAL DE EDUCACAO PROFISSIONAL EM MUSICA</v>
          </cell>
          <cell r="G947" t="str">
            <v>RUA JAIR SANTOS N S/N Bairro: IAPI CEP: 40300753</v>
          </cell>
          <cell r="H947">
            <v>14</v>
          </cell>
        </row>
        <row r="948">
          <cell r="D948">
            <v>1101376</v>
          </cell>
          <cell r="E948">
            <v>29182247</v>
          </cell>
          <cell r="F948" t="str">
            <v>COLEGIO ESTADUAL DO STIEP CARLOS MARIGHELLA TEMPO INTEGRAL</v>
          </cell>
          <cell r="G948" t="str">
            <v>RUA JASSON SILVA DINIZ - QUADRA 1 N S/N Bairro: STIEP CEP: 41770890</v>
          </cell>
          <cell r="H948">
            <v>9</v>
          </cell>
        </row>
        <row r="949">
          <cell r="D949">
            <v>1101856</v>
          </cell>
          <cell r="E949">
            <v>29181470</v>
          </cell>
          <cell r="F949" t="str">
            <v>COLEGIO ESTADUAL DE TEMPO INTEGRAL DUQUE DE CAXIAS</v>
          </cell>
          <cell r="G949" t="str">
            <v>RUA LIMA E SILVA N S/N Bairro: LIBERDADE CEP: 40375017</v>
          </cell>
          <cell r="H949">
            <v>59</v>
          </cell>
        </row>
        <row r="950">
          <cell r="D950">
            <v>1103557</v>
          </cell>
          <cell r="E950">
            <v>29186749</v>
          </cell>
          <cell r="F950" t="str">
            <v>ESCOLA ESTADUAL OCRIDALINA MADUREIRA TEMPO INTEGRAL</v>
          </cell>
          <cell r="G950" t="str">
            <v>RUA LOPES TROVAO N 113 Bairro: MASSARANDUBA CEP: 40435000</v>
          </cell>
          <cell r="H950">
            <v>16</v>
          </cell>
        </row>
        <row r="951">
          <cell r="D951">
            <v>1103816</v>
          </cell>
          <cell r="E951">
            <v>29190894</v>
          </cell>
          <cell r="F951" t="str">
            <v>COLEGIO ESTADUAL DE TEMPO INTEGRAL JOSE DIAS DE SALES</v>
          </cell>
          <cell r="G951" t="str">
            <v>RUA LUCIANO GOMES, Nº 121 N 121 Bairro: JARDIM CAJAZEIRAS CEP: 41181900</v>
          </cell>
          <cell r="H951">
            <v>36</v>
          </cell>
        </row>
        <row r="952">
          <cell r="D952">
            <v>1104677</v>
          </cell>
          <cell r="E952">
            <v>29187010</v>
          </cell>
          <cell r="F952" t="str">
            <v>COLEGIO ESTADUAL POLIVALENTE SAN DIEGO</v>
          </cell>
          <cell r="G952" t="str">
            <v>RUA LUIZ REGIS PACHECO N 2182 Bairro: URUGUAI CEP: 40450320</v>
          </cell>
          <cell r="H952">
            <v>21</v>
          </cell>
        </row>
        <row r="953">
          <cell r="D953">
            <v>1102534</v>
          </cell>
          <cell r="E953">
            <v>29191378</v>
          </cell>
          <cell r="F953" t="str">
            <v>COLEGIO ESTADUAL CLARICE SANTIAGO DOS SANTOS</v>
          </cell>
          <cell r="G953" t="str">
            <v>RUA MANOEL RUFINO - TANCREDO NEVES N S/N Bairro: ARENOSO CEP: 41211320</v>
          </cell>
          <cell r="H953">
            <v>30</v>
          </cell>
        </row>
        <row r="954">
          <cell r="D954">
            <v>1176880</v>
          </cell>
          <cell r="E954">
            <v>29404339</v>
          </cell>
          <cell r="F954" t="str">
            <v>COLEGIO ESTADUAL PROFESSORA MARIA DE LOURDES PARADA FRANCH</v>
          </cell>
          <cell r="G954" t="str">
            <v>RUA MARECHAL DEODORO N 11 Bairro: PAU DA LIMA CEP: 41235030</v>
          </cell>
          <cell r="H954">
            <v>42</v>
          </cell>
        </row>
        <row r="955">
          <cell r="D955">
            <v>1102160</v>
          </cell>
          <cell r="E955">
            <v>29190754</v>
          </cell>
          <cell r="F955" t="str">
            <v>COLEGIO ESTADUAL DOUTOR JOAO PEDRO DOS SANTOS TEMPO INTEGRAL</v>
          </cell>
          <cell r="G955" t="str">
            <v>RUA MARIO LEAL FERREIRA N 30 Bairro: COSME DE FARIAS CEP: 40000990</v>
          </cell>
          <cell r="H955">
            <v>28</v>
          </cell>
        </row>
        <row r="956">
          <cell r="D956">
            <v>1101430</v>
          </cell>
          <cell r="E956">
            <v>29179629</v>
          </cell>
          <cell r="F956" t="str">
            <v>CENTRO EDUCACIONAL CARNEIRO RIBEIRO CLASSE III</v>
          </cell>
          <cell r="G956" t="str">
            <v>RUA MARQUES DE MARICA N 00195 Bairro: PAU MIÚDO CEP: 40310000</v>
          </cell>
          <cell r="H956">
            <v>20</v>
          </cell>
        </row>
        <row r="957">
          <cell r="D957">
            <v>1102852</v>
          </cell>
          <cell r="E957">
            <v>29182204</v>
          </cell>
          <cell r="F957" t="str">
            <v>COLEGIO ESTADUAL MARQUES DE MARICA TEMPO INTEGRAL FOMENTO</v>
          </cell>
          <cell r="G957" t="str">
            <v>RUA MARQUÊS DE MARICÁ N S/N Bairro: PAU MIÚDO CEP: 40310000</v>
          </cell>
          <cell r="H957">
            <v>11</v>
          </cell>
        </row>
        <row r="958">
          <cell r="D958">
            <v>1100868</v>
          </cell>
          <cell r="E958">
            <v>29191572</v>
          </cell>
          <cell r="F958" t="str">
            <v>ESCOLA ESTADUAL DOM AVELAR BRANDAO VILELA</v>
          </cell>
          <cell r="G958" t="str">
            <v>RUA MELO MORAIS FILHO N 00410 Bairro: FAZENDA GRANDE DO RETIRO CEP: 41412460</v>
          </cell>
          <cell r="H958">
            <v>17</v>
          </cell>
        </row>
        <row r="959">
          <cell r="D959">
            <v>1145829</v>
          </cell>
          <cell r="E959">
            <v>29191270</v>
          </cell>
          <cell r="F959" t="str">
            <v>COLEGIO ESTADUAL BENTO GONCALVES</v>
          </cell>
          <cell r="G959" t="str">
            <v>RUA MELO MORAIS FILHO N 00536 Bairro: FAZENDA GRANDE DO RETIRO CEP: 40352000</v>
          </cell>
          <cell r="H959">
            <v>29</v>
          </cell>
        </row>
        <row r="960">
          <cell r="D960">
            <v>1100221</v>
          </cell>
          <cell r="E960">
            <v>29189047</v>
          </cell>
          <cell r="F960" t="str">
            <v>COLEGIO ESTADUAL ALBERTO VALENCA TEMPO INTEGRAL</v>
          </cell>
          <cell r="G960" t="str">
            <v>RUA MILTON GOMES COSTA N 125 Bairro: SAO GONCALO CEP: 41185505</v>
          </cell>
          <cell r="H960">
            <v>20</v>
          </cell>
        </row>
        <row r="961">
          <cell r="D961">
            <v>1102941</v>
          </cell>
          <cell r="E961">
            <v>29196434</v>
          </cell>
          <cell r="F961" t="str">
            <v>CENTRO ESTADUAL DE EDUCACAO PROFISSIONAL EM CONTROLE E PROCESSOS INDUSTRIAIS NEWTON SUCUPIRA</v>
          </cell>
          <cell r="G961" t="str">
            <v>RUA M , SETOR F N 01 Bairro: MUSSURUNGA I CEP: 41510190</v>
          </cell>
          <cell r="H961">
            <v>61</v>
          </cell>
        </row>
        <row r="962">
          <cell r="D962">
            <v>1104243</v>
          </cell>
          <cell r="E962">
            <v>29191157</v>
          </cell>
          <cell r="F962" t="str">
            <v>COLEGIO ESTADUAL VERA LUX</v>
          </cell>
          <cell r="G962" t="str">
            <v>RUA NELSON LACERDA - 2ª TV NOVA BRASILIA N S/N Bairro: NOVA BRASÍLIA CEP: 41235030</v>
          </cell>
          <cell r="H962">
            <v>35</v>
          </cell>
        </row>
        <row r="963">
          <cell r="D963">
            <v>1177094</v>
          </cell>
          <cell r="E963">
            <v>29414903</v>
          </cell>
          <cell r="F963" t="str">
            <v>COLEGIO ESTADUAL DE PLATAFORMA TEMPO INTEGRAL</v>
          </cell>
          <cell r="G963" t="str">
            <v>RUA NOVA BRASILIA N 320 Bairro: PLATAFORMA CEP: 40710510</v>
          </cell>
          <cell r="H963">
            <v>11</v>
          </cell>
        </row>
        <row r="964">
          <cell r="D964">
            <v>1101651</v>
          </cell>
          <cell r="E964">
            <v>29190770</v>
          </cell>
          <cell r="F964" t="str">
            <v>COLEGIO ESTADUAL ALBERTO SANTOS DUMONT</v>
          </cell>
          <cell r="G964" t="str">
            <v>RUA OITO DE NOVEMBRO N 59 Bairro: PIRAJA CEP: 41290200</v>
          </cell>
          <cell r="H964">
            <v>32</v>
          </cell>
        </row>
        <row r="965">
          <cell r="D965">
            <v>1102976</v>
          </cell>
          <cell r="E965">
            <v>29190932</v>
          </cell>
          <cell r="F965" t="str">
            <v>COLEGIO ESTADUAL EURICLES DE MATOS TEMPO INTEGRAL</v>
          </cell>
          <cell r="G965" t="str">
            <v>RUA OSVALDO CRUZ N 00016 Bairro: RIO VERMELHO CEP: 41940000</v>
          </cell>
          <cell r="H965">
            <v>27</v>
          </cell>
        </row>
        <row r="966">
          <cell r="D966">
            <v>1100612</v>
          </cell>
          <cell r="E966">
            <v>29182034</v>
          </cell>
          <cell r="F966" t="str">
            <v>COLEGIO ESTADUAL ANTONIO CARLOS MAGALHAES TEMPO INTEGRAL</v>
          </cell>
          <cell r="G966" t="str">
            <v>RUA PADRE ELOI N S/N Bairro: VASCO DA GAMA CEP: 40290190</v>
          </cell>
          <cell r="H966">
            <v>15</v>
          </cell>
        </row>
        <row r="967">
          <cell r="D967">
            <v>1102011</v>
          </cell>
          <cell r="E967">
            <v>29190860</v>
          </cell>
          <cell r="F967" t="str">
            <v>COLEGIO ESTADUAL CIDADE DE CURITIBA</v>
          </cell>
          <cell r="G967" t="str">
            <v>RUA PADRE LUIS FILGUEIRAS N S/N Bairro: ENGENHO VELHO DE BROTAS CEP: 40243320</v>
          </cell>
          <cell r="H967">
            <v>33</v>
          </cell>
        </row>
        <row r="968">
          <cell r="D968">
            <v>1100973</v>
          </cell>
          <cell r="E968">
            <v>29191092</v>
          </cell>
          <cell r="F968" t="str">
            <v>COLEGIO ESTADUAL DE TEMPO INTEGRAL ZUMBI DOS PALMARES</v>
          </cell>
          <cell r="G968" t="str">
            <v>RUA PARAÍBA N S/N Bairro: TANCREDO NEVES CEP: 41207310</v>
          </cell>
          <cell r="H968">
            <v>33</v>
          </cell>
        </row>
        <row r="969">
          <cell r="D969">
            <v>1104731</v>
          </cell>
          <cell r="E969">
            <v>29187001</v>
          </cell>
          <cell r="F969" t="str">
            <v>COLEGIO ESTADUAL POLIVALENTE DE AMARALINA</v>
          </cell>
          <cell r="G969" t="str">
            <v>RUA PARA N 00221 Bairro: PITUBA CEP: 41927300</v>
          </cell>
          <cell r="H969">
            <v>18</v>
          </cell>
        </row>
        <row r="970">
          <cell r="D970">
            <v>1103239</v>
          </cell>
          <cell r="E970">
            <v>29191130</v>
          </cell>
          <cell r="F970" t="str">
            <v>COLEGIO ESTADUAL SATIRO DIAS TEMPO INTEGRAL</v>
          </cell>
          <cell r="G970" t="str">
            <v>RUA PARÁ N 346 Bairro: PITUBA CEP: 41830070</v>
          </cell>
          <cell r="H970">
            <v>18</v>
          </cell>
        </row>
        <row r="971">
          <cell r="D971">
            <v>1176109</v>
          </cell>
          <cell r="E971">
            <v>29343160</v>
          </cell>
          <cell r="F971" t="str">
            <v>COLEGIO ESTADUAL PROFESSOR CARLOS BARROS TEMPO INTEGRAL</v>
          </cell>
          <cell r="G971" t="str">
            <v>RUA PAULO AVELAR N 01 Bairro: PARIPE CEP: 40730530</v>
          </cell>
          <cell r="H971">
            <v>29</v>
          </cell>
        </row>
        <row r="972">
          <cell r="D972">
            <v>1101309</v>
          </cell>
          <cell r="E972">
            <v>29179548</v>
          </cell>
          <cell r="F972" t="str">
            <v>CENTRO EDUCACIONAL CARNEIRO RIBEIRO CLASSE I</v>
          </cell>
          <cell r="G972" t="str">
            <v>RUA PERO VAZ N 148 Bairro: PERO VAZ CEP: 40335000</v>
          </cell>
          <cell r="H972">
            <v>21</v>
          </cell>
        </row>
        <row r="973">
          <cell r="D973">
            <v>1176074</v>
          </cell>
          <cell r="E973">
            <v>29185408</v>
          </cell>
          <cell r="F973" t="str">
            <v>ESCOLA ESTADUAL PROFESSORA MARIINHA TAVARES TEMPO INTEGRAL</v>
          </cell>
          <cell r="G973" t="str">
            <v>RUA PIRAPORA - JARDIM BRASILIA N S/N Bairro: PERNAMBUES CEP: 41100430</v>
          </cell>
          <cell r="H973">
            <v>16</v>
          </cell>
        </row>
        <row r="974">
          <cell r="D974">
            <v>1176391</v>
          </cell>
          <cell r="E974">
            <v>29357896</v>
          </cell>
          <cell r="F974" t="str">
            <v>COLEGIO DA POLICIA MILITAR LUIZ TARQUINIO</v>
          </cell>
          <cell r="G974" t="str">
            <v>RUA POLÍDORO BITTENCURT N S/N Bairro: BOA VIAGEM CEP: 40414340</v>
          </cell>
          <cell r="H974">
            <v>35</v>
          </cell>
        </row>
        <row r="975">
          <cell r="D975">
            <v>1101163</v>
          </cell>
          <cell r="E975">
            <v>29180490</v>
          </cell>
          <cell r="F975" t="str">
            <v>CENTRO EDUCACIONAL EDGAR SANTOS TEMPO INTEGRAL</v>
          </cell>
          <cell r="G975" t="str">
            <v>RUA PREDILIANO PITA N 019 Bairro: GARCIA CEP: 40100200</v>
          </cell>
          <cell r="H975">
            <v>28</v>
          </cell>
        </row>
        <row r="976">
          <cell r="D976">
            <v>1104219</v>
          </cell>
          <cell r="E976">
            <v>29187095</v>
          </cell>
          <cell r="F976" t="str">
            <v>COLEGIO ESTADUAL PRINCESA IZABEL</v>
          </cell>
          <cell r="G976" t="str">
            <v>RUA PRIMEIRO DE JANEIRO N 37 Bairro: CIDADE NOVA CEP: 40313120</v>
          </cell>
          <cell r="H976">
            <v>9</v>
          </cell>
        </row>
        <row r="977">
          <cell r="D977">
            <v>1101899</v>
          </cell>
          <cell r="E977">
            <v>29181488</v>
          </cell>
          <cell r="F977" t="str">
            <v>COLEGIO ESTADUAL GOVERNADOR LOMANTO JUNIOR TEMPO INTEGRAL</v>
          </cell>
          <cell r="G977" t="str">
            <v>RUA PROF SOUZA BRITO N S/N Bairro: ITAPUA CEP: 41640380</v>
          </cell>
          <cell r="H977">
            <v>17</v>
          </cell>
        </row>
        <row r="978">
          <cell r="D978">
            <v>1104367</v>
          </cell>
          <cell r="E978">
            <v>29200296</v>
          </cell>
          <cell r="F978" t="str">
            <v>ESCOLA ESTADUAL BILINGUE E CENTRO DE APOIO PEDAGOGICO ESPECIALIZADO PARA PESSOAS COM SURDEZ WILSO</v>
          </cell>
          <cell r="G978" t="str">
            <v>RUA RAIMUNDO PEREIRA MAGALHAES N S N Bairro: ONDINA CEP: 41250085</v>
          </cell>
          <cell r="H978">
            <v>8</v>
          </cell>
        </row>
        <row r="979">
          <cell r="D979">
            <v>1103972</v>
          </cell>
          <cell r="E979">
            <v>29191114</v>
          </cell>
          <cell r="F979" t="str">
            <v>COLEGIO ESTADUAL RUTH PACHECO</v>
          </cell>
          <cell r="G979" t="str">
            <v>RUA RÉGIA BARRETO N SN(00372) Bairro: SUSSUARANA CEP: 41215030</v>
          </cell>
          <cell r="H979">
            <v>27</v>
          </cell>
        </row>
        <row r="980">
          <cell r="D980">
            <v>1102151</v>
          </cell>
          <cell r="E980">
            <v>29182697</v>
          </cell>
          <cell r="F980" t="str">
            <v>COLEGIO ESTADUAL CLERISTON ANDRADE TEMPO INTEGRAL</v>
          </cell>
          <cell r="G980" t="str">
            <v>RUA RIO SERGIMIRIM N 2270 Bairro: ITACARANHA CEP: 40713296</v>
          </cell>
          <cell r="H980">
            <v>48</v>
          </cell>
        </row>
        <row r="981">
          <cell r="D981">
            <v>1176795</v>
          </cell>
          <cell r="E981">
            <v>29404282</v>
          </cell>
          <cell r="F981" t="str">
            <v>COLEGIO ESTADUAL DE PRAIA GRANDE</v>
          </cell>
          <cell r="G981" t="str">
            <v>RUA ROSALVO BARBOSA ROMEU N S/N Bairro: PERIPERI CEP: 40000990</v>
          </cell>
          <cell r="H981">
            <v>32</v>
          </cell>
        </row>
        <row r="982">
          <cell r="D982">
            <v>1101511</v>
          </cell>
          <cell r="E982">
            <v>29983720</v>
          </cell>
          <cell r="F982" t="str">
            <v>CENTRO EDUCACIONAL CARNEIRO RIBEIRO ESCOLA PARQUE</v>
          </cell>
          <cell r="G982" t="str">
            <v>Rua Saldanha Marinho N 134 Bairro: CAIXA D'ÁGUA CEP: 40321-210</v>
          </cell>
          <cell r="H982">
            <v>0</v>
          </cell>
        </row>
        <row r="983">
          <cell r="D983">
            <v>1101490</v>
          </cell>
          <cell r="E983">
            <v>29179491</v>
          </cell>
          <cell r="F983" t="str">
            <v>CENTRO EDUCACIONAL CARNEIRO RIBEIRO CLASSE IV</v>
          </cell>
          <cell r="G983" t="str">
            <v>RUA SALDANHA MARINHO N 194 Bairro: CAIXA D'ÁGUA CEP: 40323010</v>
          </cell>
          <cell r="H983">
            <v>20</v>
          </cell>
        </row>
        <row r="984">
          <cell r="D984">
            <v>1101074</v>
          </cell>
          <cell r="E984">
            <v>29190835</v>
          </cell>
          <cell r="F984" t="str">
            <v>COLEGIO ESTADUAL BRIGADEIRO EDUARDO GOMES</v>
          </cell>
          <cell r="G984" t="str">
            <v>RUA SAO GERALDO N 24 Bairro: MATATU CEP: 40255-315</v>
          </cell>
          <cell r="H984">
            <v>28</v>
          </cell>
        </row>
        <row r="985">
          <cell r="D985">
            <v>1100426</v>
          </cell>
          <cell r="E985">
            <v>29192030</v>
          </cell>
          <cell r="F985" t="str">
            <v>COLEGIO ESTADUAL DE TEMPO INTEGRAL MINISTRO ALIOMAR BALEEIRO</v>
          </cell>
          <cell r="G985" t="str">
            <v>RUA SATURNO N S/N Bairro: PERNAMBUES CEP: 41110070</v>
          </cell>
          <cell r="H985">
            <v>37</v>
          </cell>
        </row>
        <row r="986">
          <cell r="D986">
            <v>1104693</v>
          </cell>
          <cell r="E986">
            <v>29181631</v>
          </cell>
          <cell r="F986" t="str">
            <v>CENTRO ESTADUAL DE EDUCACAO INOVACAO E FORMACAO DA BAHIA CEEIFOR MAE STELLA TEMPO INTEGRAL</v>
          </cell>
          <cell r="G986" t="str">
            <v>RUA SILVEIRA MARTINS N 355 Bairro: CABULA CEP: 40000990</v>
          </cell>
          <cell r="H986">
            <v>59</v>
          </cell>
        </row>
        <row r="987">
          <cell r="D987">
            <v>1103786</v>
          </cell>
          <cell r="E987">
            <v>29181496</v>
          </cell>
          <cell r="F987" t="str">
            <v>COLEGIO ESTADUAL DE TEMPO INTEGRAL GOVERNADOR ROBERTO SANTOS</v>
          </cell>
          <cell r="G987" t="str">
            <v>RUA SILVEIRA MARTINS N 823 Bairro: CABULA CEP: 41150000</v>
          </cell>
          <cell r="H987">
            <v>51</v>
          </cell>
        </row>
        <row r="988">
          <cell r="D988">
            <v>1103492</v>
          </cell>
          <cell r="E988">
            <v>29188695</v>
          </cell>
          <cell r="F988" t="str">
            <v>ESCOLA VISCONDE DE ITAPARICA</v>
          </cell>
          <cell r="G988" t="str">
            <v>RUA SILVEIRA MARTINS N S/N Bairro: CABULA CEP: 41150000</v>
          </cell>
          <cell r="H988">
            <v>18</v>
          </cell>
        </row>
        <row r="989">
          <cell r="D989">
            <v>1102348</v>
          </cell>
          <cell r="E989">
            <v>29186935</v>
          </cell>
          <cell r="F989" t="str">
            <v>COLEGIO ESTADUAL PADRE JOSE VASCONCELOS</v>
          </cell>
          <cell r="G989" t="str">
            <v>RUA SIMONE BARRADAS KM 6,5 N S/N Bairro: JARDIM NOVA ESPERANÇA CEP: 41370030</v>
          </cell>
          <cell r="H989">
            <v>26</v>
          </cell>
        </row>
        <row r="990">
          <cell r="D990">
            <v>1178138</v>
          </cell>
          <cell r="E990">
            <v>29438934</v>
          </cell>
          <cell r="F990" t="str">
            <v>COLEGIO ESTADUAL DE TEMPO INTEGRAL MESTRE PAULO DOS ANJOS</v>
          </cell>
          <cell r="G990" t="str">
            <v>RUA TANCREDO NEVES N S/N Bairro: BAIRRO DA PAZ CEP: 41515235</v>
          </cell>
          <cell r="H990">
            <v>37</v>
          </cell>
        </row>
        <row r="991">
          <cell r="D991">
            <v>1101120</v>
          </cell>
          <cell r="E991">
            <v>29187419</v>
          </cell>
          <cell r="F991" t="str">
            <v>COLEGIO ESTADUAL PROFESSORA ELISABETH CHAVES VELOSO TEMPO INTEGRAL</v>
          </cell>
          <cell r="G991" t="str">
            <v>RUA TEODULO ALBUQUERQUE N 331 Bairro: CABULA VI CEP: 40000990</v>
          </cell>
          <cell r="H991">
            <v>14</v>
          </cell>
        </row>
        <row r="992">
          <cell r="D992">
            <v>1101368</v>
          </cell>
          <cell r="E992">
            <v>29179394</v>
          </cell>
          <cell r="F992" t="str">
            <v>CENTRO EDUCACIONAL CARNEIRO RIBEIRO CLASSE II</v>
          </cell>
          <cell r="G992" t="str">
            <v>RUA VITOR SERRA N SN(00526) Bairro: PERO VAZ CEP: 40340290</v>
          </cell>
          <cell r="H992">
            <v>15</v>
          </cell>
        </row>
        <row r="993">
          <cell r="D993">
            <v>1176810</v>
          </cell>
          <cell r="E993">
            <v>29411491</v>
          </cell>
          <cell r="F993" t="str">
            <v>COLEGIO ESTADUAL PROFESSORA MARIA BERNADETE BRANDAO</v>
          </cell>
          <cell r="G993" t="str">
            <v>RUA WALDECK CIRNE N 14 -E Bairro: CABULA CEP: 41195240</v>
          </cell>
          <cell r="H993">
            <v>46</v>
          </cell>
        </row>
        <row r="994">
          <cell r="D994">
            <v>1102879</v>
          </cell>
          <cell r="E994">
            <v>29181143</v>
          </cell>
          <cell r="F994" t="str">
            <v>COLEGIO ESTADUAL LUIZ VIANA TEMPO INTEGRAL</v>
          </cell>
          <cell r="G994" t="str">
            <v>RUA WALDEMAR FALCAO N 07 Bairro: BROTAS CEP: 40000990</v>
          </cell>
          <cell r="H994">
            <v>49</v>
          </cell>
        </row>
        <row r="995">
          <cell r="D995">
            <v>1102097</v>
          </cell>
          <cell r="E995">
            <v>29190878</v>
          </cell>
          <cell r="F995" t="str">
            <v>COLEGIO ESTADUAL COSME DE FARIAS</v>
          </cell>
          <cell r="G995" t="str">
            <v>RUA WENCESLAU GALO N S/N Bairro: COSME DE FARIAS CEP: 40252190</v>
          </cell>
          <cell r="H995">
            <v>30</v>
          </cell>
        </row>
        <row r="996">
          <cell r="D996">
            <v>1176422</v>
          </cell>
          <cell r="E996">
            <v>29392861</v>
          </cell>
          <cell r="F996" t="str">
            <v>COLEGIO ESTADUAL DE TEMPO INTEGRAL PAULO FREIRE</v>
          </cell>
          <cell r="G996" t="str">
            <v>SAN MARTIN AV. N S/N Bairro: SAN MARTIN CEP: 40355000</v>
          </cell>
          <cell r="H996">
            <v>26</v>
          </cell>
        </row>
        <row r="997">
          <cell r="D997">
            <v>1104103</v>
          </cell>
          <cell r="E997">
            <v>29194776</v>
          </cell>
          <cell r="F997" t="str">
            <v>COLEGIO ESTADUAL NOSSA SENHORA DE FATIMA DERBA TEMPO INTEGRAL</v>
          </cell>
          <cell r="G997" t="str">
            <v>SERV MECANICO INDUSTRIAL DO DERBA N S/N Bairro: VALÉRIA CEP: 41305060</v>
          </cell>
          <cell r="H997">
            <v>6</v>
          </cell>
        </row>
        <row r="998">
          <cell r="D998">
            <v>1103301</v>
          </cell>
          <cell r="E998">
            <v>29185173</v>
          </cell>
          <cell r="F998" t="str">
            <v>COLEGIO ESTADUAL RAFAEL OLIVEIRA</v>
          </cell>
          <cell r="G998" t="str">
            <v>SETOR A, VIA LOCAL -E- LOCAL 4 N 4 Bairro: CAJAZEIRAS VIII CEP: 41338070</v>
          </cell>
          <cell r="H998">
            <v>16</v>
          </cell>
        </row>
        <row r="999">
          <cell r="D999">
            <v>1141939</v>
          </cell>
          <cell r="E999">
            <v>29192293</v>
          </cell>
          <cell r="F999" t="str">
            <v>COLEGIO ESTADUAL DE TEMPO INTEGRAL HEITOR VILLA LOBOS</v>
          </cell>
          <cell r="G999" t="str">
            <v>THEODULO DE ALBUQUERQUE N S/N Bairro: CABULA VI CEP: 41181045</v>
          </cell>
          <cell r="H999">
            <v>30</v>
          </cell>
        </row>
        <row r="1000">
          <cell r="D1000">
            <v>1103751</v>
          </cell>
          <cell r="E1000">
            <v>29182280</v>
          </cell>
          <cell r="F1000" t="str">
            <v>COLEGIO ESTADUAL URSULA CATHARINO TEMPO INTEGRAL</v>
          </cell>
          <cell r="G1000" t="str">
            <v>TRAVESSA DO ROSARIO N 009 Bairro: POLITEAMA CEP: 40000990</v>
          </cell>
          <cell r="H1000">
            <v>9</v>
          </cell>
        </row>
        <row r="1001">
          <cell r="D1001">
            <v>1176445</v>
          </cell>
          <cell r="E1001">
            <v>29386543</v>
          </cell>
          <cell r="F1001" t="str">
            <v>COLEGIO ESTADUAL PROFESSORA HELOISA COSTA</v>
          </cell>
          <cell r="G1001" t="str">
            <v>TRAVESSA FAZENDA CASSANGE - BAIRRO - CASSANGE N S/N Bairro: SAO CRISTOVAO CEP: 41510-842</v>
          </cell>
          <cell r="H1001">
            <v>39</v>
          </cell>
        </row>
        <row r="1002">
          <cell r="D1002">
            <v>1100485</v>
          </cell>
          <cell r="E1002">
            <v>29192013</v>
          </cell>
          <cell r="F1002" t="str">
            <v>COLEGIO ESTADUAL ANA BERNARDES</v>
          </cell>
          <cell r="G1002" t="str">
            <v>VIA LOCAL C-2 N S/N Bairro: CAJAZEIRAS VI CEP: 41336070</v>
          </cell>
          <cell r="H1002">
            <v>32</v>
          </cell>
        </row>
        <row r="1003">
          <cell r="D1003">
            <v>1176800</v>
          </cell>
          <cell r="E1003">
            <v>29404312</v>
          </cell>
          <cell r="F1003" t="str">
            <v>ESCOLA ESTADUAL PROFESSOR GERMANO MACHADO NETO</v>
          </cell>
          <cell r="G1003" t="str">
            <v>VICENTE CELESTINO N 382 Bairro: MARECHAL RONDON CEP: 41280000</v>
          </cell>
          <cell r="H1003">
            <v>16</v>
          </cell>
        </row>
        <row r="1004">
          <cell r="D1004">
            <v>1101791</v>
          </cell>
          <cell r="E1004">
            <v>29191637</v>
          </cell>
          <cell r="F1004" t="str">
            <v>ESCOLA DONA JENNY GOMES</v>
          </cell>
          <cell r="G1004" t="str">
            <v>VILA MILITAR DA AERONAUTICA - 01 N S/N Bairro: ITAPUA CEP: 41610120</v>
          </cell>
          <cell r="H1004">
            <v>18</v>
          </cell>
        </row>
        <row r="1005">
          <cell r="D1005">
            <v>1136498</v>
          </cell>
          <cell r="E1005">
            <v>29190967</v>
          </cell>
          <cell r="F1005" t="str">
            <v>COLEGIO ESTADUAL GOVERNADOR OTAVIO MANGABEIRA TEMPO INTEGRAL</v>
          </cell>
          <cell r="G1005" t="str">
            <v>VILA SÃO JOAQUIM N S/N Bairro: SABOEIRO CEP: 41180170</v>
          </cell>
          <cell r="H1005">
            <v>20</v>
          </cell>
        </row>
        <row r="1006">
          <cell r="D1006">
            <v>1101520</v>
          </cell>
          <cell r="E1006">
            <v>29188270</v>
          </cell>
          <cell r="F1006" t="str">
            <v>COLEGIO ESTADUAL SANTA RITA DE CASSIA</v>
          </cell>
          <cell r="G1006" t="str">
            <v>ZONA A BR 324 N KM 13 Bairro: AGUAS CLARAS CEP: 41310466</v>
          </cell>
          <cell r="H1006">
            <v>26</v>
          </cell>
        </row>
        <row r="1007">
          <cell r="D1007">
            <v>1176408</v>
          </cell>
          <cell r="E1007">
            <v>29383528</v>
          </cell>
          <cell r="F1007" t="str">
            <v>COLEGIO ESTADUAL DO CAMPO ANNA JUNQUEIRA AYRES TOURINHO TEMPO INTEGRAL DISTRITO DE MATARIPE</v>
          </cell>
          <cell r="G1007" t="str">
            <v>RODOVIA BA 523 CAIPE DE BAIXO - DISTRITO DE MATARIPE N SN(00002) Bairro: CAIPE CEP: 43900000</v>
          </cell>
          <cell r="H1007">
            <v>22</v>
          </cell>
        </row>
        <row r="1008">
          <cell r="D1008">
            <v>1134851</v>
          </cell>
          <cell r="E1008">
            <v>29200482</v>
          </cell>
          <cell r="F1008" t="str">
            <v>COLEGIO ESTADUAL MARTINHO SALLES BRASIL TEMPO INTEGRAL</v>
          </cell>
          <cell r="G1008" t="str">
            <v>RUA JUVENAL EUGÊNIO DE QUEIROZ - BAIRRO BAIXA FRIA N S/N Bairro: BAIXA FRIA CEP: 43900000</v>
          </cell>
          <cell r="H1008">
            <v>28</v>
          </cell>
        </row>
        <row r="1009">
          <cell r="D1009">
            <v>1135190</v>
          </cell>
          <cell r="E1009">
            <v>29160774</v>
          </cell>
          <cell r="F1009" t="str">
            <v>COLEGIO POLIVALENTE MONSENHOR LUIZ FERREIRA DE BRITO TEMPO INTEGRAL</v>
          </cell>
          <cell r="G1009" t="str">
            <v>RUA EUTIQUIO DE LIMA N 456 Bairro: CENTRO CEP: 43850000</v>
          </cell>
          <cell r="H1009">
            <v>23</v>
          </cell>
        </row>
        <row r="1010">
          <cell r="D1010">
            <v>1176915</v>
          </cell>
          <cell r="E1010">
            <v>29410835</v>
          </cell>
          <cell r="F1010" t="str">
            <v>COLEGIO ESTADUAL DE TEMPO INTEGRAL JARDILINA DE SANTANA OLIVEIRA</v>
          </cell>
          <cell r="G1010" t="str">
            <v>RUA ISIDORO MENEZES - BAIRRO HUMILDES N 16 E Bairro: CENTRO CEP: 43850000</v>
          </cell>
          <cell r="H1010">
            <v>24</v>
          </cell>
        </row>
        <row r="1011">
          <cell r="D1011">
            <v>1104723</v>
          </cell>
          <cell r="E1011">
            <v>29201373</v>
          </cell>
          <cell r="F1011" t="str">
            <v>COLEGIO ESTADUAL POLIVALENTE DE ARATU</v>
          </cell>
          <cell r="G1011" t="str">
            <v>AVENIDA ELMO SEREJO FARIAS KM 2 - CIA II N S/N Bairro: CIA 2 CEP: 43700000</v>
          </cell>
          <cell r="H1011">
            <v>25</v>
          </cell>
        </row>
        <row r="1012">
          <cell r="D1012">
            <v>1100930</v>
          </cell>
          <cell r="E1012">
            <v>29201527</v>
          </cell>
          <cell r="F1012" t="str">
            <v>COLEGIO ESTADUAL DOUTOR BERLINDO MAMEDE DE OLIVEIRA</v>
          </cell>
          <cell r="G1012" t="str">
            <v>AVENIDA LOMANTO JUNIOR - BAIRRO PONTO PARADA N 71 Bairro: PONTO PARADA CEP: 43700000</v>
          </cell>
          <cell r="H1012">
            <v>20</v>
          </cell>
        </row>
        <row r="1013">
          <cell r="D1013">
            <v>1144520</v>
          </cell>
          <cell r="E1013">
            <v>29201020</v>
          </cell>
          <cell r="F1013" t="str">
            <v>CENTRO EDUCACIONAL SANTO ANTONIO</v>
          </cell>
          <cell r="G1013" t="str">
            <v>AV WALTER ARAGAO DE SOUZA N SN(00036) Bairro: CENTRO CEP: 43700000</v>
          </cell>
          <cell r="H1013">
            <v>16</v>
          </cell>
        </row>
        <row r="1014">
          <cell r="D1014">
            <v>1176072</v>
          </cell>
          <cell r="E1014">
            <v>29201632</v>
          </cell>
          <cell r="F1014" t="str">
            <v>CENTRO ESTADUAL DE EDUCACAO PROFISSIONAL EM SERVICOS E PROCESSOS INDUSTRIAIS IRMA DULCE</v>
          </cell>
          <cell r="G1014" t="str">
            <v>BR 324 KM 18.5 N SN(00547) Bairro: CIA 1 CEP: 43700000</v>
          </cell>
          <cell r="H1014">
            <v>41</v>
          </cell>
        </row>
        <row r="1015">
          <cell r="D1015">
            <v>1103000</v>
          </cell>
          <cell r="E1015">
            <v>29201063</v>
          </cell>
          <cell r="F1015" t="str">
            <v>COLEGIO ESTADUAL REITOR MIGUEL CALMON</v>
          </cell>
          <cell r="G1015" t="str">
            <v>GENERAL LABATUT - BAIRRO PONTO PARADA N S/N Bairro: PONTO PARADA CEP: 43700000</v>
          </cell>
          <cell r="H1015">
            <v>41</v>
          </cell>
        </row>
        <row r="1016">
          <cell r="D1016">
            <v>1100655</v>
          </cell>
          <cell r="E1016">
            <v>29201608</v>
          </cell>
          <cell r="F1016" t="str">
            <v>COLEGIO ESTADUAL DE ARATU</v>
          </cell>
          <cell r="G1016" t="str">
            <v>PRACA 31 DE MARCO N S/N Bairro: CIA 1 CEP: 43700000</v>
          </cell>
          <cell r="H1016">
            <v>18</v>
          </cell>
        </row>
        <row r="1017">
          <cell r="D1017">
            <v>1177009</v>
          </cell>
          <cell r="E1017">
            <v>29404460</v>
          </cell>
          <cell r="F1017" t="str">
            <v>COLEGIO ESTADUAL MANOEL DE JESUS</v>
          </cell>
          <cell r="G1017" t="str">
            <v>PRAÇA DA BANDEIRA, S/N - CENTRO N S/N Bairro: CENTRO CEP: 43700000</v>
          </cell>
          <cell r="H1017">
            <v>23</v>
          </cell>
        </row>
        <row r="1018">
          <cell r="D1018">
            <v>1100159</v>
          </cell>
          <cell r="E1018">
            <v>29201390</v>
          </cell>
          <cell r="F1018" t="str">
            <v>COLEGIO ESTADUAL DE TEMPO INTEGRAL ALBERTO SILVA</v>
          </cell>
          <cell r="G1018" t="str">
            <v>RUA RUY BARBOSA N S/N Bairro: CENTRO CEP: 43700000</v>
          </cell>
          <cell r="H1018">
            <v>25</v>
          </cell>
        </row>
        <row r="1019">
          <cell r="D1019">
            <v>1104928</v>
          </cell>
          <cell r="E1019">
            <v>29201535</v>
          </cell>
          <cell r="F1019" t="str">
            <v>COLEGIO ESTADUAL DOUTOR LUIZ VIANA FILHO TEMPO INTEGRAL</v>
          </cell>
          <cell r="G1019" t="str">
            <v>RUA VISCONDE DE MARICA - CENTRO N 00316 Bairro: CENTRO CEP: 43700000</v>
          </cell>
          <cell r="H1019">
            <v>12</v>
          </cell>
        </row>
        <row r="1020">
          <cell r="D1020">
            <v>1103395</v>
          </cell>
          <cell r="E1020">
            <v>29201853</v>
          </cell>
          <cell r="F1020" t="str">
            <v>COLEGIO ESTADUAL REGINA SIMOES</v>
          </cell>
          <cell r="G1020" t="str">
            <v>RUA WASHINGTON LUIS N 1079 Bairro: CRISTO REY CEP: 43700000</v>
          </cell>
          <cell r="H1020">
            <v>15</v>
          </cell>
        </row>
        <row r="1021">
          <cell r="D1021">
            <v>1102410</v>
          </cell>
          <cell r="E1021">
            <v>29202493</v>
          </cell>
          <cell r="F1021" t="str">
            <v>COLEGIO ESTADUAL JURACY MAGALHAES JUNIOR DISTRITO DE CACHA PREGOS</v>
          </cell>
          <cell r="G1021" t="str">
            <v>AVENIDA BEIRA MAR N SN(00042) Bairro: CACHA PREGOS CEP: 44470000</v>
          </cell>
          <cell r="H1021">
            <v>9</v>
          </cell>
        </row>
        <row r="1022">
          <cell r="D1022">
            <v>1178430</v>
          </cell>
          <cell r="E1022">
            <v>29862728</v>
          </cell>
          <cell r="F1022" t="str">
            <v>CENTRO ESTADUAL DE EDUCACAO PROFISSIONAL DO OCEANO</v>
          </cell>
          <cell r="G1022" t="str">
            <v>RUA DA RODAGEM, Nº 2907 TAIRU N 2907 Bairro: CENTRO CEP: 44473000</v>
          </cell>
          <cell r="H1022">
            <v>15</v>
          </cell>
        </row>
        <row r="1023">
          <cell r="D1023">
            <v>1102402</v>
          </cell>
          <cell r="E1023">
            <v>29202604</v>
          </cell>
          <cell r="F1023" t="str">
            <v>COLEGIO ESTADUAL DESEMBARGADOR JULIO VIRGINIO DE SANTANA TEMPO INTEGRAL</v>
          </cell>
          <cell r="G1023" t="str">
            <v>RUA DA USINA N S/N Bairro: MAR GRANDE CEP: 44470000</v>
          </cell>
          <cell r="H1023">
            <v>31</v>
          </cell>
        </row>
        <row r="1024">
          <cell r="D1024">
            <v>1112998</v>
          </cell>
          <cell r="E1024">
            <v>29294100</v>
          </cell>
          <cell r="F1024" t="str">
            <v>COLEGIO ESTADUAL DE TEMPO INTEGRAL DE BELMONTE</v>
          </cell>
          <cell r="G1024" t="str">
            <v>RUA 23 DE MAIO - PONTA DE AREIA N S/N Bairro: CENTRO CEP: 45800000</v>
          </cell>
          <cell r="H1024">
            <v>22</v>
          </cell>
        </row>
        <row r="1025">
          <cell r="D1025">
            <v>1179829</v>
          </cell>
          <cell r="E1025" t="str">
            <v>NÃO INFORMADO</v>
          </cell>
          <cell r="F1025" t="str">
            <v>COLEGIO ESTADUAL DO CAMPO DE TEMPO INTEGRAL TEOBALDA PASSOS DOS SANTOS DISTRITO DE BARROLANDIA</v>
          </cell>
          <cell r="G1025" t="str">
            <v>RUA FLAMENGO - DISTRITO DE BARROLÂNDIA N S/N Bairro: - CEP: 45800-000</v>
          </cell>
          <cell r="H1025">
            <v>2</v>
          </cell>
        </row>
        <row r="1026">
          <cell r="D1026">
            <v>1178012</v>
          </cell>
          <cell r="E1026">
            <v>29428203</v>
          </cell>
          <cell r="F1026" t="str">
            <v>CENTRO TERRITORIAL DE EDUCACAO PROFISSIONAL DA COSTA DO DESCOBRIMENTO</v>
          </cell>
          <cell r="G1026" t="str">
            <v>ADOLPHO XAVIER GOMES - S/N - DINAH BORGES N S/N Bairro: DINAH BORGES CEP: 45830140</v>
          </cell>
          <cell r="H1026">
            <v>41</v>
          </cell>
        </row>
        <row r="1027">
          <cell r="D1027">
            <v>1146167</v>
          </cell>
          <cell r="E1027">
            <v>29318220</v>
          </cell>
          <cell r="F1027" t="str">
            <v>COMPLEXO INTEGRADO DE EDUCACAO BASICA PROFISSIONAL E TECNOLOGICA DE EUNAPOLIS</v>
          </cell>
          <cell r="G1027" t="str">
            <v>AV PAULINO MENDES LIMA N 674 Bairro: CENTRO CEP: 45820440</v>
          </cell>
          <cell r="H1027">
            <v>25</v>
          </cell>
        </row>
        <row r="1028">
          <cell r="D1028">
            <v>1146183</v>
          </cell>
          <cell r="E1028">
            <v>29318378</v>
          </cell>
          <cell r="F1028" t="str">
            <v>COLEGIO ESTADUAL ELOYNA BARRADAS TEMPO INTEGRAL</v>
          </cell>
          <cell r="G1028" t="str">
            <v>RUA MISS MARILÉIA N S/N Bairro: JUCA ROSA CEP: 45823410</v>
          </cell>
          <cell r="H1028">
            <v>12</v>
          </cell>
        </row>
        <row r="1029">
          <cell r="D1029">
            <v>1146264</v>
          </cell>
          <cell r="E1029">
            <v>29319218</v>
          </cell>
          <cell r="F1029" t="str">
            <v>COLEGIO ESTADUAL BADEN POWELL</v>
          </cell>
          <cell r="G1029" t="str">
            <v>RUA PINHEIRO, SN N 73 Bairro: MOISES REIS CEP: 45820002</v>
          </cell>
          <cell r="H1029">
            <v>33</v>
          </cell>
        </row>
        <row r="1030">
          <cell r="D1030">
            <v>1112890</v>
          </cell>
          <cell r="E1030">
            <v>29319358</v>
          </cell>
          <cell r="F1030" t="str">
            <v>COLEGIO ESTADUAL JESUS MOURA</v>
          </cell>
          <cell r="G1030" t="str">
            <v>AVENIDA BRASIL N 431 Bairro: CENTRO CEP: 45840000</v>
          </cell>
          <cell r="H1030">
            <v>28</v>
          </cell>
        </row>
        <row r="1031">
          <cell r="D1031">
            <v>1170181</v>
          </cell>
          <cell r="E1031">
            <v>29320623</v>
          </cell>
          <cell r="F1031" t="str">
            <v>COLEGIO ESTADUAL DE TEMPO INTEGRAL PAULO FREIRE</v>
          </cell>
          <cell r="G1031" t="str">
            <v>RUA DOUTOR HELIO BRITO COSTA N S/N Bairro: CENTRO CEP: 45848000</v>
          </cell>
          <cell r="H1031">
            <v>33</v>
          </cell>
        </row>
        <row r="1032">
          <cell r="D1032">
            <v>1146493</v>
          </cell>
          <cell r="E1032">
            <v>29321298</v>
          </cell>
          <cell r="F1032" t="str">
            <v>COLEGIO ESTADUAL LOIDE ALCANTARA NEVES</v>
          </cell>
          <cell r="G1032" t="str">
            <v>RUA SAO DOMINGOS N 163 Bairro: CENTRO CEP: 45850000</v>
          </cell>
          <cell r="H1032">
            <v>10</v>
          </cell>
        </row>
        <row r="1033">
          <cell r="D1033">
            <v>1146523</v>
          </cell>
          <cell r="E1033">
            <v>29309638</v>
          </cell>
          <cell r="F1033" t="str">
            <v>COLEGIO ESTADUAL CLOVIS ADOLPHO STOLZE TEMPO INTEGRAL</v>
          </cell>
          <cell r="G1033" t="str">
            <v>AVENIDA VICENTE BARREIRA N 434 Bairro: CENTRO CEP: 45855000</v>
          </cell>
          <cell r="H1033">
            <v>12</v>
          </cell>
        </row>
        <row r="1034">
          <cell r="D1034">
            <v>1179818</v>
          </cell>
          <cell r="E1034">
            <v>29326559</v>
          </cell>
          <cell r="F1034" t="str">
            <v>COLEGIO ESTADUAL INDIGENA PATAXO BARRA VELHA</v>
          </cell>
          <cell r="G1034" t="str">
            <v>ALDEIA BARRA VELHA, N S/N Bairro: CENTRO CEP: 45810-000</v>
          </cell>
          <cell r="H1034">
            <v>6</v>
          </cell>
        </row>
        <row r="1035">
          <cell r="D1035">
            <v>1179823</v>
          </cell>
          <cell r="E1035" t="str">
            <v>NÃO INFORMADO</v>
          </cell>
          <cell r="F1035" t="str">
            <v>COLEGIO ESTADUAL INDIGENA PATAXO BOCA DA MATA</v>
          </cell>
          <cell r="G1035" t="str">
            <v>ALDEIA BOCA DA MATA, TERRITORIO INDIGENA N S/N Bairro: CENTRO CEP: 40000-000</v>
          </cell>
          <cell r="H1035">
            <v>3</v>
          </cell>
        </row>
        <row r="1036">
          <cell r="D1036">
            <v>1178043</v>
          </cell>
          <cell r="E1036">
            <v>29431450</v>
          </cell>
          <cell r="F1036" t="str">
            <v>COLEGIO ESTADUAL DE TRANCOSO DISTRITO DE TRANCOSO TEMPO INTEGRAL</v>
          </cell>
          <cell r="G1036" t="str">
            <v>AVENIDA 9 DE AGOSTO N S/N Bairro: CENTRO CEP: 45810000</v>
          </cell>
          <cell r="H1036">
            <v>24</v>
          </cell>
        </row>
        <row r="1037">
          <cell r="D1037">
            <v>1178067</v>
          </cell>
          <cell r="E1037">
            <v>29428084</v>
          </cell>
          <cell r="F1037" t="str">
            <v>COLEGIO ESTADUAL ARRAIAL D AJUDA DISTRITO ARRAIAL D AJUDA</v>
          </cell>
          <cell r="G1037" t="str">
            <v>AVENIDA DAS PALMEIRAS - ARRAIAL D`AJUDA N S/N Bairro: CENTRO CEP: 45816000</v>
          </cell>
          <cell r="H1037">
            <v>22</v>
          </cell>
        </row>
        <row r="1038">
          <cell r="D1038">
            <v>1178042</v>
          </cell>
          <cell r="E1038">
            <v>29428254</v>
          </cell>
          <cell r="F1038" t="str">
            <v>COLEGIO ESTADUAL DO CAMPO DOUTOR ERALDO TINOCO DISTRITO DE VERA CRUZ</v>
          </cell>
          <cell r="G1038" t="str">
            <v>AV. PORTO SEGURO - DISTRITO DE VERA CRUZ N SN(00003) Bairro: CENTRO CEP: 45810000</v>
          </cell>
          <cell r="H1038">
            <v>15</v>
          </cell>
        </row>
        <row r="1039">
          <cell r="D1039">
            <v>1177093</v>
          </cell>
          <cell r="E1039">
            <v>29422345</v>
          </cell>
          <cell r="F1039" t="str">
            <v>COLEGIO ESTADUAL DE TEMPO INTEGRAL DE PORTO SEGURO</v>
          </cell>
          <cell r="G1039" t="str">
            <v>BR 367, KM 26 - LOT. VILA VERDE N S/N Bairro: CAMBOLO CEP: 45810000</v>
          </cell>
          <cell r="H1039">
            <v>50</v>
          </cell>
        </row>
        <row r="1040">
          <cell r="D1040">
            <v>1141149</v>
          </cell>
          <cell r="E1040">
            <v>29326028</v>
          </cell>
          <cell r="F1040" t="str">
            <v>COMPLEXO INTEGRADO DE EDUCACAO BASICA PROFISSIONAL E TECNOLOGICA DE PORTO SEGURO</v>
          </cell>
          <cell r="G1040" t="str">
            <v>RUA GENERAL FREITAS - CIE DE PORTO SEGURO N 00057 Bairro: CENTRO CEP: 45810000</v>
          </cell>
          <cell r="H1040">
            <v>27</v>
          </cell>
        </row>
        <row r="1041">
          <cell r="D1041">
            <v>1146434</v>
          </cell>
          <cell r="E1041">
            <v>29326320</v>
          </cell>
          <cell r="F1041" t="str">
            <v>CENTRO ESTADUAL DE EDUCACAO PROFISSIONAL 2 DE JULHO TEMPO INTEGRAL</v>
          </cell>
          <cell r="G1041" t="str">
            <v>Rua Jardim Novo Brasil N S/N Bairro: VILA VITORIA CEP: 45810000</v>
          </cell>
          <cell r="H1041">
            <v>21</v>
          </cell>
        </row>
        <row r="1042">
          <cell r="D1042">
            <v>1178401</v>
          </cell>
          <cell r="E1042">
            <v>29397707</v>
          </cell>
          <cell r="F1042" t="str">
            <v>COLEGIO ESTADUAL INDIGENA COROA VERMELHA ALDEIA COROA VERMELHA TEMPO INTEGRAL</v>
          </cell>
          <cell r="G1042" t="str">
            <v>ALDEIA INDIGENA DE COROA VERMELHA - RODOVIA BR 367 KM 06 N S/N Bairro: CENTRO CEP: 45807000</v>
          </cell>
          <cell r="H1042">
            <v>29</v>
          </cell>
        </row>
        <row r="1043">
          <cell r="D1043">
            <v>1178037</v>
          </cell>
          <cell r="E1043">
            <v>29428092</v>
          </cell>
          <cell r="F1043" t="str">
            <v>COLEGIO ESTADUAL PROFESSORA TEREZINHA SCARAMUSSA</v>
          </cell>
          <cell r="G1043" t="str">
            <v>PRACA FREI HENRIQUE DE COIMBRA - CENTRO N S/N Bairro: CENTRO CEP: 45807000</v>
          </cell>
          <cell r="H1043">
            <v>22</v>
          </cell>
        </row>
      </sheetData>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ª Parcela FAED Manutencao 2026"/>
    </sheetNames>
    <sheetDataSet>
      <sheetData sheetId="0">
        <row r="7">
          <cell r="E7">
            <v>1125747</v>
          </cell>
          <cell r="F7">
            <v>1102920</v>
          </cell>
          <cell r="G7">
            <v>29057809</v>
          </cell>
          <cell r="H7" t="str">
            <v>COLEGIO ESTADUAL SAO SEBASTIAO</v>
          </cell>
          <cell r="I7">
            <v>629</v>
          </cell>
          <cell r="J7" t="str">
            <v>CARTÃO</v>
          </cell>
          <cell r="K7">
            <v>15387.23</v>
          </cell>
        </row>
        <row r="8">
          <cell r="E8">
            <v>1179795</v>
          </cell>
          <cell r="F8">
            <v>9999999</v>
          </cell>
          <cell r="G8">
            <v>29488974</v>
          </cell>
          <cell r="H8" t="str">
            <v>COLEGIO ESTADUAL DE TEMPO INTEGRAL PROFESSORA NANCY DA ROCHA CARDOSO</v>
          </cell>
          <cell r="I8">
            <v>385</v>
          </cell>
          <cell r="J8" t="str">
            <v>CARTÃO</v>
          </cell>
          <cell r="K8">
            <v>12822.69</v>
          </cell>
        </row>
        <row r="9">
          <cell r="E9">
            <v>1125925</v>
          </cell>
          <cell r="F9">
            <v>1102929</v>
          </cell>
          <cell r="G9">
            <v>29058244</v>
          </cell>
          <cell r="H9" t="str">
            <v>COLEGIO ESTADUAL DE TEMPO INTEGRAL EDIVALDO MACHADO BOAVENTURA</v>
          </cell>
          <cell r="I9">
            <v>562</v>
          </cell>
          <cell r="J9" t="str">
            <v>CARTÃO</v>
          </cell>
          <cell r="K9">
            <v>15387.23</v>
          </cell>
        </row>
        <row r="10">
          <cell r="E10">
            <v>1126212</v>
          </cell>
          <cell r="F10">
            <v>1102935</v>
          </cell>
          <cell r="G10">
            <v>29059380</v>
          </cell>
          <cell r="H10" t="str">
            <v>COLEGIO ESTADUAL DE TEMPO INTEGRAL NECY NOVAIS</v>
          </cell>
          <cell r="I10">
            <v>455</v>
          </cell>
          <cell r="J10" t="str">
            <v>CARTÃO</v>
          </cell>
          <cell r="K10">
            <v>12822.69</v>
          </cell>
        </row>
        <row r="11">
          <cell r="E11">
            <v>1126247</v>
          </cell>
          <cell r="F11">
            <v>1102939</v>
          </cell>
          <cell r="G11">
            <v>29060001</v>
          </cell>
          <cell r="H11" t="str">
            <v>COLEGIO ESTADUAL DE TEMPO INTEGRAL IMACULADA CONCEICAO</v>
          </cell>
          <cell r="I11">
            <v>1184</v>
          </cell>
          <cell r="J11" t="str">
            <v>CARTÃO</v>
          </cell>
          <cell r="K11">
            <v>23959.65</v>
          </cell>
        </row>
        <row r="12">
          <cell r="E12">
            <v>1137583</v>
          </cell>
          <cell r="F12">
            <v>1102945</v>
          </cell>
          <cell r="G12">
            <v>29060206</v>
          </cell>
          <cell r="H12" t="str">
            <v>COLEGIO ESTADUAL DO CAMPO MAXIMINO MARTINS</v>
          </cell>
          <cell r="I12">
            <v>299</v>
          </cell>
          <cell r="J12" t="str">
            <v>CARTÃO</v>
          </cell>
          <cell r="K12">
            <v>12822.69</v>
          </cell>
        </row>
        <row r="13">
          <cell r="E13">
            <v>1163100</v>
          </cell>
          <cell r="F13">
            <v>1102947</v>
          </cell>
          <cell r="G13">
            <v>29060214</v>
          </cell>
          <cell r="H13" t="str">
            <v>COLEGIO ESTADUAL JOSE RIBEIRO DE ARAUJO</v>
          </cell>
          <cell r="I13">
            <v>867</v>
          </cell>
          <cell r="J13" t="str">
            <v>CARTÃO</v>
          </cell>
          <cell r="K13">
            <v>20516.305</v>
          </cell>
        </row>
        <row r="14">
          <cell r="E14">
            <v>1163088</v>
          </cell>
          <cell r="F14">
            <v>1102954</v>
          </cell>
          <cell r="G14">
            <v>29061016</v>
          </cell>
          <cell r="H14" t="str">
            <v>COLEGIO ESTADUAL DE TEMPO INTEGRAL JOSE DE SOUZA MACHADO</v>
          </cell>
          <cell r="I14">
            <v>831</v>
          </cell>
          <cell r="J14" t="str">
            <v>CARTÃO</v>
          </cell>
          <cell r="K14">
            <v>20516.305</v>
          </cell>
        </row>
        <row r="15">
          <cell r="E15">
            <v>1125887</v>
          </cell>
          <cell r="F15">
            <v>1102959</v>
          </cell>
          <cell r="G15">
            <v>29061628</v>
          </cell>
          <cell r="H15" t="str">
            <v>COLEGIO ESTADUAL MARIA QUITERIA</v>
          </cell>
          <cell r="I15">
            <v>311</v>
          </cell>
          <cell r="J15" t="str">
            <v>CARTÃO</v>
          </cell>
          <cell r="K15">
            <v>12822.69</v>
          </cell>
        </row>
        <row r="16">
          <cell r="E16">
            <v>1126050</v>
          </cell>
          <cell r="F16">
            <v>1102965</v>
          </cell>
          <cell r="G16">
            <v>29062519</v>
          </cell>
          <cell r="H16" t="str">
            <v>COLEGIO ESTADUAL DO CAMPO DE TEMPO INTEGRAL DE MIROROS</v>
          </cell>
          <cell r="I16">
            <v>221</v>
          </cell>
          <cell r="J16" t="str">
            <v>CARTÃO</v>
          </cell>
          <cell r="K16">
            <v>10258.15</v>
          </cell>
        </row>
        <row r="17">
          <cell r="E17">
            <v>1125968</v>
          </cell>
          <cell r="F17">
            <v>1102962</v>
          </cell>
          <cell r="G17">
            <v>29062250</v>
          </cell>
          <cell r="H17" t="str">
            <v>COLEGIO EST DE TEMPO INTEGRAL PROFESSORA CELIA OLIVEIRA LEITE</v>
          </cell>
          <cell r="I17">
            <v>538</v>
          </cell>
          <cell r="J17" t="str">
            <v>CARTÃO</v>
          </cell>
          <cell r="K17">
            <v>15387.23</v>
          </cell>
        </row>
        <row r="18">
          <cell r="E18">
            <v>1162774</v>
          </cell>
          <cell r="F18">
            <v>1102976</v>
          </cell>
          <cell r="G18">
            <v>29062632</v>
          </cell>
          <cell r="H18" t="str">
            <v>COLEGIO ESTADUAL DO CAMPO DE IBITITA</v>
          </cell>
          <cell r="I18">
            <v>728</v>
          </cell>
          <cell r="J18" t="str">
            <v>CARTÃO</v>
          </cell>
          <cell r="K18">
            <v>15387.23</v>
          </cell>
        </row>
        <row r="19">
          <cell r="E19">
            <v>1127260</v>
          </cell>
          <cell r="F19">
            <v>1103080</v>
          </cell>
          <cell r="G19">
            <v>29207843</v>
          </cell>
          <cell r="H19" t="str">
            <v>COLEGIO ESTADUAL DE TEMPO INTEGRAL CASTRO ALVES</v>
          </cell>
          <cell r="I19">
            <v>411</v>
          </cell>
          <cell r="J19" t="str">
            <v>CARTÃO</v>
          </cell>
          <cell r="K19">
            <v>12822.69</v>
          </cell>
        </row>
        <row r="20">
          <cell r="E20">
            <v>1179281</v>
          </cell>
          <cell r="F20">
            <v>9999999</v>
          </cell>
          <cell r="G20">
            <v>29459141</v>
          </cell>
          <cell r="H20" t="str">
            <v>CENT.REG.DE ENS.MEDIO COM INTERMEDIACAO TEC.-CEMIT DE IRECE</v>
          </cell>
          <cell r="I20">
            <v>1232</v>
          </cell>
          <cell r="J20" t="str">
            <v>CARTÃO</v>
          </cell>
          <cell r="K20">
            <v>23959.65</v>
          </cell>
        </row>
        <row r="21">
          <cell r="E21">
            <v>1126611</v>
          </cell>
          <cell r="F21">
            <v>1103993</v>
          </cell>
          <cell r="G21">
            <v>29064147</v>
          </cell>
          <cell r="H21" t="str">
            <v>COLEGIO ESTADUAL DE TEMPO INTEGRAL PROFESSORA DARIA DOURADO LOPES</v>
          </cell>
          <cell r="I21">
            <v>914</v>
          </cell>
          <cell r="J21" t="str">
            <v>CARTÃO</v>
          </cell>
          <cell r="K21">
            <v>20516.305</v>
          </cell>
        </row>
        <row r="22">
          <cell r="E22">
            <v>1176431</v>
          </cell>
          <cell r="F22">
            <v>1102989</v>
          </cell>
          <cell r="G22">
            <v>29403230</v>
          </cell>
          <cell r="H22" t="str">
            <v>COLEGIO ESTADUAL DE TEMPO INTEGRAL PROF JORGE RODRIGUES DOS SANTOS</v>
          </cell>
          <cell r="I22">
            <v>1246</v>
          </cell>
          <cell r="J22" t="str">
            <v>CARTÃO</v>
          </cell>
          <cell r="K22">
            <v>23959.65</v>
          </cell>
        </row>
        <row r="23">
          <cell r="E23">
            <v>1178258</v>
          </cell>
          <cell r="F23">
            <v>1105498</v>
          </cell>
          <cell r="G23">
            <v>29447755</v>
          </cell>
          <cell r="H23" t="str">
            <v>COLEGIO ESTADUAL DO CAMPO FRANCISCO CASTRO LARANJEIRA</v>
          </cell>
          <cell r="I23">
            <v>392</v>
          </cell>
          <cell r="J23" t="str">
            <v>CARTÃO</v>
          </cell>
          <cell r="K23">
            <v>12822.69</v>
          </cell>
        </row>
        <row r="24">
          <cell r="E24">
            <v>1162502</v>
          </cell>
          <cell r="F24">
            <v>1102995</v>
          </cell>
          <cell r="G24">
            <v>29064392</v>
          </cell>
          <cell r="H24" t="str">
            <v>COLEGIO ESTADUAL DE TEMPO INTEGRAL IDALINA DA SILVA DOURADO</v>
          </cell>
          <cell r="I24">
            <v>1020</v>
          </cell>
          <cell r="J24" t="str">
            <v>CARTÃO</v>
          </cell>
          <cell r="K24">
            <v>23959.65</v>
          </cell>
        </row>
        <row r="25">
          <cell r="E25">
            <v>1178040</v>
          </cell>
          <cell r="F25">
            <v>1104572</v>
          </cell>
          <cell r="G25">
            <v>29428726</v>
          </cell>
          <cell r="H25" t="str">
            <v>COLEGIO EST DE TEMPO INTEGRAL PROFESSOR ETEVALDO MARTINIANO DA ROCHA</v>
          </cell>
          <cell r="I25">
            <v>866</v>
          </cell>
          <cell r="J25" t="str">
            <v>CARTÃO</v>
          </cell>
          <cell r="K25">
            <v>20516.305</v>
          </cell>
        </row>
        <row r="26">
          <cell r="E26">
            <v>1162480</v>
          </cell>
          <cell r="F26">
            <v>1103006</v>
          </cell>
          <cell r="G26">
            <v>29065356</v>
          </cell>
          <cell r="H26" t="str">
            <v>COLEGIO ESTADUAL DE TEMPO INTEGRAL JUSTINIANO DE CASTRO DOURADO</v>
          </cell>
          <cell r="I26">
            <v>776</v>
          </cell>
          <cell r="J26" t="str">
            <v>CARTÃO</v>
          </cell>
          <cell r="K26">
            <v>20516.305</v>
          </cell>
        </row>
        <row r="27">
          <cell r="E27">
            <v>1178257</v>
          </cell>
          <cell r="F27">
            <v>1105497</v>
          </cell>
          <cell r="G27">
            <v>29536200</v>
          </cell>
          <cell r="H27" t="str">
            <v>COLEGIO ESTADUAL DO CAMPO DE AGUADA NOVA</v>
          </cell>
          <cell r="I27">
            <v>409</v>
          </cell>
          <cell r="J27" t="str">
            <v>CARTÃO</v>
          </cell>
          <cell r="K27">
            <v>12822.69</v>
          </cell>
        </row>
        <row r="28">
          <cell r="E28">
            <v>1178146</v>
          </cell>
          <cell r="F28">
            <v>1105452</v>
          </cell>
          <cell r="G28">
            <v>29445400</v>
          </cell>
          <cell r="H28" t="str">
            <v>COLEGIO ESTADUAL DE TEMPO INTEGRAL DE MULUNGU DO MORRO</v>
          </cell>
          <cell r="I28">
            <v>610</v>
          </cell>
          <cell r="J28" t="str">
            <v>CARTÃO</v>
          </cell>
          <cell r="K28">
            <v>15387.23</v>
          </cell>
        </row>
        <row r="29">
          <cell r="E29">
            <v>1127154</v>
          </cell>
          <cell r="F29">
            <v>1103016</v>
          </cell>
          <cell r="G29">
            <v>29066395</v>
          </cell>
          <cell r="H29" t="str">
            <v>COLEGIO ESTADUAL DE TEMPO INTEGRAL LEILA JANAINA BRITO GONCALVES</v>
          </cell>
          <cell r="I29">
            <v>785</v>
          </cell>
          <cell r="J29" t="str">
            <v>CARTÃO</v>
          </cell>
          <cell r="K29">
            <v>20516.305</v>
          </cell>
        </row>
        <row r="30">
          <cell r="E30">
            <v>1179655</v>
          </cell>
          <cell r="F30">
            <v>9999999</v>
          </cell>
          <cell r="G30">
            <v>29473365</v>
          </cell>
          <cell r="H30" t="str">
            <v>COLEGIO ESTADUAL ALMERINDA ALMEIDA</v>
          </cell>
          <cell r="I30">
            <v>277</v>
          </cell>
          <cell r="J30" t="str">
            <v>CARTÃO</v>
          </cell>
          <cell r="K30">
            <v>12822.69</v>
          </cell>
        </row>
        <row r="31">
          <cell r="E31">
            <v>1162618</v>
          </cell>
          <cell r="F31">
            <v>1103020</v>
          </cell>
          <cell r="G31">
            <v>29067332</v>
          </cell>
          <cell r="H31" t="str">
            <v>COLEGIO ESTADUAL DE TEMPO INTEGRAL PROFESSORA ROSALIA PEREIRA DA ROCHA</v>
          </cell>
          <cell r="I31">
            <v>525</v>
          </cell>
          <cell r="J31" t="str">
            <v>CARTÃO</v>
          </cell>
          <cell r="K31">
            <v>15387.23</v>
          </cell>
        </row>
        <row r="32">
          <cell r="E32">
            <v>1178038</v>
          </cell>
          <cell r="F32">
            <v>1103029</v>
          </cell>
          <cell r="G32">
            <v>29425328</v>
          </cell>
          <cell r="H32" t="str">
            <v>COLEGIO ESTADUAL MANOEL LEVI</v>
          </cell>
          <cell r="I32">
            <v>546</v>
          </cell>
          <cell r="J32" t="str">
            <v>CARTÃO</v>
          </cell>
          <cell r="K32">
            <v>15387.23</v>
          </cell>
        </row>
        <row r="33">
          <cell r="E33">
            <v>1126808</v>
          </cell>
          <cell r="F33">
            <v>1103030</v>
          </cell>
          <cell r="G33">
            <v>29041333</v>
          </cell>
          <cell r="H33" t="str">
            <v>CENTRO EST DE EDUCACAO PROFI EM RECURSOS NATURAIS DO CENTRO BAIANO</v>
          </cell>
          <cell r="I33">
            <v>1125</v>
          </cell>
          <cell r="J33" t="str">
            <v>CARTÃO</v>
          </cell>
          <cell r="K33">
            <v>23959.65</v>
          </cell>
        </row>
        <row r="34">
          <cell r="E34">
            <v>1176432</v>
          </cell>
          <cell r="F34">
            <v>1103048</v>
          </cell>
          <cell r="G34">
            <v>29395321</v>
          </cell>
          <cell r="H34" t="str">
            <v>COLEGIO ESTADUAL PROFESSORA GILDETE DE SOUZA VIANA</v>
          </cell>
          <cell r="I34">
            <v>825</v>
          </cell>
          <cell r="J34" t="str">
            <v>CARTÃO</v>
          </cell>
          <cell r="K34">
            <v>20516.305</v>
          </cell>
        </row>
        <row r="35">
          <cell r="E35">
            <v>1179658</v>
          </cell>
          <cell r="F35">
            <v>9999999</v>
          </cell>
          <cell r="G35">
            <v>29474310</v>
          </cell>
          <cell r="H35" t="str">
            <v>CENTRO JUVENIL DE CIENCIA E CULTURA - CJCC IRECE</v>
          </cell>
          <cell r="I35">
            <v>127</v>
          </cell>
          <cell r="J35" t="str">
            <v>CARTÃO</v>
          </cell>
          <cell r="K35">
            <v>5129.0749999999998</v>
          </cell>
        </row>
        <row r="36">
          <cell r="E36">
            <v>1126590</v>
          </cell>
          <cell r="F36">
            <v>1104546</v>
          </cell>
          <cell r="G36">
            <v>29064120</v>
          </cell>
          <cell r="H36" t="str">
            <v>CENTRO TERRITORIAL DE EDUCACAO PROFISSIONAL DE IRECE</v>
          </cell>
          <cell r="I36">
            <v>1674</v>
          </cell>
          <cell r="J36" t="str">
            <v>CARTÃO</v>
          </cell>
          <cell r="K36">
            <v>67903.53</v>
          </cell>
        </row>
        <row r="37">
          <cell r="E37">
            <v>1178324</v>
          </cell>
          <cell r="F37">
            <v>1105547</v>
          </cell>
          <cell r="G37">
            <v>29863724</v>
          </cell>
          <cell r="H37" t="str">
            <v>CENTRO ESTADUAL DE EDUCACAO PROFISSIONAL AGUAS</v>
          </cell>
          <cell r="I37">
            <v>302</v>
          </cell>
          <cell r="J37" t="str">
            <v>CARTÃO</v>
          </cell>
          <cell r="K37">
            <v>12822.69</v>
          </cell>
        </row>
        <row r="38">
          <cell r="E38">
            <v>1179431</v>
          </cell>
          <cell r="F38">
            <v>9999999</v>
          </cell>
          <cell r="G38">
            <v>29464374</v>
          </cell>
          <cell r="H38" t="str">
            <v>CENT REG DE ENS MEDIO COM INTERMEDIACAO TEC-CEMIT VELHO CHICO-BARRA</v>
          </cell>
          <cell r="I38">
            <v>992</v>
          </cell>
          <cell r="J38" t="str">
            <v>CARTÃO</v>
          </cell>
          <cell r="K38">
            <v>20516.305</v>
          </cell>
        </row>
        <row r="39">
          <cell r="E39">
            <v>1127502</v>
          </cell>
          <cell r="F39">
            <v>1103051</v>
          </cell>
          <cell r="G39">
            <v>29036143</v>
          </cell>
          <cell r="H39" t="str">
            <v>COLEGIO ESTADUAL DE TEMPO INTEGRAL DE BARRA</v>
          </cell>
          <cell r="I39">
            <v>1281</v>
          </cell>
          <cell r="J39" t="str">
            <v>CARTÃO</v>
          </cell>
          <cell r="K39">
            <v>23959.65</v>
          </cell>
        </row>
        <row r="40">
          <cell r="E40">
            <v>1179282</v>
          </cell>
          <cell r="F40">
            <v>9999999</v>
          </cell>
          <cell r="G40">
            <v>29461499</v>
          </cell>
          <cell r="H40" t="str">
            <v>CENT.REG.DE ENS.MEDIO COM INTERMEDIACAO TEC.- CEMIT DO VELHO CHICO</v>
          </cell>
          <cell r="I40">
            <v>1650</v>
          </cell>
          <cell r="J40" t="str">
            <v>CARTÃO</v>
          </cell>
          <cell r="K40">
            <v>35903.53</v>
          </cell>
        </row>
        <row r="41">
          <cell r="E41">
            <v>1179704</v>
          </cell>
          <cell r="F41">
            <v>9999999</v>
          </cell>
          <cell r="G41">
            <v>29481325</v>
          </cell>
          <cell r="H41" t="str">
            <v>COLEGIO DA POLICIA MILITAR - CPM BOM JESUS DA LAPA</v>
          </cell>
          <cell r="I41">
            <v>754</v>
          </cell>
          <cell r="J41" t="str">
            <v>CARTÃO</v>
          </cell>
          <cell r="K41">
            <v>10258.1525</v>
          </cell>
        </row>
        <row r="42">
          <cell r="E42">
            <v>1178018</v>
          </cell>
          <cell r="F42">
            <v>1103393</v>
          </cell>
          <cell r="G42">
            <v>29427940</v>
          </cell>
          <cell r="H42" t="str">
            <v>COLEGIO ESTADUAL DO CAMPO PROJETO FORMOSO</v>
          </cell>
          <cell r="I42">
            <v>233</v>
          </cell>
          <cell r="J42" t="str">
            <v>CARTÃO</v>
          </cell>
          <cell r="K42">
            <v>10258.15</v>
          </cell>
        </row>
        <row r="43">
          <cell r="E43">
            <v>1179668</v>
          </cell>
          <cell r="F43">
            <v>9999999</v>
          </cell>
          <cell r="G43">
            <v>29474892</v>
          </cell>
          <cell r="H43" t="str">
            <v>COLEGIO ESTADUAL SOLDADO EVERTON OLIVEIRA DE SANTANA</v>
          </cell>
          <cell r="I43">
            <v>307</v>
          </cell>
          <cell r="J43" t="str">
            <v>CARTÃO</v>
          </cell>
          <cell r="K43">
            <v>12822.69</v>
          </cell>
        </row>
        <row r="44">
          <cell r="E44">
            <v>1131720</v>
          </cell>
          <cell r="F44">
            <v>1103387</v>
          </cell>
          <cell r="G44">
            <v>29043085</v>
          </cell>
          <cell r="H44" t="str">
            <v>COLEGIO ESTADUAL MONSENHOR TURIBIO VILANOVA</v>
          </cell>
          <cell r="I44">
            <v>1574</v>
          </cell>
          <cell r="J44" t="str">
            <v>CARTÃO</v>
          </cell>
          <cell r="K44">
            <v>35903.53</v>
          </cell>
        </row>
        <row r="45">
          <cell r="E45">
            <v>1176437</v>
          </cell>
          <cell r="F45">
            <v>1103391</v>
          </cell>
          <cell r="G45">
            <v>29385334</v>
          </cell>
          <cell r="H45" t="str">
            <v>COLEGIO ESTADUAL SAO VICENTE DE PAULO</v>
          </cell>
          <cell r="I45">
            <v>1134</v>
          </cell>
          <cell r="J45" t="str">
            <v>CARTÃO</v>
          </cell>
          <cell r="K45">
            <v>23959.65</v>
          </cell>
        </row>
        <row r="46">
          <cell r="E46">
            <v>1127456</v>
          </cell>
          <cell r="F46">
            <v>1103060</v>
          </cell>
          <cell r="G46">
            <v>29205000</v>
          </cell>
          <cell r="H46" t="str">
            <v>COLEGIO ESTADUAL PAPA JOAO PAULO I</v>
          </cell>
          <cell r="I46">
            <v>217</v>
          </cell>
          <cell r="J46" t="str">
            <v>CARTÃO</v>
          </cell>
          <cell r="K46">
            <v>10258.15</v>
          </cell>
        </row>
        <row r="47">
          <cell r="E47">
            <v>1179813</v>
          </cell>
          <cell r="F47">
            <v>9999999</v>
          </cell>
          <cell r="G47">
            <v>29489466</v>
          </cell>
          <cell r="H47" t="str">
            <v>COLEGIO ESTADUAL DO CAMPO RITA DE OLIVEIRA BARAUNA</v>
          </cell>
          <cell r="I47">
            <v>134</v>
          </cell>
          <cell r="J47" t="str">
            <v>CARTÃO</v>
          </cell>
          <cell r="K47">
            <v>10258.15</v>
          </cell>
        </row>
        <row r="48">
          <cell r="E48">
            <v>1128762</v>
          </cell>
          <cell r="F48">
            <v>1103712</v>
          </cell>
          <cell r="G48">
            <v>29044570</v>
          </cell>
          <cell r="H48" t="str">
            <v>COLEGIO ESTADUAL DE TEMPO INTEGRAL VELHO CHICO</v>
          </cell>
          <cell r="I48">
            <v>1085</v>
          </cell>
          <cell r="J48" t="str">
            <v>CARTÃO</v>
          </cell>
          <cell r="K48">
            <v>23959.65</v>
          </cell>
        </row>
        <row r="49">
          <cell r="E49">
            <v>1178280</v>
          </cell>
          <cell r="F49">
            <v>1105521</v>
          </cell>
          <cell r="G49">
            <v>29455405</v>
          </cell>
          <cell r="H49" t="str">
            <v>COLEGIO ESTADUAL FILOMENA PEREIRA RODRIGUES</v>
          </cell>
          <cell r="I49">
            <v>216</v>
          </cell>
          <cell r="J49" t="str">
            <v>CARTÃO</v>
          </cell>
          <cell r="K49">
            <v>10258.15</v>
          </cell>
        </row>
        <row r="50">
          <cell r="E50">
            <v>1176434</v>
          </cell>
          <cell r="F50">
            <v>1103079</v>
          </cell>
          <cell r="G50">
            <v>29391512</v>
          </cell>
          <cell r="H50" t="str">
            <v>CENTRO TERRITORIAL DE EDUCACAO PROFISSIONAL DO VELHO CHICO</v>
          </cell>
          <cell r="I50">
            <v>612</v>
          </cell>
          <cell r="J50" t="str">
            <v>CARTÃO</v>
          </cell>
          <cell r="K50">
            <v>15387.23</v>
          </cell>
        </row>
        <row r="51">
          <cell r="E51">
            <v>1127324</v>
          </cell>
          <cell r="F51">
            <v>1103069</v>
          </cell>
          <cell r="G51">
            <v>29038820</v>
          </cell>
          <cell r="H51" t="str">
            <v>COLEGIO ESTADUAL DE TEMPO INTEGRAL PROFª ODONTINA LARANJEIRA DE SOUZA</v>
          </cell>
          <cell r="I51">
            <v>1035</v>
          </cell>
          <cell r="J51" t="str">
            <v>CARTÃO</v>
          </cell>
          <cell r="K51">
            <v>23959.65</v>
          </cell>
        </row>
        <row r="52">
          <cell r="E52">
            <v>1131402</v>
          </cell>
          <cell r="F52">
            <v>1103198</v>
          </cell>
          <cell r="G52">
            <v>29245893</v>
          </cell>
          <cell r="H52" t="str">
            <v>COLEGIO ESTADUAL DE TEMPO INTEGRAL DE IGAPORA</v>
          </cell>
          <cell r="I52">
            <v>648</v>
          </cell>
          <cell r="J52" t="str">
            <v>CARTÃO</v>
          </cell>
          <cell r="K52">
            <v>15387.23</v>
          </cell>
        </row>
        <row r="53">
          <cell r="E53">
            <v>1178150</v>
          </cell>
          <cell r="F53">
            <v>1105429</v>
          </cell>
          <cell r="G53">
            <v>29437911</v>
          </cell>
          <cell r="H53" t="str">
            <v>COLEGIO ESTADUAL DE TEMPO INTEGRAL DE MALHADA</v>
          </cell>
          <cell r="I53">
            <v>685</v>
          </cell>
          <cell r="J53" t="str">
            <v>CARTÃO</v>
          </cell>
          <cell r="K53">
            <v>15387.23</v>
          </cell>
        </row>
        <row r="54">
          <cell r="E54">
            <v>1178100</v>
          </cell>
          <cell r="F54">
            <v>1104567</v>
          </cell>
          <cell r="G54">
            <v>29431670</v>
          </cell>
          <cell r="H54" t="str">
            <v>COLEGIO ESTADUAL DE TEMPO INTEGRAL GRANDES MESTRES BRASILEIROS</v>
          </cell>
          <cell r="I54">
            <v>635</v>
          </cell>
          <cell r="J54" t="str">
            <v>CARTÃO</v>
          </cell>
          <cell r="K54">
            <v>15387.23</v>
          </cell>
        </row>
        <row r="55">
          <cell r="E55">
            <v>1178021</v>
          </cell>
          <cell r="F55">
            <v>1103088</v>
          </cell>
          <cell r="G55">
            <v>29430259</v>
          </cell>
          <cell r="H55" t="str">
            <v>COLEGIO ESTADUAL DE TEMPO INTEGRAL NEMISIA RIBEIRO DOS SANTOS</v>
          </cell>
          <cell r="I55">
            <v>367</v>
          </cell>
          <cell r="J55" t="str">
            <v>CARTÃO</v>
          </cell>
          <cell r="K55">
            <v>12822.69</v>
          </cell>
        </row>
        <row r="56">
          <cell r="E56">
            <v>1178407</v>
          </cell>
          <cell r="F56">
            <v>1105564</v>
          </cell>
          <cell r="G56">
            <v>29397758</v>
          </cell>
          <cell r="H56" t="str">
            <v>COLEGIO ESTADUAL DO CAMPO SIDNEY MASCARENHAS</v>
          </cell>
          <cell r="I56">
            <v>171</v>
          </cell>
          <cell r="J56" t="str">
            <v>CARTÃO</v>
          </cell>
          <cell r="K56">
            <v>10258.15</v>
          </cell>
        </row>
        <row r="57">
          <cell r="E57">
            <v>1176177</v>
          </cell>
          <cell r="F57">
            <v>1103089</v>
          </cell>
          <cell r="G57">
            <v>29332400</v>
          </cell>
          <cell r="H57" t="str">
            <v>COLEGIO ESTADUAL SUZANA DE ARAUJO BOMFIM</v>
          </cell>
          <cell r="I57">
            <v>258</v>
          </cell>
          <cell r="J57" t="str">
            <v>CARTÃO</v>
          </cell>
          <cell r="K57">
            <v>12822.69</v>
          </cell>
        </row>
        <row r="58">
          <cell r="E58">
            <v>1127855</v>
          </cell>
          <cell r="F58">
            <v>1103093</v>
          </cell>
          <cell r="G58">
            <v>29210399</v>
          </cell>
          <cell r="H58" t="str">
            <v>COLEGIO ESTADUAL DE TEMPO INTEGRAL TIRADENTES</v>
          </cell>
          <cell r="I58">
            <v>752</v>
          </cell>
          <cell r="J58" t="str">
            <v>CARTÃO</v>
          </cell>
          <cell r="K58">
            <v>20516.305</v>
          </cell>
        </row>
        <row r="59">
          <cell r="E59">
            <v>1178009</v>
          </cell>
          <cell r="F59">
            <v>1103100</v>
          </cell>
          <cell r="G59">
            <v>29425395</v>
          </cell>
          <cell r="H59" t="str">
            <v>COLEGIO ESTADUAL DE TEMPO INTEGRAL EVANDRO BRANDAO</v>
          </cell>
          <cell r="I59">
            <v>1566</v>
          </cell>
          <cell r="J59" t="str">
            <v>CARTÃO</v>
          </cell>
          <cell r="K59">
            <v>35903.53</v>
          </cell>
        </row>
        <row r="60">
          <cell r="E60">
            <v>1164742</v>
          </cell>
          <cell r="F60">
            <v>1103430</v>
          </cell>
          <cell r="G60">
            <v>29252555</v>
          </cell>
          <cell r="H60" t="str">
            <v>COLEGIO ESTADUAL DE TEMPO INTEGRAL SINESIO COSTA</v>
          </cell>
          <cell r="I60">
            <v>1084</v>
          </cell>
          <cell r="J60" t="str">
            <v>CARTÃO</v>
          </cell>
          <cell r="K60">
            <v>23959.65</v>
          </cell>
        </row>
        <row r="61">
          <cell r="E61">
            <v>1178023</v>
          </cell>
          <cell r="F61">
            <v>1103454</v>
          </cell>
          <cell r="G61">
            <v>29430534</v>
          </cell>
          <cell r="H61" t="str">
            <v>COLEGIO ESTADUAL ANISIO HONORATO GODOY</v>
          </cell>
          <cell r="I61">
            <v>1150</v>
          </cell>
          <cell r="J61" t="str">
            <v>CARTÃO</v>
          </cell>
          <cell r="K61">
            <v>23959.65</v>
          </cell>
        </row>
        <row r="62">
          <cell r="E62">
            <v>1179772</v>
          </cell>
          <cell r="F62">
            <v>9999999</v>
          </cell>
          <cell r="G62">
            <v>29487110</v>
          </cell>
          <cell r="H62" t="str">
            <v>COLEGIO ESTADUAL DE TEMPO INTEGRAL CLEONICE OLEGARIO DOS SANTOS</v>
          </cell>
          <cell r="I62">
            <v>324</v>
          </cell>
          <cell r="J62" t="str">
            <v>CARTÃO</v>
          </cell>
          <cell r="K62">
            <v>12822.69</v>
          </cell>
        </row>
        <row r="63">
          <cell r="E63">
            <v>1176059</v>
          </cell>
          <cell r="F63">
            <v>1103462</v>
          </cell>
          <cell r="G63">
            <v>29047455</v>
          </cell>
          <cell r="H63" t="str">
            <v>COLEGIO ESTADUAL DO CAMPO DE TEMPO INTEGRAL THOMAZ LEITE</v>
          </cell>
          <cell r="I63">
            <v>249</v>
          </cell>
          <cell r="J63" t="str">
            <v>CARTÃO</v>
          </cell>
          <cell r="K63">
            <v>10258.15</v>
          </cell>
        </row>
        <row r="64">
          <cell r="E64">
            <v>1164890</v>
          </cell>
          <cell r="F64">
            <v>1103460</v>
          </cell>
          <cell r="G64">
            <v>29047250</v>
          </cell>
          <cell r="H64" t="str">
            <v>COLEGIO ESTADUAL DE TEMPO INTEGRAL NOSSA SENHORA DO ROSARIO</v>
          </cell>
          <cell r="I64">
            <v>502</v>
          </cell>
          <cell r="J64" t="str">
            <v>CARTÃO</v>
          </cell>
          <cell r="K64">
            <v>15387.23</v>
          </cell>
        </row>
        <row r="65">
          <cell r="E65">
            <v>1178432</v>
          </cell>
          <cell r="F65">
            <v>1105582</v>
          </cell>
          <cell r="G65">
            <v>29345936</v>
          </cell>
          <cell r="H65" t="str">
            <v>COLEGIO ESTADUAL INDIGENA MARECHAL RONDON</v>
          </cell>
          <cell r="I65">
            <v>115</v>
          </cell>
          <cell r="J65" t="str">
            <v>CARTÃO</v>
          </cell>
          <cell r="K65">
            <v>3846.8074999999999</v>
          </cell>
        </row>
        <row r="66">
          <cell r="E66">
            <v>1179304</v>
          </cell>
          <cell r="F66">
            <v>9999999</v>
          </cell>
          <cell r="G66">
            <v>29460794</v>
          </cell>
          <cell r="H66" t="str">
            <v>COLEGIO ESTADUAL INDIGENA PAJE ROQUE MOISES DA SILVA</v>
          </cell>
          <cell r="I66">
            <v>12</v>
          </cell>
          <cell r="J66" t="str">
            <v>CARTÃO</v>
          </cell>
          <cell r="K66">
            <v>3846.8074999999999</v>
          </cell>
        </row>
        <row r="67">
          <cell r="E67">
            <v>1168110</v>
          </cell>
          <cell r="F67">
            <v>1105031</v>
          </cell>
          <cell r="G67">
            <v>29211590</v>
          </cell>
          <cell r="H67" t="str">
            <v>COLEGIO ESTADUAL DOUTOR FRANCISCO ROCHA FILHO</v>
          </cell>
          <cell r="I67">
            <v>261</v>
          </cell>
          <cell r="J67" t="str">
            <v>CARTÃO</v>
          </cell>
          <cell r="K67">
            <v>12822.69</v>
          </cell>
        </row>
        <row r="68">
          <cell r="E68">
            <v>1178017</v>
          </cell>
          <cell r="F68">
            <v>1104540</v>
          </cell>
          <cell r="G68">
            <v>29425166</v>
          </cell>
          <cell r="H68" t="str">
            <v>COLEGIO ESTADUAL DE TEMPO INTEGRAL EDGAR SILVA</v>
          </cell>
          <cell r="I68">
            <v>586</v>
          </cell>
          <cell r="J68" t="str">
            <v>CARTÃO</v>
          </cell>
          <cell r="K68">
            <v>15387.23</v>
          </cell>
        </row>
        <row r="69">
          <cell r="E69">
            <v>1179291</v>
          </cell>
          <cell r="F69">
            <v>9999999</v>
          </cell>
          <cell r="G69">
            <v>29459621</v>
          </cell>
          <cell r="H69" t="str">
            <v>COLEGIO ESTADUAL PROFESSORA CARMENILZA DE ARAUJO LIMA DE MATOS</v>
          </cell>
          <cell r="I69">
            <v>120</v>
          </cell>
          <cell r="J69" t="str">
            <v>CARTÃO</v>
          </cell>
          <cell r="K69">
            <v>7693.6149999999998</v>
          </cell>
        </row>
        <row r="70">
          <cell r="E70">
            <v>1176466</v>
          </cell>
          <cell r="F70">
            <v>1102749</v>
          </cell>
          <cell r="G70">
            <v>29385253</v>
          </cell>
          <cell r="H70" t="str">
            <v>COLEGIO ESTADUAL DE TEMPO INTEGRAL PROFESSORA ANA LUCIA AGUIAR VIANA</v>
          </cell>
          <cell r="I70">
            <v>1160</v>
          </cell>
          <cell r="J70" t="str">
            <v>CARTÃO</v>
          </cell>
          <cell r="K70">
            <v>23959.65</v>
          </cell>
        </row>
        <row r="71">
          <cell r="E71">
            <v>1133014</v>
          </cell>
          <cell r="F71">
            <v>1103466</v>
          </cell>
          <cell r="G71">
            <v>29214211</v>
          </cell>
          <cell r="H71" t="str">
            <v>COLEGIO ESTADUAL DE TEMPO INTEGRAL RUI BARBOSA</v>
          </cell>
          <cell r="I71">
            <v>668</v>
          </cell>
          <cell r="J71" t="str">
            <v>CARTÃO</v>
          </cell>
          <cell r="K71">
            <v>15387.23</v>
          </cell>
        </row>
        <row r="72">
          <cell r="E72">
            <v>1178103</v>
          </cell>
          <cell r="F72">
            <v>1104569</v>
          </cell>
          <cell r="G72">
            <v>29221935</v>
          </cell>
          <cell r="H72" t="str">
            <v>COLEGIO ESTADUAL DE TEMPO INTEGRAL DE BONITO</v>
          </cell>
          <cell r="I72">
            <v>598</v>
          </cell>
          <cell r="J72" t="str">
            <v>CARTÃO</v>
          </cell>
          <cell r="K72">
            <v>15387.23</v>
          </cell>
        </row>
        <row r="73">
          <cell r="E73">
            <v>1178403</v>
          </cell>
          <cell r="F73">
            <v>1105560</v>
          </cell>
          <cell r="G73">
            <v>29397740</v>
          </cell>
          <cell r="H73" t="str">
            <v>COLEGIO ESTADUAL DO CAMPO DE TEMPO INTEGRAL DE CASCAVEL</v>
          </cell>
          <cell r="I73">
            <v>570</v>
          </cell>
          <cell r="J73" t="str">
            <v>CARTÃO</v>
          </cell>
          <cell r="K73">
            <v>15387.23</v>
          </cell>
        </row>
        <row r="74">
          <cell r="E74">
            <v>1168411</v>
          </cell>
          <cell r="F74">
            <v>1102780</v>
          </cell>
          <cell r="G74">
            <v>29214939</v>
          </cell>
          <cell r="H74" t="str">
            <v>COLEGIO ESTADUAL DE TEMPO INTEGRAL DE IBICOARA</v>
          </cell>
          <cell r="I74">
            <v>402</v>
          </cell>
          <cell r="J74" t="str">
            <v>CARTÃO</v>
          </cell>
          <cell r="K74">
            <v>12822.69</v>
          </cell>
        </row>
        <row r="75">
          <cell r="E75">
            <v>1133090</v>
          </cell>
          <cell r="F75">
            <v>1103478</v>
          </cell>
          <cell r="G75">
            <v>29207770</v>
          </cell>
          <cell r="H75" t="str">
            <v>COLEGIO ESTADUAL DE TEMPO INTEGRAL EVILASIO SANTANA GAMA</v>
          </cell>
          <cell r="I75">
            <v>388</v>
          </cell>
          <cell r="J75" t="str">
            <v>CARTÃO</v>
          </cell>
          <cell r="K75">
            <v>12822.69</v>
          </cell>
        </row>
        <row r="76">
          <cell r="E76">
            <v>1132166</v>
          </cell>
          <cell r="F76">
            <v>1103472</v>
          </cell>
          <cell r="G76">
            <v>29206936</v>
          </cell>
          <cell r="H76" t="str">
            <v>COLEGIO ESTADUAL DO CAMPO DE LAGOA DO DIONISIO</v>
          </cell>
          <cell r="I76">
            <v>181</v>
          </cell>
          <cell r="J76" t="str">
            <v>CARTÃO</v>
          </cell>
          <cell r="K76">
            <v>10258.15</v>
          </cell>
        </row>
        <row r="77">
          <cell r="E77">
            <v>1124368</v>
          </cell>
          <cell r="F77">
            <v>1102231</v>
          </cell>
          <cell r="G77">
            <v>29225060</v>
          </cell>
          <cell r="H77" t="str">
            <v>COLEGIO ESTADUAL DE TEMPO INTEGRAL ANTONIO FERNANDO SOUZA RAMOS</v>
          </cell>
          <cell r="I77">
            <v>321</v>
          </cell>
          <cell r="J77" t="str">
            <v>CARTÃO</v>
          </cell>
          <cell r="K77">
            <v>12822.69</v>
          </cell>
        </row>
        <row r="78">
          <cell r="E78">
            <v>1133278</v>
          </cell>
          <cell r="F78">
            <v>1103484</v>
          </cell>
          <cell r="G78">
            <v>29063299</v>
          </cell>
          <cell r="H78" t="str">
            <v>COLEGIO ESTADUAL DE TEMPO INTEGRAL DE IRAQUARA</v>
          </cell>
          <cell r="I78">
            <v>1148</v>
          </cell>
          <cell r="J78" t="str">
            <v>CARTÃO</v>
          </cell>
          <cell r="K78">
            <v>23959.65</v>
          </cell>
        </row>
        <row r="79">
          <cell r="E79">
            <v>1179607</v>
          </cell>
          <cell r="F79">
            <v>9999999</v>
          </cell>
          <cell r="G79">
            <v>29470552</v>
          </cell>
          <cell r="H79" t="str">
            <v>COLEGIO ESTADUAL DO CAMPO PROFESSORA MARIA MENEZES RIBEIRO</v>
          </cell>
          <cell r="I79">
            <v>280</v>
          </cell>
          <cell r="J79" t="str">
            <v>CARTÃO</v>
          </cell>
          <cell r="K79">
            <v>12822.69</v>
          </cell>
        </row>
        <row r="80">
          <cell r="E80">
            <v>1170360</v>
          </cell>
          <cell r="F80">
            <v>1102700</v>
          </cell>
          <cell r="G80">
            <v>29215382</v>
          </cell>
          <cell r="H80" t="str">
            <v>COLEGIO ESTADUAL DE TEMPO INTEGRAL JOSE AMERICO ARAUJO</v>
          </cell>
          <cell r="I80">
            <v>662</v>
          </cell>
          <cell r="J80" t="str">
            <v>CARTÃO</v>
          </cell>
          <cell r="K80">
            <v>15387.23</v>
          </cell>
        </row>
        <row r="81">
          <cell r="E81">
            <v>1124481</v>
          </cell>
          <cell r="F81">
            <v>1102790</v>
          </cell>
          <cell r="G81">
            <v>29216206</v>
          </cell>
          <cell r="H81" t="str">
            <v>COLEGIO ESTADUAL HORACIO DE MATOS</v>
          </cell>
          <cell r="I81">
            <v>284</v>
          </cell>
          <cell r="J81" t="str">
            <v>CARTÃO</v>
          </cell>
          <cell r="K81">
            <v>12822.69</v>
          </cell>
        </row>
        <row r="82">
          <cell r="E82">
            <v>1124511</v>
          </cell>
          <cell r="F82">
            <v>1102793</v>
          </cell>
          <cell r="G82">
            <v>29216265</v>
          </cell>
          <cell r="H82" t="str">
            <v>COLEGIO ESTADUAL DO CAMPO RODOLFO DE ABREU</v>
          </cell>
          <cell r="I82">
            <v>65</v>
          </cell>
          <cell r="J82" t="str">
            <v>CARTÃO</v>
          </cell>
          <cell r="K82">
            <v>7693.6149999999998</v>
          </cell>
        </row>
        <row r="83">
          <cell r="E83">
            <v>1164149</v>
          </cell>
          <cell r="F83">
            <v>1103492</v>
          </cell>
          <cell r="G83">
            <v>29216486</v>
          </cell>
          <cell r="H83" t="str">
            <v>CENTRO EDUCACIONAL RENATO PEREIRA VIANA</v>
          </cell>
          <cell r="I83">
            <v>441</v>
          </cell>
          <cell r="J83" t="str">
            <v>CARTÃO</v>
          </cell>
          <cell r="K83">
            <v>12822.69</v>
          </cell>
        </row>
        <row r="84">
          <cell r="E84">
            <v>1123647</v>
          </cell>
          <cell r="F84">
            <v>1102703</v>
          </cell>
          <cell r="G84">
            <v>29232988</v>
          </cell>
          <cell r="H84" t="str">
            <v>COLEGIO ESTADUAL DE TEMPO INTEGRAL EURIDICE SANTANA</v>
          </cell>
          <cell r="I84">
            <v>592</v>
          </cell>
          <cell r="J84" t="str">
            <v>CARTÃO</v>
          </cell>
          <cell r="K84">
            <v>15387.23</v>
          </cell>
        </row>
        <row r="85">
          <cell r="E85">
            <v>1176457</v>
          </cell>
          <cell r="F85">
            <v>1102593</v>
          </cell>
          <cell r="G85">
            <v>29390869</v>
          </cell>
          <cell r="H85" t="str">
            <v>CENTRO TERRITORIAL DE EDUCAÇÃO PROFISSIONAL DA CHAPADA DIAMANTINA II</v>
          </cell>
          <cell r="I85">
            <v>1299</v>
          </cell>
          <cell r="J85" t="str">
            <v>CARTÃO</v>
          </cell>
          <cell r="K85">
            <v>23959.65</v>
          </cell>
        </row>
        <row r="86">
          <cell r="E86">
            <v>1178028</v>
          </cell>
          <cell r="F86">
            <v>1102595</v>
          </cell>
          <cell r="G86">
            <v>29425557</v>
          </cell>
          <cell r="H86" t="str">
            <v>COLEGIO ESTADUAL DE FEDEGOSOS</v>
          </cell>
          <cell r="I86">
            <v>219</v>
          </cell>
          <cell r="J86" t="str">
            <v>CARTÃO</v>
          </cell>
          <cell r="K86">
            <v>10258.15</v>
          </cell>
        </row>
        <row r="87">
          <cell r="E87">
            <v>1178439</v>
          </cell>
          <cell r="F87">
            <v>1105590</v>
          </cell>
          <cell r="G87">
            <v>29399220</v>
          </cell>
          <cell r="H87" t="str">
            <v>COLEGIO ESTADUAL DO CAMPO DE ICO</v>
          </cell>
          <cell r="I87">
            <v>146</v>
          </cell>
          <cell r="J87" t="str">
            <v>CARTÃO</v>
          </cell>
          <cell r="K87">
            <v>10258.15</v>
          </cell>
        </row>
        <row r="88">
          <cell r="E88">
            <v>1132468</v>
          </cell>
          <cell r="F88">
            <v>1103493</v>
          </cell>
          <cell r="G88">
            <v>29216818</v>
          </cell>
          <cell r="H88" t="str">
            <v>COLEGIO ESTADUAL DE TEMPO INTEGRAL DE MUCUGE</v>
          </cell>
          <cell r="I88">
            <v>585</v>
          </cell>
          <cell r="J88" t="str">
            <v>CARTÃO</v>
          </cell>
          <cell r="K88">
            <v>15387.23</v>
          </cell>
        </row>
        <row r="89">
          <cell r="E89">
            <v>1178029</v>
          </cell>
          <cell r="F89">
            <v>1102707</v>
          </cell>
          <cell r="G89">
            <v>29425123</v>
          </cell>
          <cell r="H89" t="str">
            <v>COLEGIO ESTADUAL DE TEMPO INTEGRAL EDILSON JOAQUIM DOS SANTOS</v>
          </cell>
          <cell r="I89">
            <v>481</v>
          </cell>
          <cell r="J89" t="str">
            <v>CARTÃO</v>
          </cell>
          <cell r="K89">
            <v>12822.69</v>
          </cell>
        </row>
        <row r="90">
          <cell r="E90">
            <v>1164491</v>
          </cell>
          <cell r="F90">
            <v>1103501</v>
          </cell>
          <cell r="G90">
            <v>29209994</v>
          </cell>
          <cell r="H90" t="str">
            <v>COLEGIO ESTADUAL CASTRO ALVES</v>
          </cell>
          <cell r="I90">
            <v>422</v>
          </cell>
          <cell r="J90" t="str">
            <v>CARTÃO</v>
          </cell>
          <cell r="K90">
            <v>12822.69</v>
          </cell>
        </row>
        <row r="91">
          <cell r="E91">
            <v>1132565</v>
          </cell>
          <cell r="F91">
            <v>1103504</v>
          </cell>
          <cell r="G91">
            <v>29217768</v>
          </cell>
          <cell r="H91" t="str">
            <v>COLEGIO ESTADUAL DE TEMPO INTEGRAL DE PALMEIRAS</v>
          </cell>
          <cell r="I91">
            <v>425</v>
          </cell>
          <cell r="J91" t="str">
            <v>CARTÃO</v>
          </cell>
          <cell r="K91">
            <v>12822.69</v>
          </cell>
        </row>
        <row r="92">
          <cell r="E92">
            <v>1179483</v>
          </cell>
          <cell r="F92">
            <v>9999999</v>
          </cell>
          <cell r="G92">
            <v>29467870</v>
          </cell>
          <cell r="H92" t="str">
            <v>COLEGIO ESTADUAL DO CAMPO DE INUBIA</v>
          </cell>
          <cell r="I92">
            <v>152</v>
          </cell>
          <cell r="J92" t="str">
            <v>CARTÃO</v>
          </cell>
          <cell r="K92">
            <v>10258.15</v>
          </cell>
        </row>
        <row r="93">
          <cell r="E93">
            <v>1179708</v>
          </cell>
          <cell r="F93">
            <v>9999999</v>
          </cell>
          <cell r="G93">
            <v>29483891</v>
          </cell>
          <cell r="H93" t="str">
            <v>COLEGIO ESTADUAL DO CAMPO DE CABRALIA</v>
          </cell>
          <cell r="I93">
            <v>217</v>
          </cell>
          <cell r="J93" t="str">
            <v>CARTÃO</v>
          </cell>
          <cell r="K93">
            <v>10258.15</v>
          </cell>
        </row>
        <row r="94">
          <cell r="E94">
            <v>1178261</v>
          </cell>
          <cell r="F94">
            <v>1105502</v>
          </cell>
          <cell r="G94">
            <v>29467403</v>
          </cell>
          <cell r="H94" t="str">
            <v>COLEGIO ESTADUAL CARLOS SOUTO</v>
          </cell>
          <cell r="I94">
            <v>212</v>
          </cell>
          <cell r="J94" t="str">
            <v>CARTÃO</v>
          </cell>
          <cell r="K94">
            <v>10258.15</v>
          </cell>
        </row>
        <row r="95">
          <cell r="E95">
            <v>1167997</v>
          </cell>
          <cell r="F95">
            <v>1102829</v>
          </cell>
          <cell r="G95">
            <v>29219841</v>
          </cell>
          <cell r="H95" t="str">
            <v>COLEGIO ESTADUAL DO CAMPO MARCOLINO MOURA</v>
          </cell>
          <cell r="I95">
            <v>170</v>
          </cell>
          <cell r="J95" t="str">
            <v>CARTÃO</v>
          </cell>
          <cell r="K95">
            <v>10258.15</v>
          </cell>
        </row>
        <row r="96">
          <cell r="E96">
            <v>1179283</v>
          </cell>
          <cell r="F96">
            <v>9999999</v>
          </cell>
          <cell r="G96">
            <v>29461502</v>
          </cell>
          <cell r="H96" t="str">
            <v>CENT.REG.DE ENS.MEDIO COM INTERMEDIACAO TEC.CEMIT DA CHAPADA DIAMANTIN</v>
          </cell>
          <cell r="I96">
            <v>753</v>
          </cell>
          <cell r="J96" t="str">
            <v>CARTÃO</v>
          </cell>
          <cell r="K96">
            <v>20516.305</v>
          </cell>
        </row>
        <row r="97">
          <cell r="E97">
            <v>1133138</v>
          </cell>
          <cell r="F97">
            <v>1103532</v>
          </cell>
          <cell r="G97">
            <v>29220076</v>
          </cell>
          <cell r="H97" t="str">
            <v>CENTRO ESTADUAL DE EDUCACAO PROFISSIONAL DE SEABRA</v>
          </cell>
          <cell r="I97">
            <v>1605</v>
          </cell>
          <cell r="J97" t="str">
            <v>CARTÃO</v>
          </cell>
          <cell r="K97">
            <v>53855.294999999998</v>
          </cell>
        </row>
        <row r="98">
          <cell r="E98">
            <v>1133022</v>
          </cell>
          <cell r="F98">
            <v>1103528</v>
          </cell>
          <cell r="G98">
            <v>29221307</v>
          </cell>
          <cell r="H98" t="str">
            <v>COLEGIO ESTADUAL DO CAMPO FILINTO JUSTINIANO BASTOS</v>
          </cell>
          <cell r="I98">
            <v>255</v>
          </cell>
          <cell r="J98" t="str">
            <v>CARTÃO</v>
          </cell>
          <cell r="K98">
            <v>12822.69</v>
          </cell>
        </row>
        <row r="99">
          <cell r="E99">
            <v>1133235</v>
          </cell>
          <cell r="F99">
            <v>1103536</v>
          </cell>
          <cell r="G99">
            <v>29067391</v>
          </cell>
          <cell r="H99" t="str">
            <v>COLEGIO ESTADUAL DE TEMPO INTEGRAL DE SOUTO SOARES</v>
          </cell>
          <cell r="I99">
            <v>798</v>
          </cell>
          <cell r="J99" t="str">
            <v>CARTÃO</v>
          </cell>
          <cell r="K99">
            <v>20516.305</v>
          </cell>
        </row>
        <row r="100">
          <cell r="E100">
            <v>1179793</v>
          </cell>
          <cell r="F100">
            <v>9999999</v>
          </cell>
          <cell r="G100">
            <v>29493854</v>
          </cell>
          <cell r="H100" t="str">
            <v>COLEGIO ESTADUAL DO CAMPO DE TEMPO INTEGRAL PROF ADEMAR SOUZA OLIVEIRA</v>
          </cell>
          <cell r="I100">
            <v>198</v>
          </cell>
          <cell r="J100" t="str">
            <v>CARTÃO</v>
          </cell>
          <cell r="K100">
            <v>10258.15</v>
          </cell>
        </row>
        <row r="101">
          <cell r="E101">
            <v>1178095</v>
          </cell>
          <cell r="F101">
            <v>1104563</v>
          </cell>
          <cell r="G101">
            <v>29428742</v>
          </cell>
          <cell r="H101" t="str">
            <v>COLEGIO ESTADUAL PROFESSORA ZENAIDE ALVES BARRETO</v>
          </cell>
          <cell r="I101">
            <v>825</v>
          </cell>
          <cell r="J101" t="str">
            <v>CARTÃO</v>
          </cell>
          <cell r="K101">
            <v>20516.305</v>
          </cell>
        </row>
        <row r="102">
          <cell r="E102">
            <v>1123876</v>
          </cell>
          <cell r="F102">
            <v>1102727</v>
          </cell>
          <cell r="G102">
            <v>29221943</v>
          </cell>
          <cell r="H102" t="str">
            <v>CENTRO TERRITORIAL DE EDUCACAO PROFISSIONAL DA CHAPADA DIAMANTINA</v>
          </cell>
          <cell r="I102">
            <v>606</v>
          </cell>
          <cell r="J102" t="str">
            <v>CARTÃO</v>
          </cell>
          <cell r="K102">
            <v>15387.23</v>
          </cell>
        </row>
        <row r="103">
          <cell r="E103">
            <v>1132794</v>
          </cell>
          <cell r="F103">
            <v>1103514</v>
          </cell>
          <cell r="G103">
            <v>29218489</v>
          </cell>
          <cell r="H103" t="str">
            <v>COLEGIO ESTADUAL DE TEMPO INTEGRAL CORONEL HORACIO DE MATOS</v>
          </cell>
          <cell r="I103">
            <v>527</v>
          </cell>
          <cell r="J103" t="str">
            <v>CARTÃO</v>
          </cell>
          <cell r="K103">
            <v>15387.23</v>
          </cell>
        </row>
        <row r="104">
          <cell r="E104">
            <v>1115431</v>
          </cell>
          <cell r="F104">
            <v>1101949</v>
          </cell>
          <cell r="G104">
            <v>29135710</v>
          </cell>
          <cell r="H104" t="str">
            <v>CENTRO TERRITORIAL DE EDUCACAO PROFISSIONAL DE ARACI</v>
          </cell>
          <cell r="I104">
            <v>2124</v>
          </cell>
          <cell r="J104" t="str">
            <v>CARTÃO</v>
          </cell>
          <cell r="K104">
            <v>41032.61</v>
          </cell>
        </row>
        <row r="105">
          <cell r="E105">
            <v>1115520</v>
          </cell>
          <cell r="F105">
            <v>1102099</v>
          </cell>
          <cell r="G105">
            <v>29147409</v>
          </cell>
          <cell r="H105" t="str">
            <v>COLEGIO ESTADUAL DE BARROCAS</v>
          </cell>
          <cell r="I105">
            <v>658</v>
          </cell>
          <cell r="J105" t="str">
            <v>CARTÃO</v>
          </cell>
          <cell r="K105">
            <v>15387.23</v>
          </cell>
        </row>
        <row r="106">
          <cell r="E106">
            <v>1115547</v>
          </cell>
          <cell r="F106">
            <v>1101955</v>
          </cell>
          <cell r="G106">
            <v>29136385</v>
          </cell>
          <cell r="H106" t="str">
            <v>COLEGIO ESTADUAL DE TEMPO INTEGRAL DE BIRITINGA</v>
          </cell>
          <cell r="I106">
            <v>598</v>
          </cell>
          <cell r="J106" t="str">
            <v>CARTÃO</v>
          </cell>
          <cell r="K106">
            <v>15387.23</v>
          </cell>
        </row>
        <row r="107">
          <cell r="E107">
            <v>1105606</v>
          </cell>
          <cell r="F107">
            <v>1100816</v>
          </cell>
          <cell r="G107">
            <v>29136571</v>
          </cell>
          <cell r="H107" t="str">
            <v>COLEGIO ESTADUAL JOSE RUFINO</v>
          </cell>
          <cell r="I107">
            <v>312</v>
          </cell>
          <cell r="J107" t="str">
            <v>CARTÃO</v>
          </cell>
          <cell r="K107">
            <v>12822.69</v>
          </cell>
        </row>
        <row r="108">
          <cell r="E108">
            <v>1178125</v>
          </cell>
          <cell r="F108">
            <v>1105053</v>
          </cell>
          <cell r="G108">
            <v>29437164</v>
          </cell>
          <cell r="H108" t="str">
            <v>COLEGIO ESTADUAL DO CAMPO CAMINHO DO SABER</v>
          </cell>
          <cell r="I108">
            <v>160</v>
          </cell>
          <cell r="J108" t="str">
            <v>CARTÃO</v>
          </cell>
          <cell r="K108">
            <v>10258.15</v>
          </cell>
        </row>
        <row r="109">
          <cell r="E109">
            <v>1178245</v>
          </cell>
          <cell r="F109">
            <v>1101961</v>
          </cell>
          <cell r="G109">
            <v>29115604</v>
          </cell>
          <cell r="H109" t="str">
            <v>COLEGIO ESTADUAL OSMILTON BATISTA SOUZA</v>
          </cell>
          <cell r="I109">
            <v>287</v>
          </cell>
          <cell r="J109" t="str">
            <v>CARTÃO</v>
          </cell>
          <cell r="K109">
            <v>12822.69</v>
          </cell>
        </row>
        <row r="110">
          <cell r="E110">
            <v>1176868</v>
          </cell>
          <cell r="F110">
            <v>1101962</v>
          </cell>
          <cell r="G110">
            <v>29116422</v>
          </cell>
          <cell r="H110" t="str">
            <v>COLEGIO ESTADUAL DE TEMPO INTEGRAL SENHOR DO BONFIM</v>
          </cell>
          <cell r="I110">
            <v>1008</v>
          </cell>
          <cell r="J110" t="str">
            <v>CARTÃO</v>
          </cell>
          <cell r="K110">
            <v>23959.65</v>
          </cell>
        </row>
        <row r="111">
          <cell r="E111">
            <v>1115660</v>
          </cell>
          <cell r="F111">
            <v>1101973</v>
          </cell>
          <cell r="G111">
            <v>29138442</v>
          </cell>
          <cell r="H111" t="str">
            <v>COLEGIO ESTADUAL DO CAMPO DE BANDIACU</v>
          </cell>
          <cell r="I111">
            <v>195</v>
          </cell>
          <cell r="J111" t="str">
            <v>CARTÃO</v>
          </cell>
          <cell r="K111">
            <v>10258.15</v>
          </cell>
        </row>
        <row r="112">
          <cell r="E112">
            <v>1115679</v>
          </cell>
          <cell r="F112">
            <v>1101974</v>
          </cell>
          <cell r="G112">
            <v>29139155</v>
          </cell>
          <cell r="H112" t="str">
            <v>COLEGIO ESTADUAL DO CAMPO DUQUE DE CAXIAS</v>
          </cell>
          <cell r="I112">
            <v>236</v>
          </cell>
          <cell r="J112" t="str">
            <v>CARTÃO</v>
          </cell>
          <cell r="K112">
            <v>10258.15</v>
          </cell>
        </row>
        <row r="113">
          <cell r="E113">
            <v>1115903</v>
          </cell>
          <cell r="F113">
            <v>1101990</v>
          </cell>
          <cell r="G113">
            <v>29137900</v>
          </cell>
          <cell r="H113" t="str">
            <v>COLEGIO ESTADUAL DO CAMPO RIO BRANCO</v>
          </cell>
          <cell r="I113">
            <v>255</v>
          </cell>
          <cell r="J113" t="str">
            <v>CARTÃO</v>
          </cell>
          <cell r="K113">
            <v>12822.69</v>
          </cell>
        </row>
        <row r="114">
          <cell r="E114">
            <v>1115717</v>
          </cell>
          <cell r="F114">
            <v>1101978</v>
          </cell>
          <cell r="G114">
            <v>29137870</v>
          </cell>
          <cell r="H114" t="str">
            <v>COLEGIO ESTADUAL DO CAMPO HAMILTON RIOS DE ARAUJO</v>
          </cell>
          <cell r="I114">
            <v>233</v>
          </cell>
          <cell r="J114" t="str">
            <v>CARTÃO</v>
          </cell>
          <cell r="K114">
            <v>10258.15</v>
          </cell>
        </row>
        <row r="115">
          <cell r="E115">
            <v>1115806</v>
          </cell>
          <cell r="F115">
            <v>1101983</v>
          </cell>
          <cell r="G115">
            <v>29139325</v>
          </cell>
          <cell r="H115" t="str">
            <v>COLEGIO ESTADUAL JOSE FERREIRA DE OLIVEIRA</v>
          </cell>
          <cell r="I115">
            <v>510</v>
          </cell>
          <cell r="J115" t="str">
            <v>CARTÃO</v>
          </cell>
          <cell r="K115">
            <v>15387.23</v>
          </cell>
        </row>
        <row r="116">
          <cell r="E116">
            <v>1178073</v>
          </cell>
          <cell r="F116">
            <v>1104526</v>
          </cell>
          <cell r="G116">
            <v>29432200</v>
          </cell>
          <cell r="H116" t="str">
            <v>COLEGIO EST DE TEMPO INTEGRAL PROF OLGARINA PITANGUEIRA PINHEIRO</v>
          </cell>
          <cell r="I116">
            <v>488</v>
          </cell>
          <cell r="J116" t="str">
            <v>CARTÃO</v>
          </cell>
          <cell r="K116">
            <v>12822.69</v>
          </cell>
        </row>
        <row r="117">
          <cell r="E117">
            <v>1115865</v>
          </cell>
          <cell r="F117">
            <v>1101985</v>
          </cell>
          <cell r="G117">
            <v>29137853</v>
          </cell>
          <cell r="H117" t="str">
            <v>COLEGIO POLIVALENTE DE CONCEICAO DO COITE</v>
          </cell>
          <cell r="I117">
            <v>1380</v>
          </cell>
          <cell r="J117" t="str">
            <v>CARTÃO</v>
          </cell>
          <cell r="K117">
            <v>23959.65</v>
          </cell>
        </row>
        <row r="118">
          <cell r="E118">
            <v>1177070</v>
          </cell>
          <cell r="F118">
            <v>1100851</v>
          </cell>
          <cell r="G118">
            <v>29410975</v>
          </cell>
          <cell r="H118" t="str">
            <v>COLEGIO ESTADUAL DE TEMPO INTEGRAL ARISTIDES CEDRAZ DE OLIVEIRA</v>
          </cell>
          <cell r="I118">
            <v>454</v>
          </cell>
          <cell r="J118" t="str">
            <v>CARTÃO</v>
          </cell>
          <cell r="K118">
            <v>12822.69</v>
          </cell>
        </row>
        <row r="119">
          <cell r="E119">
            <v>1178099</v>
          </cell>
          <cell r="F119">
            <v>1104566</v>
          </cell>
          <cell r="G119">
            <v>29431573</v>
          </cell>
          <cell r="H119" t="str">
            <v>COLEGIO ESTADUAL DE TEMPO INTEGRAL ARY SILVA</v>
          </cell>
          <cell r="I119">
            <v>1230</v>
          </cell>
          <cell r="J119" t="str">
            <v>CARTÃO</v>
          </cell>
          <cell r="K119">
            <v>23959.65</v>
          </cell>
        </row>
        <row r="120">
          <cell r="E120">
            <v>1178273</v>
          </cell>
          <cell r="F120">
            <v>1105513</v>
          </cell>
          <cell r="G120">
            <v>29447763</v>
          </cell>
          <cell r="H120" t="str">
            <v>COLEGIO ESTADUAL DO CAMPO DE TEMPO INTEGRAL JOAO FRANCISCO DA SILVA</v>
          </cell>
          <cell r="I120">
            <v>264</v>
          </cell>
          <cell r="J120" t="str">
            <v>CARTÃO</v>
          </cell>
          <cell r="K120">
            <v>12822.69</v>
          </cell>
        </row>
        <row r="121">
          <cell r="E121">
            <v>1116691</v>
          </cell>
          <cell r="F121">
            <v>1102117</v>
          </cell>
          <cell r="G121">
            <v>29146631</v>
          </cell>
          <cell r="H121" t="str">
            <v>COLEGIO ESTADUAL DO CAMPO SACO DO CORREIO</v>
          </cell>
          <cell r="I121">
            <v>114</v>
          </cell>
          <cell r="J121" t="str">
            <v>CARTÃO</v>
          </cell>
          <cell r="K121">
            <v>7693.6149999999998</v>
          </cell>
        </row>
        <row r="122">
          <cell r="E122">
            <v>1178222</v>
          </cell>
          <cell r="F122">
            <v>1105473</v>
          </cell>
          <cell r="G122">
            <v>29443296</v>
          </cell>
          <cell r="H122" t="str">
            <v>COLEGIO ESTADUAL DOUTOR JAIRO AZZI</v>
          </cell>
          <cell r="I122">
            <v>224</v>
          </cell>
          <cell r="J122" t="str">
            <v>CARTÃO</v>
          </cell>
          <cell r="K122">
            <v>10258.15</v>
          </cell>
        </row>
        <row r="123">
          <cell r="E123">
            <v>1179389</v>
          </cell>
          <cell r="F123">
            <v>9999999</v>
          </cell>
          <cell r="G123">
            <v>29464382</v>
          </cell>
          <cell r="H123" t="str">
            <v>COLEGIO ESTADUAL DO CAMPO DE PEDRA VERMELHA</v>
          </cell>
          <cell r="I123">
            <v>467</v>
          </cell>
          <cell r="J123" t="str">
            <v>CARTÃO</v>
          </cell>
          <cell r="K123">
            <v>12822.69</v>
          </cell>
        </row>
        <row r="124">
          <cell r="E124">
            <v>1177073</v>
          </cell>
          <cell r="F124">
            <v>1102066</v>
          </cell>
          <cell r="G124">
            <v>29411947</v>
          </cell>
          <cell r="H124" t="str">
            <v>COLEGIO ESTADUAL DE TEMPO INTEGRAL SANTA CRUZ</v>
          </cell>
          <cell r="I124">
            <v>1399</v>
          </cell>
          <cell r="J124" t="str">
            <v>CARTÃO</v>
          </cell>
          <cell r="K124">
            <v>23959.65</v>
          </cell>
        </row>
        <row r="125">
          <cell r="E125">
            <v>1178091</v>
          </cell>
          <cell r="F125">
            <v>1105526</v>
          </cell>
          <cell r="G125">
            <v>29432022</v>
          </cell>
          <cell r="H125" t="str">
            <v>COLEGIO ESTADUAL DE TEMPO INTEGRAL MANOEL GUIMARAES SANTANA</v>
          </cell>
          <cell r="I125">
            <v>451</v>
          </cell>
          <cell r="J125" t="str">
            <v>CARTÃO</v>
          </cell>
          <cell r="K125">
            <v>12822.69</v>
          </cell>
        </row>
        <row r="126">
          <cell r="E126">
            <v>1178050</v>
          </cell>
          <cell r="F126">
            <v>1102077</v>
          </cell>
          <cell r="G126">
            <v>29426537</v>
          </cell>
          <cell r="H126" t="str">
            <v>CETEP DE TEMPO INTEGRAL SANTO ANTONIO DAS QUEIMADAS</v>
          </cell>
          <cell r="I126">
            <v>1133</v>
          </cell>
          <cell r="J126" t="str">
            <v>CARTÃO</v>
          </cell>
          <cell r="K126">
            <v>23959.65</v>
          </cell>
        </row>
        <row r="127">
          <cell r="E127">
            <v>1178079</v>
          </cell>
          <cell r="F127">
            <v>1104529</v>
          </cell>
          <cell r="G127">
            <v>29432154</v>
          </cell>
          <cell r="H127" t="str">
            <v>COLEGIO ESTADUAL DE TEMPO INTEGRAL PADRE FRANCISCO GONCALVES DE SOUZA</v>
          </cell>
          <cell r="I127">
            <v>588</v>
          </cell>
          <cell r="J127" t="str">
            <v>CARTÃO</v>
          </cell>
          <cell r="K127">
            <v>15387.23</v>
          </cell>
        </row>
        <row r="128">
          <cell r="E128">
            <v>1179117</v>
          </cell>
          <cell r="F128">
            <v>1105569</v>
          </cell>
          <cell r="G128">
            <v>29399238</v>
          </cell>
          <cell r="H128" t="str">
            <v>COLEGIO ESTADUAL DO CAMPO DE TEMPO INTEGRAL SAO SEBASTIAO</v>
          </cell>
          <cell r="I128">
            <v>440</v>
          </cell>
          <cell r="J128" t="str">
            <v>CARTÃO</v>
          </cell>
          <cell r="K128">
            <v>12822.69</v>
          </cell>
        </row>
        <row r="129">
          <cell r="E129">
            <v>1115997</v>
          </cell>
          <cell r="F129">
            <v>1102086</v>
          </cell>
          <cell r="G129">
            <v>29142229</v>
          </cell>
          <cell r="H129" t="str">
            <v>COLEGIO ESTADUAL DE TEMPO INTEGRAL OLAVO ALVES PINTO</v>
          </cell>
          <cell r="I129">
            <v>707</v>
          </cell>
          <cell r="J129" t="str">
            <v>CARTÃO</v>
          </cell>
          <cell r="K129">
            <v>15387.23</v>
          </cell>
        </row>
        <row r="130">
          <cell r="E130">
            <v>1178326</v>
          </cell>
          <cell r="F130">
            <v>1105545</v>
          </cell>
          <cell r="G130">
            <v>29397693</v>
          </cell>
          <cell r="H130" t="str">
            <v>CENTRO ESTADUAL DE EDUCACAO PROFISSIONAL DO CAMPO PAULO FREIRE</v>
          </cell>
          <cell r="I130">
            <v>790</v>
          </cell>
          <cell r="J130" t="str">
            <v>CARTÃO</v>
          </cell>
          <cell r="K130">
            <v>20516.305</v>
          </cell>
        </row>
        <row r="131">
          <cell r="E131">
            <v>1115776</v>
          </cell>
          <cell r="F131">
            <v>1102088</v>
          </cell>
          <cell r="G131">
            <v>29144302</v>
          </cell>
          <cell r="H131" t="str">
            <v>COLEGIO ESTADUAL DE TEMPO INTEGRAL JOSE LEITAO</v>
          </cell>
          <cell r="I131">
            <v>999</v>
          </cell>
          <cell r="J131" t="str">
            <v>CARTÃO</v>
          </cell>
          <cell r="K131">
            <v>20516.305</v>
          </cell>
        </row>
        <row r="132">
          <cell r="E132">
            <v>1115814</v>
          </cell>
          <cell r="F132">
            <v>1102089</v>
          </cell>
          <cell r="G132">
            <v>29145120</v>
          </cell>
          <cell r="H132" t="str">
            <v>COLEGIO ESTADUAL DO CAMPO DE TEMPO INTEGRAL NECY NOVAES</v>
          </cell>
          <cell r="I132">
            <v>252</v>
          </cell>
          <cell r="J132" t="str">
            <v>CARTÃO</v>
          </cell>
          <cell r="K132">
            <v>12822.69</v>
          </cell>
        </row>
        <row r="133">
          <cell r="E133">
            <v>1116365</v>
          </cell>
          <cell r="F133">
            <v>1102093</v>
          </cell>
          <cell r="G133">
            <v>29145287</v>
          </cell>
          <cell r="H133" t="str">
            <v>CENTRO ESTADUAL DE EDUCACAO PROFISSIONAL DO SEMI ARIDO</v>
          </cell>
          <cell r="I133">
            <v>575</v>
          </cell>
          <cell r="J133" t="str">
            <v>CARTÃO</v>
          </cell>
          <cell r="K133">
            <v>15387.23</v>
          </cell>
        </row>
        <row r="134">
          <cell r="E134">
            <v>1179292</v>
          </cell>
          <cell r="F134">
            <v>9999999</v>
          </cell>
          <cell r="G134">
            <v>29460816</v>
          </cell>
          <cell r="H134" t="str">
            <v>CENTRO REGIONAL DE ENSINO MEDIO COM INTERMEDIACAO TECNOLO -CEMIT SISAL</v>
          </cell>
          <cell r="I134">
            <v>1012</v>
          </cell>
          <cell r="J134" t="str">
            <v>CARTÃO</v>
          </cell>
          <cell r="K134">
            <v>23959.65</v>
          </cell>
        </row>
        <row r="135">
          <cell r="E135">
            <v>1178088</v>
          </cell>
          <cell r="F135">
            <v>1104533</v>
          </cell>
          <cell r="G135">
            <v>29432235</v>
          </cell>
          <cell r="H135" t="str">
            <v>CENTRO TERRITORIAL DE EDUCACAO PROFISSIONAL DO SISAL</v>
          </cell>
          <cell r="I135">
            <v>2160</v>
          </cell>
          <cell r="J135" t="str">
            <v>CARTÃO</v>
          </cell>
          <cell r="K135">
            <v>41032.61</v>
          </cell>
        </row>
        <row r="136">
          <cell r="E136">
            <v>1166427</v>
          </cell>
          <cell r="F136">
            <v>1102125</v>
          </cell>
          <cell r="G136">
            <v>29365430</v>
          </cell>
          <cell r="H136" t="str">
            <v>COLEGIO ESTADUAL DO CAMPO ALUIZIO CARNEIRO DA SILVA</v>
          </cell>
          <cell r="I136">
            <v>161</v>
          </cell>
          <cell r="J136" t="str">
            <v>CARTÃO</v>
          </cell>
          <cell r="K136">
            <v>10258.15</v>
          </cell>
        </row>
        <row r="137">
          <cell r="E137">
            <v>1178235</v>
          </cell>
          <cell r="F137">
            <v>1102128</v>
          </cell>
          <cell r="G137">
            <v>29372895</v>
          </cell>
          <cell r="H137" t="str">
            <v>COLEGIO ESTADUAL DO CAMPO DE SANTANA</v>
          </cell>
          <cell r="I137">
            <v>285</v>
          </cell>
          <cell r="J137" t="str">
            <v>CARTÃO</v>
          </cell>
          <cell r="K137">
            <v>12822.69</v>
          </cell>
        </row>
        <row r="138">
          <cell r="E138">
            <v>1116241</v>
          </cell>
          <cell r="F138">
            <v>1102103</v>
          </cell>
          <cell r="G138">
            <v>29146151</v>
          </cell>
          <cell r="H138" t="str">
            <v>COLEGIO ESTADUAL NORMAL DE SERRINHA</v>
          </cell>
          <cell r="I138">
            <v>544</v>
          </cell>
          <cell r="J138" t="str">
            <v>CARTÃO</v>
          </cell>
          <cell r="K138">
            <v>23080.845000000001</v>
          </cell>
        </row>
        <row r="139">
          <cell r="E139">
            <v>1116446</v>
          </cell>
          <cell r="F139">
            <v>1102133</v>
          </cell>
          <cell r="G139">
            <v>29147913</v>
          </cell>
          <cell r="H139" t="str">
            <v>COLEGIO ESTADUAL DE TEMPO INTEGRAL DE TEOFILANDIA</v>
          </cell>
          <cell r="I139">
            <v>854</v>
          </cell>
          <cell r="J139" t="str">
            <v>CARTÃO</v>
          </cell>
          <cell r="K139">
            <v>20516.305</v>
          </cell>
        </row>
        <row r="140">
          <cell r="E140">
            <v>1115105</v>
          </cell>
          <cell r="F140">
            <v>1102144</v>
          </cell>
          <cell r="G140">
            <v>29124212</v>
          </cell>
          <cell r="H140" t="str">
            <v>COLEGIO ESTADUAL DE TEMPO INTEGRAL DE TUCANO</v>
          </cell>
          <cell r="I140">
            <v>1713</v>
          </cell>
          <cell r="J140" t="str">
            <v>CARTÃO</v>
          </cell>
          <cell r="K140">
            <v>35903.53</v>
          </cell>
        </row>
        <row r="141">
          <cell r="E141">
            <v>1114958</v>
          </cell>
          <cell r="F141">
            <v>1102140</v>
          </cell>
          <cell r="G141">
            <v>29123143</v>
          </cell>
          <cell r="H141" t="str">
            <v>COLEGIO ESTADUAL ROMULO GALVAO</v>
          </cell>
          <cell r="I141">
            <v>437</v>
          </cell>
          <cell r="J141" t="str">
            <v>CARTÃO</v>
          </cell>
          <cell r="K141">
            <v>12822.69</v>
          </cell>
        </row>
        <row r="142">
          <cell r="E142">
            <v>1178102</v>
          </cell>
          <cell r="F142">
            <v>1104528</v>
          </cell>
          <cell r="G142">
            <v>29432120</v>
          </cell>
          <cell r="H142" t="str">
            <v>COLEGIO ESTADUAL DE VALENTE</v>
          </cell>
          <cell r="I142">
            <v>273</v>
          </cell>
          <cell r="J142" t="str">
            <v>CARTÃO</v>
          </cell>
          <cell r="K142">
            <v>12822.69</v>
          </cell>
        </row>
        <row r="143">
          <cell r="E143">
            <v>1178275</v>
          </cell>
          <cell r="F143">
            <v>1105514</v>
          </cell>
          <cell r="G143">
            <v>29915783</v>
          </cell>
          <cell r="H143" t="str">
            <v>COLEGIO ESTADUAL DO CAMPO LUCIBERTO OLIVEIRA DOS SANTOS</v>
          </cell>
          <cell r="I143">
            <v>91</v>
          </cell>
          <cell r="J143" t="str">
            <v>CARTÃO</v>
          </cell>
          <cell r="K143">
            <v>7693.6149999999998</v>
          </cell>
        </row>
        <row r="144">
          <cell r="E144">
            <v>1116713</v>
          </cell>
          <cell r="F144">
            <v>1102156</v>
          </cell>
          <cell r="G144">
            <v>29149380</v>
          </cell>
          <cell r="H144" t="str">
            <v>COLEGIO ESTADUAL DE TEMPO INTEGRAL WILSON LINS</v>
          </cell>
          <cell r="I144">
            <v>786</v>
          </cell>
          <cell r="J144" t="str">
            <v>CARTÃO</v>
          </cell>
          <cell r="K144">
            <v>20516.305</v>
          </cell>
        </row>
        <row r="145">
          <cell r="E145">
            <v>1179664</v>
          </cell>
          <cell r="F145">
            <v>9999999</v>
          </cell>
          <cell r="G145">
            <v>29474698</v>
          </cell>
          <cell r="H145" t="str">
            <v>CENTRO JUVENIL DE CIENCIA E CULTURA - CJCC SERRINHA</v>
          </cell>
          <cell r="I145">
            <v>152</v>
          </cell>
          <cell r="J145" t="str">
            <v>CARTÃO</v>
          </cell>
          <cell r="K145">
            <v>5129.0749999999998</v>
          </cell>
        </row>
        <row r="146">
          <cell r="E146">
            <v>1115733</v>
          </cell>
          <cell r="F146">
            <v>1101980</v>
          </cell>
          <cell r="G146">
            <v>29137845</v>
          </cell>
          <cell r="H146" t="str">
            <v>COLEGIO ESTADUAL DO ACUDINHO</v>
          </cell>
          <cell r="I146">
            <v>612</v>
          </cell>
          <cell r="J146" t="str">
            <v>CARTÃO</v>
          </cell>
          <cell r="K146">
            <v>55080.845000000001</v>
          </cell>
        </row>
        <row r="147">
          <cell r="E147">
            <v>1116209</v>
          </cell>
          <cell r="F147">
            <v>1104525</v>
          </cell>
          <cell r="G147">
            <v>29145538</v>
          </cell>
          <cell r="H147" t="str">
            <v>COLEGIO ESTADUAL RUBEM NOGUEIRA</v>
          </cell>
          <cell r="I147">
            <v>550</v>
          </cell>
          <cell r="J147" t="str">
            <v>CARTÃO</v>
          </cell>
          <cell r="K147">
            <v>47387.229999999996</v>
          </cell>
        </row>
        <row r="148">
          <cell r="E148">
            <v>1111495</v>
          </cell>
          <cell r="F148">
            <v>1101575</v>
          </cell>
          <cell r="G148">
            <v>29292280</v>
          </cell>
          <cell r="H148" t="str">
            <v>COLEGIO ESTADUAL SENADOR LUIZ VIANA FILHO</v>
          </cell>
          <cell r="I148">
            <v>235</v>
          </cell>
          <cell r="J148" t="str">
            <v>CARTÃO</v>
          </cell>
          <cell r="K148">
            <v>10258.15</v>
          </cell>
        </row>
        <row r="149">
          <cell r="E149">
            <v>1178142</v>
          </cell>
          <cell r="F149">
            <v>1105472</v>
          </cell>
          <cell r="G149">
            <v>29886732</v>
          </cell>
          <cell r="H149" t="str">
            <v>CENTRO EST DE EDUC PROF DA FLORESTA DO CACAU E DO CHOCOL MILTON SANTOS</v>
          </cell>
          <cell r="I149">
            <v>343</v>
          </cell>
          <cell r="J149" t="str">
            <v>CARTÃO</v>
          </cell>
          <cell r="K149">
            <v>12822.69</v>
          </cell>
        </row>
        <row r="150">
          <cell r="E150">
            <v>1161093</v>
          </cell>
          <cell r="F150">
            <v>1101443</v>
          </cell>
          <cell r="G150">
            <v>29292808</v>
          </cell>
          <cell r="H150" t="str">
            <v>COLEGIO ESTADUAL BRAULIO XAVIER</v>
          </cell>
          <cell r="I150">
            <v>353</v>
          </cell>
          <cell r="J150" t="str">
            <v>CARTÃO</v>
          </cell>
          <cell r="K150">
            <v>12822.69</v>
          </cell>
        </row>
        <row r="151">
          <cell r="E151">
            <v>1111550</v>
          </cell>
          <cell r="F151">
            <v>1101578</v>
          </cell>
          <cell r="G151">
            <v>29293197</v>
          </cell>
          <cell r="H151" t="str">
            <v>COLEGIO ESTADUAL DE TEMPO INTEGRAL PROFESSORA JAIDE ROCHA</v>
          </cell>
          <cell r="I151">
            <v>472</v>
          </cell>
          <cell r="J151" t="str">
            <v>CARTÃO</v>
          </cell>
          <cell r="K151">
            <v>12822.69</v>
          </cell>
        </row>
        <row r="152">
          <cell r="E152">
            <v>1112491</v>
          </cell>
          <cell r="F152">
            <v>1101583</v>
          </cell>
          <cell r="G152">
            <v>29294037</v>
          </cell>
          <cell r="H152" t="str">
            <v>COLEGIO ESTADUAL LOMANTO JUNIOR</v>
          </cell>
          <cell r="I152">
            <v>275</v>
          </cell>
          <cell r="J152" t="str">
            <v>CARTÃO</v>
          </cell>
          <cell r="K152">
            <v>12822.69</v>
          </cell>
        </row>
        <row r="153">
          <cell r="E153">
            <v>1111584</v>
          </cell>
          <cell r="F153">
            <v>1101587</v>
          </cell>
          <cell r="G153">
            <v>29294606</v>
          </cell>
          <cell r="H153" t="str">
            <v>COLEGIO ESTADUAL ENEDINA OLIVA</v>
          </cell>
          <cell r="I153">
            <v>542</v>
          </cell>
          <cell r="J153" t="str">
            <v>CARTÃO</v>
          </cell>
          <cell r="K153">
            <v>15387.23</v>
          </cell>
        </row>
        <row r="154">
          <cell r="E154">
            <v>1176394</v>
          </cell>
          <cell r="F154">
            <v>1101604</v>
          </cell>
          <cell r="G154">
            <v>29351502</v>
          </cell>
          <cell r="H154" t="str">
            <v>COLEGIO ESTADUAL ANISIO LOUREIRO</v>
          </cell>
          <cell r="I154">
            <v>249</v>
          </cell>
          <cell r="J154" t="str">
            <v>CARTÃO</v>
          </cell>
          <cell r="K154">
            <v>10258.15</v>
          </cell>
        </row>
        <row r="155">
          <cell r="E155">
            <v>1111797</v>
          </cell>
          <cell r="F155">
            <v>1101602</v>
          </cell>
          <cell r="G155">
            <v>29295866</v>
          </cell>
          <cell r="H155" t="str">
            <v>COLEGIO ESTADUAL DE TEMPO INTEGRAL DE CAMACAN</v>
          </cell>
          <cell r="I155">
            <v>913</v>
          </cell>
          <cell r="J155" t="str">
            <v>CARTÃO</v>
          </cell>
          <cell r="K155">
            <v>20516.305</v>
          </cell>
        </row>
        <row r="156">
          <cell r="E156">
            <v>1178107</v>
          </cell>
          <cell r="F156">
            <v>1104592</v>
          </cell>
          <cell r="G156">
            <v>29436184</v>
          </cell>
          <cell r="H156" t="str">
            <v>COLEGIO ESTADUAL DE TEMPO INTEGRAL DE CANAVIEIRAS</v>
          </cell>
          <cell r="I156">
            <v>1271</v>
          </cell>
          <cell r="J156" t="str">
            <v>CARTÃO</v>
          </cell>
          <cell r="K156">
            <v>23959.65</v>
          </cell>
        </row>
        <row r="157">
          <cell r="E157">
            <v>1178112</v>
          </cell>
          <cell r="F157">
            <v>1104598</v>
          </cell>
          <cell r="G157">
            <v>29434017</v>
          </cell>
          <cell r="H157" t="str">
            <v>COLEGIO ESTADUAL DE TEMPO INTEGRAL ALMAKAZIR GALLY GALVAO</v>
          </cell>
          <cell r="I157">
            <v>606</v>
          </cell>
          <cell r="J157" t="str">
            <v>CARTÃO</v>
          </cell>
          <cell r="K157">
            <v>15387.23</v>
          </cell>
        </row>
        <row r="158">
          <cell r="E158">
            <v>1158947</v>
          </cell>
          <cell r="F158">
            <v>1101614</v>
          </cell>
          <cell r="G158">
            <v>29298520</v>
          </cell>
          <cell r="H158" t="str">
            <v>COLEGIO ESTADUAL DE TEMPO INTEGRAL FRED GEDEON</v>
          </cell>
          <cell r="I158">
            <v>432</v>
          </cell>
          <cell r="J158" t="str">
            <v>CARTÃO</v>
          </cell>
          <cell r="K158">
            <v>12822.69</v>
          </cell>
        </row>
        <row r="159">
          <cell r="E159">
            <v>1176103</v>
          </cell>
          <cell r="F159">
            <v>1101631</v>
          </cell>
          <cell r="G159">
            <v>29299802</v>
          </cell>
          <cell r="H159" t="str">
            <v>COLEGIO ESTADUAL DO CAMPO CAJUEIRO</v>
          </cell>
          <cell r="I159">
            <v>129</v>
          </cell>
          <cell r="J159" t="str">
            <v>CARTÃO</v>
          </cell>
          <cell r="K159">
            <v>5129.0749999999998</v>
          </cell>
        </row>
        <row r="160">
          <cell r="E160">
            <v>1178110</v>
          </cell>
          <cell r="F160">
            <v>1104595</v>
          </cell>
          <cell r="G160">
            <v>29433886</v>
          </cell>
          <cell r="H160" t="str">
            <v>COLEGIO ESTADUAL DE TEMPO INTEGRAL PROFESSORA ELIETE MALAQUIAS</v>
          </cell>
          <cell r="I160">
            <v>729</v>
          </cell>
          <cell r="J160" t="str">
            <v>CARTÃO</v>
          </cell>
          <cell r="K160">
            <v>15387.23</v>
          </cell>
        </row>
        <row r="161">
          <cell r="E161">
            <v>1179701</v>
          </cell>
          <cell r="F161">
            <v>9999999</v>
          </cell>
          <cell r="G161">
            <v>29482267</v>
          </cell>
          <cell r="H161" t="str">
            <v>CENTRO REG DE ENS MED COM INTER TECNO. DO LIT. SUL - CEMIT LITORAL SUL</v>
          </cell>
          <cell r="I161">
            <v>465</v>
          </cell>
          <cell r="J161" t="str">
            <v>CARTÃO</v>
          </cell>
          <cell r="K161">
            <v>19234.035</v>
          </cell>
        </row>
        <row r="162">
          <cell r="E162">
            <v>1111096</v>
          </cell>
          <cell r="F162">
            <v>1101458</v>
          </cell>
          <cell r="G162">
            <v>29301483</v>
          </cell>
          <cell r="H162" t="str">
            <v>CENTRO ESTADUAL DE EDUCACAO PROFISSIONAL DO CHOCOLATE NELSON SCHAUN</v>
          </cell>
          <cell r="I162">
            <v>1438</v>
          </cell>
          <cell r="J162" t="str">
            <v>CARTÃO</v>
          </cell>
          <cell r="K162">
            <v>23959.65</v>
          </cell>
        </row>
        <row r="163">
          <cell r="E163">
            <v>1159919</v>
          </cell>
          <cell r="F163">
            <v>1101497</v>
          </cell>
          <cell r="G163">
            <v>29301475</v>
          </cell>
          <cell r="H163" t="str">
            <v>COLEGIO DA POLICIA MILITAR - CPM ROMULO GALVAO</v>
          </cell>
          <cell r="I163">
            <v>1042</v>
          </cell>
          <cell r="J163" t="str">
            <v>CARTÃO</v>
          </cell>
          <cell r="K163">
            <v>11979.825000000001</v>
          </cell>
        </row>
        <row r="164">
          <cell r="E164">
            <v>1178145</v>
          </cell>
          <cell r="F164">
            <v>1105461</v>
          </cell>
          <cell r="G164">
            <v>29442079</v>
          </cell>
          <cell r="H164" t="str">
            <v>COLEGIO ESTADUAL DE SALOBRINHO</v>
          </cell>
          <cell r="I164">
            <v>285</v>
          </cell>
          <cell r="J164" t="str">
            <v>CARTÃO</v>
          </cell>
          <cell r="K164">
            <v>12822.69</v>
          </cell>
        </row>
        <row r="165">
          <cell r="E165">
            <v>1111126</v>
          </cell>
          <cell r="F165">
            <v>1101461</v>
          </cell>
          <cell r="G165">
            <v>29302269</v>
          </cell>
          <cell r="H165" t="str">
            <v>COLEGIO ESTADUAL DO IGUAPE</v>
          </cell>
          <cell r="I165">
            <v>472</v>
          </cell>
          <cell r="J165" t="str">
            <v>CARTÃO</v>
          </cell>
          <cell r="K165">
            <v>12822.69</v>
          </cell>
        </row>
        <row r="166">
          <cell r="E166">
            <v>1111436</v>
          </cell>
          <cell r="F166">
            <v>1101487</v>
          </cell>
          <cell r="G166">
            <v>29303125</v>
          </cell>
          <cell r="H166" t="str">
            <v>COLEGIO ESTADUAL DO CAMPO JORGE CALMON</v>
          </cell>
          <cell r="I166">
            <v>179</v>
          </cell>
          <cell r="J166" t="str">
            <v>CARTÃO</v>
          </cell>
          <cell r="K166">
            <v>10258.15</v>
          </cell>
        </row>
        <row r="167">
          <cell r="E167">
            <v>1169221</v>
          </cell>
          <cell r="F167">
            <v>1101498</v>
          </cell>
          <cell r="G167">
            <v>29301882</v>
          </cell>
          <cell r="H167" t="str">
            <v>COLEGIO EST DE TEMPO INTEGRAL PROF CARMELITA ANGELA SOUZA OLIVEIRA</v>
          </cell>
          <cell r="I167">
            <v>881</v>
          </cell>
          <cell r="J167" t="str">
            <v>CARTÃO</v>
          </cell>
          <cell r="K167">
            <v>20516.305</v>
          </cell>
        </row>
        <row r="168">
          <cell r="E168">
            <v>1159838</v>
          </cell>
          <cell r="F168">
            <v>1101494</v>
          </cell>
          <cell r="G168">
            <v>29302293</v>
          </cell>
          <cell r="H168" t="str">
            <v>COLEGIO ESTADUAL DE TEMPO INTEGRAL PROF CARLOS ROBERTO ARLEO BARBOSA</v>
          </cell>
          <cell r="I168">
            <v>1023</v>
          </cell>
          <cell r="J168" t="str">
            <v>CARTÃO</v>
          </cell>
          <cell r="K168">
            <v>23959.65</v>
          </cell>
        </row>
        <row r="169">
          <cell r="E169">
            <v>1176675</v>
          </cell>
          <cell r="F169">
            <v>1101500</v>
          </cell>
          <cell r="G169">
            <v>29406889</v>
          </cell>
          <cell r="H169" t="str">
            <v>COLEGIO ESTADUAL PROFESSOR FABIO ARARIPE GOULART</v>
          </cell>
          <cell r="I169">
            <v>483</v>
          </cell>
          <cell r="J169" t="str">
            <v>CARTÃO</v>
          </cell>
          <cell r="K169">
            <v>12822.69</v>
          </cell>
        </row>
        <row r="170">
          <cell r="E170">
            <v>1176424</v>
          </cell>
          <cell r="F170">
            <v>1101499</v>
          </cell>
          <cell r="G170">
            <v>29386284</v>
          </cell>
          <cell r="H170" t="str">
            <v>COLEGIO ESTADUAL DE TEMPO INTEGRAL JORGE AMADO</v>
          </cell>
          <cell r="I170">
            <v>410</v>
          </cell>
          <cell r="J170" t="str">
            <v>CARTÃO</v>
          </cell>
          <cell r="K170">
            <v>12822.69</v>
          </cell>
        </row>
        <row r="171">
          <cell r="E171">
            <v>1112092</v>
          </cell>
          <cell r="F171">
            <v>1101662</v>
          </cell>
          <cell r="G171">
            <v>29304377</v>
          </cell>
          <cell r="H171" t="str">
            <v>CENTRO ESTADUAL DE EDUCACAO PROFISSIONAL EM BIOTECNOLOGIA E SAUDE</v>
          </cell>
          <cell r="I171">
            <v>865</v>
          </cell>
          <cell r="J171" t="str">
            <v>CARTÃO</v>
          </cell>
          <cell r="K171">
            <v>20516.305</v>
          </cell>
        </row>
        <row r="172">
          <cell r="E172">
            <v>1112149</v>
          </cell>
          <cell r="F172">
            <v>1101666</v>
          </cell>
          <cell r="G172">
            <v>29304296</v>
          </cell>
          <cell r="H172" t="str">
            <v>COLEGIO ESTADUAL DE TEMPO INTEGRAL OSCAR MARINHO FALCAO</v>
          </cell>
          <cell r="I172">
            <v>812</v>
          </cell>
          <cell r="J172" t="str">
            <v>CARTÃO</v>
          </cell>
          <cell r="K172">
            <v>20516.305</v>
          </cell>
        </row>
        <row r="173">
          <cell r="E173">
            <v>1112211</v>
          </cell>
          <cell r="F173">
            <v>1101668</v>
          </cell>
          <cell r="G173">
            <v>29304237</v>
          </cell>
          <cell r="H173" t="str">
            <v>COLEGIO DA POLICIA MILITAR - CPM ANTONIO CARLOS MAGALHAES</v>
          </cell>
          <cell r="I173">
            <v>892</v>
          </cell>
          <cell r="J173" t="str">
            <v>CARTÃO</v>
          </cell>
          <cell r="K173">
            <v>10258.1525</v>
          </cell>
        </row>
        <row r="174">
          <cell r="E174">
            <v>1112009</v>
          </cell>
          <cell r="F174">
            <v>1101658</v>
          </cell>
          <cell r="G174">
            <v>29306230</v>
          </cell>
          <cell r="H174" t="str">
            <v>COLEGIO ESTADUAL ADONIAS FILHO</v>
          </cell>
          <cell r="I174">
            <v>287</v>
          </cell>
          <cell r="J174" t="str">
            <v>CARTÃO</v>
          </cell>
          <cell r="K174">
            <v>12822.69</v>
          </cell>
        </row>
        <row r="175">
          <cell r="E175">
            <v>1111940</v>
          </cell>
          <cell r="F175">
            <v>1101656</v>
          </cell>
          <cell r="G175">
            <v>29306264</v>
          </cell>
          <cell r="H175" t="str">
            <v>COLEGIO ESTADUAL INACIO TOSTA FILHO</v>
          </cell>
          <cell r="I175">
            <v>648</v>
          </cell>
          <cell r="J175" t="str">
            <v>CARTÃO</v>
          </cell>
          <cell r="K175">
            <v>15387.23</v>
          </cell>
        </row>
        <row r="176">
          <cell r="E176">
            <v>1112084</v>
          </cell>
          <cell r="F176">
            <v>1101660</v>
          </cell>
          <cell r="G176">
            <v>29304776</v>
          </cell>
          <cell r="H176" t="str">
            <v>COLEGIO ESTADUAL VALDELICE SOARES PINHEIRO</v>
          </cell>
          <cell r="I176">
            <v>439</v>
          </cell>
          <cell r="J176" t="str">
            <v>CARTÃO</v>
          </cell>
          <cell r="K176">
            <v>12822.69</v>
          </cell>
        </row>
        <row r="177">
          <cell r="E177">
            <v>1177091</v>
          </cell>
          <cell r="F177">
            <v>1101687</v>
          </cell>
          <cell r="G177">
            <v>29424020</v>
          </cell>
          <cell r="H177" t="str">
            <v>COLEGIO MODELO LUIS EDUARDO MAGALHAES</v>
          </cell>
          <cell r="I177">
            <v>996</v>
          </cell>
          <cell r="J177" t="str">
            <v>CARTÃO</v>
          </cell>
          <cell r="K177">
            <v>20516.305</v>
          </cell>
        </row>
        <row r="178">
          <cell r="E178">
            <v>1176081</v>
          </cell>
          <cell r="F178">
            <v>1101684</v>
          </cell>
          <cell r="G178">
            <v>29305390</v>
          </cell>
          <cell r="H178" t="str">
            <v>COMPLEXO INTEGRADO DE EDUC BASICA PROFIS E TECNOLOGICA DE ITABUNA</v>
          </cell>
          <cell r="I178">
            <v>1276</v>
          </cell>
          <cell r="J178" t="str">
            <v>CARTÃO</v>
          </cell>
          <cell r="K178">
            <v>35939.475000000006</v>
          </cell>
        </row>
        <row r="179">
          <cell r="E179">
            <v>1111738</v>
          </cell>
          <cell r="F179">
            <v>1101641</v>
          </cell>
          <cell r="G179">
            <v>29306205</v>
          </cell>
          <cell r="H179" t="str">
            <v>COLEGIO ESTADUAL PROFESSOR ADEUM HILARIO SAUER</v>
          </cell>
          <cell r="I179">
            <v>1257</v>
          </cell>
          <cell r="J179" t="str">
            <v>CARTÃO</v>
          </cell>
          <cell r="K179">
            <v>23959.65</v>
          </cell>
        </row>
        <row r="180">
          <cell r="E180">
            <v>1111347</v>
          </cell>
          <cell r="F180">
            <v>1101504</v>
          </cell>
          <cell r="G180">
            <v>29306760</v>
          </cell>
          <cell r="H180" t="str">
            <v>COLEGIO ESTADUAL DE TEMPO INTEGRAL AURELINO LEAL</v>
          </cell>
          <cell r="I180">
            <v>818</v>
          </cell>
          <cell r="J180" t="str">
            <v>CARTÃO</v>
          </cell>
          <cell r="K180">
            <v>20516.305</v>
          </cell>
        </row>
        <row r="181">
          <cell r="E181">
            <v>1178751</v>
          </cell>
          <cell r="F181">
            <v>1105605</v>
          </cell>
          <cell r="G181">
            <v>29449219</v>
          </cell>
          <cell r="H181" t="str">
            <v>COLEGIO ESTADUAL DO CAMPO PROFESSORA LUCIA MARIA BATISTA DA SILVA</v>
          </cell>
          <cell r="I181">
            <v>424</v>
          </cell>
          <cell r="J181" t="str">
            <v>CARTÃO</v>
          </cell>
          <cell r="K181">
            <v>12822.69</v>
          </cell>
        </row>
        <row r="182">
          <cell r="E182">
            <v>1112262</v>
          </cell>
          <cell r="F182">
            <v>1101689</v>
          </cell>
          <cell r="G182">
            <v>29308046</v>
          </cell>
          <cell r="H182" t="str">
            <v>COLEGIO ESTADUAL DE TEMPO INTEGRAL CORDEIRO DE MIRANDA</v>
          </cell>
          <cell r="I182">
            <v>358</v>
          </cell>
          <cell r="J182" t="str">
            <v>CARTÃO</v>
          </cell>
          <cell r="K182">
            <v>12822.69</v>
          </cell>
        </row>
        <row r="183">
          <cell r="E183">
            <v>1112408</v>
          </cell>
          <cell r="F183">
            <v>1101694</v>
          </cell>
          <cell r="G183">
            <v>29308747</v>
          </cell>
          <cell r="H183" t="str">
            <v>COLEGIO ESTADUAL DE TEMPO INTEGRAL DE ITAJUIPE</v>
          </cell>
          <cell r="I183">
            <v>648</v>
          </cell>
          <cell r="J183" t="str">
            <v>CARTÃO</v>
          </cell>
          <cell r="K183">
            <v>15387.23</v>
          </cell>
        </row>
        <row r="184">
          <cell r="E184">
            <v>1158688</v>
          </cell>
          <cell r="F184">
            <v>1101698</v>
          </cell>
          <cell r="G184">
            <v>29309425</v>
          </cell>
          <cell r="H184" t="str">
            <v>COLEGIO ESTADUAL DE TEMPO INTEGRAL DOM PAULO LOPES DE FARIA</v>
          </cell>
          <cell r="I184">
            <v>477</v>
          </cell>
          <cell r="J184" t="str">
            <v>CARTÃO</v>
          </cell>
          <cell r="K184">
            <v>12822.69</v>
          </cell>
        </row>
        <row r="185">
          <cell r="E185">
            <v>1112602</v>
          </cell>
          <cell r="F185">
            <v>1101703</v>
          </cell>
          <cell r="G185">
            <v>29310512</v>
          </cell>
          <cell r="H185" t="str">
            <v>COLEGIO EST DE TEMPO INTEGRAL PROF ANTONIO MARCOS SANTOS ESTEVES</v>
          </cell>
          <cell r="I185">
            <v>242</v>
          </cell>
          <cell r="J185" t="str">
            <v>CARTÃO</v>
          </cell>
          <cell r="K185">
            <v>10258.15</v>
          </cell>
        </row>
        <row r="186">
          <cell r="E186">
            <v>1159277</v>
          </cell>
          <cell r="F186">
            <v>1101704</v>
          </cell>
          <cell r="G186">
            <v>29310660</v>
          </cell>
          <cell r="H186" t="str">
            <v>COLEGIO ESTADUAL DE TEMPO INTEGRAL AMELIA AMADO</v>
          </cell>
          <cell r="I186">
            <v>360</v>
          </cell>
          <cell r="J186" t="str">
            <v>CARTÃO</v>
          </cell>
          <cell r="K186">
            <v>12822.69</v>
          </cell>
        </row>
        <row r="187">
          <cell r="E187">
            <v>1179678</v>
          </cell>
          <cell r="F187">
            <v>9999999</v>
          </cell>
          <cell r="G187">
            <v>29477492</v>
          </cell>
          <cell r="H187" t="str">
            <v>COLEGIO ESTADUAL ANTONIO EDUARDO RIBEIRO ROCHA</v>
          </cell>
          <cell r="I187">
            <v>391</v>
          </cell>
          <cell r="J187" t="str">
            <v>CARTÃO</v>
          </cell>
          <cell r="K187">
            <v>12822.69</v>
          </cell>
        </row>
        <row r="188">
          <cell r="E188">
            <v>1159641</v>
          </cell>
          <cell r="F188">
            <v>1101507</v>
          </cell>
          <cell r="G188">
            <v>29288150</v>
          </cell>
          <cell r="H188" t="str">
            <v>COLEGIO ESTADUAL DO CAMPO CLEMENTE MARIANI</v>
          </cell>
          <cell r="I188">
            <v>171</v>
          </cell>
          <cell r="J188" t="str">
            <v>CARTÃO</v>
          </cell>
          <cell r="K188">
            <v>10258.15</v>
          </cell>
        </row>
        <row r="189">
          <cell r="E189">
            <v>1159587</v>
          </cell>
          <cell r="F189">
            <v>1101510</v>
          </cell>
          <cell r="G189">
            <v>29311497</v>
          </cell>
          <cell r="H189" t="str">
            <v>COLEGIO ESTADUAL CAROLINA SEVERIANO RIBEIRO</v>
          </cell>
          <cell r="I189">
            <v>159</v>
          </cell>
          <cell r="J189" t="str">
            <v>CARTÃO</v>
          </cell>
          <cell r="K189">
            <v>10258.15</v>
          </cell>
        </row>
        <row r="190">
          <cell r="E190">
            <v>1159617</v>
          </cell>
          <cell r="F190">
            <v>1101511</v>
          </cell>
          <cell r="G190">
            <v>29311500</v>
          </cell>
          <cell r="H190" t="str">
            <v>COLEGIO ESTADUAL DE TEMPO INTEGRAL PROFESSORA MARILENA SENA LOUREIRO</v>
          </cell>
          <cell r="I190">
            <v>424</v>
          </cell>
          <cell r="J190" t="str">
            <v>CARTÃO</v>
          </cell>
          <cell r="K190">
            <v>12822.69</v>
          </cell>
        </row>
        <row r="191">
          <cell r="E191">
            <v>1177077</v>
          </cell>
          <cell r="F191">
            <v>1101709</v>
          </cell>
          <cell r="G191">
            <v>29406897</v>
          </cell>
          <cell r="H191" t="str">
            <v>COLEGIO ESTADUAL GERSON DE SOUZA MELO PATAXO</v>
          </cell>
          <cell r="I191">
            <v>309</v>
          </cell>
          <cell r="J191" t="str">
            <v>CARTÃO</v>
          </cell>
          <cell r="K191">
            <v>12822.69</v>
          </cell>
        </row>
        <row r="192">
          <cell r="E192">
            <v>1177004</v>
          </cell>
          <cell r="F192">
            <v>1101517</v>
          </cell>
          <cell r="G192">
            <v>29406668</v>
          </cell>
          <cell r="H192" t="str">
            <v>COLEGIO ESTADUAL JORGE AMADO</v>
          </cell>
          <cell r="I192">
            <v>418</v>
          </cell>
          <cell r="J192" t="str">
            <v>CARTÃO</v>
          </cell>
          <cell r="K192">
            <v>12822.69</v>
          </cell>
        </row>
        <row r="193">
          <cell r="E193">
            <v>1170912</v>
          </cell>
          <cell r="F193">
            <v>1101714</v>
          </cell>
          <cell r="G193">
            <v>29313171</v>
          </cell>
          <cell r="H193" t="str">
            <v>COLEGIO ESTADUAL 13 DE JUNHO</v>
          </cell>
          <cell r="I193">
            <v>191</v>
          </cell>
          <cell r="J193" t="str">
            <v>CARTÃO</v>
          </cell>
          <cell r="K193">
            <v>10258.15</v>
          </cell>
        </row>
        <row r="194">
          <cell r="E194">
            <v>1139136</v>
          </cell>
          <cell r="F194">
            <v>1101518</v>
          </cell>
          <cell r="G194">
            <v>29315492</v>
          </cell>
          <cell r="H194" t="str">
            <v>COLEGIO ESTADUAL MENANDRO MINAHIM</v>
          </cell>
          <cell r="I194">
            <v>856</v>
          </cell>
          <cell r="J194" t="str">
            <v>CARTÃO</v>
          </cell>
          <cell r="K194">
            <v>20516.305</v>
          </cell>
        </row>
        <row r="195">
          <cell r="E195">
            <v>1159790</v>
          </cell>
          <cell r="F195">
            <v>1101523</v>
          </cell>
          <cell r="G195">
            <v>29316260</v>
          </cell>
          <cell r="H195" t="str">
            <v>COLEGIO ESTADUAL CARNEIRO RIBEIRO</v>
          </cell>
          <cell r="I195">
            <v>598</v>
          </cell>
          <cell r="J195" t="str">
            <v>CARTÃO</v>
          </cell>
          <cell r="K195">
            <v>15387.23</v>
          </cell>
        </row>
        <row r="196">
          <cell r="E196">
            <v>1179595</v>
          </cell>
          <cell r="F196">
            <v>9999999</v>
          </cell>
          <cell r="G196">
            <v>29470358</v>
          </cell>
          <cell r="H196" t="str">
            <v>COLEGIO ESTADUAL DO CAMPO DE TEMPO INTEGRAL DE SERRA GRANDE</v>
          </cell>
          <cell r="I196">
            <v>337</v>
          </cell>
          <cell r="J196" t="str">
            <v>CARTÃO</v>
          </cell>
          <cell r="K196">
            <v>12822.69</v>
          </cell>
        </row>
        <row r="197">
          <cell r="E197">
            <v>1178186</v>
          </cell>
          <cell r="F197">
            <v>1105444</v>
          </cell>
          <cell r="G197">
            <v>29446570</v>
          </cell>
          <cell r="H197" t="str">
            <v>COLEGIO ESTADUAL INDIGENA TUPINAMBA SERRA DO PADEIRO</v>
          </cell>
          <cell r="I197">
            <v>200</v>
          </cell>
          <cell r="J197" t="str">
            <v>CARTÃO</v>
          </cell>
          <cell r="K197">
            <v>10258.15</v>
          </cell>
        </row>
        <row r="198">
          <cell r="E198">
            <v>1179628</v>
          </cell>
          <cell r="F198">
            <v>9999999</v>
          </cell>
          <cell r="G198">
            <v>29473101</v>
          </cell>
          <cell r="H198" t="str">
            <v>COLEGIO ESTADUAL INDIGENA TUPINAMBA AMOTARA</v>
          </cell>
          <cell r="I198">
            <v>556</v>
          </cell>
          <cell r="J198" t="str">
            <v>CARTÃO</v>
          </cell>
          <cell r="K198">
            <v>7693.6149999999998</v>
          </cell>
        </row>
        <row r="199">
          <cell r="E199">
            <v>1179275</v>
          </cell>
          <cell r="F199">
            <v>9999999</v>
          </cell>
          <cell r="G199">
            <v>29462266</v>
          </cell>
          <cell r="H199" t="str">
            <v>COLEGIO ESTADUAL INDIGENA TUPINAMBA DE ACUIPE DE BAIXO</v>
          </cell>
          <cell r="I199">
            <v>339</v>
          </cell>
          <cell r="J199" t="str">
            <v>CARTÃO</v>
          </cell>
          <cell r="K199">
            <v>6411.3450000000003</v>
          </cell>
        </row>
        <row r="200">
          <cell r="E200">
            <v>1178075</v>
          </cell>
          <cell r="F200">
            <v>1105062</v>
          </cell>
          <cell r="G200">
            <v>29431298</v>
          </cell>
          <cell r="H200" t="str">
            <v>COLEGIO ESTADUAL INDIGENA TUPINAMBA DE OLIVENCA</v>
          </cell>
          <cell r="I200">
            <v>572</v>
          </cell>
          <cell r="J200" t="str">
            <v>CARTÃO</v>
          </cell>
          <cell r="K200">
            <v>7693.6149999999998</v>
          </cell>
        </row>
        <row r="201">
          <cell r="E201">
            <v>1179622</v>
          </cell>
          <cell r="F201">
            <v>9999999</v>
          </cell>
          <cell r="G201">
            <v>29473160</v>
          </cell>
          <cell r="H201" t="str">
            <v>ESCOLA ESTADUAL INDIGENA TUPINAMBA DE ABAETE</v>
          </cell>
          <cell r="I201">
            <v>229</v>
          </cell>
          <cell r="J201" t="str">
            <v>CARTÃO</v>
          </cell>
          <cell r="K201">
            <v>5129.0749999999998</v>
          </cell>
        </row>
        <row r="202">
          <cell r="E202">
            <v>1111339</v>
          </cell>
          <cell r="F202">
            <v>1101474</v>
          </cell>
          <cell r="G202">
            <v>29301394</v>
          </cell>
          <cell r="H202" t="str">
            <v>CENTRO EST DE EDUC PROFIS EM GESTAO E TECNOL DA INFORM ALVARO M VIEIRA</v>
          </cell>
          <cell r="I202">
            <v>884</v>
          </cell>
          <cell r="J202" t="str">
            <v>CARTÃO</v>
          </cell>
          <cell r="K202">
            <v>20516.305</v>
          </cell>
        </row>
        <row r="203">
          <cell r="E203">
            <v>1177011</v>
          </cell>
          <cell r="F203">
            <v>1101708</v>
          </cell>
          <cell r="G203">
            <v>29407044</v>
          </cell>
          <cell r="H203" t="str">
            <v>COLEGIO ESTADUAL DA ALDEIA INDIGENA CARAMURU PARAGUACU</v>
          </cell>
          <cell r="I203">
            <v>437</v>
          </cell>
          <cell r="J203" t="str">
            <v>CARTÃO</v>
          </cell>
          <cell r="K203">
            <v>12822.69</v>
          </cell>
        </row>
        <row r="204">
          <cell r="E204">
            <v>1159668</v>
          </cell>
          <cell r="F204">
            <v>1101509</v>
          </cell>
          <cell r="G204">
            <v>29288142</v>
          </cell>
          <cell r="H204" t="str">
            <v>CENTRO TERRITORIAL DE EDUCAÇÃO PROFISSIONAL DO LITORAL SUL</v>
          </cell>
          <cell r="I204">
            <v>329</v>
          </cell>
          <cell r="J204" t="str">
            <v>CARTÃO</v>
          </cell>
          <cell r="K204">
            <v>12822.69</v>
          </cell>
        </row>
        <row r="205">
          <cell r="E205">
            <v>1146698</v>
          </cell>
          <cell r="F205">
            <v>1101674</v>
          </cell>
          <cell r="G205">
            <v>29305373</v>
          </cell>
          <cell r="H205" t="str">
            <v>CENTRO DE APOIO PEDAGOGICO ESPECIALIZADO - GRAPIUNA</v>
          </cell>
          <cell r="I205">
            <v>190</v>
          </cell>
          <cell r="J205" t="str">
            <v>CARTÃO</v>
          </cell>
          <cell r="K205">
            <v>10258.15</v>
          </cell>
        </row>
        <row r="206">
          <cell r="E206">
            <v>1112777</v>
          </cell>
          <cell r="F206">
            <v>1101718</v>
          </cell>
          <cell r="G206">
            <v>29313848</v>
          </cell>
          <cell r="H206" t="str">
            <v>COLEGIO ESTADUAL DE TEMPO INTEGRAL OCTACILIO MANOEL GOMES</v>
          </cell>
          <cell r="I206">
            <v>799</v>
          </cell>
          <cell r="J206" t="str">
            <v>CARTÃO</v>
          </cell>
          <cell r="K206">
            <v>52516.305</v>
          </cell>
        </row>
        <row r="207">
          <cell r="E207">
            <v>1108966</v>
          </cell>
          <cell r="F207">
            <v>1101292</v>
          </cell>
          <cell r="G207">
            <v>29161770</v>
          </cell>
          <cell r="H207" t="str">
            <v>COLEGIO ESTADUAL DE TEMPO INTEGRAL PROFESSOR ROCHA PITA</v>
          </cell>
          <cell r="I207">
            <v>358</v>
          </cell>
          <cell r="J207" t="str">
            <v>CARTÃO</v>
          </cell>
          <cell r="K207">
            <v>12822.69</v>
          </cell>
        </row>
        <row r="208">
          <cell r="E208">
            <v>1110049</v>
          </cell>
          <cell r="F208">
            <v>1101307</v>
          </cell>
          <cell r="G208">
            <v>29285801</v>
          </cell>
          <cell r="H208" t="str">
            <v>COLEGIO ESTADUAL DE TEMPO INTEGRAL LUIZ ROGERIO DE SOUZA</v>
          </cell>
          <cell r="I208">
            <v>1366</v>
          </cell>
          <cell r="J208" t="str">
            <v>CARTÃO</v>
          </cell>
          <cell r="K208">
            <v>23959.65</v>
          </cell>
        </row>
        <row r="209">
          <cell r="E209">
            <v>1110111</v>
          </cell>
          <cell r="F209">
            <v>1101318</v>
          </cell>
          <cell r="G209">
            <v>29299063</v>
          </cell>
          <cell r="H209" t="str">
            <v>CENTRO TERRITORIAL DE EDUCAÇÃO PROFISSIONAL DO BAIXO SUL</v>
          </cell>
          <cell r="I209">
            <v>1095</v>
          </cell>
          <cell r="J209" t="str">
            <v>CARTÃO</v>
          </cell>
          <cell r="K209">
            <v>35939.475000000006</v>
          </cell>
        </row>
        <row r="210">
          <cell r="E210">
            <v>1109814</v>
          </cell>
          <cell r="F210">
            <v>1101315</v>
          </cell>
          <cell r="G210">
            <v>29298954</v>
          </cell>
          <cell r="H210" t="str">
            <v>COLEGIO ESTADUAL DE TEMPO INTEGRAL DE GANDU</v>
          </cell>
          <cell r="I210">
            <v>857</v>
          </cell>
          <cell r="J210" t="str">
            <v>CARTÃO</v>
          </cell>
          <cell r="K210">
            <v>20516.305</v>
          </cell>
        </row>
        <row r="211">
          <cell r="E211">
            <v>1179138</v>
          </cell>
          <cell r="F211">
            <v>1105571</v>
          </cell>
          <cell r="G211">
            <v>29448816</v>
          </cell>
          <cell r="H211" t="str">
            <v>COLEGIO ESTADUAL ANDRELINA EUFRAZIA DE JESUS REIS</v>
          </cell>
          <cell r="I211">
            <v>432</v>
          </cell>
          <cell r="J211" t="str">
            <v>CARTÃO</v>
          </cell>
          <cell r="K211">
            <v>12822.69</v>
          </cell>
        </row>
        <row r="212">
          <cell r="E212">
            <v>1178010</v>
          </cell>
          <cell r="F212">
            <v>1101327</v>
          </cell>
          <cell r="G212">
            <v>29423503</v>
          </cell>
          <cell r="H212" t="str">
            <v>COLEGIO ESTADUAL PAULO CESAR DA NOVA ALMEIDA</v>
          </cell>
          <cell r="I212">
            <v>561</v>
          </cell>
          <cell r="J212" t="str">
            <v>CARTÃO</v>
          </cell>
          <cell r="K212">
            <v>15387.23</v>
          </cell>
        </row>
        <row r="213">
          <cell r="E213">
            <v>1178082</v>
          </cell>
          <cell r="F213">
            <v>1104570</v>
          </cell>
          <cell r="G213">
            <v>29429269</v>
          </cell>
          <cell r="H213" t="str">
            <v>COLEGIO ESTADUAL PROFESSOR NEILTON LIMA MOREIRA</v>
          </cell>
          <cell r="I213">
            <v>381</v>
          </cell>
          <cell r="J213" t="str">
            <v>CARTÃO</v>
          </cell>
          <cell r="K213">
            <v>12822.69</v>
          </cell>
        </row>
        <row r="214">
          <cell r="E214">
            <v>1110251</v>
          </cell>
          <cell r="F214">
            <v>1101333</v>
          </cell>
          <cell r="G214">
            <v>29287235</v>
          </cell>
          <cell r="H214" t="str">
            <v>COLEGIO ESTADUAL IDELZITO ELOY DE ABREU</v>
          </cell>
          <cell r="I214">
            <v>841</v>
          </cell>
          <cell r="J214" t="str">
            <v>CARTÃO</v>
          </cell>
          <cell r="K214">
            <v>20516.305</v>
          </cell>
        </row>
        <row r="215">
          <cell r="E215">
            <v>1109229</v>
          </cell>
          <cell r="F215">
            <v>1101391</v>
          </cell>
          <cell r="G215">
            <v>29166829</v>
          </cell>
          <cell r="H215" t="str">
            <v>COLEGIO ESTADUAL DE TEMPO INTEGRAL DOUTOR ARISTIDES MALTEZ</v>
          </cell>
          <cell r="I215">
            <v>441</v>
          </cell>
          <cell r="J215" t="str">
            <v>CARTÃO</v>
          </cell>
          <cell r="K215">
            <v>12822.69</v>
          </cell>
        </row>
        <row r="216">
          <cell r="E216">
            <v>1110499</v>
          </cell>
          <cell r="F216">
            <v>1101342</v>
          </cell>
          <cell r="G216">
            <v>29288339</v>
          </cell>
          <cell r="H216" t="str">
            <v>COLEGIO ESTADUAL DE TEMPO INTEGRAL ADELAIDE SOUZA</v>
          </cell>
          <cell r="I216">
            <v>463</v>
          </cell>
          <cell r="J216" t="str">
            <v>CARTÃO</v>
          </cell>
          <cell r="K216">
            <v>12822.69</v>
          </cell>
        </row>
        <row r="217">
          <cell r="E217">
            <v>1158270</v>
          </cell>
          <cell r="F217">
            <v>1101348</v>
          </cell>
          <cell r="G217">
            <v>29289270</v>
          </cell>
          <cell r="H217" t="str">
            <v>COLEGIO ESTADUAL LUIS NAVARRO DE BRITO</v>
          </cell>
          <cell r="I217">
            <v>345</v>
          </cell>
          <cell r="J217" t="str">
            <v>CARTÃO</v>
          </cell>
          <cell r="K217">
            <v>12822.69</v>
          </cell>
        </row>
        <row r="218">
          <cell r="E218">
            <v>1178081</v>
          </cell>
          <cell r="F218">
            <v>1104559</v>
          </cell>
          <cell r="G218">
            <v>29431719</v>
          </cell>
          <cell r="H218" t="str">
            <v>COLEGIO ESTADUAL DE TEMPO INTEGRAL MARIA XAVIER DE ANDRADE REIS</v>
          </cell>
          <cell r="I218">
            <v>1353</v>
          </cell>
          <cell r="J218" t="str">
            <v>CARTÃO</v>
          </cell>
          <cell r="K218">
            <v>23959.65</v>
          </cell>
        </row>
        <row r="219">
          <cell r="E219">
            <v>1117396</v>
          </cell>
          <cell r="F219">
            <v>1101353</v>
          </cell>
          <cell r="G219">
            <v>29290678</v>
          </cell>
          <cell r="H219" t="str">
            <v>COLEGIO ESTADUAL DE TEMPO INTEGRAL ESTELA ALELUIA GUIMARAES</v>
          </cell>
          <cell r="I219">
            <v>549</v>
          </cell>
          <cell r="J219" t="str">
            <v>CARTÃO</v>
          </cell>
          <cell r="K219">
            <v>15387.23</v>
          </cell>
        </row>
        <row r="220">
          <cell r="E220">
            <v>1110677</v>
          </cell>
          <cell r="F220">
            <v>1101355</v>
          </cell>
          <cell r="G220">
            <v>29313325</v>
          </cell>
          <cell r="H220" t="str">
            <v>COLEGIO ESTADUAL DE TEMPO INTEGRAL LIBIA TINOCO MELO</v>
          </cell>
          <cell r="I220">
            <v>487</v>
          </cell>
          <cell r="J220" t="str">
            <v>CARTÃO</v>
          </cell>
          <cell r="K220">
            <v>12822.69</v>
          </cell>
        </row>
        <row r="221">
          <cell r="E221">
            <v>1111070</v>
          </cell>
          <cell r="F221">
            <v>1101402</v>
          </cell>
          <cell r="G221">
            <v>29290732</v>
          </cell>
          <cell r="H221" t="str">
            <v>CENTRO ESTADUAL DE EDUCACAO PROFISSIONAL DA COSTA DO DENDE</v>
          </cell>
          <cell r="I221">
            <v>1212</v>
          </cell>
          <cell r="J221" t="str">
            <v>CARTÃO</v>
          </cell>
          <cell r="K221">
            <v>23959.65</v>
          </cell>
        </row>
        <row r="222">
          <cell r="E222">
            <v>1179284</v>
          </cell>
          <cell r="F222">
            <v>9999999</v>
          </cell>
          <cell r="G222">
            <v>29460930</v>
          </cell>
          <cell r="H222" t="str">
            <v>CENT.REG.DE ENS.MEDIO COM INTERMEDIACAO TEC.-CEMIT DO BAIXO SUL</v>
          </cell>
          <cell r="I222">
            <v>669</v>
          </cell>
          <cell r="J222" t="str">
            <v>CARTÃO</v>
          </cell>
          <cell r="K222">
            <v>15387.23</v>
          </cell>
        </row>
        <row r="223">
          <cell r="E223">
            <v>1179139</v>
          </cell>
          <cell r="F223">
            <v>9999999</v>
          </cell>
          <cell r="G223">
            <v>29456460</v>
          </cell>
          <cell r="H223" t="str">
            <v>COLEGIO ESTADUAL DO CAMPO HERMINIO MANOEL DE JESUS</v>
          </cell>
          <cell r="I223">
            <v>339</v>
          </cell>
          <cell r="J223" t="str">
            <v>CARTÃO</v>
          </cell>
          <cell r="K223">
            <v>12822.69</v>
          </cell>
        </row>
        <row r="224">
          <cell r="E224">
            <v>1111045</v>
          </cell>
          <cell r="F224">
            <v>1101399</v>
          </cell>
          <cell r="G224">
            <v>29290791</v>
          </cell>
          <cell r="H224" t="str">
            <v>COLEGIO ESTADUAL GENTIL PARAISO MARTINS</v>
          </cell>
          <cell r="I224">
            <v>790</v>
          </cell>
          <cell r="J224" t="str">
            <v>CARTÃO</v>
          </cell>
          <cell r="K224">
            <v>20516.305</v>
          </cell>
        </row>
        <row r="225">
          <cell r="E225">
            <v>1178011</v>
          </cell>
          <cell r="F225">
            <v>1101413</v>
          </cell>
          <cell r="G225">
            <v>29426502</v>
          </cell>
          <cell r="H225" t="str">
            <v>COLEGIO ESTADUAL JOAO CARDOSO DOS SANTOS</v>
          </cell>
          <cell r="I225">
            <v>312</v>
          </cell>
          <cell r="J225" t="str">
            <v>CARTÃO</v>
          </cell>
          <cell r="K225">
            <v>12822.69</v>
          </cell>
        </row>
        <row r="226">
          <cell r="E226">
            <v>1179786</v>
          </cell>
          <cell r="F226">
            <v>9999999</v>
          </cell>
          <cell r="G226">
            <v>44173</v>
          </cell>
          <cell r="H226" t="str">
            <v>CENTRO DE APOIO PEDAGOGICO ESPECIALIZADO - CAPE VALENCA</v>
          </cell>
          <cell r="I226">
            <v>1</v>
          </cell>
          <cell r="J226" t="str">
            <v>CARTÃO</v>
          </cell>
          <cell r="K226">
            <v>7693.6149999999998</v>
          </cell>
        </row>
        <row r="227">
          <cell r="E227">
            <v>1110685</v>
          </cell>
          <cell r="F227">
            <v>1101433</v>
          </cell>
          <cell r="G227">
            <v>29317134</v>
          </cell>
          <cell r="H227" t="str">
            <v>COLEGIO ESTADUAL NAIR LOPES JENKINS</v>
          </cell>
          <cell r="I227">
            <v>619</v>
          </cell>
          <cell r="J227" t="str">
            <v>CARTÃO</v>
          </cell>
          <cell r="K227">
            <v>15387.23</v>
          </cell>
        </row>
        <row r="228">
          <cell r="E228">
            <v>1142862</v>
          </cell>
          <cell r="F228">
            <v>1101296</v>
          </cell>
          <cell r="G228">
            <v>29285534</v>
          </cell>
          <cell r="H228" t="str">
            <v>COLEGIO ESTADUAL CANDIDO MEIRELES</v>
          </cell>
          <cell r="I228">
            <v>530</v>
          </cell>
          <cell r="J228" t="str">
            <v>CARTÃO</v>
          </cell>
          <cell r="K228">
            <v>15387.23</v>
          </cell>
        </row>
        <row r="229">
          <cell r="E229">
            <v>1179311</v>
          </cell>
          <cell r="F229">
            <v>9999999</v>
          </cell>
          <cell r="G229">
            <v>29460646</v>
          </cell>
          <cell r="H229" t="str">
            <v>COLEGIO ESTADUAL QUILOMBOLA BERNARDO BISPO DOS SANTOS</v>
          </cell>
          <cell r="I229">
            <v>57</v>
          </cell>
          <cell r="J229" t="str">
            <v>CARTÃO</v>
          </cell>
          <cell r="K229">
            <v>7693.6149999999998</v>
          </cell>
        </row>
        <row r="230">
          <cell r="E230">
            <v>1179116</v>
          </cell>
          <cell r="F230">
            <v>9999999</v>
          </cell>
          <cell r="G230">
            <v>29460549</v>
          </cell>
          <cell r="H230" t="str">
            <v>COLEGIO ESTADUAL ONILDO RAIMUNDO CRISTO</v>
          </cell>
          <cell r="I230">
            <v>155</v>
          </cell>
          <cell r="J230" t="str">
            <v>CARTÃO</v>
          </cell>
          <cell r="K230">
            <v>10258.15</v>
          </cell>
        </row>
        <row r="231">
          <cell r="E231">
            <v>1178090</v>
          </cell>
          <cell r="F231">
            <v>1104561</v>
          </cell>
          <cell r="G231">
            <v>29433746</v>
          </cell>
          <cell r="H231" t="str">
            <v>COLEGIO ESTADUAL ERALDO TINOCO</v>
          </cell>
          <cell r="I231">
            <v>541</v>
          </cell>
          <cell r="J231" t="str">
            <v>CARTÃO</v>
          </cell>
          <cell r="K231">
            <v>15387.23</v>
          </cell>
        </row>
        <row r="232">
          <cell r="E232">
            <v>1179279</v>
          </cell>
          <cell r="F232">
            <v>9999999</v>
          </cell>
          <cell r="G232">
            <v>29459010</v>
          </cell>
          <cell r="H232" t="str">
            <v>COLEGIO ESTADUAL EUNICE JERONIMO DE OLIVEIRA</v>
          </cell>
          <cell r="I232">
            <v>261</v>
          </cell>
          <cell r="J232" t="str">
            <v>CARTÃO</v>
          </cell>
          <cell r="K232">
            <v>12822.69</v>
          </cell>
        </row>
        <row r="233">
          <cell r="E233">
            <v>1113102</v>
          </cell>
          <cell r="F233">
            <v>1101588</v>
          </cell>
          <cell r="G233">
            <v>29317789</v>
          </cell>
          <cell r="H233" t="str">
            <v>COLEGIO POLIVALENTE DE CARAVELAS</v>
          </cell>
          <cell r="I233">
            <v>831</v>
          </cell>
          <cell r="J233" t="str">
            <v>CARTÃO</v>
          </cell>
          <cell r="K233">
            <v>20516.305</v>
          </cell>
        </row>
        <row r="234">
          <cell r="E234">
            <v>1178216</v>
          </cell>
          <cell r="F234">
            <v>1105446</v>
          </cell>
          <cell r="G234">
            <v>29444993</v>
          </cell>
          <cell r="H234" t="str">
            <v>COLEGIO ESTADUAL PROFESSOR PAULO FREIRE</v>
          </cell>
          <cell r="I234">
            <v>368</v>
          </cell>
          <cell r="J234" t="str">
            <v>CARTÃO</v>
          </cell>
          <cell r="K234">
            <v>12822.69</v>
          </cell>
        </row>
        <row r="235">
          <cell r="E235">
            <v>1178109</v>
          </cell>
          <cell r="F235">
            <v>1104594</v>
          </cell>
          <cell r="G235">
            <v>29446651</v>
          </cell>
          <cell r="H235" t="str">
            <v>COLEGIO ESTADUAL PROFESSORA AURIVALDINA JOAZEIRO</v>
          </cell>
          <cell r="I235">
            <v>1200</v>
          </cell>
          <cell r="J235" t="str">
            <v>CARTÃO</v>
          </cell>
          <cell r="K235">
            <v>23959.65</v>
          </cell>
        </row>
        <row r="236">
          <cell r="E236">
            <v>1176400</v>
          </cell>
          <cell r="F236">
            <v>1101559</v>
          </cell>
          <cell r="G236">
            <v>29370485</v>
          </cell>
          <cell r="H236" t="str">
            <v>COLEGIO ESTADUAL PROFESSORA MARIA DO CARMO MARQUES DE FREITAS</v>
          </cell>
          <cell r="I236">
            <v>446</v>
          </cell>
          <cell r="J236" t="str">
            <v>CARTÃO</v>
          </cell>
          <cell r="K236">
            <v>12822.69</v>
          </cell>
        </row>
        <row r="237">
          <cell r="E237">
            <v>1179481</v>
          </cell>
          <cell r="F237">
            <v>9999999</v>
          </cell>
          <cell r="G237">
            <v>29469066</v>
          </cell>
          <cell r="H237" t="str">
            <v>COMPLEXO INTEGRADO DE EDUC BASICA PROFIS E TECNOLOGICA DE ITAMARAJU</v>
          </cell>
          <cell r="I237">
            <v>758</v>
          </cell>
          <cell r="J237" t="str">
            <v>CARTÃO</v>
          </cell>
          <cell r="K237">
            <v>52516.305</v>
          </cell>
        </row>
        <row r="238">
          <cell r="E238">
            <v>1113200</v>
          </cell>
          <cell r="F238">
            <v>1101640</v>
          </cell>
          <cell r="G238">
            <v>29322480</v>
          </cell>
          <cell r="H238" t="str">
            <v>COLEGIO POLIVALENTE DE ITANHEM</v>
          </cell>
          <cell r="I238">
            <v>612</v>
          </cell>
          <cell r="J238" t="str">
            <v>CARTÃO</v>
          </cell>
          <cell r="K238">
            <v>15387.23</v>
          </cell>
        </row>
        <row r="239">
          <cell r="E239">
            <v>1170157</v>
          </cell>
          <cell r="F239">
            <v>1101563</v>
          </cell>
          <cell r="G239">
            <v>29323800</v>
          </cell>
          <cell r="H239" t="str">
            <v>COLEGIO EST DE TEMPO INTEGRAL PROF MARIA EDITE VIEIRA GUSMAO</v>
          </cell>
          <cell r="I239">
            <v>405</v>
          </cell>
          <cell r="J239" t="str">
            <v>CARTÃO</v>
          </cell>
          <cell r="K239">
            <v>12822.69</v>
          </cell>
        </row>
        <row r="240">
          <cell r="E240">
            <v>1157525</v>
          </cell>
          <cell r="F240">
            <v>1101667</v>
          </cell>
          <cell r="G240">
            <v>29323967</v>
          </cell>
          <cell r="H240" t="str">
            <v>COLEGIO ESTADUAL PROFESSORA NEIDE SOARES BORGES</v>
          </cell>
          <cell r="I240">
            <v>170</v>
          </cell>
          <cell r="J240" t="str">
            <v>CARTÃO</v>
          </cell>
          <cell r="K240">
            <v>10258.15</v>
          </cell>
        </row>
        <row r="241">
          <cell r="E241">
            <v>1179661</v>
          </cell>
          <cell r="F241">
            <v>9999999</v>
          </cell>
          <cell r="G241">
            <v>29474272</v>
          </cell>
          <cell r="H241" t="str">
            <v>CENTRO TERRITORIAL DE EDUCACAO PROFISSIONAL DE MEDEIROS NETO</v>
          </cell>
          <cell r="I241">
            <v>729</v>
          </cell>
          <cell r="J241" t="str">
            <v>CARTÃO</v>
          </cell>
          <cell r="K241">
            <v>15387.23</v>
          </cell>
        </row>
        <row r="242">
          <cell r="E242">
            <v>1178427</v>
          </cell>
          <cell r="F242">
            <v>1105588</v>
          </cell>
          <cell r="G242">
            <v>29399246</v>
          </cell>
          <cell r="H242" t="str">
            <v>COLEGIO ESTADUAL DO CAMPO ALCIDES AFONSO DE SOUZA</v>
          </cell>
          <cell r="I242">
            <v>51</v>
          </cell>
          <cell r="J242" t="str">
            <v>CARTÃO</v>
          </cell>
          <cell r="K242">
            <v>7693.6149999999998</v>
          </cell>
        </row>
        <row r="243">
          <cell r="E243">
            <v>1178093</v>
          </cell>
          <cell r="F243">
            <v>1104562</v>
          </cell>
          <cell r="G243">
            <v>29433843</v>
          </cell>
          <cell r="H243" t="str">
            <v>COLEGIO ESTADUAL INTEGRACAO</v>
          </cell>
          <cell r="I243">
            <v>974</v>
          </cell>
          <cell r="J243" t="str">
            <v>CARTÃO</v>
          </cell>
          <cell r="K243">
            <v>20516.305</v>
          </cell>
        </row>
        <row r="244">
          <cell r="E244">
            <v>1157746</v>
          </cell>
          <cell r="F244">
            <v>1101778</v>
          </cell>
          <cell r="G244">
            <v>29325099</v>
          </cell>
          <cell r="H244" t="str">
            <v>COLEGIO ESTADUAL DE TEMPO INTEGRAL JACI FERREIRA DOS SANTOS</v>
          </cell>
          <cell r="I244">
            <v>386</v>
          </cell>
          <cell r="J244" t="str">
            <v>CARTÃO</v>
          </cell>
          <cell r="K244">
            <v>12822.69</v>
          </cell>
        </row>
        <row r="245">
          <cell r="E245">
            <v>1113579</v>
          </cell>
          <cell r="F245">
            <v>1101825</v>
          </cell>
          <cell r="G245">
            <v>29628610</v>
          </cell>
          <cell r="H245" t="str">
            <v>COLEGIO ESTADUAL PROFESSORA GERALDA MARIA CRISTINA BRITO</v>
          </cell>
          <cell r="I245">
            <v>466</v>
          </cell>
          <cell r="J245" t="str">
            <v>CARTÃO</v>
          </cell>
          <cell r="K245">
            <v>12822.69</v>
          </cell>
        </row>
        <row r="246">
          <cell r="E246">
            <v>1136480</v>
          </cell>
          <cell r="F246">
            <v>1101828</v>
          </cell>
          <cell r="G246">
            <v>29325803</v>
          </cell>
          <cell r="H246" t="str">
            <v>COLEGIO ESTADUAL PROFESSORA JANE ASSIS PEIXOTO</v>
          </cell>
          <cell r="I246">
            <v>883</v>
          </cell>
          <cell r="J246" t="str">
            <v>CARTÃO</v>
          </cell>
          <cell r="K246">
            <v>20516.305</v>
          </cell>
        </row>
        <row r="247">
          <cell r="E247">
            <v>1178036</v>
          </cell>
          <cell r="F247">
            <v>1101831</v>
          </cell>
          <cell r="G247">
            <v>29425719</v>
          </cell>
          <cell r="H247" t="str">
            <v>COMPLEXO INTEGRADO DE EDUCACAO BASICA, PROFIS E TECNOLOG. CHICO MENDES</v>
          </cell>
          <cell r="I247">
            <v>356</v>
          </cell>
          <cell r="J247" t="str">
            <v>CARTÃO</v>
          </cell>
          <cell r="K247">
            <v>12822.69</v>
          </cell>
        </row>
        <row r="248">
          <cell r="E248">
            <v>1179686</v>
          </cell>
          <cell r="F248">
            <v>9999999</v>
          </cell>
          <cell r="G248">
            <v>29477220</v>
          </cell>
          <cell r="H248" t="str">
            <v>COLEGIO ESTADUAL DO CAMPO ANDERSON FRANCA</v>
          </cell>
          <cell r="I248">
            <v>137</v>
          </cell>
          <cell r="J248" t="str">
            <v>CARTÃO</v>
          </cell>
          <cell r="K248">
            <v>10258.15</v>
          </cell>
        </row>
        <row r="249">
          <cell r="E249">
            <v>1178182</v>
          </cell>
          <cell r="F249">
            <v>1105462</v>
          </cell>
          <cell r="G249">
            <v>29440530</v>
          </cell>
          <cell r="H249" t="str">
            <v>COLEGIO ESTADUAL DO CAMPO VINTE E CINCO DE JULHO</v>
          </cell>
          <cell r="I249">
            <v>102</v>
          </cell>
          <cell r="J249" t="str">
            <v>CARTÃO</v>
          </cell>
          <cell r="K249">
            <v>7693.6149999999998</v>
          </cell>
        </row>
        <row r="250">
          <cell r="E250">
            <v>1113749</v>
          </cell>
          <cell r="F250">
            <v>1101836</v>
          </cell>
          <cell r="G250">
            <v>29327202</v>
          </cell>
          <cell r="H250" t="str">
            <v>COLEGIO ESTADUAL DE TEMPO INTEGRAL HOMERO PIRES</v>
          </cell>
          <cell r="I250">
            <v>988</v>
          </cell>
          <cell r="J250" t="str">
            <v>CARTÃO</v>
          </cell>
          <cell r="K250">
            <v>20516.305</v>
          </cell>
        </row>
        <row r="251">
          <cell r="E251">
            <v>1176425</v>
          </cell>
          <cell r="F251">
            <v>1101855</v>
          </cell>
          <cell r="G251">
            <v>29389631</v>
          </cell>
          <cell r="H251" t="str">
            <v>CENTRO TERRITORIAL DE EDUCACAO PROFISSIONAL DO EXTREMO SUL</v>
          </cell>
          <cell r="I251">
            <v>1027</v>
          </cell>
          <cell r="J251" t="str">
            <v>CARTÃO</v>
          </cell>
          <cell r="K251">
            <v>23959.65</v>
          </cell>
        </row>
        <row r="252">
          <cell r="E252">
            <v>1113803</v>
          </cell>
          <cell r="F252">
            <v>1101845</v>
          </cell>
          <cell r="G252">
            <v>29328349</v>
          </cell>
          <cell r="H252" t="str">
            <v>COLEGIO DA POLICIA MILITAR - CPM ANISIO TEIXEIRA</v>
          </cell>
          <cell r="I252">
            <v>1150</v>
          </cell>
          <cell r="J252" t="str">
            <v>CARTÃO</v>
          </cell>
          <cell r="K252">
            <v>23959.65</v>
          </cell>
        </row>
        <row r="253">
          <cell r="E253">
            <v>1113846</v>
          </cell>
          <cell r="F253">
            <v>1101847</v>
          </cell>
          <cell r="G253">
            <v>29327792</v>
          </cell>
          <cell r="H253" t="str">
            <v>COLEGIO ESTADUAL DE TEMPO INTEGRAL RUY BARBOSA</v>
          </cell>
          <cell r="I253">
            <v>1289</v>
          </cell>
          <cell r="J253" t="str">
            <v>CARTÃO</v>
          </cell>
          <cell r="K253">
            <v>23959.65</v>
          </cell>
        </row>
        <row r="254">
          <cell r="E254">
            <v>1113684</v>
          </cell>
          <cell r="F254">
            <v>1101841</v>
          </cell>
          <cell r="G254">
            <v>29327911</v>
          </cell>
          <cell r="H254" t="str">
            <v>COLEGIO ESTADUAL HENRIQUE BRITO</v>
          </cell>
          <cell r="I254">
            <v>512</v>
          </cell>
          <cell r="J254" t="str">
            <v>CARTÃO</v>
          </cell>
          <cell r="K254">
            <v>15387.23</v>
          </cell>
        </row>
        <row r="255">
          <cell r="E255">
            <v>1176217</v>
          </cell>
          <cell r="F255">
            <v>1101852</v>
          </cell>
          <cell r="G255">
            <v>29368219</v>
          </cell>
          <cell r="H255" t="str">
            <v>COLEGIO ESTADUAL MACHADO DE ASSIS</v>
          </cell>
          <cell r="I255">
            <v>1899</v>
          </cell>
          <cell r="J255" t="str">
            <v>CARTÃO</v>
          </cell>
          <cell r="K255">
            <v>35903.53</v>
          </cell>
        </row>
        <row r="256">
          <cell r="E256">
            <v>1176218</v>
          </cell>
          <cell r="F256">
            <v>1101843</v>
          </cell>
          <cell r="G256">
            <v>29327695</v>
          </cell>
          <cell r="H256" t="str">
            <v>COLEGIO ESTADUAL PROFESSOR ROMULO GALVAO</v>
          </cell>
          <cell r="I256">
            <v>584</v>
          </cell>
          <cell r="J256" t="str">
            <v>CARTÃO</v>
          </cell>
          <cell r="K256">
            <v>23080.845000000001</v>
          </cell>
        </row>
        <row r="257">
          <cell r="E257">
            <v>1179713</v>
          </cell>
          <cell r="F257">
            <v>9999999</v>
          </cell>
          <cell r="G257">
            <v>29483247</v>
          </cell>
          <cell r="H257" t="str">
            <v>CENTRO REGIONAL DE ENS MEDIO COM INTERM TECNOLOGICA -CEMIT EXTREMO SUL</v>
          </cell>
          <cell r="I257">
            <v>541</v>
          </cell>
          <cell r="J257" t="str">
            <v>CARTÃO</v>
          </cell>
          <cell r="K257">
            <v>15387.23</v>
          </cell>
        </row>
        <row r="258">
          <cell r="E258">
            <v>1176142</v>
          </cell>
          <cell r="F258">
            <v>1101860</v>
          </cell>
          <cell r="G258">
            <v>29330041</v>
          </cell>
          <cell r="H258" t="str">
            <v>COLEGIO ESTADUAL FRANCISCO SILVA PASSOS</v>
          </cell>
          <cell r="I258">
            <v>97</v>
          </cell>
          <cell r="J258" t="str">
            <v>CARTÃO</v>
          </cell>
          <cell r="K258">
            <v>7693.6149999999998</v>
          </cell>
        </row>
        <row r="259">
          <cell r="E259">
            <v>1178272</v>
          </cell>
          <cell r="F259">
            <v>1105512</v>
          </cell>
          <cell r="G259">
            <v>29903726</v>
          </cell>
          <cell r="H259" t="str">
            <v>COLEGIO ESTADUAL ODILIO ALVES NETO</v>
          </cell>
          <cell r="I259">
            <v>130</v>
          </cell>
          <cell r="J259" t="str">
            <v>CARTÃO</v>
          </cell>
          <cell r="K259">
            <v>10258.15</v>
          </cell>
        </row>
        <row r="260">
          <cell r="E260">
            <v>1179452</v>
          </cell>
          <cell r="F260">
            <v>9999999</v>
          </cell>
          <cell r="G260">
            <v>29467551</v>
          </cell>
          <cell r="H260" t="str">
            <v>COLEGIO ESTADUAL INDIGENA AKSA PATAXO</v>
          </cell>
          <cell r="I260">
            <v>146</v>
          </cell>
          <cell r="J260" t="str">
            <v>CARTÃO</v>
          </cell>
          <cell r="K260">
            <v>5129.0749999999998</v>
          </cell>
        </row>
        <row r="261">
          <cell r="E261">
            <v>1178128</v>
          </cell>
          <cell r="F261">
            <v>1105055</v>
          </cell>
          <cell r="G261">
            <v>29327229</v>
          </cell>
          <cell r="H261" t="str">
            <v>COLEGIO ESTADUAL INDIGENA BOM JESUS</v>
          </cell>
          <cell r="I261">
            <v>150</v>
          </cell>
          <cell r="J261" t="str">
            <v>CARTÃO</v>
          </cell>
          <cell r="K261">
            <v>5129.0749999999998</v>
          </cell>
        </row>
        <row r="262">
          <cell r="E262">
            <v>1178127</v>
          </cell>
          <cell r="F262">
            <v>1105054</v>
          </cell>
          <cell r="G262">
            <v>29327059</v>
          </cell>
          <cell r="H262" t="str">
            <v>COLEGIO ESTADUAL INDIGENA DE CORUMBAUZINHO</v>
          </cell>
          <cell r="I262">
            <v>202</v>
          </cell>
          <cell r="J262" t="str">
            <v>CARTÃO</v>
          </cell>
          <cell r="K262">
            <v>5129.0749999999998</v>
          </cell>
        </row>
        <row r="263">
          <cell r="E263">
            <v>1178223</v>
          </cell>
          <cell r="F263">
            <v>1105474</v>
          </cell>
          <cell r="G263">
            <v>29445213</v>
          </cell>
          <cell r="H263" t="str">
            <v>COLEGIO ESTADUAL INDIGENA KIJETXAWE ZABELE</v>
          </cell>
          <cell r="I263">
            <v>444</v>
          </cell>
          <cell r="J263" t="str">
            <v>CARTÃO</v>
          </cell>
          <cell r="K263">
            <v>6411.3450000000003</v>
          </cell>
        </row>
        <row r="264">
          <cell r="E264">
            <v>1179368</v>
          </cell>
          <cell r="F264">
            <v>9999999</v>
          </cell>
          <cell r="G264">
            <v>29464390</v>
          </cell>
          <cell r="H264" t="str">
            <v>COLEGIO ESTADUAL INDIGENA TANARA PATAXO PEQUI/GURITA</v>
          </cell>
          <cell r="I264">
            <v>272</v>
          </cell>
          <cell r="J264" t="str">
            <v>CARTÃO</v>
          </cell>
          <cell r="K264">
            <v>6411.3450000000003</v>
          </cell>
        </row>
        <row r="265">
          <cell r="E265">
            <v>1179453</v>
          </cell>
          <cell r="F265">
            <v>9999999</v>
          </cell>
          <cell r="G265">
            <v>29467624</v>
          </cell>
          <cell r="H265" t="str">
            <v>COLEGIO ESTADUAL INDIGENA TAWA</v>
          </cell>
          <cell r="I265">
            <v>373</v>
          </cell>
          <cell r="J265" t="str">
            <v>CARTÃO</v>
          </cell>
          <cell r="K265">
            <v>6411.3450000000003</v>
          </cell>
        </row>
        <row r="266">
          <cell r="E266">
            <v>1118449</v>
          </cell>
          <cell r="F266">
            <v>1102159</v>
          </cell>
          <cell r="G266">
            <v>29270545</v>
          </cell>
          <cell r="H266" t="str">
            <v>COLEGIO ESTADUAL GELASIO ALVES DOS SANTOS</v>
          </cell>
          <cell r="I266">
            <v>267</v>
          </cell>
          <cell r="J266" t="str">
            <v>CARTÃO</v>
          </cell>
          <cell r="K266">
            <v>12822.69</v>
          </cell>
        </row>
        <row r="267">
          <cell r="E267">
            <v>1118511</v>
          </cell>
          <cell r="F267">
            <v>1102166</v>
          </cell>
          <cell r="G267">
            <v>29297974</v>
          </cell>
          <cell r="H267" t="str">
            <v>CENTRO EDUCACIONAL MONTEIRO LOBATO</v>
          </cell>
          <cell r="I267">
            <v>242</v>
          </cell>
          <cell r="J267" t="str">
            <v>CARTÃO</v>
          </cell>
          <cell r="K267">
            <v>10258.15</v>
          </cell>
        </row>
        <row r="268">
          <cell r="E268">
            <v>1118546</v>
          </cell>
          <cell r="F268">
            <v>1102168</v>
          </cell>
          <cell r="G268">
            <v>29272696</v>
          </cell>
          <cell r="H268" t="str">
            <v>COLEGIO ESTADUAL DE TEMPO INTEGRAL PAULO FREIRE</v>
          </cell>
          <cell r="I268">
            <v>636</v>
          </cell>
          <cell r="J268" t="str">
            <v>CARTÃO</v>
          </cell>
          <cell r="K268">
            <v>15387.23</v>
          </cell>
        </row>
        <row r="269">
          <cell r="E269">
            <v>1118619</v>
          </cell>
          <cell r="F269">
            <v>1102176</v>
          </cell>
          <cell r="G269">
            <v>29272947</v>
          </cell>
          <cell r="H269" t="str">
            <v>COLEGIO ESTADUAL DE TEMPO INTEGRAL MARIA ODILIA TEIXEIRA</v>
          </cell>
          <cell r="I269">
            <v>806</v>
          </cell>
          <cell r="J269" t="str">
            <v>CARTÃO</v>
          </cell>
          <cell r="K269">
            <v>20516.305</v>
          </cell>
        </row>
        <row r="270">
          <cell r="E270">
            <v>1118791</v>
          </cell>
          <cell r="F270">
            <v>1102189</v>
          </cell>
          <cell r="G270">
            <v>29282055</v>
          </cell>
          <cell r="H270" t="str">
            <v>COLEGIO ESTADUAL DE TEMPO INTEGRAL DE ITAMBE</v>
          </cell>
          <cell r="I270">
            <v>887</v>
          </cell>
          <cell r="J270" t="str">
            <v>CARTÃO</v>
          </cell>
          <cell r="K270">
            <v>20516.305</v>
          </cell>
        </row>
        <row r="271">
          <cell r="E271">
            <v>1118899</v>
          </cell>
          <cell r="F271">
            <v>1102196</v>
          </cell>
          <cell r="G271">
            <v>29282608</v>
          </cell>
          <cell r="H271" t="str">
            <v>COLEGIO ESTADUAL DE TEMPO INTEGRAL ALFREDO DUTRA</v>
          </cell>
          <cell r="I271">
            <v>638</v>
          </cell>
          <cell r="J271" t="str">
            <v>CARTÃO</v>
          </cell>
          <cell r="K271">
            <v>15387.23</v>
          </cell>
        </row>
        <row r="272">
          <cell r="E272">
            <v>1119119</v>
          </cell>
          <cell r="F272">
            <v>1102205</v>
          </cell>
          <cell r="G272">
            <v>29282977</v>
          </cell>
          <cell r="H272" t="str">
            <v>COLEGIO POLIVALENTE DE ITAPETINGA</v>
          </cell>
          <cell r="I272">
            <v>579</v>
          </cell>
          <cell r="J272" t="str">
            <v>CARTÃO</v>
          </cell>
          <cell r="K272">
            <v>15387.23</v>
          </cell>
        </row>
        <row r="273">
          <cell r="E273">
            <v>1166613</v>
          </cell>
          <cell r="F273">
            <v>1102216</v>
          </cell>
          <cell r="G273">
            <v>29283230</v>
          </cell>
          <cell r="H273" t="str">
            <v>COLEGIO ESTADUAL DE TEMPO INTEGRAL ADINALIA PEREIRA DE ARAUJO</v>
          </cell>
          <cell r="I273">
            <v>641</v>
          </cell>
          <cell r="J273" t="str">
            <v>CARTÃO</v>
          </cell>
          <cell r="K273">
            <v>15387.23</v>
          </cell>
        </row>
        <row r="274">
          <cell r="E274">
            <v>1119283</v>
          </cell>
          <cell r="F274">
            <v>1102219</v>
          </cell>
          <cell r="G274">
            <v>29283647</v>
          </cell>
          <cell r="H274" t="str">
            <v>CETEP DO MEDIO SUDOESTE DA BAHIA EURIDES EVANGELISTA PINTO</v>
          </cell>
          <cell r="I274">
            <v>1140</v>
          </cell>
          <cell r="J274" t="str">
            <v>CARTÃO</v>
          </cell>
          <cell r="K274">
            <v>23959.65</v>
          </cell>
        </row>
        <row r="275">
          <cell r="E275">
            <v>1178120</v>
          </cell>
          <cell r="F275">
            <v>1102224</v>
          </cell>
          <cell r="G275">
            <v>29437172</v>
          </cell>
          <cell r="H275" t="str">
            <v>COLEGIO ESTADUAL EDSON OLIVEIRA</v>
          </cell>
          <cell r="I275">
            <v>201</v>
          </cell>
          <cell r="J275" t="str">
            <v>CARTÃO</v>
          </cell>
          <cell r="K275">
            <v>10258.15</v>
          </cell>
        </row>
        <row r="276">
          <cell r="E276">
            <v>1119380</v>
          </cell>
          <cell r="F276">
            <v>1102344</v>
          </cell>
          <cell r="G276">
            <v>29284104</v>
          </cell>
          <cell r="H276" t="str">
            <v>COLEGIO ESTADUAL DE TEMPO INTEGRAL SAO PEDRO</v>
          </cell>
          <cell r="I276">
            <v>582</v>
          </cell>
          <cell r="J276" t="str">
            <v>CARTÃO</v>
          </cell>
          <cell r="K276">
            <v>15387.23</v>
          </cell>
        </row>
        <row r="277">
          <cell r="E277">
            <v>1178270</v>
          </cell>
          <cell r="F277">
            <v>1105494</v>
          </cell>
          <cell r="G277">
            <v>29466008</v>
          </cell>
          <cell r="H277" t="str">
            <v>COLEGIO ESTADUAL ALTAIR ALMEIDA MEIRA</v>
          </cell>
          <cell r="I277">
            <v>314</v>
          </cell>
          <cell r="J277" t="str">
            <v>CARTÃO</v>
          </cell>
          <cell r="K277">
            <v>12822.69</v>
          </cell>
        </row>
        <row r="278">
          <cell r="E278">
            <v>1118830</v>
          </cell>
          <cell r="F278">
            <v>1102354</v>
          </cell>
          <cell r="G278">
            <v>29437830</v>
          </cell>
          <cell r="H278" t="str">
            <v>COLEGIO ESTADUAL DE TEMPO INTEGRAL FLORESTAL</v>
          </cell>
          <cell r="I278">
            <v>554</v>
          </cell>
          <cell r="J278" t="str">
            <v>CARTÃO</v>
          </cell>
          <cell r="K278">
            <v>15387.23</v>
          </cell>
        </row>
        <row r="279">
          <cell r="E279">
            <v>1118872</v>
          </cell>
          <cell r="F279">
            <v>1102358</v>
          </cell>
          <cell r="G279">
            <v>29284767</v>
          </cell>
          <cell r="H279" t="str">
            <v>COLEGIO ESTADUAL DE TEMPO INTEGRAL ANISIO TEIXEIRA</v>
          </cell>
          <cell r="I279">
            <v>472</v>
          </cell>
          <cell r="J279" t="str">
            <v>CARTÃO</v>
          </cell>
          <cell r="K279">
            <v>12822.69</v>
          </cell>
        </row>
        <row r="280">
          <cell r="E280">
            <v>1112785</v>
          </cell>
          <cell r="F280">
            <v>1101712</v>
          </cell>
          <cell r="G280">
            <v>29312469</v>
          </cell>
          <cell r="H280" t="str">
            <v>COLEGIO ESTADUAL JOHN KENNEDY</v>
          </cell>
          <cell r="I280">
            <v>226</v>
          </cell>
          <cell r="J280" t="str">
            <v>CARTÃO</v>
          </cell>
          <cell r="K280">
            <v>10258.15</v>
          </cell>
        </row>
        <row r="281">
          <cell r="E281">
            <v>1176427</v>
          </cell>
          <cell r="F281">
            <v>1102208</v>
          </cell>
          <cell r="G281">
            <v>29394341</v>
          </cell>
          <cell r="H281" t="str">
            <v>COLEGIO MODELO LUIS EDUARDO MAGALHAES</v>
          </cell>
          <cell r="I281">
            <v>1155</v>
          </cell>
          <cell r="J281" t="str">
            <v>CARTÃO</v>
          </cell>
          <cell r="K281">
            <v>67939.475000000006</v>
          </cell>
        </row>
        <row r="282">
          <cell r="E282">
            <v>1119445</v>
          </cell>
          <cell r="F282">
            <v>1102272</v>
          </cell>
          <cell r="G282">
            <v>29226520</v>
          </cell>
          <cell r="H282" t="str">
            <v>CENTRO EST DE EDUC PROF EM ALIMENTOS E RECURSOS NATURAIS PIO XII</v>
          </cell>
          <cell r="I282">
            <v>1677</v>
          </cell>
          <cell r="J282" t="str">
            <v>CARTÃO</v>
          </cell>
          <cell r="K282">
            <v>67903.53</v>
          </cell>
        </row>
        <row r="283">
          <cell r="E283">
            <v>1167180</v>
          </cell>
          <cell r="F283">
            <v>1103654</v>
          </cell>
          <cell r="G283">
            <v>29223016</v>
          </cell>
          <cell r="H283" t="str">
            <v>CENTRO TERRITORIAL DE EDUCACAO PROFISSIONAL DO VALE DO JIQUIRICA</v>
          </cell>
          <cell r="I283">
            <v>709</v>
          </cell>
          <cell r="J283" t="str">
            <v>CARTÃO</v>
          </cell>
          <cell r="K283">
            <v>15387.23</v>
          </cell>
        </row>
        <row r="284">
          <cell r="E284">
            <v>1109199</v>
          </cell>
          <cell r="F284">
            <v>1103650</v>
          </cell>
          <cell r="G284">
            <v>29222583</v>
          </cell>
          <cell r="H284" t="str">
            <v>COLEGIO ESTADUAL PEDRO CALMON</v>
          </cell>
          <cell r="I284">
            <v>638</v>
          </cell>
          <cell r="J284" t="str">
            <v>CARTÃO</v>
          </cell>
          <cell r="K284">
            <v>15387.23</v>
          </cell>
        </row>
        <row r="285">
          <cell r="E285">
            <v>1145462</v>
          </cell>
          <cell r="F285">
            <v>1103651</v>
          </cell>
          <cell r="G285">
            <v>29222710</v>
          </cell>
          <cell r="H285" t="str">
            <v>COLEGIO ESTADUAL SANTA BERNADETE</v>
          </cell>
          <cell r="I285">
            <v>970</v>
          </cell>
          <cell r="J285" t="str">
            <v>CARTÃO</v>
          </cell>
          <cell r="K285">
            <v>20516.305</v>
          </cell>
        </row>
        <row r="286">
          <cell r="E286">
            <v>1179787</v>
          </cell>
          <cell r="F286">
            <v>9999999</v>
          </cell>
          <cell r="G286">
            <v>44174</v>
          </cell>
          <cell r="H286" t="str">
            <v>CENTRO DE APOIO PEDAGOGICO ESPECIALIZADO - CAPE AMARGOSA</v>
          </cell>
          <cell r="I286">
            <v>1</v>
          </cell>
          <cell r="J286" t="str">
            <v>CARTÃO</v>
          </cell>
          <cell r="K286">
            <v>7693.6149999999998</v>
          </cell>
        </row>
        <row r="287">
          <cell r="E287">
            <v>1176399</v>
          </cell>
          <cell r="F287">
            <v>1103659</v>
          </cell>
          <cell r="G287">
            <v>29369053</v>
          </cell>
          <cell r="H287" t="str">
            <v>COLEGIO ESTADUAL DE TEMPO INTEGRAL PROFESSORA HELENA SOUZA BISPO</v>
          </cell>
          <cell r="I287">
            <v>422</v>
          </cell>
          <cell r="J287" t="str">
            <v>CARTÃO</v>
          </cell>
          <cell r="K287">
            <v>12822.69</v>
          </cell>
        </row>
        <row r="288">
          <cell r="E288">
            <v>1117175</v>
          </cell>
          <cell r="F288">
            <v>1103657</v>
          </cell>
          <cell r="G288">
            <v>29223687</v>
          </cell>
          <cell r="H288" t="str">
            <v>COLEGIO ESTADUAL DO CAMPO DE TEMPO INTEGRAL DA TERRA DO CAFE</v>
          </cell>
          <cell r="I288">
            <v>587</v>
          </cell>
          <cell r="J288" t="str">
            <v>CARTÃO</v>
          </cell>
          <cell r="K288">
            <v>15387.23</v>
          </cell>
        </row>
        <row r="289">
          <cell r="E289">
            <v>1178045</v>
          </cell>
          <cell r="F289">
            <v>1104531</v>
          </cell>
          <cell r="G289">
            <v>29429129</v>
          </cell>
          <cell r="H289" t="str">
            <v>COLEGIO ESTADUAL DE TEMPO INTEGRAL DE CRAVOLANDIA</v>
          </cell>
          <cell r="I289">
            <v>270</v>
          </cell>
          <cell r="J289" t="str">
            <v>CARTÃO</v>
          </cell>
          <cell r="K289">
            <v>12822.69</v>
          </cell>
        </row>
        <row r="290">
          <cell r="E290">
            <v>1109423</v>
          </cell>
          <cell r="F290">
            <v>1103661</v>
          </cell>
          <cell r="G290">
            <v>29092744</v>
          </cell>
          <cell r="H290" t="str">
            <v>COLEGIO ESTADUAL DEMOCRATICO PROFESSOR ROMULO GALVAO</v>
          </cell>
          <cell r="I290">
            <v>357</v>
          </cell>
          <cell r="J290" t="str">
            <v>CARTÃO</v>
          </cell>
          <cell r="K290">
            <v>12822.69</v>
          </cell>
        </row>
        <row r="291">
          <cell r="E291">
            <v>1176366</v>
          </cell>
          <cell r="F291">
            <v>1102230</v>
          </cell>
          <cell r="G291">
            <v>29340080</v>
          </cell>
          <cell r="H291" t="str">
            <v>COLEGIO ESTADUAL PROFESSOR ISAIAS ALEIXO</v>
          </cell>
          <cell r="I291">
            <v>309</v>
          </cell>
          <cell r="J291" t="str">
            <v>CARTÃO</v>
          </cell>
          <cell r="K291">
            <v>12822.69</v>
          </cell>
        </row>
        <row r="292">
          <cell r="E292">
            <v>1119470</v>
          </cell>
          <cell r="F292">
            <v>1102251</v>
          </cell>
          <cell r="G292">
            <v>29226040</v>
          </cell>
          <cell r="H292" t="str">
            <v>COLEGIO ESTADUAL JOAO PESSOA</v>
          </cell>
          <cell r="I292">
            <v>309</v>
          </cell>
          <cell r="J292" t="str">
            <v>CARTÃO</v>
          </cell>
          <cell r="K292">
            <v>12822.69</v>
          </cell>
        </row>
        <row r="293">
          <cell r="E293">
            <v>1117566</v>
          </cell>
          <cell r="F293">
            <v>1102256</v>
          </cell>
          <cell r="G293">
            <v>29226147</v>
          </cell>
          <cell r="H293" t="str">
            <v>COLEGIO ESTADUAL DE TEMPO INTEGRAL MARIA CANDIDA DE CASTILHO FONTOURA</v>
          </cell>
          <cell r="I293">
            <v>384</v>
          </cell>
          <cell r="J293" t="str">
            <v>CARTÃO</v>
          </cell>
          <cell r="K293">
            <v>12822.69</v>
          </cell>
        </row>
        <row r="294">
          <cell r="E294">
            <v>1118023</v>
          </cell>
          <cell r="F294">
            <v>1102271</v>
          </cell>
          <cell r="G294">
            <v>29226864</v>
          </cell>
          <cell r="H294" t="str">
            <v>COLEGIO ESTADUAL DE TEMPO INTEGRAL NOSSA SENHORA AUXILIADORA</v>
          </cell>
          <cell r="I294">
            <v>463</v>
          </cell>
          <cell r="J294" t="str">
            <v>CARTÃO</v>
          </cell>
          <cell r="K294">
            <v>12822.69</v>
          </cell>
        </row>
        <row r="295">
          <cell r="E295">
            <v>1119461</v>
          </cell>
          <cell r="F295">
            <v>1102274</v>
          </cell>
          <cell r="G295">
            <v>29227356</v>
          </cell>
          <cell r="H295" t="str">
            <v>COLEGIO ESTADUAL DO CAMPO VIRGILIO PEREIRA DE ALMEIDA</v>
          </cell>
          <cell r="I295">
            <v>223</v>
          </cell>
          <cell r="J295" t="str">
            <v>CARTÃO</v>
          </cell>
          <cell r="K295">
            <v>10258.15</v>
          </cell>
        </row>
        <row r="296">
          <cell r="E296">
            <v>1110308</v>
          </cell>
          <cell r="F296">
            <v>1103668</v>
          </cell>
          <cell r="G296">
            <v>29229839</v>
          </cell>
          <cell r="H296" t="str">
            <v>COLEGIO ESTADUAL DE TEMPO INTEGRAL JOSE MALTA MAIA</v>
          </cell>
          <cell r="I296">
            <v>847</v>
          </cell>
          <cell r="J296" t="str">
            <v>CARTÃO</v>
          </cell>
          <cell r="K296">
            <v>20516.305</v>
          </cell>
        </row>
        <row r="297">
          <cell r="E297">
            <v>1118066</v>
          </cell>
          <cell r="F297">
            <v>1102313</v>
          </cell>
          <cell r="G297">
            <v>29230985</v>
          </cell>
          <cell r="H297" t="str">
            <v>COLEGIO ESTADUAL DE TEMPO INTEGRAL PROFESSOR ERALDO TINOCO</v>
          </cell>
          <cell r="I297">
            <v>229</v>
          </cell>
          <cell r="J297" t="str">
            <v>CARTÃO</v>
          </cell>
          <cell r="K297">
            <v>10258.15</v>
          </cell>
        </row>
        <row r="298">
          <cell r="E298">
            <v>1178269</v>
          </cell>
          <cell r="F298">
            <v>1105510</v>
          </cell>
          <cell r="G298">
            <v>29447690</v>
          </cell>
          <cell r="H298" t="str">
            <v>COLEGIO ESTADUAL DE TEMPO INTEGRAL RUY JOSE DE ALMEIDA</v>
          </cell>
          <cell r="I298">
            <v>1194</v>
          </cell>
          <cell r="J298" t="str">
            <v>CARTÃO</v>
          </cell>
          <cell r="K298">
            <v>23959.65</v>
          </cell>
        </row>
        <row r="299">
          <cell r="E299">
            <v>1166796</v>
          </cell>
          <cell r="F299">
            <v>1102315</v>
          </cell>
          <cell r="G299">
            <v>29231868</v>
          </cell>
          <cell r="H299" t="str">
            <v>COLEGIO ESTADUAL FERNANDO PRESIDIO</v>
          </cell>
          <cell r="I299">
            <v>355</v>
          </cell>
          <cell r="J299" t="str">
            <v>CARTÃO</v>
          </cell>
          <cell r="K299">
            <v>12822.69</v>
          </cell>
        </row>
        <row r="300">
          <cell r="E300">
            <v>1176455</v>
          </cell>
          <cell r="F300">
            <v>1102325</v>
          </cell>
          <cell r="G300">
            <v>29390109</v>
          </cell>
          <cell r="H300" t="str">
            <v>COLEGIO EST DE TEMPO INTEG DE MARACAS IRACY MARLENE DA HORA PASSOS</v>
          </cell>
          <cell r="I300">
            <v>1356</v>
          </cell>
          <cell r="J300" t="str">
            <v>CARTÃO</v>
          </cell>
          <cell r="K300">
            <v>23959.65</v>
          </cell>
        </row>
        <row r="301">
          <cell r="E301">
            <v>1179694</v>
          </cell>
          <cell r="F301">
            <v>9999999</v>
          </cell>
          <cell r="G301">
            <v>29479169</v>
          </cell>
          <cell r="H301" t="str">
            <v>COLEGIO ESTADUAL DE MILAGRES</v>
          </cell>
          <cell r="I301">
            <v>538</v>
          </cell>
          <cell r="J301" t="str">
            <v>CARTÃO</v>
          </cell>
          <cell r="K301">
            <v>15387.23</v>
          </cell>
        </row>
        <row r="302">
          <cell r="E302">
            <v>1177069</v>
          </cell>
          <cell r="F302">
            <v>1103692</v>
          </cell>
          <cell r="G302">
            <v>29410452</v>
          </cell>
          <cell r="H302" t="str">
            <v>COLEGIO ESTADUAL DE TEMPO INTEGRAL ANTONIO FELIPE EVANGELISTA NETO</v>
          </cell>
          <cell r="I302">
            <v>859</v>
          </cell>
          <cell r="J302" t="str">
            <v>CARTÃO</v>
          </cell>
          <cell r="K302">
            <v>20516.305</v>
          </cell>
        </row>
        <row r="303">
          <cell r="E303">
            <v>1118414</v>
          </cell>
          <cell r="F303">
            <v>1103693</v>
          </cell>
          <cell r="G303">
            <v>29234450</v>
          </cell>
          <cell r="H303" t="str">
            <v>COLEGIO ESTADUAL DE TEMPO INTEGRAL DE NOVA ITARANA</v>
          </cell>
          <cell r="I303">
            <v>415</v>
          </cell>
          <cell r="J303" t="str">
            <v>CARTÃO</v>
          </cell>
          <cell r="K303">
            <v>12822.69</v>
          </cell>
        </row>
        <row r="304">
          <cell r="E304">
            <v>1166877</v>
          </cell>
          <cell r="F304">
            <v>1102328</v>
          </cell>
          <cell r="G304">
            <v>29234913</v>
          </cell>
          <cell r="H304" t="str">
            <v>COLEGIO ESTADUAL DE TEMPO INTEGRAL MANOEL JOSE DE ANDRADE</v>
          </cell>
          <cell r="I304">
            <v>425</v>
          </cell>
          <cell r="J304" t="str">
            <v>CARTÃO</v>
          </cell>
          <cell r="K304">
            <v>12822.69</v>
          </cell>
        </row>
        <row r="305">
          <cell r="E305">
            <v>1118287</v>
          </cell>
          <cell r="F305">
            <v>1102329</v>
          </cell>
          <cell r="G305">
            <v>29235138</v>
          </cell>
          <cell r="H305" t="str">
            <v>COLEGIO ESTADUAL DE TEMPO INTEGRAL DE SANTA INES</v>
          </cell>
          <cell r="I305">
            <v>389</v>
          </cell>
          <cell r="J305" t="str">
            <v>CARTÃO</v>
          </cell>
          <cell r="K305">
            <v>12822.69</v>
          </cell>
        </row>
        <row r="306">
          <cell r="E306">
            <v>1109563</v>
          </cell>
          <cell r="F306">
            <v>1103697</v>
          </cell>
          <cell r="G306">
            <v>29235260</v>
          </cell>
          <cell r="H306" t="str">
            <v>COLEGIO ESTADUAL DE TEMPO INTEGRAL ALDEMIRO VILAS BOAS</v>
          </cell>
          <cell r="I306">
            <v>414</v>
          </cell>
          <cell r="J306" t="str">
            <v>CARTÃO</v>
          </cell>
          <cell r="K306">
            <v>12822.69</v>
          </cell>
        </row>
        <row r="307">
          <cell r="E307">
            <v>1110529</v>
          </cell>
          <cell r="F307">
            <v>1103698</v>
          </cell>
          <cell r="G307">
            <v>29236550</v>
          </cell>
          <cell r="H307" t="str">
            <v>COLEGIO ESTADUAL DE TEMPO INTEGRAL BALBINO MUNIZ BARRETO</v>
          </cell>
          <cell r="I307">
            <v>740</v>
          </cell>
          <cell r="J307" t="str">
            <v>CARTÃO</v>
          </cell>
          <cell r="K307">
            <v>15387.23</v>
          </cell>
        </row>
        <row r="308">
          <cell r="E308">
            <v>1161085</v>
          </cell>
          <cell r="F308">
            <v>1102438</v>
          </cell>
          <cell r="G308">
            <v>29024641</v>
          </cell>
          <cell r="H308" t="str">
            <v>CENTRO TERRITORIAL DE EDUCACAO PROFISSIONAL DO SERTAO DO SAO FRANCISCO</v>
          </cell>
          <cell r="I308">
            <v>1160</v>
          </cell>
          <cell r="J308" t="str">
            <v>CARTÃO</v>
          </cell>
          <cell r="K308">
            <v>55959.65</v>
          </cell>
        </row>
        <row r="309">
          <cell r="E309">
            <v>1178278</v>
          </cell>
          <cell r="F309">
            <v>1105520</v>
          </cell>
          <cell r="G309">
            <v>29535808</v>
          </cell>
          <cell r="H309" t="str">
            <v>COLEGIO ESTADUAL DE TEMPO INTEGRAL DOUTOR IVES ORLANDO LOPES DA SILVA</v>
          </cell>
          <cell r="I309">
            <v>675</v>
          </cell>
          <cell r="J309" t="str">
            <v>CARTÃO</v>
          </cell>
          <cell r="K309">
            <v>23080.845000000001</v>
          </cell>
        </row>
        <row r="310">
          <cell r="E310">
            <v>1176454</v>
          </cell>
          <cell r="F310">
            <v>1101968</v>
          </cell>
          <cell r="G310">
            <v>29393353</v>
          </cell>
          <cell r="H310" t="str">
            <v>COLEGIO ESTADUAL LUIS CABRAL</v>
          </cell>
          <cell r="I310">
            <v>704</v>
          </cell>
          <cell r="J310" t="str">
            <v>CARTÃO</v>
          </cell>
          <cell r="K310">
            <v>15387.23</v>
          </cell>
        </row>
        <row r="311">
          <cell r="E311">
            <v>1179687</v>
          </cell>
          <cell r="F311">
            <v>9999999</v>
          </cell>
          <cell r="G311">
            <v>29477441</v>
          </cell>
          <cell r="H311" t="str">
            <v>COLEGIO ESTADUAL DE TEMPO INTEGRAL DE CASA NOVA</v>
          </cell>
          <cell r="I311">
            <v>2230</v>
          </cell>
          <cell r="J311" t="str">
            <v>CARTÃO</v>
          </cell>
          <cell r="K311">
            <v>41032.61</v>
          </cell>
        </row>
        <row r="312">
          <cell r="E312">
            <v>1179592</v>
          </cell>
          <cell r="F312">
            <v>9999999</v>
          </cell>
          <cell r="G312">
            <v>29470560</v>
          </cell>
          <cell r="H312" t="str">
            <v>COLEGIO ESTADUAL DO CAMPO AGNALDO ALMEIDA</v>
          </cell>
          <cell r="I312">
            <v>552</v>
          </cell>
          <cell r="J312" t="str">
            <v>CARTÃO</v>
          </cell>
          <cell r="K312">
            <v>15387.23</v>
          </cell>
        </row>
        <row r="313">
          <cell r="E313">
            <v>1179712</v>
          </cell>
          <cell r="F313">
            <v>9999999</v>
          </cell>
          <cell r="G313">
            <v>29485100</v>
          </cell>
          <cell r="H313" t="str">
            <v>COLEGIO ESTADUAL DO CAMPO PROFESSORA MARIA TEREZA BRAGA CABRAL</v>
          </cell>
          <cell r="I313">
            <v>380</v>
          </cell>
          <cell r="J313" t="str">
            <v>CARTÃO</v>
          </cell>
          <cell r="K313">
            <v>12822.69</v>
          </cell>
        </row>
        <row r="314">
          <cell r="E314">
            <v>1161638</v>
          </cell>
          <cell r="F314">
            <v>1102384</v>
          </cell>
          <cell r="G314">
            <v>29023688</v>
          </cell>
          <cell r="H314" t="str">
            <v>CENTRO TERRITORIAL DE EDUCACAO PROFISSIONAL MARIA DE ALMEIDA ARAUJO</v>
          </cell>
          <cell r="I314">
            <v>1138</v>
          </cell>
          <cell r="J314" t="str">
            <v>CARTÃO</v>
          </cell>
          <cell r="K314">
            <v>23959.65</v>
          </cell>
        </row>
        <row r="315">
          <cell r="E315">
            <v>1170823</v>
          </cell>
          <cell r="F315">
            <v>1102394</v>
          </cell>
          <cell r="G315">
            <v>29024323</v>
          </cell>
          <cell r="H315" t="str">
            <v>COLEGIO ESTADUAL AGROVILA 08</v>
          </cell>
          <cell r="I315">
            <v>385</v>
          </cell>
          <cell r="J315" t="str">
            <v>CARTÃO</v>
          </cell>
          <cell r="K315">
            <v>12822.69</v>
          </cell>
        </row>
        <row r="316">
          <cell r="E316">
            <v>1161654</v>
          </cell>
          <cell r="F316">
            <v>1102386</v>
          </cell>
          <cell r="G316">
            <v>29024129</v>
          </cell>
          <cell r="H316" t="str">
            <v>COLEGIO ESTADUAL ANANIAS CARLOS DO NASCIMENTO</v>
          </cell>
          <cell r="I316">
            <v>227</v>
          </cell>
          <cell r="J316" t="str">
            <v>CARTÃO</v>
          </cell>
          <cell r="K316">
            <v>10258.15</v>
          </cell>
        </row>
        <row r="317">
          <cell r="E317">
            <v>1179779</v>
          </cell>
          <cell r="F317">
            <v>9999999</v>
          </cell>
          <cell r="G317">
            <v>29360463</v>
          </cell>
          <cell r="H317" t="str">
            <v>ESCOLA ESTADUAL INDIGENA NOSSA SENHORA DE LOURDES</v>
          </cell>
          <cell r="I317">
            <v>49</v>
          </cell>
          <cell r="J317" t="str">
            <v>CARTÃO</v>
          </cell>
          <cell r="K317">
            <v>7693.6149999999998</v>
          </cell>
        </row>
        <row r="318">
          <cell r="E318">
            <v>1120494</v>
          </cell>
          <cell r="F318">
            <v>1102403</v>
          </cell>
          <cell r="G318">
            <v>29024803</v>
          </cell>
          <cell r="H318" t="str">
            <v>CENTRO EST. DE EDUCACAO PROFIS EM GESTAO E NEGOCIOS DO NORTE BAIANO</v>
          </cell>
          <cell r="I318">
            <v>642</v>
          </cell>
          <cell r="J318" t="str">
            <v>CARTÃO</v>
          </cell>
          <cell r="K318">
            <v>23080.845000000001</v>
          </cell>
        </row>
        <row r="319">
          <cell r="E319">
            <v>1179111</v>
          </cell>
          <cell r="F319">
            <v>9999999</v>
          </cell>
          <cell r="G319">
            <v>29456509</v>
          </cell>
          <cell r="H319" t="str">
            <v>CENT.REG.DE ENS.MEDIO COM INTERMEDIACAO TEC-CEMIT SERTAO DO S FRANCISC</v>
          </cell>
          <cell r="I319">
            <v>1245</v>
          </cell>
          <cell r="J319" t="str">
            <v>CARTÃO</v>
          </cell>
          <cell r="K319">
            <v>23959.65</v>
          </cell>
        </row>
        <row r="320">
          <cell r="E320">
            <v>1120311</v>
          </cell>
          <cell r="F320">
            <v>1102396</v>
          </cell>
          <cell r="G320">
            <v>29025028</v>
          </cell>
          <cell r="H320" t="str">
            <v>COLEGIO DA POLICIA MILITAR - CPM ALFREDO VIANNA</v>
          </cell>
          <cell r="I320">
            <v>1204</v>
          </cell>
          <cell r="J320" t="str">
            <v>CARTÃO</v>
          </cell>
          <cell r="K320">
            <v>11979.825000000001</v>
          </cell>
        </row>
        <row r="321">
          <cell r="E321">
            <v>1161034</v>
          </cell>
          <cell r="F321">
            <v>1102434</v>
          </cell>
          <cell r="G321">
            <v>29024528</v>
          </cell>
          <cell r="H321" t="str">
            <v>COLEGIO ESTADUAL DE TEMPO INTEGRAL FLORENTINA ALVES DOS SANTOS</v>
          </cell>
          <cell r="I321">
            <v>860</v>
          </cell>
          <cell r="J321" t="str">
            <v>CARTÃO</v>
          </cell>
          <cell r="K321">
            <v>20516.305</v>
          </cell>
        </row>
        <row r="322">
          <cell r="E322">
            <v>1160950</v>
          </cell>
          <cell r="F322">
            <v>1102430</v>
          </cell>
          <cell r="G322">
            <v>29024846</v>
          </cell>
          <cell r="H322" t="str">
            <v>COLEGIO ESTADUAL DE TEMPO INTEGRAL AGOSTINHO MUNIZ</v>
          </cell>
          <cell r="I322">
            <v>565</v>
          </cell>
          <cell r="J322" t="str">
            <v>CARTÃO</v>
          </cell>
          <cell r="K322">
            <v>7693.6149999999998</v>
          </cell>
        </row>
        <row r="323">
          <cell r="E323">
            <v>1120338</v>
          </cell>
          <cell r="F323">
            <v>1102397</v>
          </cell>
          <cell r="G323">
            <v>29024765</v>
          </cell>
          <cell r="H323" t="str">
            <v>COLEGIO ESTADUAL ANTONILIO DA FRANCA CARDOSO</v>
          </cell>
          <cell r="I323">
            <v>845</v>
          </cell>
          <cell r="J323" t="str">
            <v>CARTÃO</v>
          </cell>
          <cell r="K323">
            <v>10258.1525</v>
          </cell>
        </row>
        <row r="324">
          <cell r="E324">
            <v>1176930</v>
          </cell>
          <cell r="F324">
            <v>1102451</v>
          </cell>
          <cell r="G324">
            <v>29408628</v>
          </cell>
          <cell r="H324" t="str">
            <v>COLEGIO ESTADUAL ARTUR OLIVEIRA DA SILVA</v>
          </cell>
          <cell r="I324">
            <v>838</v>
          </cell>
          <cell r="J324" t="str">
            <v>CARTÃO</v>
          </cell>
          <cell r="K324">
            <v>10258.1525</v>
          </cell>
        </row>
        <row r="325">
          <cell r="E325">
            <v>1120389</v>
          </cell>
          <cell r="F325">
            <v>1102400</v>
          </cell>
          <cell r="G325">
            <v>29024862</v>
          </cell>
          <cell r="H325" t="str">
            <v>COLEGIO ESTADUAL CECILIO MATTOS</v>
          </cell>
          <cell r="I325">
            <v>782</v>
          </cell>
          <cell r="J325" t="str">
            <v>CARTÃO</v>
          </cell>
          <cell r="K325">
            <v>20516.305</v>
          </cell>
        </row>
        <row r="326">
          <cell r="E326">
            <v>1178378</v>
          </cell>
          <cell r="F326">
            <v>1105553</v>
          </cell>
          <cell r="G326">
            <v>29859808</v>
          </cell>
          <cell r="H326" t="str">
            <v>COLEGIO ESTADUAL DO CAMPO OLAVO FERREIRA NETO</v>
          </cell>
          <cell r="I326">
            <v>291</v>
          </cell>
          <cell r="J326" t="str">
            <v>CARTÃO</v>
          </cell>
          <cell r="K326">
            <v>12822.69</v>
          </cell>
        </row>
        <row r="327">
          <cell r="E327">
            <v>1176091</v>
          </cell>
          <cell r="F327">
            <v>1102449</v>
          </cell>
          <cell r="G327">
            <v>29025117</v>
          </cell>
          <cell r="H327" t="str">
            <v>COLEGIO ESTADUAL DONA GUIOMAR BARRETO MEIRA</v>
          </cell>
          <cell r="I327">
            <v>841</v>
          </cell>
          <cell r="J327" t="str">
            <v>CARTÃO</v>
          </cell>
          <cell r="K327">
            <v>20516.305</v>
          </cell>
        </row>
        <row r="328">
          <cell r="E328">
            <v>1120524</v>
          </cell>
          <cell r="F328">
            <v>1102404</v>
          </cell>
          <cell r="G328">
            <v>29025052</v>
          </cell>
          <cell r="H328" t="str">
            <v>COLEGIO ESTADUAL HILDETE LOMANTO</v>
          </cell>
          <cell r="I328">
            <v>544</v>
          </cell>
          <cell r="J328" t="str">
            <v>CARTÃO</v>
          </cell>
          <cell r="K328">
            <v>7693.6149999999998</v>
          </cell>
        </row>
        <row r="329">
          <cell r="E329">
            <v>1120613</v>
          </cell>
          <cell r="F329">
            <v>1102411</v>
          </cell>
          <cell r="G329">
            <v>29025060</v>
          </cell>
          <cell r="H329" t="str">
            <v>COLEGIO ESTADUAL JUTAHY MAGALHAES</v>
          </cell>
          <cell r="I329">
            <v>1124</v>
          </cell>
          <cell r="J329" t="str">
            <v>CARTÃO</v>
          </cell>
          <cell r="K329">
            <v>11979.825000000001</v>
          </cell>
        </row>
        <row r="330">
          <cell r="E330">
            <v>1120664</v>
          </cell>
          <cell r="F330">
            <v>1102413</v>
          </cell>
          <cell r="G330">
            <v>29024536</v>
          </cell>
          <cell r="H330" t="str">
            <v>COLEGIO ESTADUAL DE TEMPO INTEGRAL LOMANTO JUNIOR</v>
          </cell>
          <cell r="I330">
            <v>2218</v>
          </cell>
          <cell r="J330" t="str">
            <v>CARTÃO</v>
          </cell>
          <cell r="K330">
            <v>41032.61</v>
          </cell>
        </row>
        <row r="331">
          <cell r="E331">
            <v>1120761</v>
          </cell>
          <cell r="F331">
            <v>1102416</v>
          </cell>
          <cell r="G331">
            <v>29024722</v>
          </cell>
          <cell r="H331" t="str">
            <v>COLEGIO ESTADUAL DE TEMPO INTEGRAL PEDRO RAYMUNDO MOREIRA REGO</v>
          </cell>
          <cell r="I331">
            <v>850</v>
          </cell>
          <cell r="J331" t="str">
            <v>CARTÃO</v>
          </cell>
          <cell r="K331">
            <v>10258.1525</v>
          </cell>
        </row>
        <row r="332">
          <cell r="E332">
            <v>1120893</v>
          </cell>
          <cell r="F332">
            <v>1102424</v>
          </cell>
          <cell r="G332">
            <v>29025001</v>
          </cell>
          <cell r="H332" t="str">
            <v>COLEGIO ESTADUAL ROTARY CLUBE</v>
          </cell>
          <cell r="I332">
            <v>627</v>
          </cell>
          <cell r="J332" t="str">
            <v>CARTÃO</v>
          </cell>
          <cell r="K332">
            <v>7693.6149999999998</v>
          </cell>
        </row>
        <row r="333">
          <cell r="E333">
            <v>1176428</v>
          </cell>
          <cell r="F333">
            <v>1102450</v>
          </cell>
          <cell r="G333">
            <v>29390737</v>
          </cell>
          <cell r="H333" t="str">
            <v>COLEGIO MODELO LUIS EDUARDO MAGALHAES</v>
          </cell>
          <cell r="I333">
            <v>1184</v>
          </cell>
          <cell r="J333" t="str">
            <v>CARTÃO</v>
          </cell>
          <cell r="K333">
            <v>23959.65</v>
          </cell>
        </row>
        <row r="334">
          <cell r="E334">
            <v>1120915</v>
          </cell>
          <cell r="F334">
            <v>1102425</v>
          </cell>
          <cell r="G334">
            <v>29024579</v>
          </cell>
          <cell r="H334" t="str">
            <v>COMPLEXO INTEGRADO DE EDUCACAO BASICA, PROFIS E TECNOLOGICA DA BAHIA</v>
          </cell>
          <cell r="I334">
            <v>741</v>
          </cell>
          <cell r="J334" t="str">
            <v>CARTÃO</v>
          </cell>
          <cell r="K334">
            <v>15387.23</v>
          </cell>
        </row>
        <row r="335">
          <cell r="E335">
            <v>1178255</v>
          </cell>
          <cell r="F335">
            <v>9999999</v>
          </cell>
          <cell r="G335">
            <v>29467004</v>
          </cell>
          <cell r="H335" t="str">
            <v>COLEGIO ESTADUAL DE TEMPO INTEGRAL PAULO JOSE DE OLIVEIRA</v>
          </cell>
          <cell r="I335">
            <v>736</v>
          </cell>
          <cell r="J335" t="str">
            <v>CARTÃO</v>
          </cell>
          <cell r="K335">
            <v>15387.23</v>
          </cell>
        </row>
        <row r="336">
          <cell r="E336">
            <v>1121520</v>
          </cell>
          <cell r="F336">
            <v>9999999</v>
          </cell>
          <cell r="G336">
            <v>29029732</v>
          </cell>
          <cell r="H336" t="str">
            <v>COLEGIO ESTADUAL DE TEMPO INTEGRAL SOFIA MASCARENHAS</v>
          </cell>
          <cell r="I336">
            <v>1398</v>
          </cell>
          <cell r="J336" t="str">
            <v>CARTÃO</v>
          </cell>
          <cell r="K336">
            <v>23959.65</v>
          </cell>
        </row>
        <row r="337">
          <cell r="E337">
            <v>1121342</v>
          </cell>
          <cell r="F337">
            <v>1102459</v>
          </cell>
          <cell r="G337">
            <v>29031265</v>
          </cell>
          <cell r="H337" t="str">
            <v>COLEGIO ESTADUAL DE TEMPO INTEGRAL PROFESSORA IRENE DE SOUZA ARAUJO</v>
          </cell>
          <cell r="I337">
            <v>1066</v>
          </cell>
          <cell r="J337" t="str">
            <v>CARTÃO</v>
          </cell>
          <cell r="K337">
            <v>23959.65</v>
          </cell>
        </row>
        <row r="338">
          <cell r="E338">
            <v>1121326</v>
          </cell>
          <cell r="F338">
            <v>1102457</v>
          </cell>
          <cell r="G338">
            <v>29030137</v>
          </cell>
          <cell r="H338" t="str">
            <v>COLEGIO ESTADUAL REITOR EDGARD SANTOS</v>
          </cell>
          <cell r="I338">
            <v>514</v>
          </cell>
          <cell r="J338" t="str">
            <v>CARTÃO</v>
          </cell>
          <cell r="K338">
            <v>15387.23</v>
          </cell>
        </row>
        <row r="339">
          <cell r="E339">
            <v>1120990</v>
          </cell>
          <cell r="F339">
            <v>1102470</v>
          </cell>
          <cell r="G339">
            <v>29031761</v>
          </cell>
          <cell r="H339" t="str">
            <v>COLEGIO ESTADUAL DOUTOR JUCA SENTO SE</v>
          </cell>
          <cell r="I339">
            <v>950</v>
          </cell>
          <cell r="J339" t="str">
            <v>CARTÃO</v>
          </cell>
          <cell r="K339">
            <v>20516.305</v>
          </cell>
        </row>
        <row r="340">
          <cell r="E340">
            <v>1144156</v>
          </cell>
          <cell r="F340">
            <v>1102472</v>
          </cell>
          <cell r="G340">
            <v>29031630</v>
          </cell>
          <cell r="H340" t="str">
            <v>COLEGIO ESTADUAL DE TEMPO INTEGRAL SETE DE SETEMBRO</v>
          </cell>
          <cell r="I340">
            <v>618</v>
          </cell>
          <cell r="J340" t="str">
            <v>CARTÃO</v>
          </cell>
          <cell r="K340">
            <v>15387.23</v>
          </cell>
        </row>
        <row r="341">
          <cell r="E341">
            <v>1120508</v>
          </cell>
          <cell r="F341">
            <v>1102476</v>
          </cell>
          <cell r="G341">
            <v>29032300</v>
          </cell>
          <cell r="H341" t="str">
            <v>COLEGIO ESTADUAL JORGE KHOURY</v>
          </cell>
          <cell r="I341">
            <v>280</v>
          </cell>
          <cell r="J341" t="str">
            <v>CARTÃO</v>
          </cell>
          <cell r="K341">
            <v>12822.69</v>
          </cell>
        </row>
        <row r="342">
          <cell r="E342">
            <v>1120907</v>
          </cell>
          <cell r="F342">
            <v>1102478</v>
          </cell>
          <cell r="G342">
            <v>29032334</v>
          </cell>
          <cell r="H342" t="str">
            <v>COLEGIO ESTADUAL DE TEMPO INTEGRAL VILA SAO JOAQUIM</v>
          </cell>
          <cell r="I342">
            <v>752</v>
          </cell>
          <cell r="J342" t="str">
            <v>CARTÃO</v>
          </cell>
          <cell r="K342">
            <v>20516.305</v>
          </cell>
        </row>
        <row r="343">
          <cell r="E343">
            <v>1161336</v>
          </cell>
          <cell r="F343">
            <v>1102492</v>
          </cell>
          <cell r="G343">
            <v>29124484</v>
          </cell>
          <cell r="H343" t="str">
            <v>CENTRO TERRIT EDUC PROF DO SERTAO SAO FRANCISCO II ANTONIO CONSELHEIRO</v>
          </cell>
          <cell r="I343">
            <v>1044</v>
          </cell>
          <cell r="J343" t="str">
            <v>CARTÃO</v>
          </cell>
          <cell r="K343">
            <v>23959.65</v>
          </cell>
        </row>
        <row r="344">
          <cell r="E344">
            <v>1121423</v>
          </cell>
          <cell r="F344">
            <v>1102482</v>
          </cell>
          <cell r="G344">
            <v>29124964</v>
          </cell>
          <cell r="H344" t="str">
            <v>COLEGIO ESTADUAL DO CAMPO INTEGRACAO LAGOA DO PIRES</v>
          </cell>
          <cell r="I344">
            <v>274</v>
          </cell>
          <cell r="J344" t="str">
            <v>CARTÃO</v>
          </cell>
          <cell r="K344">
            <v>12822.69</v>
          </cell>
        </row>
        <row r="345">
          <cell r="E345">
            <v>1161271</v>
          </cell>
          <cell r="F345">
            <v>1102490</v>
          </cell>
          <cell r="G345">
            <v>29125537</v>
          </cell>
          <cell r="H345" t="str">
            <v>COLEGIO ESTADUAL DO CAMPO PROFESSOR EDIVALDO MACHADO BOAVENTURA</v>
          </cell>
          <cell r="I345">
            <v>74</v>
          </cell>
          <cell r="J345" t="str">
            <v>CARTÃO</v>
          </cell>
          <cell r="K345">
            <v>7693.6149999999998</v>
          </cell>
        </row>
        <row r="346">
          <cell r="E346">
            <v>1121474</v>
          </cell>
          <cell r="F346">
            <v>1102485</v>
          </cell>
          <cell r="G346">
            <v>29124506</v>
          </cell>
          <cell r="H346" t="str">
            <v>COLEGIO ESTADUAL NOSSA SENHORA AUXILIADORA</v>
          </cell>
          <cell r="I346">
            <v>180</v>
          </cell>
          <cell r="J346" t="str">
            <v>CARTÃO</v>
          </cell>
          <cell r="K346">
            <v>10258.15</v>
          </cell>
        </row>
        <row r="347">
          <cell r="E347">
            <v>1129521</v>
          </cell>
          <cell r="F347">
            <v>1103233</v>
          </cell>
          <cell r="G347">
            <v>29005752</v>
          </cell>
          <cell r="H347" t="str">
            <v>COLEGIO ESTADUAL DE TEMPO INTEGRAL APARICIO JOSE DA SILVA</v>
          </cell>
          <cell r="I347">
            <v>458</v>
          </cell>
          <cell r="J347" t="str">
            <v>CARTÃO</v>
          </cell>
          <cell r="K347">
            <v>12822.69</v>
          </cell>
        </row>
        <row r="348">
          <cell r="E348">
            <v>1179377</v>
          </cell>
          <cell r="F348">
            <v>9999999</v>
          </cell>
          <cell r="G348">
            <v>29464765</v>
          </cell>
          <cell r="H348" t="str">
            <v>COLEGIO ESTADUAL DO CAMPO VERONILDO MENDES PEREIRA</v>
          </cell>
          <cell r="I348">
            <v>149</v>
          </cell>
          <cell r="J348" t="str">
            <v>CARTÃO</v>
          </cell>
          <cell r="K348">
            <v>10258.15</v>
          </cell>
        </row>
        <row r="349">
          <cell r="E349">
            <v>1129637</v>
          </cell>
          <cell r="F349">
            <v>1103243</v>
          </cell>
          <cell r="G349">
            <v>29000599</v>
          </cell>
          <cell r="H349" t="str">
            <v>COLEGIO ESTADUAL PIO ALVES DOS SANTOS</v>
          </cell>
          <cell r="I349">
            <v>418</v>
          </cell>
          <cell r="J349" t="str">
            <v>CARTÃO</v>
          </cell>
          <cell r="K349">
            <v>12822.69</v>
          </cell>
        </row>
        <row r="350">
          <cell r="E350">
            <v>1179339</v>
          </cell>
          <cell r="F350">
            <v>9999999</v>
          </cell>
          <cell r="G350">
            <v>29461480</v>
          </cell>
          <cell r="H350" t="str">
            <v>CENT REG DE ENS MEDIO COM INTERMEDIACAO TEC.CEMIT BACIA DO RIO GRANDE</v>
          </cell>
          <cell r="I350">
            <v>1045</v>
          </cell>
          <cell r="J350" t="str">
            <v>CARTÃO</v>
          </cell>
          <cell r="K350">
            <v>23959.65</v>
          </cell>
        </row>
        <row r="351">
          <cell r="E351">
            <v>1129742</v>
          </cell>
          <cell r="F351">
            <v>1103251</v>
          </cell>
          <cell r="G351">
            <v>29000971</v>
          </cell>
          <cell r="H351" t="str">
            <v>CENTRO TERRITORIAL DE EDUCACAO PROFISSIONAL DA BACIA DO RIO GRANDE</v>
          </cell>
          <cell r="I351">
            <v>1536</v>
          </cell>
          <cell r="J351" t="str">
            <v>CARTÃO</v>
          </cell>
          <cell r="K351">
            <v>35903.53</v>
          </cell>
        </row>
        <row r="352">
          <cell r="E352">
            <v>1129831</v>
          </cell>
          <cell r="F352">
            <v>1103257</v>
          </cell>
          <cell r="G352">
            <v>29001498</v>
          </cell>
          <cell r="H352" t="str">
            <v>COLEGIO DA POLICIA MILITAR - CPM PROFESSOR ALEXANDRE LEAL COSTA</v>
          </cell>
          <cell r="I352">
            <v>883</v>
          </cell>
          <cell r="J352" t="str">
            <v>CARTÃO</v>
          </cell>
          <cell r="K352">
            <v>10258.1525</v>
          </cell>
        </row>
        <row r="353">
          <cell r="E353">
            <v>1165382</v>
          </cell>
          <cell r="F353">
            <v>1103270</v>
          </cell>
          <cell r="G353">
            <v>29000831</v>
          </cell>
          <cell r="H353" t="str">
            <v>COLEGIO DEMOCRATICO ESTADUAL MARCOS FREIRE</v>
          </cell>
          <cell r="I353">
            <v>344</v>
          </cell>
          <cell r="J353" t="str">
            <v>CARTÃO</v>
          </cell>
          <cell r="K353">
            <v>12822.69</v>
          </cell>
        </row>
        <row r="354">
          <cell r="E354">
            <v>1139896</v>
          </cell>
          <cell r="F354">
            <v>1103268</v>
          </cell>
          <cell r="G354">
            <v>29000840</v>
          </cell>
          <cell r="H354" t="str">
            <v>COLEGIO ESTADUAL ANTONIO GERALDO</v>
          </cell>
          <cell r="I354">
            <v>1198</v>
          </cell>
          <cell r="J354" t="str">
            <v>CARTÃO</v>
          </cell>
          <cell r="K354">
            <v>23959.65</v>
          </cell>
        </row>
        <row r="355">
          <cell r="E355">
            <v>1129696</v>
          </cell>
          <cell r="F355">
            <v>1103248</v>
          </cell>
          <cell r="G355">
            <v>29001064</v>
          </cell>
          <cell r="H355" t="str">
            <v>COLEGIO ESTADUAL DE BARREIRINHAS</v>
          </cell>
          <cell r="I355">
            <v>534</v>
          </cell>
          <cell r="J355" t="str">
            <v>CARTÃO</v>
          </cell>
          <cell r="K355">
            <v>15387.23</v>
          </cell>
        </row>
        <row r="356">
          <cell r="E356">
            <v>1129718</v>
          </cell>
          <cell r="F356">
            <v>1103249</v>
          </cell>
          <cell r="G356">
            <v>29336325</v>
          </cell>
          <cell r="H356" t="str">
            <v>COLEGIO ESTADUAL DUQUE DE CAXIAS</v>
          </cell>
          <cell r="I356">
            <v>922</v>
          </cell>
          <cell r="J356" t="str">
            <v>CARTÃO</v>
          </cell>
          <cell r="K356">
            <v>20516.305</v>
          </cell>
        </row>
        <row r="357">
          <cell r="E357">
            <v>1178162</v>
          </cell>
          <cell r="F357">
            <v>1105454</v>
          </cell>
          <cell r="G357">
            <v>29437881</v>
          </cell>
          <cell r="H357" t="str">
            <v>COLEGIO ESTADUAL DE TEMPO INTEGRAL PROFESSORA KELLY MAGALHAES</v>
          </cell>
          <cell r="I357">
            <v>620</v>
          </cell>
          <cell r="J357" t="str">
            <v>CARTÃO</v>
          </cell>
          <cell r="K357">
            <v>15387.23</v>
          </cell>
        </row>
        <row r="358">
          <cell r="E358">
            <v>1129939</v>
          </cell>
          <cell r="F358">
            <v>1103263</v>
          </cell>
          <cell r="G358">
            <v>29383218</v>
          </cell>
          <cell r="H358" t="str">
            <v>COLEGIO ESTADUAL HERCULANO FARIA</v>
          </cell>
          <cell r="I358">
            <v>568</v>
          </cell>
          <cell r="J358" t="str">
            <v>CARTÃO</v>
          </cell>
          <cell r="K358">
            <v>23080.845000000001</v>
          </cell>
        </row>
        <row r="359">
          <cell r="E359">
            <v>1129858</v>
          </cell>
          <cell r="F359">
            <v>1103259</v>
          </cell>
          <cell r="G359">
            <v>29001773</v>
          </cell>
          <cell r="H359" t="str">
            <v>COLEGIO ESTADUAL PRISCO VIANA</v>
          </cell>
          <cell r="I359">
            <v>338</v>
          </cell>
          <cell r="J359" t="str">
            <v>CARTÃO</v>
          </cell>
          <cell r="K359">
            <v>12822.69</v>
          </cell>
        </row>
        <row r="360">
          <cell r="E360">
            <v>1178003</v>
          </cell>
          <cell r="F360">
            <v>1103066</v>
          </cell>
          <cell r="G360">
            <v>29418690</v>
          </cell>
          <cell r="H360" t="str">
            <v>COLEGIO ESTADUAL ANTONIO RODRIGUES VIANA</v>
          </cell>
          <cell r="I360">
            <v>648</v>
          </cell>
          <cell r="J360" t="str">
            <v>CARTÃO</v>
          </cell>
          <cell r="K360">
            <v>15387.23</v>
          </cell>
        </row>
        <row r="361">
          <cell r="E361">
            <v>1129980</v>
          </cell>
          <cell r="F361">
            <v>1103279</v>
          </cell>
          <cell r="G361">
            <v>29002427</v>
          </cell>
          <cell r="H361" t="str">
            <v>COLEGIO ESTADUAL NOSSA SENHORA DA PENHA</v>
          </cell>
          <cell r="I361">
            <v>81</v>
          </cell>
          <cell r="J361" t="str">
            <v>CARTÃO</v>
          </cell>
          <cell r="K361">
            <v>7693.6149999999998</v>
          </cell>
        </row>
        <row r="362">
          <cell r="E362">
            <v>1130260</v>
          </cell>
          <cell r="F362">
            <v>1103282</v>
          </cell>
          <cell r="G362">
            <v>29007100</v>
          </cell>
          <cell r="H362" t="str">
            <v>COLEGIO ESTADUAL DE TEMPO INTEGRAL JOSE MARCELO SILVEIRA MARIANI</v>
          </cell>
          <cell r="I362">
            <v>557</v>
          </cell>
          <cell r="J362" t="str">
            <v>CARTÃO</v>
          </cell>
          <cell r="K362">
            <v>15387.23</v>
          </cell>
        </row>
        <row r="363">
          <cell r="E363">
            <v>1169558</v>
          </cell>
          <cell r="F363">
            <v>1103289</v>
          </cell>
          <cell r="G363">
            <v>29007887</v>
          </cell>
          <cell r="H363" t="str">
            <v>COLEGIO ESTADUAL DE TEMPO INTEGRAL DE CRISTOPOLIS</v>
          </cell>
          <cell r="I363">
            <v>546</v>
          </cell>
          <cell r="J363" t="str">
            <v>CARTÃO</v>
          </cell>
          <cell r="K363">
            <v>15387.23</v>
          </cell>
        </row>
        <row r="364">
          <cell r="E364">
            <v>1179662</v>
          </cell>
          <cell r="F364">
            <v>9999999</v>
          </cell>
          <cell r="G364">
            <v>29474914</v>
          </cell>
          <cell r="H364" t="str">
            <v>CENTRO TERRITORIAL DE EDUCACAO PROFISSIONAL ALMIR TEIXEIRA SANTOS</v>
          </cell>
          <cell r="I364">
            <v>1459</v>
          </cell>
          <cell r="J364" t="str">
            <v>CARTÃO</v>
          </cell>
          <cell r="K364">
            <v>23959.65</v>
          </cell>
        </row>
        <row r="365">
          <cell r="E365">
            <v>1177102</v>
          </cell>
          <cell r="F365">
            <v>1103274</v>
          </cell>
          <cell r="G365">
            <v>29427550</v>
          </cell>
          <cell r="H365" t="str">
            <v>COLEGIO ESTADUAL CONSTANTINO CATARINO DE SOUZA</v>
          </cell>
          <cell r="I365">
            <v>1462</v>
          </cell>
          <cell r="J365" t="str">
            <v>CARTÃO</v>
          </cell>
          <cell r="K365">
            <v>23959.65</v>
          </cell>
        </row>
        <row r="366">
          <cell r="E366">
            <v>1179440</v>
          </cell>
          <cell r="F366">
            <v>9999999</v>
          </cell>
          <cell r="G366">
            <v>29464773</v>
          </cell>
          <cell r="H366" t="str">
            <v>COLEGIO ESTADUAL DE TEMPO INTEGRAL MARIA OTILIA LUTZ</v>
          </cell>
          <cell r="I366">
            <v>1320</v>
          </cell>
          <cell r="J366" t="str">
            <v>CARTÃO</v>
          </cell>
          <cell r="K366">
            <v>23959.65</v>
          </cell>
        </row>
        <row r="367">
          <cell r="E367">
            <v>1171390</v>
          </cell>
          <cell r="F367">
            <v>1103271</v>
          </cell>
          <cell r="G367">
            <v>29379423</v>
          </cell>
          <cell r="H367" t="str">
            <v>COLEGIO ESTADUAL DE TEMPO INTEGRAL MIMOSO DO OESTE</v>
          </cell>
          <cell r="I367">
            <v>1669</v>
          </cell>
          <cell r="J367" t="str">
            <v>CARTÃO</v>
          </cell>
          <cell r="K367">
            <v>35903.53</v>
          </cell>
        </row>
        <row r="368">
          <cell r="E368">
            <v>1178086</v>
          </cell>
          <cell r="F368">
            <v>1105063</v>
          </cell>
          <cell r="G368">
            <v>29431662</v>
          </cell>
          <cell r="H368" t="str">
            <v>COLEGIO ESTADUAL DE TEMPO INTEGRAL PROFESSORA MARIA HELENA OLIVEIRA</v>
          </cell>
          <cell r="I368">
            <v>458</v>
          </cell>
          <cell r="J368" t="str">
            <v>CARTÃO</v>
          </cell>
          <cell r="K368">
            <v>12822.69</v>
          </cell>
        </row>
        <row r="369">
          <cell r="E369">
            <v>1178288</v>
          </cell>
          <cell r="F369">
            <v>1105535</v>
          </cell>
          <cell r="G369">
            <v>29526809</v>
          </cell>
          <cell r="H369" t="str">
            <v>COLEGIO ESTADUAL PROFESSOR IVARDO PEREIRA BASTOS</v>
          </cell>
          <cell r="I369">
            <v>389</v>
          </cell>
          <cell r="J369" t="str">
            <v>CARTÃO</v>
          </cell>
          <cell r="K369">
            <v>12822.69</v>
          </cell>
        </row>
        <row r="370">
          <cell r="E370">
            <v>1130856</v>
          </cell>
          <cell r="F370">
            <v>1103342</v>
          </cell>
          <cell r="G370">
            <v>29343003</v>
          </cell>
          <cell r="H370" t="str">
            <v>COLEGIO ESTADUAL RODOLFO DE QUEIROZ</v>
          </cell>
          <cell r="I370">
            <v>427</v>
          </cell>
          <cell r="J370" t="str">
            <v>CARTÃO</v>
          </cell>
          <cell r="K370">
            <v>12822.69</v>
          </cell>
        </row>
        <row r="371">
          <cell r="E371">
            <v>1130929</v>
          </cell>
          <cell r="F371">
            <v>1103345</v>
          </cell>
          <cell r="G371">
            <v>29009197</v>
          </cell>
          <cell r="H371" t="str">
            <v>CENTRO TERRI.DE EDUC.PROFI.STA RITA DE CASSIA-CETEP STA RITA DE CASSIA</v>
          </cell>
          <cell r="I371">
            <v>1375</v>
          </cell>
          <cell r="J371" t="str">
            <v>CARTÃO</v>
          </cell>
          <cell r="K371">
            <v>35939.475000000006</v>
          </cell>
        </row>
        <row r="372">
          <cell r="E372">
            <v>1176129</v>
          </cell>
          <cell r="F372">
            <v>1103359</v>
          </cell>
          <cell r="G372">
            <v>29336082</v>
          </cell>
          <cell r="H372" t="str">
            <v>COLEGIO ESTADUAL BENTO ALVES DAS NEVES</v>
          </cell>
          <cell r="I372">
            <v>436</v>
          </cell>
          <cell r="J372" t="str">
            <v>CARTÃO</v>
          </cell>
          <cell r="K372">
            <v>12822.69</v>
          </cell>
        </row>
        <row r="373">
          <cell r="E373">
            <v>1179619</v>
          </cell>
          <cell r="F373">
            <v>9999999</v>
          </cell>
          <cell r="G373">
            <v>29470501</v>
          </cell>
          <cell r="H373" t="str">
            <v>COLEGIO ESTADUAL DO CAMPO MIGUEL MOREIRA DE CARVALHO</v>
          </cell>
          <cell r="I373">
            <v>368</v>
          </cell>
          <cell r="J373" t="str">
            <v>CARTÃO</v>
          </cell>
          <cell r="K373">
            <v>12822.69</v>
          </cell>
        </row>
        <row r="374">
          <cell r="E374">
            <v>1130902</v>
          </cell>
          <cell r="F374">
            <v>1103357</v>
          </cell>
          <cell r="G374">
            <v>29004403</v>
          </cell>
          <cell r="H374" t="str">
            <v>COLEGIO ESTADUAL PROFESSOR MANOEL MACEDO CIRILO</v>
          </cell>
          <cell r="I374">
            <v>582</v>
          </cell>
          <cell r="J374" t="str">
            <v>CARTÃO</v>
          </cell>
          <cell r="K374">
            <v>15387.23</v>
          </cell>
        </row>
        <row r="375">
          <cell r="E375">
            <v>1165455</v>
          </cell>
          <cell r="F375">
            <v>1103368</v>
          </cell>
          <cell r="G375">
            <v>29010438</v>
          </cell>
          <cell r="H375" t="str">
            <v>COLEGIO ESTADUAL DE TEMPO INTEGRAL ANTONIO INACIO DE OLIVEIRA</v>
          </cell>
          <cell r="I375">
            <v>469</v>
          </cell>
          <cell r="J375" t="str">
            <v>CARTÃO</v>
          </cell>
          <cell r="K375">
            <v>12822.69</v>
          </cell>
        </row>
        <row r="376">
          <cell r="E376">
            <v>1179458</v>
          </cell>
          <cell r="F376">
            <v>9999999</v>
          </cell>
          <cell r="G376">
            <v>29468396</v>
          </cell>
          <cell r="H376" t="str">
            <v>CENTRO JUVENIL DE CIENCIA E CULTURA- CJCC BARREIRAS</v>
          </cell>
          <cell r="I376">
            <v>434</v>
          </cell>
          <cell r="J376" t="str">
            <v>CARTÃO</v>
          </cell>
          <cell r="K376">
            <v>6411.3450000000003</v>
          </cell>
        </row>
        <row r="377">
          <cell r="E377">
            <v>1176443</v>
          </cell>
          <cell r="F377">
            <v>1103105</v>
          </cell>
          <cell r="G377">
            <v>29384400</v>
          </cell>
          <cell r="H377" t="str">
            <v>COLEGIO ESTADUAL DE TEMPO INTEGRAL DE BOQUIRA</v>
          </cell>
          <cell r="I377">
            <v>676</v>
          </cell>
          <cell r="J377" t="str">
            <v>CARTÃO</v>
          </cell>
          <cell r="K377">
            <v>15387.23</v>
          </cell>
        </row>
        <row r="378">
          <cell r="E378">
            <v>1176458</v>
          </cell>
          <cell r="F378">
            <v>1103111</v>
          </cell>
          <cell r="G378">
            <v>29384389</v>
          </cell>
          <cell r="H378" t="str">
            <v>COLEGIO ESTADUAL DO CAMPO DE TEMPO INTEGRAL DE BOTUPORA</v>
          </cell>
          <cell r="I378">
            <v>478</v>
          </cell>
          <cell r="J378" t="str">
            <v>CARTÃO</v>
          </cell>
          <cell r="K378">
            <v>12822.69</v>
          </cell>
        </row>
        <row r="379">
          <cell r="E379">
            <v>1167709</v>
          </cell>
          <cell r="F379">
            <v>1103112</v>
          </cell>
          <cell r="G379">
            <v>29205387</v>
          </cell>
          <cell r="H379" t="str">
            <v>COLEGIO ESTADUAL SAO SEBASTIAO</v>
          </cell>
          <cell r="I379">
            <v>263</v>
          </cell>
          <cell r="J379" t="str">
            <v>CARTÃO</v>
          </cell>
          <cell r="K379">
            <v>12822.69</v>
          </cell>
        </row>
        <row r="380">
          <cell r="E380">
            <v>1165056</v>
          </cell>
          <cell r="F380">
            <v>1103116</v>
          </cell>
          <cell r="G380">
            <v>29236606</v>
          </cell>
          <cell r="H380" t="str">
            <v>COLEGIO ESTADUAL DE TEMPO INTEGRAL DE AGUA QUENTE</v>
          </cell>
          <cell r="I380">
            <v>409</v>
          </cell>
          <cell r="J380" t="str">
            <v>CARTÃO</v>
          </cell>
          <cell r="K380">
            <v>12822.69</v>
          </cell>
        </row>
        <row r="381">
          <cell r="E381">
            <v>1127960</v>
          </cell>
          <cell r="F381">
            <v>1103123</v>
          </cell>
          <cell r="G381">
            <v>29206545</v>
          </cell>
          <cell r="H381" t="str">
            <v>COLEGIO ESTADUAL DO CAMPO DE TEMPO INTEGRAL DE IBIPITANGA</v>
          </cell>
          <cell r="I381">
            <v>428</v>
          </cell>
          <cell r="J381" t="str">
            <v>CARTÃO</v>
          </cell>
          <cell r="K381">
            <v>12822.69</v>
          </cell>
        </row>
        <row r="382">
          <cell r="E382">
            <v>1128177</v>
          </cell>
          <cell r="F382">
            <v>1103130</v>
          </cell>
          <cell r="G382">
            <v>29208297</v>
          </cell>
          <cell r="H382" t="str">
            <v>CENTRO TERRITORIAL DE EDUCACAO PROFISSIONAL DA BACIA DO PARAMIRIM</v>
          </cell>
          <cell r="I382">
            <v>1271</v>
          </cell>
          <cell r="J382" t="str">
            <v>CARTÃO</v>
          </cell>
          <cell r="K382">
            <v>35939.475000000006</v>
          </cell>
        </row>
        <row r="383">
          <cell r="E383">
            <v>1128088</v>
          </cell>
          <cell r="F383">
            <v>1103129</v>
          </cell>
          <cell r="G383">
            <v>29209439</v>
          </cell>
          <cell r="H383" t="str">
            <v>COLEGIO ESTADUAL CONEGO FIRMINO SOARES</v>
          </cell>
          <cell r="I383">
            <v>161</v>
          </cell>
          <cell r="J383" t="str">
            <v>CARTÃO</v>
          </cell>
          <cell r="K383">
            <v>10258.15</v>
          </cell>
        </row>
        <row r="384">
          <cell r="E384">
            <v>1179717</v>
          </cell>
          <cell r="F384">
            <v>9999999</v>
          </cell>
          <cell r="G384">
            <v>29483395</v>
          </cell>
          <cell r="H384" t="str">
            <v>CENTRO REGIONAL DE ENS M COM INTE TECNOLOGICA-CEMIT BACIA DO PARAMIRIM</v>
          </cell>
          <cell r="I384">
            <v>505</v>
          </cell>
          <cell r="J384" t="str">
            <v>CARTÃO</v>
          </cell>
          <cell r="K384">
            <v>15387.23</v>
          </cell>
        </row>
        <row r="385">
          <cell r="E385">
            <v>1127731</v>
          </cell>
          <cell r="F385">
            <v>1103135</v>
          </cell>
          <cell r="G385">
            <v>29239354</v>
          </cell>
          <cell r="H385" t="str">
            <v>COLEGIO ESTADUAL DE TEMPO INTEGRAL DE PARAMIRIM</v>
          </cell>
          <cell r="I385">
            <v>715</v>
          </cell>
          <cell r="J385" t="str">
            <v>CARTÃO</v>
          </cell>
          <cell r="K385">
            <v>15387.23</v>
          </cell>
        </row>
        <row r="386">
          <cell r="E386">
            <v>1127634</v>
          </cell>
          <cell r="F386">
            <v>1103148</v>
          </cell>
          <cell r="G386">
            <v>29240530</v>
          </cell>
          <cell r="H386" t="str">
            <v>COLEGIO ESTADUAL DO CAMPO DE IBIAJARA</v>
          </cell>
          <cell r="I386">
            <v>196</v>
          </cell>
          <cell r="J386" t="str">
            <v>CARTÃO</v>
          </cell>
          <cell r="K386">
            <v>10258.15</v>
          </cell>
        </row>
        <row r="387">
          <cell r="E387">
            <v>1127707</v>
          </cell>
          <cell r="F387">
            <v>1103155</v>
          </cell>
          <cell r="G387">
            <v>29240131</v>
          </cell>
          <cell r="H387" t="str">
            <v>COLEGIO ESTADUAL PAULO VI</v>
          </cell>
          <cell r="I387">
            <v>382</v>
          </cell>
          <cell r="J387" t="str">
            <v>CARTÃO</v>
          </cell>
          <cell r="K387">
            <v>12822.69</v>
          </cell>
        </row>
        <row r="388">
          <cell r="E388">
            <v>1176430</v>
          </cell>
          <cell r="F388">
            <v>1102765</v>
          </cell>
          <cell r="G388">
            <v>29392365</v>
          </cell>
          <cell r="H388" t="str">
            <v>CENTRO ESTADUAL DE EDUCACAO PROFISSIONAL EM GESTAO E MEIO AMBIENTE</v>
          </cell>
          <cell r="I388">
            <v>1404</v>
          </cell>
          <cell r="J388" t="str">
            <v>CARTÃO</v>
          </cell>
          <cell r="K388">
            <v>23959.65</v>
          </cell>
        </row>
        <row r="389">
          <cell r="E389">
            <v>1123817</v>
          </cell>
          <cell r="F389">
            <v>1102752</v>
          </cell>
          <cell r="G389">
            <v>29256089</v>
          </cell>
          <cell r="H389" t="str">
            <v>COLEGIO ESTADUAL DE TEMPO INTEGRAL DE BRUMADO</v>
          </cell>
          <cell r="I389">
            <v>1008</v>
          </cell>
          <cell r="J389" t="str">
            <v>CARTÃO</v>
          </cell>
          <cell r="K389">
            <v>23959.65</v>
          </cell>
        </row>
        <row r="390">
          <cell r="E390">
            <v>1128371</v>
          </cell>
          <cell r="F390">
            <v>1103166</v>
          </cell>
          <cell r="G390">
            <v>29240638</v>
          </cell>
          <cell r="H390" t="str">
            <v>COLEGIO ESTADUAL DE TEMPO INTEGRAL NORBERTO FERNANDES</v>
          </cell>
          <cell r="I390">
            <v>1183</v>
          </cell>
          <cell r="J390" t="str">
            <v>CARTÃO</v>
          </cell>
          <cell r="K390">
            <v>23959.65</v>
          </cell>
        </row>
        <row r="391">
          <cell r="E391">
            <v>1178115</v>
          </cell>
          <cell r="F391">
            <v>1104989</v>
          </cell>
          <cell r="G391">
            <v>29433568</v>
          </cell>
          <cell r="H391" t="str">
            <v>COLEGIO ESTADUAL DO CAMPO PEDRO ATANASIO GARCIA</v>
          </cell>
          <cell r="I391">
            <v>304</v>
          </cell>
          <cell r="J391" t="str">
            <v>CARTÃO</v>
          </cell>
          <cell r="K391">
            <v>12822.69</v>
          </cell>
        </row>
        <row r="392">
          <cell r="E392">
            <v>1179778</v>
          </cell>
          <cell r="F392">
            <v>1103178</v>
          </cell>
          <cell r="G392">
            <v>29242231</v>
          </cell>
          <cell r="H392" t="str">
            <v>COMPLEXO INTEGRADO DE EDUC BASICA PROFIS E TECNOLOGICA-CIEBTEC</v>
          </cell>
          <cell r="I392">
            <v>2732</v>
          </cell>
          <cell r="J392" t="str">
            <v>CARTÃO</v>
          </cell>
          <cell r="K392">
            <v>41032.61</v>
          </cell>
        </row>
        <row r="393">
          <cell r="E393">
            <v>1170866</v>
          </cell>
          <cell r="F393">
            <v>1103707</v>
          </cell>
          <cell r="G393">
            <v>29243882</v>
          </cell>
          <cell r="H393" t="str">
            <v>COLEGIO ESTADUAL DE TEMPO INTEGRAL ANTONIO BATISTA</v>
          </cell>
          <cell r="I393">
            <v>559</v>
          </cell>
          <cell r="J393" t="str">
            <v>CARTÃO</v>
          </cell>
          <cell r="K393">
            <v>15387.23</v>
          </cell>
        </row>
        <row r="394">
          <cell r="E394">
            <v>1124163</v>
          </cell>
          <cell r="F394">
            <v>1102767</v>
          </cell>
          <cell r="G394">
            <v>29214866</v>
          </cell>
          <cell r="H394" t="str">
            <v>COLEGIO ESTADUAL DE TEMPO INTEGRAL DE CONTENDAS DO SINCORA</v>
          </cell>
          <cell r="I394">
            <v>215</v>
          </cell>
          <cell r="J394" t="str">
            <v>CARTÃO</v>
          </cell>
          <cell r="K394">
            <v>10258.15</v>
          </cell>
        </row>
        <row r="395">
          <cell r="E395">
            <v>1124287</v>
          </cell>
          <cell r="F395">
            <v>1102776</v>
          </cell>
          <cell r="G395">
            <v>29237629</v>
          </cell>
          <cell r="H395" t="str">
            <v>COLEGIO ESTADUAL DE TEMPO INTEGRAL JOSE CAIRES ARAUJO</v>
          </cell>
          <cell r="I395">
            <v>529</v>
          </cell>
          <cell r="J395" t="str">
            <v>CARTÃO</v>
          </cell>
          <cell r="K395">
            <v>15387.23</v>
          </cell>
        </row>
        <row r="396">
          <cell r="E396">
            <v>1129319</v>
          </cell>
          <cell r="F396">
            <v>1103734</v>
          </cell>
          <cell r="G396">
            <v>29243920</v>
          </cell>
          <cell r="H396" t="str">
            <v>CENTRO ESTADUAL DE EDUCACAO PROFISSIONAL EM SAUDE E GESTAO</v>
          </cell>
          <cell r="I396">
            <v>2069</v>
          </cell>
          <cell r="J396" t="str">
            <v>CARTÃO</v>
          </cell>
          <cell r="K396">
            <v>41032.61</v>
          </cell>
        </row>
        <row r="397">
          <cell r="E397">
            <v>1178149</v>
          </cell>
          <cell r="F397">
            <v>1105428</v>
          </cell>
          <cell r="G397">
            <v>29437814</v>
          </cell>
          <cell r="H397" t="str">
            <v>COLEGIO ESTADUAL DO CAMPO DE MUTAS</v>
          </cell>
          <cell r="I397">
            <v>210</v>
          </cell>
          <cell r="J397" t="str">
            <v>CARTÃO</v>
          </cell>
          <cell r="K397">
            <v>10258.15</v>
          </cell>
        </row>
        <row r="398">
          <cell r="E398">
            <v>1128606</v>
          </cell>
          <cell r="F398">
            <v>1103721</v>
          </cell>
          <cell r="G398">
            <v>29243947</v>
          </cell>
          <cell r="H398" t="str">
            <v>COLEGIO ESTADUAL GOVERNADOR LUIZ VIANA FILHO</v>
          </cell>
          <cell r="I398">
            <v>929</v>
          </cell>
          <cell r="J398" t="str">
            <v>CARTÃO</v>
          </cell>
          <cell r="K398">
            <v>20516.305</v>
          </cell>
        </row>
        <row r="399">
          <cell r="E399">
            <v>1176438</v>
          </cell>
          <cell r="F399">
            <v>1103738</v>
          </cell>
          <cell r="G399">
            <v>29394414</v>
          </cell>
          <cell r="H399" t="str">
            <v>COLEGIO EST. DE TEMPO INTEGRAL PROF BEATRIZ GOMES E SOUZA DE BARROS</v>
          </cell>
          <cell r="I399">
            <v>1157</v>
          </cell>
          <cell r="J399" t="str">
            <v>CARTÃO</v>
          </cell>
          <cell r="K399">
            <v>23959.65</v>
          </cell>
        </row>
        <row r="400">
          <cell r="E400">
            <v>1178031</v>
          </cell>
          <cell r="F400">
            <v>1104303</v>
          </cell>
          <cell r="G400">
            <v>29424348</v>
          </cell>
          <cell r="H400" t="str">
            <v>COLEGIO ESTADUAL ANTONIO FIGUEIREDO</v>
          </cell>
          <cell r="I400">
            <v>365</v>
          </cell>
          <cell r="J400" t="str">
            <v>CARTÃO</v>
          </cell>
          <cell r="K400">
            <v>12822.69</v>
          </cell>
        </row>
        <row r="401">
          <cell r="E401">
            <v>1168039</v>
          </cell>
          <cell r="F401">
            <v>1102787</v>
          </cell>
          <cell r="G401">
            <v>29260256</v>
          </cell>
          <cell r="H401" t="str">
            <v>COLEGIO ESTADUAL DE TEMPO INTEGRAL ALBERCIO DA COSTA BRITO</v>
          </cell>
          <cell r="I401">
            <v>690</v>
          </cell>
          <cell r="J401" t="str">
            <v>CARTÃO</v>
          </cell>
          <cell r="K401">
            <v>15387.23</v>
          </cell>
        </row>
        <row r="402">
          <cell r="E402">
            <v>1178218</v>
          </cell>
          <cell r="F402">
            <v>1105447</v>
          </cell>
          <cell r="G402">
            <v>29443334</v>
          </cell>
          <cell r="H402" t="str">
            <v>COLEGIO ESTADUAL DE TEMPO INTEGRAL JORGE AMADO</v>
          </cell>
          <cell r="I402">
            <v>415</v>
          </cell>
          <cell r="J402" t="str">
            <v>CARTÃO</v>
          </cell>
          <cell r="K402">
            <v>12822.69</v>
          </cell>
        </row>
        <row r="403">
          <cell r="E403">
            <v>1140606</v>
          </cell>
          <cell r="F403">
            <v>1103206</v>
          </cell>
          <cell r="G403">
            <v>29248132</v>
          </cell>
          <cell r="H403" t="str">
            <v>COLEGIO ESTADUAL LUIS PRISCO VIANA</v>
          </cell>
          <cell r="I403">
            <v>494</v>
          </cell>
          <cell r="J403" t="str">
            <v>CARTÃO</v>
          </cell>
          <cell r="K403">
            <v>12822.69</v>
          </cell>
        </row>
        <row r="404">
          <cell r="E404">
            <v>1124635</v>
          </cell>
          <cell r="F404">
            <v>1102818</v>
          </cell>
          <cell r="G404">
            <v>29261660</v>
          </cell>
          <cell r="H404" t="str">
            <v>COLEGIO ESTADUAL DE TEMPO INTEGRAL DE MALHADA DE PEDRAS</v>
          </cell>
          <cell r="I404">
            <v>400</v>
          </cell>
          <cell r="J404" t="str">
            <v>CARTÃO</v>
          </cell>
          <cell r="K404">
            <v>12822.69</v>
          </cell>
        </row>
        <row r="405">
          <cell r="E405">
            <v>1129130</v>
          </cell>
          <cell r="F405">
            <v>1103745</v>
          </cell>
          <cell r="G405">
            <v>29251648</v>
          </cell>
          <cell r="H405" t="str">
            <v>COLEGIO ESTADUAL DE TEMPO INTEGRAL ANISIO TEIXEIRA</v>
          </cell>
          <cell r="I405">
            <v>698</v>
          </cell>
          <cell r="J405" t="str">
            <v>CARTÃO</v>
          </cell>
          <cell r="K405">
            <v>15387.23</v>
          </cell>
        </row>
        <row r="406">
          <cell r="E406">
            <v>1176379</v>
          </cell>
          <cell r="F406">
            <v>1103752</v>
          </cell>
          <cell r="G406">
            <v>29359805</v>
          </cell>
          <cell r="H406" t="str">
            <v>COLEGIO EST DE TEMPO INTEGRAL PETRONILIO DA SILVA PRADO</v>
          </cell>
          <cell r="I406">
            <v>577</v>
          </cell>
          <cell r="J406" t="str">
            <v>CARTÃO</v>
          </cell>
          <cell r="K406">
            <v>15387.23</v>
          </cell>
        </row>
        <row r="407">
          <cell r="E407">
            <v>1176197</v>
          </cell>
          <cell r="F407">
            <v>1103232</v>
          </cell>
          <cell r="G407">
            <v>29263972</v>
          </cell>
          <cell r="H407" t="str">
            <v>COLEGIO ESTADUAL DE TEMPO INTEGRAL DE RIO DO ANTONIO</v>
          </cell>
          <cell r="I407">
            <v>283</v>
          </cell>
          <cell r="J407" t="str">
            <v>CARTÃO</v>
          </cell>
          <cell r="K407">
            <v>12822.69</v>
          </cell>
        </row>
        <row r="408">
          <cell r="E408">
            <v>1129416</v>
          </cell>
          <cell r="F408">
            <v>1103229</v>
          </cell>
          <cell r="G408">
            <v>29264049</v>
          </cell>
          <cell r="H408" t="str">
            <v>COLEGIO ESTADUAL PROFESSORA LIA PUBLIO DE CASTRO</v>
          </cell>
          <cell r="I408">
            <v>273</v>
          </cell>
          <cell r="J408" t="str">
            <v>CARTÃO</v>
          </cell>
          <cell r="K408">
            <v>12822.69</v>
          </cell>
        </row>
        <row r="409">
          <cell r="E409">
            <v>1129432</v>
          </cell>
          <cell r="F409">
            <v>1103753</v>
          </cell>
          <cell r="G409">
            <v>29254396</v>
          </cell>
          <cell r="H409" t="str">
            <v>COLEGIO ESTADUAL DO CAMPO DE TEMPO INTEGRAL DOM PEDRO I</v>
          </cell>
          <cell r="I409">
            <v>332</v>
          </cell>
          <cell r="J409" t="str">
            <v>CARTÃO</v>
          </cell>
          <cell r="K409">
            <v>12822.69</v>
          </cell>
        </row>
        <row r="410">
          <cell r="E410">
            <v>1177101</v>
          </cell>
          <cell r="F410">
            <v>1102836</v>
          </cell>
          <cell r="G410">
            <v>29422167</v>
          </cell>
          <cell r="H410" t="str">
            <v>COLEGIO ESTADUAL DE TEMPO INTEGRAL EVA ROCHA</v>
          </cell>
          <cell r="I410">
            <v>484</v>
          </cell>
          <cell r="J410" t="str">
            <v>CARTÃO</v>
          </cell>
          <cell r="K410">
            <v>12822.69</v>
          </cell>
        </row>
        <row r="411">
          <cell r="E411">
            <v>1178173</v>
          </cell>
          <cell r="F411">
            <v>1102830</v>
          </cell>
          <cell r="G411">
            <v>29442095</v>
          </cell>
          <cell r="H411" t="str">
            <v>COLEGIO ESTADUAL DE TEMPO INTEGRAL JOAO TEIXEIRA DE NOVAES</v>
          </cell>
          <cell r="I411">
            <v>314</v>
          </cell>
          <cell r="J411" t="str">
            <v>CARTÃO</v>
          </cell>
          <cell r="K411">
            <v>12822.69</v>
          </cell>
        </row>
        <row r="412">
          <cell r="E412">
            <v>1127910</v>
          </cell>
          <cell r="F412">
            <v>1103159</v>
          </cell>
          <cell r="G412">
            <v>29210950</v>
          </cell>
          <cell r="H412" t="str">
            <v>COLEGIO ESTADUAL DE TEMPO INTEGRAL DE TANQUE NOVO</v>
          </cell>
          <cell r="I412">
            <v>708</v>
          </cell>
          <cell r="J412" t="str">
            <v>CARTÃO</v>
          </cell>
          <cell r="K412">
            <v>15387.23</v>
          </cell>
        </row>
        <row r="413">
          <cell r="E413">
            <v>1137346</v>
          </cell>
          <cell r="F413">
            <v>1103762</v>
          </cell>
          <cell r="G413">
            <v>29254426</v>
          </cell>
          <cell r="H413" t="str">
            <v>COLEGIO ESTADUAL DE TEMPO INTEGRAL DE URANDI</v>
          </cell>
          <cell r="I413">
            <v>637</v>
          </cell>
          <cell r="J413" t="str">
            <v>CARTÃO</v>
          </cell>
          <cell r="K413">
            <v>15387.23</v>
          </cell>
        </row>
        <row r="414">
          <cell r="E414">
            <v>1173130</v>
          </cell>
          <cell r="F414">
            <v>1102815</v>
          </cell>
          <cell r="G414">
            <v>29237645</v>
          </cell>
          <cell r="H414" t="str">
            <v>COLEGIO ESTADUAL DE TEMPO INTEGRAL JOAO VILAS BOAS</v>
          </cell>
          <cell r="I414">
            <v>1445</v>
          </cell>
          <cell r="J414" t="str">
            <v>CARTÃO</v>
          </cell>
          <cell r="K414">
            <v>23959.65</v>
          </cell>
        </row>
        <row r="415">
          <cell r="E415">
            <v>1176710</v>
          </cell>
          <cell r="F415">
            <v>1103180</v>
          </cell>
          <cell r="G415">
            <v>29410134</v>
          </cell>
          <cell r="H415" t="str">
            <v>CENTRO DE APOIO PEDAGOGICO ESPECIALIZADO PROFE IELITA NEVES COTRIM</v>
          </cell>
          <cell r="I415">
            <v>134</v>
          </cell>
          <cell r="J415" t="str">
            <v>CARTÃO</v>
          </cell>
          <cell r="K415">
            <v>10258.15</v>
          </cell>
        </row>
        <row r="416">
          <cell r="E416">
            <v>1123159</v>
          </cell>
          <cell r="F416">
            <v>1102662</v>
          </cell>
          <cell r="G416">
            <v>29081319</v>
          </cell>
          <cell r="H416" t="str">
            <v>COLEGIO ESTADUAL BOA VISTA DO TUPIM</v>
          </cell>
          <cell r="I416">
            <v>453</v>
          </cell>
          <cell r="J416" t="str">
            <v>CARTÃO</v>
          </cell>
          <cell r="K416">
            <v>12822.69</v>
          </cell>
        </row>
        <row r="417">
          <cell r="E417">
            <v>1179112</v>
          </cell>
          <cell r="F417">
            <v>1105599</v>
          </cell>
          <cell r="G417">
            <v>29450837</v>
          </cell>
          <cell r="H417" t="str">
            <v>COLEGIO ESTADUAL DO CAMPO ALOISIO DAMASCENO DE JESUS</v>
          </cell>
          <cell r="I417">
            <v>95</v>
          </cell>
          <cell r="J417" t="str">
            <v>CARTÃO</v>
          </cell>
          <cell r="K417">
            <v>7693.6149999999998</v>
          </cell>
        </row>
        <row r="418">
          <cell r="E418">
            <v>1164351</v>
          </cell>
          <cell r="F418">
            <v>1102668</v>
          </cell>
          <cell r="G418">
            <v>29081440</v>
          </cell>
          <cell r="H418" t="str">
            <v>COLEGIO ESTADUAL DO CAMPO CASTELO BRANCO</v>
          </cell>
          <cell r="I418">
            <v>76</v>
          </cell>
          <cell r="J418" t="str">
            <v>CARTÃO</v>
          </cell>
          <cell r="K418">
            <v>7693.6149999999998</v>
          </cell>
        </row>
        <row r="419">
          <cell r="E419">
            <v>1123183</v>
          </cell>
          <cell r="F419">
            <v>1102666</v>
          </cell>
          <cell r="G419">
            <v>29081815</v>
          </cell>
          <cell r="H419" t="str">
            <v>COLEGIO ESTADUAL DO CAMPO EDGAR SANTOS</v>
          </cell>
          <cell r="I419">
            <v>99</v>
          </cell>
          <cell r="J419" t="str">
            <v>CARTÃO</v>
          </cell>
          <cell r="K419">
            <v>7693.6149999999998</v>
          </cell>
        </row>
        <row r="420">
          <cell r="E420">
            <v>1123310</v>
          </cell>
          <cell r="F420">
            <v>1102677</v>
          </cell>
          <cell r="G420">
            <v>29082234</v>
          </cell>
          <cell r="H420" t="str">
            <v>COLEGIO ESTADUAL LAURO FARANI PEDREIRA DE FREITAS</v>
          </cell>
          <cell r="I420">
            <v>1050</v>
          </cell>
          <cell r="J420" t="str">
            <v>CARTÃO</v>
          </cell>
          <cell r="K420">
            <v>23959.65</v>
          </cell>
        </row>
        <row r="421">
          <cell r="E421">
            <v>1164343</v>
          </cell>
          <cell r="F421">
            <v>1102684</v>
          </cell>
          <cell r="G421">
            <v>29083044</v>
          </cell>
          <cell r="H421" t="str">
            <v>COLEGIO ESTADUAL DE IBIQUERA</v>
          </cell>
          <cell r="I421">
            <v>251</v>
          </cell>
          <cell r="J421" t="str">
            <v>CARTÃO</v>
          </cell>
          <cell r="K421">
            <v>12822.69</v>
          </cell>
        </row>
        <row r="422">
          <cell r="E422">
            <v>1123434</v>
          </cell>
          <cell r="F422">
            <v>1102689</v>
          </cell>
          <cell r="G422">
            <v>29083354</v>
          </cell>
          <cell r="H422" t="str">
            <v>CENTRO TERRITORIAL DE EDUCACAO PROFISSIONAL DO PIEMONTE PARAGUACU I</v>
          </cell>
          <cell r="I422">
            <v>1162</v>
          </cell>
          <cell r="J422" t="str">
            <v>CARTÃO</v>
          </cell>
          <cell r="K422">
            <v>23959.65</v>
          </cell>
        </row>
        <row r="423">
          <cell r="E423">
            <v>1123485</v>
          </cell>
          <cell r="F423">
            <v>1102693</v>
          </cell>
          <cell r="G423">
            <v>29084202</v>
          </cell>
          <cell r="H423" t="str">
            <v>COLEGIO ESTADUAL CENTENARIO</v>
          </cell>
          <cell r="I423">
            <v>408</v>
          </cell>
          <cell r="J423" t="str">
            <v>CARTÃO</v>
          </cell>
          <cell r="K423">
            <v>12822.69</v>
          </cell>
        </row>
        <row r="424">
          <cell r="E424">
            <v>1176429</v>
          </cell>
          <cell r="F424">
            <v>1102696</v>
          </cell>
          <cell r="G424">
            <v>29393949</v>
          </cell>
          <cell r="H424" t="str">
            <v>COLEGIO ESTADUAL DE TEMPO INTEGRAL DARCI MARQUES DOS SANTOS</v>
          </cell>
          <cell r="I424">
            <v>1819</v>
          </cell>
          <cell r="J424" t="str">
            <v>CARTÃO</v>
          </cell>
          <cell r="K424">
            <v>53855.294999999998</v>
          </cell>
        </row>
        <row r="425">
          <cell r="E425">
            <v>1178268</v>
          </cell>
          <cell r="F425">
            <v>1105509</v>
          </cell>
          <cell r="G425">
            <v>29581605</v>
          </cell>
          <cell r="H425" t="str">
            <v>COLEGIO ESTADUAL DE TEMPO INTEGRAL GEOVANIA NOGUEIRA NUNES</v>
          </cell>
          <cell r="I425">
            <v>1107</v>
          </cell>
          <cell r="J425" t="str">
            <v>CARTÃO</v>
          </cell>
          <cell r="K425">
            <v>23959.65</v>
          </cell>
        </row>
        <row r="426">
          <cell r="E426">
            <v>1123531</v>
          </cell>
          <cell r="F426">
            <v>1102701</v>
          </cell>
          <cell r="G426">
            <v>29084784</v>
          </cell>
          <cell r="H426" t="str">
            <v>COLEGIO ESTADUAL PROFESSORA DELZAIR NASCIMENTO GALVAO</v>
          </cell>
          <cell r="I426">
            <v>152</v>
          </cell>
          <cell r="J426" t="str">
            <v>CARTÃO</v>
          </cell>
          <cell r="K426">
            <v>10258.15</v>
          </cell>
        </row>
        <row r="427">
          <cell r="E427">
            <v>1178398</v>
          </cell>
          <cell r="F427">
            <v>1105562</v>
          </cell>
          <cell r="G427">
            <v>29980720</v>
          </cell>
          <cell r="H427" t="str">
            <v>COLEGIO ESTADUAL DE TEMPO INTEGRAL CARLITO DE CARVALHO</v>
          </cell>
          <cell r="I427">
            <v>782</v>
          </cell>
          <cell r="J427" t="str">
            <v>CARTÃO</v>
          </cell>
          <cell r="K427">
            <v>20516.305</v>
          </cell>
        </row>
        <row r="428">
          <cell r="E428">
            <v>1123000</v>
          </cell>
          <cell r="F428">
            <v>1102607</v>
          </cell>
          <cell r="G428">
            <v>29086914</v>
          </cell>
          <cell r="H428" t="str">
            <v>CENTRO TERRITORIAL DE EDUCACAO PROFISSIONAL PIEMONTE DO PARAGUACU II</v>
          </cell>
          <cell r="I428">
            <v>926</v>
          </cell>
          <cell r="J428" t="str">
            <v>CARTÃO</v>
          </cell>
          <cell r="K428">
            <v>20516.305</v>
          </cell>
        </row>
        <row r="429">
          <cell r="E429">
            <v>1178016</v>
          </cell>
          <cell r="F429">
            <v>1102647</v>
          </cell>
          <cell r="G429">
            <v>29426960</v>
          </cell>
          <cell r="H429" t="str">
            <v>COLEGIO ESTADUAL DE TEMPO INTEGRAL PROFESSORA AYDIL LIMA DOS SANTOS</v>
          </cell>
          <cell r="I429">
            <v>851</v>
          </cell>
          <cell r="J429" t="str">
            <v>CARTÃO</v>
          </cell>
          <cell r="K429">
            <v>20516.305</v>
          </cell>
        </row>
        <row r="430">
          <cell r="E430">
            <v>1178044</v>
          </cell>
          <cell r="F430">
            <v>1101176</v>
          </cell>
          <cell r="G430">
            <v>29424038</v>
          </cell>
          <cell r="H430" t="str">
            <v>COLEGIO ESTADUAL ANA LUCIA MAGALHAES</v>
          </cell>
          <cell r="I430">
            <v>467</v>
          </cell>
          <cell r="J430" t="str">
            <v>CARTÃO</v>
          </cell>
          <cell r="K430">
            <v>12822.69</v>
          </cell>
        </row>
        <row r="431">
          <cell r="E431">
            <v>1178426</v>
          </cell>
          <cell r="F431">
            <v>1105449</v>
          </cell>
          <cell r="G431">
            <v>29441919</v>
          </cell>
          <cell r="H431" t="str">
            <v>COLEGIO ESTADUAL DO CAMPO SANTO ANTONIO DO ARGOIM</v>
          </cell>
          <cell r="I431">
            <v>435</v>
          </cell>
          <cell r="J431" t="str">
            <v>CARTÃO</v>
          </cell>
          <cell r="K431">
            <v>12822.69</v>
          </cell>
        </row>
        <row r="432">
          <cell r="E432">
            <v>1178106</v>
          </cell>
          <cell r="F432">
            <v>1104591</v>
          </cell>
          <cell r="G432">
            <v>29443113</v>
          </cell>
          <cell r="H432" t="str">
            <v>COLEGIO ESTADUAL LUIS EDUARDO MAGALHAES</v>
          </cell>
          <cell r="I432">
            <v>528</v>
          </cell>
          <cell r="J432" t="str">
            <v>CARTÃO</v>
          </cell>
          <cell r="K432">
            <v>15387.23</v>
          </cell>
        </row>
        <row r="433">
          <cell r="E433">
            <v>1123043</v>
          </cell>
          <cell r="F433">
            <v>1102648</v>
          </cell>
          <cell r="G433">
            <v>29088240</v>
          </cell>
          <cell r="H433" t="str">
            <v>COLEGIO ESTADUAL DE TEMPO INTEGRAL JOAO QUEIROZ</v>
          </cell>
          <cell r="I433">
            <v>734</v>
          </cell>
          <cell r="J433" t="str">
            <v>CARTÃO</v>
          </cell>
          <cell r="K433">
            <v>15387.23</v>
          </cell>
        </row>
        <row r="434">
          <cell r="E434">
            <v>1123957</v>
          </cell>
          <cell r="F434">
            <v>1102715</v>
          </cell>
          <cell r="G434">
            <v>29087236</v>
          </cell>
          <cell r="H434" t="str">
            <v>COLEGIO ESTADUAL DE TEMPO INTEGRAL PROFESSOR MAGALHAES NETO</v>
          </cell>
          <cell r="I434">
            <v>1183</v>
          </cell>
          <cell r="J434" t="str">
            <v>CARTÃO</v>
          </cell>
          <cell r="K434">
            <v>55959.65</v>
          </cell>
        </row>
        <row r="435">
          <cell r="E435">
            <v>1138172</v>
          </cell>
          <cell r="F435">
            <v>1101182</v>
          </cell>
          <cell r="G435">
            <v>29142709</v>
          </cell>
          <cell r="H435" t="str">
            <v>CENTRO TERRIT DE EDUCACAO PROFIS DA BACIA DO JACUIPE II JOAO CAMPOS</v>
          </cell>
          <cell r="I435">
            <v>590</v>
          </cell>
          <cell r="J435" t="str">
            <v>CARTÃO</v>
          </cell>
          <cell r="K435">
            <v>47387.229999999996</v>
          </cell>
        </row>
        <row r="436">
          <cell r="E436">
            <v>1122730</v>
          </cell>
          <cell r="F436">
            <v>1102573</v>
          </cell>
          <cell r="G436">
            <v>29080533</v>
          </cell>
          <cell r="H436" t="str">
            <v>COLEGIO ESTADUAL DE TEMPO INTEGRAL JOSE RIBEIRO PAMPONET</v>
          </cell>
          <cell r="I436">
            <v>1037</v>
          </cell>
          <cell r="J436" t="str">
            <v>CARTÃO</v>
          </cell>
          <cell r="K436">
            <v>23959.65</v>
          </cell>
        </row>
        <row r="437">
          <cell r="E437">
            <v>1179030</v>
          </cell>
          <cell r="F437">
            <v>1105587</v>
          </cell>
          <cell r="G437">
            <v>29398282</v>
          </cell>
          <cell r="H437" t="str">
            <v>COL EST DE TEMPO INTEGRAL PROF ZENILDA FERNANDES DOS SANTOS FARIAS</v>
          </cell>
          <cell r="I437">
            <v>376</v>
          </cell>
          <cell r="J437" t="str">
            <v>CARTÃO</v>
          </cell>
          <cell r="K437">
            <v>12822.69</v>
          </cell>
        </row>
        <row r="438">
          <cell r="E438">
            <v>1162243</v>
          </cell>
          <cell r="F438">
            <v>1102532</v>
          </cell>
          <cell r="G438">
            <v>29069580</v>
          </cell>
          <cell r="H438" t="str">
            <v>CENTRO TERRITORIAL DE EDUC PROFI DA BACIA DO JACUIPE III-EDNA DALTRO</v>
          </cell>
          <cell r="I438">
            <v>2067</v>
          </cell>
          <cell r="J438" t="str">
            <v>CARTÃO</v>
          </cell>
          <cell r="K438">
            <v>41032.61</v>
          </cell>
        </row>
        <row r="439">
          <cell r="E439">
            <v>1179806</v>
          </cell>
          <cell r="F439">
            <v>9999999</v>
          </cell>
          <cell r="G439">
            <v>44316</v>
          </cell>
          <cell r="H439" t="str">
            <v>COLEGIO ESTADUAL DO CAMPO DE PEDRAS ALTAS</v>
          </cell>
          <cell r="I439">
            <v>189</v>
          </cell>
          <cell r="J439" t="str">
            <v>CARTÃO</v>
          </cell>
          <cell r="K439">
            <v>10258.15</v>
          </cell>
        </row>
        <row r="440">
          <cell r="E440">
            <v>1106904</v>
          </cell>
          <cell r="F440">
            <v>1100849</v>
          </cell>
          <cell r="G440">
            <v>29139368</v>
          </cell>
          <cell r="H440" t="str">
            <v>COLEGIO ESTADUAL DE TEMPO INTEGRAL ANISIO TEIXEIRA</v>
          </cell>
          <cell r="I440">
            <v>169</v>
          </cell>
          <cell r="J440" t="str">
            <v>CARTÃO</v>
          </cell>
          <cell r="K440">
            <v>10258.15</v>
          </cell>
        </row>
        <row r="441">
          <cell r="E441">
            <v>1107323</v>
          </cell>
          <cell r="F441">
            <v>1101074</v>
          </cell>
          <cell r="G441">
            <v>29101484</v>
          </cell>
          <cell r="H441" t="str">
            <v>CENTRO TER DE EDUC PROFI DA BACIA DO JACUIPE PROF LUIZ CARLOS ARAUJO</v>
          </cell>
          <cell r="I441">
            <v>1209</v>
          </cell>
          <cell r="J441" t="str">
            <v>CARTÃO</v>
          </cell>
          <cell r="K441">
            <v>23959.65</v>
          </cell>
        </row>
        <row r="442">
          <cell r="E442">
            <v>1160445</v>
          </cell>
          <cell r="F442">
            <v>1101070</v>
          </cell>
          <cell r="G442">
            <v>29101719</v>
          </cell>
          <cell r="H442" t="str">
            <v>COLEGIO ESTADUAL TEMPO INTEGRAL PROFESSOR ARISMARIO SENA FERREIRA</v>
          </cell>
          <cell r="I442">
            <v>1538</v>
          </cell>
          <cell r="J442" t="str">
            <v>CARTÃO</v>
          </cell>
          <cell r="K442">
            <v>35903.53</v>
          </cell>
        </row>
        <row r="443">
          <cell r="E443">
            <v>1179812</v>
          </cell>
          <cell r="F443">
            <v>9999999</v>
          </cell>
          <cell r="G443">
            <v>29488575</v>
          </cell>
          <cell r="H443" t="str">
            <v>CEMIT BACIA DO JACUIPE</v>
          </cell>
          <cell r="I443">
            <v>1</v>
          </cell>
          <cell r="J443" t="str">
            <v>CARTÃO</v>
          </cell>
          <cell r="K443">
            <v>7693.6149999999998</v>
          </cell>
        </row>
        <row r="444">
          <cell r="E444">
            <v>1122861</v>
          </cell>
          <cell r="F444">
            <v>1102596</v>
          </cell>
          <cell r="G444">
            <v>29085500</v>
          </cell>
          <cell r="H444" t="str">
            <v>COLEGIO ESTADUAL DE TEMPO INTEGRAL ABELARDO MOREIRA</v>
          </cell>
          <cell r="I444">
            <v>862</v>
          </cell>
          <cell r="J444" t="str">
            <v>CARTÃO</v>
          </cell>
          <cell r="K444">
            <v>20516.305</v>
          </cell>
        </row>
        <row r="445">
          <cell r="E445">
            <v>1160771</v>
          </cell>
          <cell r="F445">
            <v>1101171</v>
          </cell>
          <cell r="G445">
            <v>29140633</v>
          </cell>
          <cell r="H445" t="str">
            <v>COLEGIO ESTADUAL DE TEMPO INTEGRAL VIRGILIO FRANCISCO PEREIRA</v>
          </cell>
          <cell r="I445">
            <v>298</v>
          </cell>
          <cell r="J445" t="str">
            <v>CARTÃO</v>
          </cell>
          <cell r="K445">
            <v>12822.69</v>
          </cell>
        </row>
        <row r="446">
          <cell r="E446">
            <v>1106840</v>
          </cell>
          <cell r="F446">
            <v>1101172</v>
          </cell>
          <cell r="G446">
            <v>29141044</v>
          </cell>
          <cell r="H446" t="str">
            <v>COLEGIO ESTADUAL DE TEMPO INTEGRAL PEDRO FALCONERI RIOS</v>
          </cell>
          <cell r="I446">
            <v>623</v>
          </cell>
          <cell r="J446" t="str">
            <v>CARTÃO</v>
          </cell>
          <cell r="K446">
            <v>15387.23</v>
          </cell>
        </row>
        <row r="447">
          <cell r="E447">
            <v>1107234</v>
          </cell>
          <cell r="F447">
            <v>1101173</v>
          </cell>
          <cell r="G447">
            <v>29105684</v>
          </cell>
          <cell r="H447" t="str">
            <v>COLEGIO ESTADUAL DE TEMPO INTEGRAL EUFRASIO GONÇALVES DE ALMEIDA</v>
          </cell>
          <cell r="I447">
            <v>385</v>
          </cell>
          <cell r="J447" t="str">
            <v>CARTÃO</v>
          </cell>
          <cell r="K447">
            <v>19234.035</v>
          </cell>
        </row>
        <row r="448">
          <cell r="E448">
            <v>1122705</v>
          </cell>
          <cell r="F448">
            <v>1102612</v>
          </cell>
          <cell r="G448">
            <v>29077540</v>
          </cell>
          <cell r="H448" t="str">
            <v>COLEGIO EST DE TEMPO INTEGRAL PROF TEREZINHA GONCALVES NOVAIS</v>
          </cell>
          <cell r="I448">
            <v>472</v>
          </cell>
          <cell r="J448" t="str">
            <v>CARTÃO</v>
          </cell>
          <cell r="K448">
            <v>12822.69</v>
          </cell>
        </row>
        <row r="449">
          <cell r="E449">
            <v>1138245</v>
          </cell>
          <cell r="F449">
            <v>1105572</v>
          </cell>
          <cell r="G449">
            <v>29143365</v>
          </cell>
          <cell r="H449" t="str">
            <v>COLEGIO ESTADUAL DO CAMPO DACILDA RIOS DE OLIVEIRA</v>
          </cell>
          <cell r="I449">
            <v>172</v>
          </cell>
          <cell r="J449" t="str">
            <v>CARTÃO</v>
          </cell>
          <cell r="K449">
            <v>10258.15</v>
          </cell>
        </row>
        <row r="450">
          <cell r="E450">
            <v>1160828</v>
          </cell>
          <cell r="F450">
            <v>1101181</v>
          </cell>
          <cell r="G450">
            <v>29143942</v>
          </cell>
          <cell r="H450" t="str">
            <v>COLEGIO ESTADUAL DO CAMPO PROFESSOR DIDIMO MASCARENHAS RIOS</v>
          </cell>
          <cell r="I450">
            <v>158</v>
          </cell>
          <cell r="J450" t="str">
            <v>CARTÃO</v>
          </cell>
          <cell r="K450">
            <v>10258.15</v>
          </cell>
        </row>
        <row r="451">
          <cell r="E451">
            <v>1137982</v>
          </cell>
          <cell r="F451">
            <v>1101185</v>
          </cell>
          <cell r="G451">
            <v>29142997</v>
          </cell>
          <cell r="H451" t="str">
            <v>COLEGIO ESTADUAL DE TEMPO INTEGRAL MARIA DAGMAR MIRANDA</v>
          </cell>
          <cell r="I451">
            <v>668</v>
          </cell>
          <cell r="J451" t="str">
            <v>CARTÃO</v>
          </cell>
          <cell r="K451">
            <v>23080.845000000001</v>
          </cell>
        </row>
        <row r="452">
          <cell r="E452">
            <v>1176125</v>
          </cell>
          <cell r="F452">
            <v>1102616</v>
          </cell>
          <cell r="G452">
            <v>29354943</v>
          </cell>
          <cell r="H452" t="str">
            <v>COLEGIO ESTADUAL DE TEMPO INTEGRAL BERILO VILAS BOAS</v>
          </cell>
          <cell r="I452">
            <v>487</v>
          </cell>
          <cell r="J452" t="str">
            <v>CARTÃO</v>
          </cell>
          <cell r="K452">
            <v>12822.69</v>
          </cell>
        </row>
        <row r="453">
          <cell r="E453">
            <v>1179792</v>
          </cell>
          <cell r="F453">
            <v>9999999</v>
          </cell>
          <cell r="G453">
            <v>29488192</v>
          </cell>
          <cell r="H453" t="str">
            <v>COLEGIO ESTADUAL DE TEMPO INTEGRAL MARIA NEVES CARNEIRO</v>
          </cell>
          <cell r="I453">
            <v>277</v>
          </cell>
          <cell r="J453" t="str">
            <v>CARTÃO</v>
          </cell>
          <cell r="K453">
            <v>12822.69</v>
          </cell>
        </row>
        <row r="454">
          <cell r="E454">
            <v>1107650</v>
          </cell>
          <cell r="F454">
            <v>1101284</v>
          </cell>
          <cell r="G454">
            <v>29111285</v>
          </cell>
          <cell r="H454" t="str">
            <v>COLEGIO ESTADUAL DO CAMPO NOSSA SENHORA DE LOURDES</v>
          </cell>
          <cell r="I454">
            <v>300</v>
          </cell>
          <cell r="J454" t="str">
            <v>CARTÃO</v>
          </cell>
          <cell r="K454">
            <v>12822.69</v>
          </cell>
        </row>
        <row r="455">
          <cell r="E455">
            <v>1107684</v>
          </cell>
          <cell r="F455">
            <v>1101282</v>
          </cell>
          <cell r="G455">
            <v>29110866</v>
          </cell>
          <cell r="H455" t="str">
            <v>COLEGIO ESTADUAL DE TEMPO INTEGRAL RENATO MEDEIROS NETO</v>
          </cell>
          <cell r="I455">
            <v>488</v>
          </cell>
          <cell r="J455" t="str">
            <v>CARTÃO</v>
          </cell>
          <cell r="K455">
            <v>12822.69</v>
          </cell>
        </row>
        <row r="456">
          <cell r="E456">
            <v>1176069</v>
          </cell>
          <cell r="F456">
            <v>1102651</v>
          </cell>
          <cell r="G456">
            <v>29088623</v>
          </cell>
          <cell r="H456" t="str">
            <v>COLEGIO ESTADUAL DE TEMPO INTEGRAL PROFESSORA ADELIA MENDES</v>
          </cell>
          <cell r="I456">
            <v>381</v>
          </cell>
          <cell r="J456" t="str">
            <v>CARTÃO</v>
          </cell>
          <cell r="K456">
            <v>12822.69</v>
          </cell>
        </row>
        <row r="457">
          <cell r="E457">
            <v>1122306</v>
          </cell>
          <cell r="F457">
            <v>1102634</v>
          </cell>
          <cell r="G457">
            <v>29079934</v>
          </cell>
          <cell r="H457" t="str">
            <v>COLEGIO ESTADUAL DE TEMPO INTEGRAL FELIPE CASSIANO</v>
          </cell>
          <cell r="I457">
            <v>385</v>
          </cell>
          <cell r="J457" t="str">
            <v>CARTÃO</v>
          </cell>
          <cell r="K457">
            <v>12822.69</v>
          </cell>
        </row>
        <row r="458">
          <cell r="E458">
            <v>1178027</v>
          </cell>
          <cell r="F458">
            <v>1102516</v>
          </cell>
          <cell r="G458">
            <v>29068320</v>
          </cell>
          <cell r="H458" t="str">
            <v>COLEGIO ESTADUAL DE TEMPO INTEGRAL ARNALDO DE OLIVEIRA</v>
          </cell>
          <cell r="I458">
            <v>455</v>
          </cell>
          <cell r="J458" t="str">
            <v>CARTÃO</v>
          </cell>
          <cell r="K458">
            <v>12822.69</v>
          </cell>
        </row>
        <row r="459">
          <cell r="E459">
            <v>1121962</v>
          </cell>
          <cell r="F459">
            <v>1102539</v>
          </cell>
          <cell r="G459">
            <v>29070350</v>
          </cell>
          <cell r="H459" t="str">
            <v>COLEGIO ESTADUAL DE TEMPO INTEGRAL DEOCLECIANO BARBOSA DE CASTRO</v>
          </cell>
          <cell r="I459">
            <v>1278</v>
          </cell>
          <cell r="J459" t="str">
            <v>CARTÃO</v>
          </cell>
          <cell r="K459">
            <v>23959.65</v>
          </cell>
        </row>
        <row r="460">
          <cell r="E460">
            <v>1176100</v>
          </cell>
          <cell r="F460">
            <v>1102554</v>
          </cell>
          <cell r="G460">
            <v>29344247</v>
          </cell>
          <cell r="H460" t="str">
            <v>CENTRO TERRITORIAL DE EDUCACAO PROFIS. DO PIEMONTE DA DIAMANTINA II</v>
          </cell>
          <cell r="I460">
            <v>1296</v>
          </cell>
          <cell r="J460" t="str">
            <v>CARTÃO</v>
          </cell>
          <cell r="K460">
            <v>23959.65</v>
          </cell>
        </row>
        <row r="461">
          <cell r="E461">
            <v>1178094</v>
          </cell>
          <cell r="F461">
            <v>1105066</v>
          </cell>
          <cell r="G461">
            <v>29440211</v>
          </cell>
          <cell r="H461" t="str">
            <v>COLEGIO ESTADUAL DE TEMPO INTEGRAL DE JACOBINA</v>
          </cell>
          <cell r="I461">
            <v>419</v>
          </cell>
          <cell r="J461" t="str">
            <v>CARTÃO</v>
          </cell>
          <cell r="K461">
            <v>12822.69</v>
          </cell>
        </row>
        <row r="462">
          <cell r="E462">
            <v>1158157</v>
          </cell>
          <cell r="F462">
            <v>1102550</v>
          </cell>
          <cell r="G462">
            <v>29071275</v>
          </cell>
          <cell r="H462" t="str">
            <v>COLEGIO ESTADUAL DE TEMPO INTEGRAL DE JUNCO</v>
          </cell>
          <cell r="I462">
            <v>278</v>
          </cell>
          <cell r="J462" t="str">
            <v>CARTÃO</v>
          </cell>
          <cell r="K462">
            <v>12822.69</v>
          </cell>
        </row>
        <row r="463">
          <cell r="E463">
            <v>1179765</v>
          </cell>
          <cell r="F463">
            <v>9999999</v>
          </cell>
          <cell r="G463">
            <v>29486327</v>
          </cell>
          <cell r="H463" t="str">
            <v>COLEGIO ESTADUAL DO CAMPO PROFESSORA MARIA IZABEL DE OLIVEIRA</v>
          </cell>
          <cell r="I463">
            <v>218</v>
          </cell>
          <cell r="J463" t="str">
            <v>CARTÃO</v>
          </cell>
          <cell r="K463">
            <v>10258.15</v>
          </cell>
        </row>
        <row r="464">
          <cell r="E464">
            <v>1178026</v>
          </cell>
          <cell r="F464">
            <v>1102564</v>
          </cell>
          <cell r="G464">
            <v>29425530</v>
          </cell>
          <cell r="H464" t="str">
            <v>COLEGIO ESTADUAL DE TEMPO INTEGRAL NOSSA SENHORA DA CONCEICAO</v>
          </cell>
          <cell r="I464">
            <v>525</v>
          </cell>
          <cell r="J464" t="str">
            <v>CARTÃO</v>
          </cell>
          <cell r="K464">
            <v>15387.23</v>
          </cell>
        </row>
        <row r="465">
          <cell r="E465">
            <v>1122144</v>
          </cell>
          <cell r="F465">
            <v>1102561</v>
          </cell>
          <cell r="G465">
            <v>29073014</v>
          </cell>
          <cell r="H465" t="str">
            <v>COLEGIO ESTADUAL DE TEMPO INTEGRAL DE MIGUEL CALMON</v>
          </cell>
          <cell r="I465">
            <v>435</v>
          </cell>
          <cell r="J465" t="str">
            <v>CARTÃO</v>
          </cell>
          <cell r="K465">
            <v>12822.69</v>
          </cell>
        </row>
        <row r="466">
          <cell r="E466">
            <v>1122365</v>
          </cell>
          <cell r="F466">
            <v>1102568</v>
          </cell>
          <cell r="G466">
            <v>29073324</v>
          </cell>
          <cell r="H466" t="str">
            <v>COLEGIO ESTADUAL DE TEMPO INTEGRAL SOROR JOANA ANGELICA</v>
          </cell>
          <cell r="I466">
            <v>553</v>
          </cell>
          <cell r="J466" t="str">
            <v>CARTÃO</v>
          </cell>
          <cell r="K466">
            <v>15387.23</v>
          </cell>
        </row>
        <row r="467">
          <cell r="E467">
            <v>1172419</v>
          </cell>
          <cell r="F467">
            <v>1105505</v>
          </cell>
          <cell r="G467">
            <v>29075874</v>
          </cell>
          <cell r="H467" t="str">
            <v>COLEGIO ESTADUAL DE TEMPO INTEGRAL DE OUROLANDIA</v>
          </cell>
          <cell r="I467">
            <v>773</v>
          </cell>
          <cell r="J467" t="str">
            <v>CARTÃO</v>
          </cell>
          <cell r="K467">
            <v>20516.305</v>
          </cell>
        </row>
        <row r="468">
          <cell r="E468">
            <v>1179811</v>
          </cell>
          <cell r="F468">
            <v>9999999</v>
          </cell>
          <cell r="G468">
            <v>29489563</v>
          </cell>
          <cell r="H468" t="str">
            <v>COLEGIO ESTADUAL DO CAMPO MARIA LUCIA BARBOSA DA PAIXAO</v>
          </cell>
          <cell r="I468">
            <v>245</v>
          </cell>
          <cell r="J468" t="str">
            <v>CARTÃO</v>
          </cell>
          <cell r="K468">
            <v>10258.15</v>
          </cell>
        </row>
        <row r="469">
          <cell r="E469">
            <v>1122233</v>
          </cell>
          <cell r="F469">
            <v>1102620</v>
          </cell>
          <cell r="G469">
            <v>29079004</v>
          </cell>
          <cell r="H469" t="str">
            <v>COLEGIO ESTADUAL DE TEMPO INTEGRAL ERNESTO CARNEIRO RIBEIRO</v>
          </cell>
          <cell r="I469">
            <v>519</v>
          </cell>
          <cell r="J469" t="str">
            <v>CARTÃO</v>
          </cell>
          <cell r="K469">
            <v>15387.23</v>
          </cell>
        </row>
        <row r="470">
          <cell r="E470">
            <v>1161794</v>
          </cell>
          <cell r="F470">
            <v>1102631</v>
          </cell>
          <cell r="G470">
            <v>29079055</v>
          </cell>
          <cell r="H470" t="str">
            <v>COLEGIO ESTADUAL DE TEMPO INTEGRAL DE SERROLANDIA</v>
          </cell>
          <cell r="I470">
            <v>569</v>
          </cell>
          <cell r="J470" t="str">
            <v>CARTÃO</v>
          </cell>
          <cell r="K470">
            <v>15387.23</v>
          </cell>
        </row>
        <row r="471">
          <cell r="E471">
            <v>1179205</v>
          </cell>
          <cell r="F471">
            <v>1105454</v>
          </cell>
          <cell r="G471">
            <v>29441609</v>
          </cell>
          <cell r="H471" t="str">
            <v>COLEGIO ESTADUAL DE TEMPO INTEGRAL PROFESSORA MARIA MADALENA DA SILVA</v>
          </cell>
          <cell r="I471">
            <v>676</v>
          </cell>
          <cell r="J471" t="str">
            <v>CARTÃO</v>
          </cell>
          <cell r="K471">
            <v>15387.23</v>
          </cell>
        </row>
        <row r="472">
          <cell r="E472">
            <v>1176123</v>
          </cell>
          <cell r="F472">
            <v>1102645</v>
          </cell>
          <cell r="G472">
            <v>29340330</v>
          </cell>
          <cell r="H472" t="str">
            <v>COLEGIO ESTADUAL DE TEMPO INTEGRAL PROFESSORA ADJACI MARTINS DURANS</v>
          </cell>
          <cell r="I472">
            <v>547</v>
          </cell>
          <cell r="J472" t="str">
            <v>CARTÃO</v>
          </cell>
          <cell r="K472">
            <v>15387.23</v>
          </cell>
        </row>
        <row r="473">
          <cell r="E473">
            <v>1165846</v>
          </cell>
          <cell r="F473">
            <v>1101861</v>
          </cell>
          <cell r="G473">
            <v>29125898</v>
          </cell>
          <cell r="H473" t="str">
            <v>COLEGIO ESTADUAL DE TEMPO INTEGRAL CASTRO ALVES</v>
          </cell>
          <cell r="I473">
            <v>555</v>
          </cell>
          <cell r="J473" t="str">
            <v>CARTÃO</v>
          </cell>
          <cell r="K473">
            <v>15387.23</v>
          </cell>
        </row>
        <row r="474">
          <cell r="E474">
            <v>1114893</v>
          </cell>
          <cell r="F474">
            <v>1101866</v>
          </cell>
          <cell r="G474">
            <v>29126126</v>
          </cell>
          <cell r="H474" t="str">
            <v>COLEGIO ESTADUAL DE TEMPO INTEGRAL PROF LUZIA CARVALHO SILVA</v>
          </cell>
          <cell r="I474">
            <v>451</v>
          </cell>
          <cell r="J474" t="str">
            <v>CARTÃO</v>
          </cell>
          <cell r="K474">
            <v>12822.69</v>
          </cell>
        </row>
        <row r="475">
          <cell r="E475">
            <v>1178096</v>
          </cell>
          <cell r="F475">
            <v>1104564</v>
          </cell>
          <cell r="G475">
            <v>29429889</v>
          </cell>
          <cell r="H475" t="str">
            <v>COLEGIO ESTADUAL DE TEMPO INTEGRAL FLAVIANO DANTAS DO NASCIMENTO</v>
          </cell>
          <cell r="I475">
            <v>461</v>
          </cell>
          <cell r="J475" t="str">
            <v>CARTÃO</v>
          </cell>
          <cell r="K475">
            <v>12822.69</v>
          </cell>
        </row>
        <row r="476">
          <cell r="E476">
            <v>1178254</v>
          </cell>
          <cell r="F476">
            <v>1105495</v>
          </cell>
          <cell r="G476">
            <v>29468000</v>
          </cell>
          <cell r="H476" t="str">
            <v>CENT.EST DE EDUC PROFIS EM INF E GESTAO LOURDES CARVALHO NEVES BATISTA</v>
          </cell>
          <cell r="I476">
            <v>1023</v>
          </cell>
          <cell r="J476" t="str">
            <v>CARTÃO</v>
          </cell>
          <cell r="K476">
            <v>23959.65</v>
          </cell>
        </row>
        <row r="477">
          <cell r="E477">
            <v>1114729</v>
          </cell>
          <cell r="F477">
            <v>1101872</v>
          </cell>
          <cell r="G477">
            <v>29126991</v>
          </cell>
          <cell r="H477" t="str">
            <v>COLEGIO ESTADUAL PROFESSOR LUIZ NAVARRO DE BRITO</v>
          </cell>
          <cell r="I477">
            <v>432</v>
          </cell>
          <cell r="J477" t="str">
            <v>CARTÃO</v>
          </cell>
          <cell r="K477">
            <v>12822.69</v>
          </cell>
        </row>
        <row r="478">
          <cell r="E478">
            <v>1178322</v>
          </cell>
          <cell r="F478">
            <v>1105548</v>
          </cell>
          <cell r="G478">
            <v>29850843</v>
          </cell>
          <cell r="H478" t="str">
            <v>COLEGIO ESTADUAL DE TEMPO INTEGRAL AGUAS TERMAIS DE CIPO</v>
          </cell>
          <cell r="I478">
            <v>895</v>
          </cell>
          <cell r="J478" t="str">
            <v>CARTÃO</v>
          </cell>
          <cell r="K478">
            <v>20516.305</v>
          </cell>
        </row>
        <row r="479">
          <cell r="E479">
            <v>1178049</v>
          </cell>
          <cell r="F479">
            <v>1101759</v>
          </cell>
          <cell r="G479">
            <v>29423805</v>
          </cell>
          <cell r="H479" t="str">
            <v>COLEGIO ESTADUAL DE TEMPO INTEGRAL SANTO ANTONIO</v>
          </cell>
          <cell r="I479">
            <v>772</v>
          </cell>
          <cell r="J479" t="str">
            <v>CARTÃO</v>
          </cell>
          <cell r="K479">
            <v>20516.305</v>
          </cell>
        </row>
        <row r="480">
          <cell r="E480">
            <v>1114559</v>
          </cell>
          <cell r="F480">
            <v>1101993</v>
          </cell>
          <cell r="G480">
            <v>29117666</v>
          </cell>
          <cell r="H480" t="str">
            <v>CENTRO TERRITORIAL DE EDUCACAO PROFISSIONAL SERTAO FORTE</v>
          </cell>
          <cell r="I480">
            <v>1415</v>
          </cell>
          <cell r="J480" t="str">
            <v>CARTÃO</v>
          </cell>
          <cell r="K480">
            <v>23959.65</v>
          </cell>
        </row>
        <row r="481">
          <cell r="E481">
            <v>1114680</v>
          </cell>
          <cell r="F481">
            <v>1101998</v>
          </cell>
          <cell r="G481">
            <v>29117240</v>
          </cell>
          <cell r="H481" t="str">
            <v>COLEGIO ESTADUAL DE TEMPO INTEGRAL EDUCANDARIO OLIVEIRA BRITO</v>
          </cell>
          <cell r="I481">
            <v>1140</v>
          </cell>
          <cell r="J481" t="str">
            <v>CARTÃO</v>
          </cell>
          <cell r="K481">
            <v>35939.475000000006</v>
          </cell>
        </row>
        <row r="482">
          <cell r="E482">
            <v>1114478</v>
          </cell>
          <cell r="F482">
            <v>1101891</v>
          </cell>
          <cell r="G482">
            <v>29128366</v>
          </cell>
          <cell r="H482" t="str">
            <v>COLEGIO ESTADUAL DE TEMPO INTEGRAL PROFESSORA ANA MIRENA DA SILVA</v>
          </cell>
          <cell r="I482">
            <v>894</v>
          </cell>
          <cell r="J482" t="str">
            <v>CARTÃO</v>
          </cell>
          <cell r="K482">
            <v>20516.305</v>
          </cell>
        </row>
        <row r="483">
          <cell r="E483">
            <v>1178118</v>
          </cell>
          <cell r="F483">
            <v>1105039</v>
          </cell>
          <cell r="G483">
            <v>29434530</v>
          </cell>
          <cell r="H483" t="str">
            <v>COLEGIO ESTADUAL DE TEMPO INTEGRAL JOSE DANTAS DE SOUZA</v>
          </cell>
          <cell r="I483">
            <v>531</v>
          </cell>
          <cell r="J483" t="str">
            <v>CARTÃO</v>
          </cell>
          <cell r="K483">
            <v>15387.23</v>
          </cell>
        </row>
        <row r="484">
          <cell r="E484">
            <v>1178136</v>
          </cell>
          <cell r="F484">
            <v>1105057</v>
          </cell>
          <cell r="G484">
            <v>29436931</v>
          </cell>
          <cell r="H484" t="str">
            <v>CENTRO TERRITORIAL DE EDUCACAO PROFISSIONAL RASO DA CATARINA</v>
          </cell>
          <cell r="I484">
            <v>1612</v>
          </cell>
          <cell r="J484" t="str">
            <v>CARTÃO</v>
          </cell>
          <cell r="K484">
            <v>53855.294999999998</v>
          </cell>
        </row>
        <row r="485">
          <cell r="E485">
            <v>1177006</v>
          </cell>
          <cell r="F485">
            <v>1101905</v>
          </cell>
          <cell r="G485">
            <v>29407834</v>
          </cell>
          <cell r="H485" t="str">
            <v>COLEGIO ESTADUAL DE TEMPO INTEGRAL SERTAO DA NATUBA DE NOVA SOURE</v>
          </cell>
          <cell r="I485">
            <v>1391</v>
          </cell>
          <cell r="J485" t="str">
            <v>CARTÃO</v>
          </cell>
          <cell r="K485">
            <v>23959.65</v>
          </cell>
        </row>
        <row r="486">
          <cell r="E486">
            <v>1166133</v>
          </cell>
          <cell r="F486">
            <v>1101906</v>
          </cell>
          <cell r="G486">
            <v>29131383</v>
          </cell>
          <cell r="H486" t="str">
            <v>COLEGIO ESTADUAL DE TEMPO INTEGRAL PROFESSORA MARIA TEREZA DE OLIVEIRA</v>
          </cell>
          <cell r="I486">
            <v>448</v>
          </cell>
          <cell r="J486" t="str">
            <v>CARTÃO</v>
          </cell>
          <cell r="K486">
            <v>12822.69</v>
          </cell>
        </row>
        <row r="487">
          <cell r="E487">
            <v>1115091</v>
          </cell>
          <cell r="F487">
            <v>1101918</v>
          </cell>
          <cell r="G487">
            <v>29132045</v>
          </cell>
          <cell r="H487" t="str">
            <v>COLEGIO ESTADUAL DE TEMPO INTEGRAL DOUTOR JOSE CARLOS BEZERRA CARVALHO</v>
          </cell>
          <cell r="I487">
            <v>1072</v>
          </cell>
          <cell r="J487" t="str">
            <v>CARTÃO</v>
          </cell>
          <cell r="K487">
            <v>23959.65</v>
          </cell>
        </row>
        <row r="488">
          <cell r="E488">
            <v>1138539</v>
          </cell>
          <cell r="F488">
            <v>1101927</v>
          </cell>
          <cell r="G488">
            <v>29113881</v>
          </cell>
          <cell r="H488" t="str">
            <v>COLEGIO ESTADUAL DE TEMPO INTEGRAL PROFESSORA HELENA BRITTO</v>
          </cell>
          <cell r="I488">
            <v>557</v>
          </cell>
          <cell r="J488" t="str">
            <v>CARTÃO</v>
          </cell>
          <cell r="K488">
            <v>15387.23</v>
          </cell>
        </row>
        <row r="489">
          <cell r="E489">
            <v>1115342</v>
          </cell>
          <cell r="F489">
            <v>1101922</v>
          </cell>
          <cell r="G489">
            <v>29132711</v>
          </cell>
          <cell r="H489" t="str">
            <v>COLEGIO ESTADUAL JOSEFA SOARES DE OLIVEIRA</v>
          </cell>
          <cell r="I489">
            <v>558</v>
          </cell>
          <cell r="J489" t="str">
            <v>CARTÃO</v>
          </cell>
          <cell r="K489">
            <v>15387.23</v>
          </cell>
        </row>
        <row r="490">
          <cell r="E490">
            <v>1115326</v>
          </cell>
          <cell r="F490">
            <v>1102014</v>
          </cell>
          <cell r="G490">
            <v>29133130</v>
          </cell>
          <cell r="H490" t="str">
            <v>CENTRO TERRITORIAL DE EDUCACAO PROFISSIONAL DO SEMI ARIDO NORDESTE II</v>
          </cell>
          <cell r="I490">
            <v>1198</v>
          </cell>
          <cell r="J490" t="str">
            <v>CARTÃO</v>
          </cell>
          <cell r="K490">
            <v>35939.475000000006</v>
          </cell>
        </row>
        <row r="491">
          <cell r="E491">
            <v>1178084</v>
          </cell>
          <cell r="F491">
            <v>1104530</v>
          </cell>
          <cell r="G491">
            <v>29428530</v>
          </cell>
          <cell r="H491" t="str">
            <v>COLEGIO CENTRAL DE RIBEIRA DO POMBAL</v>
          </cell>
          <cell r="I491">
            <v>710</v>
          </cell>
          <cell r="J491" t="str">
            <v>CARTÃO</v>
          </cell>
          <cell r="K491">
            <v>15387.23</v>
          </cell>
        </row>
        <row r="492">
          <cell r="E492">
            <v>1178429</v>
          </cell>
          <cell r="F492">
            <v>1105589</v>
          </cell>
          <cell r="G492">
            <v>29398940</v>
          </cell>
          <cell r="H492" t="str">
            <v>COLEGIO ESTADUAL DO CAMPO DE TEMPO INTEGRAL JOAO MARQUES DA SILVA</v>
          </cell>
          <cell r="I492">
            <v>307</v>
          </cell>
          <cell r="J492" t="str">
            <v>CARTÃO</v>
          </cell>
          <cell r="K492">
            <v>12822.69</v>
          </cell>
        </row>
        <row r="493">
          <cell r="E493">
            <v>1115393</v>
          </cell>
          <cell r="F493">
            <v>1102016</v>
          </cell>
          <cell r="G493">
            <v>29133955</v>
          </cell>
          <cell r="H493" t="str">
            <v>COLEGIO ESTADUAL DE TEMPO INTEGRAL PROFESSORA SILVIA FERREIRA DE BRITO</v>
          </cell>
          <cell r="I493">
            <v>594</v>
          </cell>
          <cell r="J493" t="str">
            <v>CARTÃO</v>
          </cell>
          <cell r="K493">
            <v>15387.23</v>
          </cell>
        </row>
        <row r="494">
          <cell r="E494">
            <v>1114303</v>
          </cell>
          <cell r="F494">
            <v>1101939</v>
          </cell>
          <cell r="G494">
            <v>29114500</v>
          </cell>
          <cell r="H494" t="str">
            <v>COLEGIO ESTADUAL DE TEMPO INTEGRAL MADRINHA DODO</v>
          </cell>
          <cell r="I494">
            <v>611</v>
          </cell>
          <cell r="J494" t="str">
            <v>CARTÃO</v>
          </cell>
          <cell r="K494">
            <v>15387.23</v>
          </cell>
        </row>
        <row r="495">
          <cell r="E495">
            <v>1171196</v>
          </cell>
          <cell r="F495">
            <v>1101941</v>
          </cell>
          <cell r="G495">
            <v>29115396</v>
          </cell>
          <cell r="H495" t="str">
            <v>COLEGIO ESTADUAL DE TEMPO INTEGRAL JOAO FRANCISCO DA SILVA</v>
          </cell>
          <cell r="I495">
            <v>645</v>
          </cell>
          <cell r="J495" t="str">
            <v>CARTÃO</v>
          </cell>
          <cell r="K495">
            <v>15387.23</v>
          </cell>
        </row>
        <row r="496">
          <cell r="E496">
            <v>1179128</v>
          </cell>
          <cell r="F496">
            <v>1105575</v>
          </cell>
          <cell r="G496">
            <v>29126550</v>
          </cell>
          <cell r="H496" t="str">
            <v>COLEGIO ESTADUAL INDIGENA FLORENTINO DOMINGOS DE ANDRADE</v>
          </cell>
          <cell r="I496">
            <v>264</v>
          </cell>
          <cell r="J496" t="str">
            <v>CARTÃO</v>
          </cell>
          <cell r="K496">
            <v>6411.3450000000003</v>
          </cell>
        </row>
        <row r="497">
          <cell r="E497">
            <v>1178319</v>
          </cell>
          <cell r="F497">
            <v>1105544</v>
          </cell>
          <cell r="G497">
            <v>29599601</v>
          </cell>
          <cell r="H497" t="str">
            <v>COLEGIO ESTADUAL INDIGENA JOSE ZACARIAS</v>
          </cell>
          <cell r="I497">
            <v>527</v>
          </cell>
          <cell r="J497" t="str">
            <v>CARTÃO</v>
          </cell>
          <cell r="K497">
            <v>7693.6149999999998</v>
          </cell>
        </row>
        <row r="498">
          <cell r="E498">
            <v>1179131</v>
          </cell>
          <cell r="F498">
            <v>9999999</v>
          </cell>
          <cell r="G498">
            <v>29463980</v>
          </cell>
          <cell r="H498" t="str">
            <v>COLEGIO ESTADUAL INDIGENA KIRIRI INDIO FELIZ</v>
          </cell>
          <cell r="I498">
            <v>271</v>
          </cell>
          <cell r="J498" t="str">
            <v>CARTÃO</v>
          </cell>
          <cell r="K498">
            <v>6411.3450000000003</v>
          </cell>
        </row>
        <row r="499">
          <cell r="E499">
            <v>1178443</v>
          </cell>
          <cell r="F499">
            <v>1105604</v>
          </cell>
          <cell r="G499">
            <v>29449340</v>
          </cell>
          <cell r="H499" t="str">
            <v>COLEGIO ESTADUAL INDIGENA TUXA CACIQUE RAUL VALERIO DE OLIVEIRA</v>
          </cell>
          <cell r="I499">
            <v>315</v>
          </cell>
          <cell r="J499" t="str">
            <v>CARTÃO</v>
          </cell>
          <cell r="K499">
            <v>12822.69</v>
          </cell>
        </row>
        <row r="500">
          <cell r="E500">
            <v>1179120</v>
          </cell>
          <cell r="F500">
            <v>1105581</v>
          </cell>
          <cell r="G500">
            <v>29117194</v>
          </cell>
          <cell r="H500" t="str">
            <v>COLEGIO ESTADUAL INDIGENA DOM JACKSON BERENGUER PRADO</v>
          </cell>
          <cell r="I500">
            <v>395</v>
          </cell>
          <cell r="J500" t="str">
            <v>CARTÃO</v>
          </cell>
          <cell r="K500">
            <v>6411.3450000000003</v>
          </cell>
        </row>
        <row r="501">
          <cell r="E501">
            <v>1108753</v>
          </cell>
          <cell r="F501">
            <v>1101207</v>
          </cell>
          <cell r="G501">
            <v>29156211</v>
          </cell>
          <cell r="H501" t="str">
            <v>COLEGIO ESTADUAL DE TEMPO INTEGRAL DUQUE DE CAXIAS</v>
          </cell>
          <cell r="I501">
            <v>1207</v>
          </cell>
          <cell r="J501" t="str">
            <v>CARTÃO</v>
          </cell>
          <cell r="K501">
            <v>55959.65</v>
          </cell>
        </row>
        <row r="502">
          <cell r="E502">
            <v>1178221</v>
          </cell>
          <cell r="F502">
            <v>1105533</v>
          </cell>
          <cell r="G502">
            <v>29446740</v>
          </cell>
          <cell r="H502" t="str">
            <v>COLEGIO ESTADUAL DE TEMPO INTEGRAL ANTONIO DA COSTA BRITO</v>
          </cell>
          <cell r="I502">
            <v>855</v>
          </cell>
          <cell r="J502" t="str">
            <v>CARTÃO</v>
          </cell>
          <cell r="K502">
            <v>20516.305</v>
          </cell>
        </row>
        <row r="503">
          <cell r="E503">
            <v>1107927</v>
          </cell>
          <cell r="F503">
            <v>1101111</v>
          </cell>
          <cell r="G503">
            <v>29149835</v>
          </cell>
          <cell r="H503" t="str">
            <v>CENTRO TERRITORIAL DE EDUC.PROFISS. DO LITORAL NORTE E AGRESTE BAIANO</v>
          </cell>
          <cell r="I503">
            <v>2011</v>
          </cell>
          <cell r="J503" t="str">
            <v>CARTÃO</v>
          </cell>
          <cell r="K503">
            <v>41032.61</v>
          </cell>
        </row>
        <row r="504">
          <cell r="E504">
            <v>1176092</v>
          </cell>
          <cell r="F504">
            <v>1101139</v>
          </cell>
          <cell r="G504">
            <v>29150450</v>
          </cell>
          <cell r="H504" t="str">
            <v>COLEGIO DA POLICIA MILITAR - CPM PROFESSOR CARLOS ROSA</v>
          </cell>
          <cell r="I504">
            <v>1146</v>
          </cell>
          <cell r="J504" t="str">
            <v>CARTÃO</v>
          </cell>
          <cell r="K504">
            <v>11979.825000000001</v>
          </cell>
        </row>
        <row r="505">
          <cell r="E505">
            <v>1107773</v>
          </cell>
          <cell r="F505">
            <v>1101098</v>
          </cell>
          <cell r="G505">
            <v>29150310</v>
          </cell>
          <cell r="H505" t="str">
            <v>COLEGIO ESTADUAL BRAZILINO VIEGAS</v>
          </cell>
          <cell r="I505">
            <v>1427</v>
          </cell>
          <cell r="J505" t="str">
            <v>CARTÃO</v>
          </cell>
          <cell r="K505">
            <v>11979.825000000001</v>
          </cell>
        </row>
        <row r="506">
          <cell r="E506">
            <v>1135637</v>
          </cell>
          <cell r="F506">
            <v>1101121</v>
          </cell>
          <cell r="G506">
            <v>29150418</v>
          </cell>
          <cell r="H506" t="str">
            <v>COLEGIO ESTADUAL DE ALAGOINHAS</v>
          </cell>
          <cell r="I506">
            <v>781</v>
          </cell>
          <cell r="J506" t="str">
            <v>CARTÃO</v>
          </cell>
          <cell r="K506">
            <v>20516.305</v>
          </cell>
        </row>
        <row r="507">
          <cell r="E507">
            <v>1176465</v>
          </cell>
          <cell r="F507">
            <v>1101142</v>
          </cell>
          <cell r="G507">
            <v>29395712</v>
          </cell>
          <cell r="H507" t="str">
            <v>COLEGIO ESTADUAL DEPUTADO LUIS EDUARDO MAGALHAES</v>
          </cell>
          <cell r="I507">
            <v>522</v>
          </cell>
          <cell r="J507" t="str">
            <v>CARTÃO</v>
          </cell>
          <cell r="K507">
            <v>15387.23</v>
          </cell>
        </row>
        <row r="508">
          <cell r="E508">
            <v>1107986</v>
          </cell>
          <cell r="F508">
            <v>1101116</v>
          </cell>
          <cell r="G508">
            <v>29149878</v>
          </cell>
          <cell r="H508" t="str">
            <v>COLEGIO ESTADUAL DOUTOR MAGALHAES NETO</v>
          </cell>
          <cell r="I508">
            <v>205</v>
          </cell>
          <cell r="J508" t="str">
            <v>CARTÃO</v>
          </cell>
          <cell r="K508">
            <v>10258.15</v>
          </cell>
        </row>
        <row r="509">
          <cell r="E509">
            <v>1178266</v>
          </cell>
          <cell r="F509">
            <v>1105507</v>
          </cell>
          <cell r="G509">
            <v>29456800</v>
          </cell>
          <cell r="H509" t="str">
            <v>COLEGIO ESTADUAL DO CAMPO JOAO CARLOS MEIRELES PAULILO</v>
          </cell>
          <cell r="I509">
            <v>253</v>
          </cell>
          <cell r="J509" t="str">
            <v>CARTÃO</v>
          </cell>
          <cell r="K509">
            <v>12822.69</v>
          </cell>
        </row>
        <row r="510">
          <cell r="E510">
            <v>1178440</v>
          </cell>
          <cell r="F510">
            <v>1105591</v>
          </cell>
          <cell r="G510">
            <v>29999812</v>
          </cell>
          <cell r="H510" t="str">
            <v>COLEGIO ESTADUAL DO CAMPO LEONCIO PEREIRA DOS SANTOS</v>
          </cell>
          <cell r="I510">
            <v>230</v>
          </cell>
          <cell r="J510" t="str">
            <v>CARTÃO</v>
          </cell>
          <cell r="K510">
            <v>5129.0749999999998</v>
          </cell>
        </row>
        <row r="511">
          <cell r="E511">
            <v>1108028</v>
          </cell>
          <cell r="F511">
            <v>1101120</v>
          </cell>
          <cell r="G511">
            <v>29150663</v>
          </cell>
          <cell r="H511" t="str">
            <v>COLEGIO ESTADUAL MARIA JOSE BASTOS SILVA</v>
          </cell>
          <cell r="I511">
            <v>822</v>
          </cell>
          <cell r="J511" t="str">
            <v>CARTÃO</v>
          </cell>
          <cell r="K511">
            <v>10258.1525</v>
          </cell>
        </row>
        <row r="512">
          <cell r="E512">
            <v>1169809</v>
          </cell>
          <cell r="F512">
            <v>1101134</v>
          </cell>
          <cell r="G512">
            <v>29150442</v>
          </cell>
          <cell r="H512" t="str">
            <v>COLEGIO ESTADUAL SAO FRANCISCO</v>
          </cell>
          <cell r="I512">
            <v>930</v>
          </cell>
          <cell r="J512" t="str">
            <v>CARTÃO</v>
          </cell>
          <cell r="K512">
            <v>10258.1525</v>
          </cell>
        </row>
        <row r="513">
          <cell r="E513">
            <v>1177089</v>
          </cell>
          <cell r="F513">
            <v>1101143</v>
          </cell>
          <cell r="G513">
            <v>29417163</v>
          </cell>
          <cell r="H513" t="str">
            <v>COLEGIO MODELO LUIS EDUARDO MAGALHAES</v>
          </cell>
          <cell r="I513">
            <v>1070</v>
          </cell>
          <cell r="J513" t="str">
            <v>CARTÃO</v>
          </cell>
          <cell r="K513">
            <v>35939.475000000006</v>
          </cell>
        </row>
        <row r="514">
          <cell r="E514">
            <v>1105207</v>
          </cell>
          <cell r="F514">
            <v>1101095</v>
          </cell>
          <cell r="G514">
            <v>29150370</v>
          </cell>
          <cell r="H514" t="str">
            <v>ESCOLA DOS RODOVIARIOS</v>
          </cell>
          <cell r="I514">
            <v>573</v>
          </cell>
          <cell r="J514" t="str">
            <v>CARTÃO</v>
          </cell>
          <cell r="K514">
            <v>7693.6149999999998</v>
          </cell>
        </row>
        <row r="515">
          <cell r="E515">
            <v>1107960</v>
          </cell>
          <cell r="F515">
            <v>1101114</v>
          </cell>
          <cell r="G515">
            <v>29150191</v>
          </cell>
          <cell r="H515" t="str">
            <v>ESCOLA ESTADUAL OSCAR CORDEIRO</v>
          </cell>
          <cell r="I515">
            <v>530</v>
          </cell>
          <cell r="J515" t="str">
            <v>CARTÃO</v>
          </cell>
          <cell r="K515">
            <v>7693.6149999999998</v>
          </cell>
        </row>
        <row r="516">
          <cell r="E516">
            <v>1107862</v>
          </cell>
          <cell r="F516">
            <v>1101105</v>
          </cell>
          <cell r="G516">
            <v>29150590</v>
          </cell>
          <cell r="H516" t="str">
            <v>ESCOLA PROFESSOR JULIO LEAL ARAUJO</v>
          </cell>
          <cell r="I516">
            <v>268</v>
          </cell>
          <cell r="J516" t="str">
            <v>CARTÃO</v>
          </cell>
          <cell r="K516">
            <v>6411.3450000000003</v>
          </cell>
        </row>
        <row r="517">
          <cell r="E517">
            <v>1107730</v>
          </cell>
          <cell r="F517">
            <v>1101144</v>
          </cell>
          <cell r="G517">
            <v>29151651</v>
          </cell>
          <cell r="H517" t="str">
            <v>COLEGIO ESTADUAL DE TEMPO INTEGRAL DE ITAMIRA</v>
          </cell>
          <cell r="I517">
            <v>397</v>
          </cell>
          <cell r="J517" t="str">
            <v>CARTÃO</v>
          </cell>
          <cell r="K517">
            <v>12822.69</v>
          </cell>
        </row>
        <row r="518">
          <cell r="E518">
            <v>1107749</v>
          </cell>
          <cell r="F518">
            <v>1101145</v>
          </cell>
          <cell r="G518">
            <v>29151554</v>
          </cell>
          <cell r="H518" t="str">
            <v>COLEGIO ESTADUAL DE TEMPO INTEGRAL PROF AUREA DOS HUMILDES OLIVEIRA</v>
          </cell>
          <cell r="I518">
            <v>314</v>
          </cell>
          <cell r="J518" t="str">
            <v>CARTÃO</v>
          </cell>
          <cell r="K518">
            <v>12822.69</v>
          </cell>
        </row>
        <row r="519">
          <cell r="E519">
            <v>1179312</v>
          </cell>
          <cell r="F519">
            <v>9999999</v>
          </cell>
          <cell r="G519">
            <v>29461464</v>
          </cell>
          <cell r="H519" t="str">
            <v>COLEGIO ESTADUAL DE TEMPO INTEGRAL JOSE VICENTE LEAL</v>
          </cell>
          <cell r="I519">
            <v>683</v>
          </cell>
          <cell r="J519" t="str">
            <v>CARTÃO</v>
          </cell>
          <cell r="K519">
            <v>15387.23</v>
          </cell>
        </row>
        <row r="520">
          <cell r="E520">
            <v>1179439</v>
          </cell>
          <cell r="F520">
            <v>9999999</v>
          </cell>
          <cell r="G520">
            <v>29465400</v>
          </cell>
          <cell r="H520" t="str">
            <v>COLEGIO ESTADUAL DE TEMPO INTEGRAL PROFESSORA MARIA DO CARMO SANTANA</v>
          </cell>
          <cell r="I520">
            <v>571</v>
          </cell>
          <cell r="J520" t="str">
            <v>CARTÃO</v>
          </cell>
          <cell r="K520">
            <v>15387.23</v>
          </cell>
        </row>
        <row r="521">
          <cell r="E521">
            <v>1108656</v>
          </cell>
          <cell r="F521">
            <v>1101155</v>
          </cell>
          <cell r="G521">
            <v>29155401</v>
          </cell>
          <cell r="H521" t="str">
            <v>COL EST DO CAMPO DE TEMPO INTEGRAL DR JOSE ANTONIO DE ARAUJO PIMENTA</v>
          </cell>
          <cell r="I521">
            <v>696</v>
          </cell>
          <cell r="J521" t="str">
            <v>CARTÃO</v>
          </cell>
          <cell r="K521">
            <v>15387.23</v>
          </cell>
        </row>
        <row r="522">
          <cell r="E522">
            <v>1108648</v>
          </cell>
          <cell r="F522">
            <v>1101159</v>
          </cell>
          <cell r="G522">
            <v>29158605</v>
          </cell>
          <cell r="H522" t="str">
            <v>CENTRO EST DE EDUC PROF CONT E GEST DO N BAIANO PEDRO RIBEIRO PESSOA</v>
          </cell>
          <cell r="I522">
            <v>1717</v>
          </cell>
          <cell r="J522" t="str">
            <v>CARTÃO</v>
          </cell>
          <cell r="K522">
            <v>35903.53</v>
          </cell>
        </row>
        <row r="523">
          <cell r="E523">
            <v>1108591</v>
          </cell>
          <cell r="F523">
            <v>1101157</v>
          </cell>
          <cell r="G523">
            <v>29158893</v>
          </cell>
          <cell r="H523" t="str">
            <v>COLEGIO ESTADUAL DE TEMPO INTEGRAL DE CATU</v>
          </cell>
          <cell r="I523">
            <v>1032</v>
          </cell>
          <cell r="J523" t="str">
            <v>CARTÃO</v>
          </cell>
          <cell r="K523">
            <v>23959.65</v>
          </cell>
        </row>
        <row r="524">
          <cell r="E524">
            <v>1108729</v>
          </cell>
          <cell r="F524">
            <v>1101163</v>
          </cell>
          <cell r="G524">
            <v>29158850</v>
          </cell>
          <cell r="H524" t="str">
            <v>COLEGIO ESTADUAL DOUTOR ANTONIO CARLOS MAGALHAES</v>
          </cell>
          <cell r="I524">
            <v>166</v>
          </cell>
          <cell r="J524" t="str">
            <v>CARTÃO</v>
          </cell>
          <cell r="K524">
            <v>10258.15</v>
          </cell>
        </row>
        <row r="525">
          <cell r="E525">
            <v>1108524</v>
          </cell>
          <cell r="F525">
            <v>1101201</v>
          </cell>
          <cell r="G525">
            <v>29155673</v>
          </cell>
          <cell r="H525" t="str">
            <v>CENTRO INTEGRADO DE EDUCACAO DO CONDE</v>
          </cell>
          <cell r="I525">
            <v>988</v>
          </cell>
          <cell r="J525" t="str">
            <v>CARTÃO</v>
          </cell>
          <cell r="K525">
            <v>20516.305</v>
          </cell>
        </row>
        <row r="526">
          <cell r="E526">
            <v>1108532</v>
          </cell>
          <cell r="F526">
            <v>1101202</v>
          </cell>
          <cell r="G526">
            <v>29155894</v>
          </cell>
          <cell r="H526" t="str">
            <v>COLEGIO ESTADUAL CELSO MENDES DE LIMA</v>
          </cell>
          <cell r="I526">
            <v>290</v>
          </cell>
          <cell r="J526" t="str">
            <v>CARTÃO</v>
          </cell>
          <cell r="K526">
            <v>12822.69</v>
          </cell>
        </row>
        <row r="527">
          <cell r="E527">
            <v>1114613</v>
          </cell>
          <cell r="F527">
            <v>1101888</v>
          </cell>
          <cell r="G527">
            <v>29153190</v>
          </cell>
          <cell r="H527" t="str">
            <v>COLEGIO ESTADUAL DE TEMPO INTEGRAL EUDOXIA MARIA</v>
          </cell>
          <cell r="I527">
            <v>907</v>
          </cell>
          <cell r="J527" t="str">
            <v>CARTÃO</v>
          </cell>
          <cell r="K527">
            <v>20516.305</v>
          </cell>
        </row>
        <row r="528">
          <cell r="E528">
            <v>1179222</v>
          </cell>
          <cell r="F528">
            <v>9999999</v>
          </cell>
          <cell r="G528">
            <v>29456495</v>
          </cell>
          <cell r="H528" t="str">
            <v>COLEGIO ESTADUAL PROFESSORA IVANECK MARIA AGUIAR COSTA</v>
          </cell>
          <cell r="I528">
            <v>534</v>
          </cell>
          <cell r="J528" t="str">
            <v>CARTÃO</v>
          </cell>
          <cell r="K528">
            <v>15387.23</v>
          </cell>
        </row>
        <row r="529">
          <cell r="E529">
            <v>1176401</v>
          </cell>
          <cell r="F529">
            <v>1101214</v>
          </cell>
          <cell r="G529">
            <v>29373280</v>
          </cell>
          <cell r="H529" t="str">
            <v>COLEGIO ESTADUAL DE TEMPO INTEGRAL CELINA SARAIVA</v>
          </cell>
          <cell r="I529">
            <v>1483</v>
          </cell>
          <cell r="J529" t="str">
            <v>CARTÃO</v>
          </cell>
          <cell r="K529">
            <v>23959.65</v>
          </cell>
        </row>
        <row r="530">
          <cell r="E530">
            <v>1178251</v>
          </cell>
          <cell r="F530">
            <v>1105490</v>
          </cell>
          <cell r="G530">
            <v>29456606</v>
          </cell>
          <cell r="H530" t="str">
            <v>COLEGIO ESTADUAL DO CAMPO MARIA MENDES DE SOUZA</v>
          </cell>
          <cell r="I530">
            <v>159</v>
          </cell>
          <cell r="J530" t="str">
            <v>CARTÃO</v>
          </cell>
          <cell r="K530">
            <v>10258.15</v>
          </cell>
        </row>
        <row r="531">
          <cell r="E531">
            <v>1179754</v>
          </cell>
          <cell r="F531">
            <v>9999999</v>
          </cell>
          <cell r="G531">
            <v>29487900</v>
          </cell>
          <cell r="H531" t="str">
            <v>CENTRO REG. INT. TECNOLOGICA-CEMIT LITORAL NORTE E AGRESTE BAIANO</v>
          </cell>
          <cell r="I531">
            <v>866</v>
          </cell>
          <cell r="J531" t="str">
            <v>CARTÃO</v>
          </cell>
          <cell r="K531">
            <v>20516.305</v>
          </cell>
        </row>
        <row r="532">
          <cell r="E532">
            <v>1178078</v>
          </cell>
          <cell r="F532">
            <v>1104509</v>
          </cell>
          <cell r="G532">
            <v>29430305</v>
          </cell>
          <cell r="H532" t="str">
            <v>COLEGIO EST DE TEMPO INTEGRAL PROFESSORA SIMONE SIMOES NERI</v>
          </cell>
          <cell r="I532">
            <v>1281</v>
          </cell>
          <cell r="J532" t="str">
            <v>CARTÃO</v>
          </cell>
          <cell r="K532">
            <v>23959.65</v>
          </cell>
        </row>
        <row r="533">
          <cell r="E533">
            <v>1133936</v>
          </cell>
          <cell r="F533">
            <v>1103804</v>
          </cell>
          <cell r="G533">
            <v>29159318</v>
          </cell>
          <cell r="H533" t="str">
            <v>COLEGIO ESTADUAL PROFESSOR CARLOS SANTANA</v>
          </cell>
          <cell r="I533">
            <v>339</v>
          </cell>
          <cell r="J533" t="str">
            <v>CARTÃO</v>
          </cell>
          <cell r="K533">
            <v>12822.69</v>
          </cell>
        </row>
        <row r="534">
          <cell r="E534">
            <v>1179315</v>
          </cell>
          <cell r="F534">
            <v>9999999</v>
          </cell>
          <cell r="G534">
            <v>29459915</v>
          </cell>
          <cell r="H534" t="str">
            <v>COLEGIO ESTADUAL DO CAMPO PROFESSORA MARIA FREIRE ANUNCIACAO SILVA</v>
          </cell>
          <cell r="I534">
            <v>772</v>
          </cell>
          <cell r="J534" t="str">
            <v>CARTÃO</v>
          </cell>
          <cell r="K534">
            <v>20516.305</v>
          </cell>
        </row>
        <row r="535">
          <cell r="E535">
            <v>1143494</v>
          </cell>
          <cell r="F535">
            <v>1101897</v>
          </cell>
          <cell r="G535">
            <v>29129435</v>
          </cell>
          <cell r="H535" t="str">
            <v>COLEGIO ESTADUAL UIRASSU DE ASSIS BATISTA</v>
          </cell>
          <cell r="I535">
            <v>676</v>
          </cell>
          <cell r="J535" t="str">
            <v>CARTÃO</v>
          </cell>
          <cell r="K535">
            <v>15387.23</v>
          </cell>
        </row>
        <row r="536">
          <cell r="E536">
            <v>1108141</v>
          </cell>
          <cell r="F536">
            <v>1101222</v>
          </cell>
          <cell r="G536">
            <v>29157536</v>
          </cell>
          <cell r="H536" t="str">
            <v>COLEGIO ESTADUAL DOUTOR LUIZ VIANA FILHO</v>
          </cell>
          <cell r="I536">
            <v>426</v>
          </cell>
          <cell r="J536" t="str">
            <v>CARTÃO</v>
          </cell>
          <cell r="K536">
            <v>12822.69</v>
          </cell>
        </row>
        <row r="537">
          <cell r="E537">
            <v>1178259</v>
          </cell>
          <cell r="F537">
            <v>1105500</v>
          </cell>
          <cell r="G537">
            <v>29848873</v>
          </cell>
          <cell r="H537" t="str">
            <v>COLEGIO ESTADUAL ACELINA DANTAS DA SILVA</v>
          </cell>
          <cell r="I537">
            <v>346</v>
          </cell>
          <cell r="J537" t="str">
            <v>CARTÃO</v>
          </cell>
          <cell r="K537">
            <v>12822.69</v>
          </cell>
        </row>
        <row r="538">
          <cell r="E538">
            <v>1115229</v>
          </cell>
          <cell r="F538">
            <v>1101910</v>
          </cell>
          <cell r="G538">
            <v>29131553</v>
          </cell>
          <cell r="H538" t="str">
            <v>COLEGIO EST DE TEMPO INTEGRAL PROFESSORA NINALVA MARIA PARAIZO SILVA</v>
          </cell>
          <cell r="I538">
            <v>1320</v>
          </cell>
          <cell r="J538" t="str">
            <v>CARTÃO</v>
          </cell>
          <cell r="K538">
            <v>23959.65</v>
          </cell>
        </row>
        <row r="539">
          <cell r="E539">
            <v>1160186</v>
          </cell>
          <cell r="F539">
            <v>1101251</v>
          </cell>
          <cell r="G539">
            <v>29104505</v>
          </cell>
          <cell r="H539" t="str">
            <v>COLEGIO ESTADUAL ELIEL MARTINS</v>
          </cell>
          <cell r="I539">
            <v>291</v>
          </cell>
          <cell r="J539" t="str">
            <v>CARTÃO</v>
          </cell>
          <cell r="K539">
            <v>12822.69</v>
          </cell>
        </row>
        <row r="540">
          <cell r="E540">
            <v>1108222</v>
          </cell>
          <cell r="F540">
            <v>1101255</v>
          </cell>
          <cell r="G540">
            <v>29104580</v>
          </cell>
          <cell r="H540" t="str">
            <v>COLEGIO ESTADUAL JOAO BENEVIDES NOGUEIRA</v>
          </cell>
          <cell r="I540">
            <v>230</v>
          </cell>
          <cell r="J540" t="str">
            <v>CARTÃO</v>
          </cell>
          <cell r="K540">
            <v>10258.15</v>
          </cell>
        </row>
        <row r="541">
          <cell r="E541">
            <v>1108320</v>
          </cell>
          <cell r="F541">
            <v>1101263</v>
          </cell>
          <cell r="G541">
            <v>29153964</v>
          </cell>
          <cell r="H541" t="str">
            <v>COLEGIO ESTADUAL DOUTOR JOSE CARVALHO BAPTISTA</v>
          </cell>
          <cell r="I541">
            <v>1162</v>
          </cell>
          <cell r="J541" t="str">
            <v>CARTÃO</v>
          </cell>
          <cell r="K541">
            <v>23959.65</v>
          </cell>
        </row>
        <row r="542">
          <cell r="E542">
            <v>1108311</v>
          </cell>
          <cell r="F542">
            <v>1101262</v>
          </cell>
          <cell r="G542">
            <v>29154618</v>
          </cell>
          <cell r="H542" t="str">
            <v>COLEGIO ESTADUAL MARQUES DE ABRANTES</v>
          </cell>
          <cell r="I542">
            <v>367</v>
          </cell>
          <cell r="J542" t="str">
            <v>CARTÃO</v>
          </cell>
          <cell r="K542">
            <v>12822.69</v>
          </cell>
        </row>
        <row r="543">
          <cell r="E543">
            <v>1108273</v>
          </cell>
          <cell r="F543">
            <v>1101270</v>
          </cell>
          <cell r="G543">
            <v>29154707</v>
          </cell>
          <cell r="H543" t="str">
            <v>COLEGIO DEMOCRATICO ESTADUAL PROFESSOR EDGARD SANTOS</v>
          </cell>
          <cell r="I543">
            <v>657</v>
          </cell>
          <cell r="J543" t="str">
            <v>CARTÃO</v>
          </cell>
          <cell r="K543">
            <v>15387.23</v>
          </cell>
        </row>
        <row r="544">
          <cell r="E544">
            <v>1178077</v>
          </cell>
          <cell r="F544">
            <v>1104557</v>
          </cell>
          <cell r="G544">
            <v>29431530</v>
          </cell>
          <cell r="H544" t="str">
            <v>COLEGIO ESTADUAL LUIZ NAVARRO DE BRITO</v>
          </cell>
          <cell r="I544">
            <v>636</v>
          </cell>
          <cell r="J544" t="str">
            <v>CARTÃO</v>
          </cell>
          <cell r="K544">
            <v>47387.229999999996</v>
          </cell>
        </row>
        <row r="545">
          <cell r="E545">
            <v>1107536</v>
          </cell>
          <cell r="F545">
            <v>1101279</v>
          </cell>
          <cell r="G545">
            <v>29110076</v>
          </cell>
          <cell r="H545" t="str">
            <v>COLEGIO ESTADUAL DE TEMPO INTEGRAL DE SAO GONCALO DOS CAMPOS</v>
          </cell>
          <cell r="I545">
            <v>1355</v>
          </cell>
          <cell r="J545" t="str">
            <v>CARTÃO</v>
          </cell>
          <cell r="K545">
            <v>55959.65</v>
          </cell>
        </row>
        <row r="546">
          <cell r="E546">
            <v>1105320</v>
          </cell>
          <cell r="F546">
            <v>1101945</v>
          </cell>
          <cell r="G546">
            <v>29089115</v>
          </cell>
          <cell r="H546" t="str">
            <v>COLEGIO ESTADUAL DE AGUA FRIA</v>
          </cell>
          <cell r="I546">
            <v>571</v>
          </cell>
          <cell r="J546" t="str">
            <v>CARTÃO</v>
          </cell>
          <cell r="K546">
            <v>15387.23</v>
          </cell>
        </row>
        <row r="547">
          <cell r="E547">
            <v>1105436</v>
          </cell>
          <cell r="F547">
            <v>1100743</v>
          </cell>
          <cell r="G547">
            <v>29157803</v>
          </cell>
          <cell r="H547" t="str">
            <v>COLEGIO ESTADUAL DE TEMPO INTEGRAL AMELIA RODRIGUES</v>
          </cell>
          <cell r="I547">
            <v>1253</v>
          </cell>
          <cell r="J547" t="str">
            <v>CARTÃO</v>
          </cell>
          <cell r="K547">
            <v>23959.65</v>
          </cell>
        </row>
        <row r="548">
          <cell r="E548">
            <v>1105584</v>
          </cell>
          <cell r="F548">
            <v>1100756</v>
          </cell>
          <cell r="G548">
            <v>29089964</v>
          </cell>
          <cell r="H548" t="str">
            <v>COLEGIO ESTADUAL DE TEMPO INTEGRAL ARTHUR VIEIRA DE OLIVEIRA</v>
          </cell>
          <cell r="I548">
            <v>443</v>
          </cell>
          <cell r="J548" t="str">
            <v>CARTÃO</v>
          </cell>
          <cell r="K548">
            <v>12822.69</v>
          </cell>
        </row>
        <row r="549">
          <cell r="E549">
            <v>1105460</v>
          </cell>
          <cell r="F549">
            <v>1100767</v>
          </cell>
          <cell r="G549">
            <v>29090350</v>
          </cell>
          <cell r="H549" t="str">
            <v>COLEGIO EST DO CAMPO DE TEMPO INT GENIVALDO DE ALMEIDA BRANDAO</v>
          </cell>
          <cell r="I549">
            <v>349</v>
          </cell>
          <cell r="J549" t="str">
            <v>CARTÃO</v>
          </cell>
          <cell r="K549">
            <v>12822.69</v>
          </cell>
        </row>
        <row r="550">
          <cell r="E550">
            <v>1105568</v>
          </cell>
          <cell r="F550">
            <v>1100822</v>
          </cell>
          <cell r="G550">
            <v>29090865</v>
          </cell>
          <cell r="H550" t="str">
            <v>COLEGIO ESTADUAL DE TEMPO INTEGRAL DE CONCEICAO DA FEIRA</v>
          </cell>
          <cell r="I550">
            <v>1038</v>
          </cell>
          <cell r="J550" t="str">
            <v>CARTÃO</v>
          </cell>
          <cell r="K550">
            <v>23959.65</v>
          </cell>
        </row>
        <row r="551">
          <cell r="E551">
            <v>1105266</v>
          </cell>
          <cell r="F551">
            <v>1100830</v>
          </cell>
          <cell r="G551">
            <v>29091470</v>
          </cell>
          <cell r="H551" t="str">
            <v>COLEGIO ESTADUAL DE TEMPO INTEGRAL CONCEICAO DO JACUIPE</v>
          </cell>
          <cell r="I551">
            <v>2116</v>
          </cell>
          <cell r="J551" t="str">
            <v>CARTÃO</v>
          </cell>
          <cell r="K551">
            <v>41032.61</v>
          </cell>
        </row>
        <row r="552">
          <cell r="E552">
            <v>1105169</v>
          </cell>
          <cell r="F552">
            <v>1100842</v>
          </cell>
          <cell r="G552">
            <v>29092191</v>
          </cell>
          <cell r="H552" t="str">
            <v>COLEGIO ESTADUAL DE TEMPO INTEGRAL DOM PEDRO II</v>
          </cell>
          <cell r="I552">
            <v>1018</v>
          </cell>
          <cell r="J552" t="str">
            <v>CARTÃO</v>
          </cell>
          <cell r="K552">
            <v>23959.65</v>
          </cell>
        </row>
        <row r="553">
          <cell r="E553">
            <v>1105100</v>
          </cell>
          <cell r="F553">
            <v>1100844</v>
          </cell>
          <cell r="G553">
            <v>29092213</v>
          </cell>
          <cell r="H553" t="str">
            <v>COLEGIO ESTADUAL DO CAMPO PROFESSOR JOSE WALDOMIRO SANTOS DA CONCEICAO</v>
          </cell>
          <cell r="I553">
            <v>410</v>
          </cell>
          <cell r="J553" t="str">
            <v>CARTÃO</v>
          </cell>
          <cell r="K553">
            <v>12822.69</v>
          </cell>
        </row>
        <row r="554">
          <cell r="E554">
            <v>1142994</v>
          </cell>
          <cell r="F554">
            <v>1100646</v>
          </cell>
          <cell r="G554">
            <v>29093295</v>
          </cell>
          <cell r="H554" t="str">
            <v>CENTRO DE ENSINO E CULTURA DR EDUARDO FROES DA MOTTA</v>
          </cell>
          <cell r="I554">
            <v>239</v>
          </cell>
          <cell r="J554" t="str">
            <v>CARTÃO</v>
          </cell>
          <cell r="K554">
            <v>10258.15</v>
          </cell>
        </row>
        <row r="555">
          <cell r="E555">
            <v>1160607</v>
          </cell>
          <cell r="F555">
            <v>1100677</v>
          </cell>
          <cell r="G555">
            <v>29093341</v>
          </cell>
          <cell r="H555" t="str">
            <v>COLÉGIO ESTADUAL DO CAMPO DE TEMPO INTEGRAL CÔNEGO CUPERTINO DE LACERDA</v>
          </cell>
          <cell r="I555">
            <v>351</v>
          </cell>
          <cell r="J555" t="str">
            <v>CARTÃO</v>
          </cell>
          <cell r="K555">
            <v>12822.69</v>
          </cell>
        </row>
        <row r="556">
          <cell r="E556">
            <v>1105797</v>
          </cell>
          <cell r="F556">
            <v>9999999</v>
          </cell>
          <cell r="G556">
            <v>29432960</v>
          </cell>
          <cell r="H556" t="str">
            <v>CENTRO ESTADUAL DE EDUCACAO PROFISSIONAL AUREO DE OLIVEIRA FILHO</v>
          </cell>
          <cell r="I556">
            <v>1381</v>
          </cell>
          <cell r="J556" t="str">
            <v>CARTÃO</v>
          </cell>
          <cell r="K556">
            <v>23959.65</v>
          </cell>
        </row>
        <row r="557">
          <cell r="E557">
            <v>1105975</v>
          </cell>
          <cell r="F557">
            <v>1100658</v>
          </cell>
          <cell r="G557">
            <v>29093520</v>
          </cell>
          <cell r="H557" t="str">
            <v>CENTRO EST DE EDUCACAO PROFISSIONAL EM SAUDE DO CENTRO BAIANO</v>
          </cell>
          <cell r="I557">
            <v>1678</v>
          </cell>
          <cell r="J557" t="str">
            <v>CARTÃO</v>
          </cell>
          <cell r="K557">
            <v>53855.294999999998</v>
          </cell>
        </row>
        <row r="558">
          <cell r="E558">
            <v>1105754</v>
          </cell>
          <cell r="F558">
            <v>1100654</v>
          </cell>
          <cell r="G558">
            <v>29093457</v>
          </cell>
          <cell r="H558" t="str">
            <v>CENTRO INTEGRADO DE EDUCACAO ASSIS CHATEAUBRIAND</v>
          </cell>
          <cell r="I558">
            <v>3497</v>
          </cell>
          <cell r="J558" t="str">
            <v>CARTÃO</v>
          </cell>
          <cell r="K558">
            <v>46161.684999999998</v>
          </cell>
        </row>
        <row r="559">
          <cell r="E559">
            <v>1163894</v>
          </cell>
          <cell r="F559">
            <v>1100683</v>
          </cell>
          <cell r="G559">
            <v>29097509</v>
          </cell>
          <cell r="H559" t="str">
            <v>CENTRO TERRITORIAL DE EDUCACAO PROFISSIONAL DO PORTAL DO SERTAO</v>
          </cell>
          <cell r="I559">
            <v>522</v>
          </cell>
          <cell r="J559" t="str">
            <v>CARTÃO</v>
          </cell>
          <cell r="K559">
            <v>15387.23</v>
          </cell>
        </row>
        <row r="560">
          <cell r="E560">
            <v>1105878</v>
          </cell>
          <cell r="F560">
            <v>1100678</v>
          </cell>
          <cell r="G560">
            <v>29093317</v>
          </cell>
          <cell r="H560" t="str">
            <v>COLEGIO DA POLICIA MILITAR CPM DIVA PORTELA</v>
          </cell>
          <cell r="I560">
            <v>977</v>
          </cell>
          <cell r="J560" t="str">
            <v>CARTÃO</v>
          </cell>
          <cell r="K560">
            <v>10258.1525</v>
          </cell>
        </row>
        <row r="561">
          <cell r="E561">
            <v>1106645</v>
          </cell>
          <cell r="F561">
            <v>1100674</v>
          </cell>
          <cell r="G561">
            <v>29095166</v>
          </cell>
          <cell r="H561" t="str">
            <v>COLEGIO ESTADUAL DE TEMPO INTEGRAL CAROLINA MARIA DE JESUS</v>
          </cell>
          <cell r="I561">
            <v>1922</v>
          </cell>
          <cell r="J561" t="str">
            <v>CARTÃO</v>
          </cell>
          <cell r="K561">
            <v>35903.53</v>
          </cell>
        </row>
        <row r="562">
          <cell r="E562">
            <v>1106386</v>
          </cell>
          <cell r="F562">
            <v>1100671</v>
          </cell>
          <cell r="G562">
            <v>29094100</v>
          </cell>
          <cell r="H562" t="str">
            <v>COLEGIO ESTADUAL DE TEMPO INTEGRAL DE FEIRA DE SANTANA</v>
          </cell>
          <cell r="I562">
            <v>1574</v>
          </cell>
          <cell r="J562" t="str">
            <v>CARTÃO</v>
          </cell>
          <cell r="K562">
            <v>35903.53</v>
          </cell>
        </row>
        <row r="563">
          <cell r="E563">
            <v>1178137</v>
          </cell>
          <cell r="F563">
            <v>1105426</v>
          </cell>
          <cell r="G563">
            <v>29441633</v>
          </cell>
          <cell r="H563" t="str">
            <v>COLEGIO ESTADUAL DO CAMPO DE JAGUARA</v>
          </cell>
          <cell r="I563">
            <v>161</v>
          </cell>
          <cell r="J563" t="str">
            <v>CARTÃO</v>
          </cell>
          <cell r="K563">
            <v>10258.15</v>
          </cell>
        </row>
        <row r="564">
          <cell r="E564">
            <v>1105932</v>
          </cell>
          <cell r="F564">
            <v>1100681</v>
          </cell>
          <cell r="G564">
            <v>29096847</v>
          </cell>
          <cell r="H564" t="str">
            <v>COLEGIO ESTADUAL DO CAMPO EDIVALDO MACHADO BOAVENTURA</v>
          </cell>
          <cell r="I564">
            <v>240</v>
          </cell>
          <cell r="J564" t="str">
            <v>CARTÃO</v>
          </cell>
          <cell r="K564">
            <v>5129.0749999999998</v>
          </cell>
        </row>
        <row r="565">
          <cell r="E565">
            <v>1106394</v>
          </cell>
          <cell r="F565">
            <v>1100715</v>
          </cell>
          <cell r="G565">
            <v>29095239</v>
          </cell>
          <cell r="H565" t="str">
            <v>COLEGIO ESTADUAL DO CAMPO JOAO BAPTISTA CARNEIRO</v>
          </cell>
          <cell r="I565">
            <v>444</v>
          </cell>
          <cell r="J565" t="str">
            <v>CARTÃO</v>
          </cell>
          <cell r="K565">
            <v>6411.3450000000003</v>
          </cell>
        </row>
        <row r="566">
          <cell r="E566">
            <v>1106718</v>
          </cell>
          <cell r="F566">
            <v>1100652</v>
          </cell>
          <cell r="G566">
            <v>29097703</v>
          </cell>
          <cell r="H566" t="str">
            <v>COLEGIO ESTADUAL DO CAMPO MARIA QUITERIA</v>
          </cell>
          <cell r="I566">
            <v>1100</v>
          </cell>
          <cell r="J566" t="str">
            <v>CARTÃO</v>
          </cell>
          <cell r="K566">
            <v>11979.825000000001</v>
          </cell>
        </row>
        <row r="567">
          <cell r="E567">
            <v>1106211</v>
          </cell>
          <cell r="F567">
            <v>1100672</v>
          </cell>
          <cell r="G567">
            <v>29096596</v>
          </cell>
          <cell r="H567" t="str">
            <v>COLEGIO ESTADUAL DO CAMPO PADRE HENRIQUE ALVES BORGES</v>
          </cell>
          <cell r="I567">
            <v>812</v>
          </cell>
          <cell r="J567" t="str">
            <v>CARTÃO</v>
          </cell>
          <cell r="K567">
            <v>20516.305</v>
          </cell>
        </row>
        <row r="568">
          <cell r="E568">
            <v>1178219</v>
          </cell>
          <cell r="F568">
            <v>1105442</v>
          </cell>
          <cell r="G568">
            <v>29443768</v>
          </cell>
          <cell r="H568" t="str">
            <v>COLEGIO ESTADUAL DOUTOR JAIR SANTOS SILVA</v>
          </cell>
          <cell r="I568">
            <v>385</v>
          </cell>
          <cell r="J568" t="str">
            <v>CARTÃO</v>
          </cell>
          <cell r="K568">
            <v>12822.69</v>
          </cell>
        </row>
        <row r="569">
          <cell r="E569">
            <v>1105886</v>
          </cell>
          <cell r="F569">
            <v>1100664</v>
          </cell>
          <cell r="G569">
            <v>29093660</v>
          </cell>
          <cell r="H569" t="str">
            <v>COLEGIO ESTADUAL DURVALINA CARNEIRO</v>
          </cell>
          <cell r="I569">
            <v>929</v>
          </cell>
          <cell r="J569" t="str">
            <v>CARTÃO</v>
          </cell>
          <cell r="K569">
            <v>10258.1525</v>
          </cell>
        </row>
        <row r="570">
          <cell r="E570">
            <v>1105916</v>
          </cell>
          <cell r="F570">
            <v>1100645</v>
          </cell>
          <cell r="G570">
            <v>29093511</v>
          </cell>
          <cell r="H570" t="str">
            <v>COLEGIO ESTADUAL DE TEMPO INTEGRAL EDITH MACHADO BOAVENTURA</v>
          </cell>
          <cell r="I570">
            <v>1738</v>
          </cell>
          <cell r="J570" t="str">
            <v>CARTÃO</v>
          </cell>
          <cell r="K570">
            <v>35903.53</v>
          </cell>
        </row>
        <row r="571">
          <cell r="E571">
            <v>1105940</v>
          </cell>
          <cell r="F571">
            <v>1100660</v>
          </cell>
          <cell r="G571">
            <v>29094194</v>
          </cell>
          <cell r="H571" t="str">
            <v>COLEGIO ESTADUAL ERNESTO CARNEIRO RIBEIRO</v>
          </cell>
          <cell r="I571">
            <v>774</v>
          </cell>
          <cell r="J571" t="str">
            <v>CARTÃO</v>
          </cell>
          <cell r="K571">
            <v>20516.305</v>
          </cell>
        </row>
        <row r="572">
          <cell r="E572">
            <v>1106335</v>
          </cell>
          <cell r="F572">
            <v>1100661</v>
          </cell>
          <cell r="G572">
            <v>29093260</v>
          </cell>
          <cell r="H572" t="str">
            <v>COLEGIO ESTADUAL PROFESSORA CARMINDA MASCARENHAS VIEIRA</v>
          </cell>
          <cell r="I572">
            <v>433</v>
          </cell>
          <cell r="J572" t="str">
            <v>CARTÃO</v>
          </cell>
          <cell r="K572">
            <v>12822.69</v>
          </cell>
        </row>
        <row r="573">
          <cell r="E573">
            <v>1106742</v>
          </cell>
          <cell r="F573">
            <v>1100665</v>
          </cell>
          <cell r="G573">
            <v>29093279</v>
          </cell>
          <cell r="H573" t="str">
            <v>COLEGIO ESTADUAL GOVERNADOR LUIZ VIANA FILHO</v>
          </cell>
          <cell r="I573">
            <v>1417</v>
          </cell>
          <cell r="J573" t="str">
            <v>CARTÃO</v>
          </cell>
          <cell r="K573">
            <v>23959.65</v>
          </cell>
        </row>
        <row r="574">
          <cell r="E574">
            <v>1176448</v>
          </cell>
          <cell r="F574">
            <v>1100710</v>
          </cell>
          <cell r="G574">
            <v>29387728</v>
          </cell>
          <cell r="H574" t="str">
            <v>COLEGIO ESTADUAL HELENA ASSIS SUZART</v>
          </cell>
          <cell r="I574">
            <v>378</v>
          </cell>
          <cell r="J574" t="str">
            <v>CARTÃO</v>
          </cell>
          <cell r="K574">
            <v>12822.69</v>
          </cell>
        </row>
        <row r="575">
          <cell r="E575">
            <v>1106270</v>
          </cell>
          <cell r="F575">
            <v>1100666</v>
          </cell>
          <cell r="G575">
            <v>29095140</v>
          </cell>
          <cell r="H575" t="str">
            <v>COLEGIO ESTADUAL DE TEMPO INTEGRAL HILDA CARNEIRO</v>
          </cell>
          <cell r="I575">
            <v>737</v>
          </cell>
          <cell r="J575" t="str">
            <v>CARTÃO</v>
          </cell>
          <cell r="K575">
            <v>7693.6149999999998</v>
          </cell>
        </row>
        <row r="576">
          <cell r="E576">
            <v>1106297</v>
          </cell>
          <cell r="F576">
            <v>1100736</v>
          </cell>
          <cell r="G576">
            <v>29094151</v>
          </cell>
          <cell r="H576" t="str">
            <v>COLEGIO ESTADUAL IMACULADA CONCEICAO</v>
          </cell>
          <cell r="I576">
            <v>745</v>
          </cell>
          <cell r="J576" t="str">
            <v>CARTÃO</v>
          </cell>
          <cell r="K576">
            <v>15387.23</v>
          </cell>
        </row>
        <row r="577">
          <cell r="E577">
            <v>1106599</v>
          </cell>
          <cell r="F577">
            <v>1100714</v>
          </cell>
          <cell r="G577">
            <v>29095212</v>
          </cell>
          <cell r="H577" t="str">
            <v>COLEGIO ESTADUAL IRMA ROSA APARECIDA</v>
          </cell>
          <cell r="I577">
            <v>519</v>
          </cell>
          <cell r="J577" t="str">
            <v>CARTÃO</v>
          </cell>
          <cell r="K577">
            <v>7693.6149999999998</v>
          </cell>
        </row>
        <row r="578">
          <cell r="E578">
            <v>1106106</v>
          </cell>
          <cell r="F578">
            <v>1100694</v>
          </cell>
          <cell r="G578">
            <v>29097541</v>
          </cell>
          <cell r="H578" t="str">
            <v>COLEGIO ESTADUAL DO CAMPO ITAN GUIMARAES CERQUEIRA</v>
          </cell>
          <cell r="I578">
            <v>558</v>
          </cell>
          <cell r="J578" t="str">
            <v>CARTÃO</v>
          </cell>
          <cell r="K578">
            <v>7693.6149999999998</v>
          </cell>
        </row>
        <row r="579">
          <cell r="E579">
            <v>1106467</v>
          </cell>
          <cell r="F579">
            <v>1100650</v>
          </cell>
          <cell r="G579">
            <v>29093546</v>
          </cell>
          <cell r="H579" t="str">
            <v>COLEGIO EST DE TEMPO INTEGRAL PROF ANA ANGELICA VERGNE DE MORAIS</v>
          </cell>
          <cell r="I579">
            <v>1440</v>
          </cell>
          <cell r="J579" t="str">
            <v>CARTÃO</v>
          </cell>
          <cell r="K579">
            <v>23959.65</v>
          </cell>
        </row>
        <row r="580">
          <cell r="E580">
            <v>1106491</v>
          </cell>
          <cell r="F580">
            <v>1100651</v>
          </cell>
          <cell r="G580">
            <v>29093554</v>
          </cell>
          <cell r="H580" t="str">
            <v>COLEGIO ESTADUAL JUIZ JORGE FARIAS GOES</v>
          </cell>
          <cell r="I580">
            <v>564</v>
          </cell>
          <cell r="J580" t="str">
            <v>CARTÃO</v>
          </cell>
          <cell r="K580">
            <v>15387.23</v>
          </cell>
        </row>
        <row r="581">
          <cell r="E581">
            <v>1176068</v>
          </cell>
          <cell r="F581">
            <v>1100706</v>
          </cell>
          <cell r="G581">
            <v>29093473</v>
          </cell>
          <cell r="H581" t="str">
            <v>COLEGIO ESTADUAL LAZARO DOS SANTOS FERREIRA</v>
          </cell>
          <cell r="I581">
            <v>554</v>
          </cell>
          <cell r="J581" t="str">
            <v>CARTÃO</v>
          </cell>
          <cell r="K581">
            <v>15387.23</v>
          </cell>
        </row>
        <row r="582">
          <cell r="E582">
            <v>1106289</v>
          </cell>
          <cell r="F582">
            <v>1100669</v>
          </cell>
          <cell r="G582">
            <v>29093350</v>
          </cell>
          <cell r="H582" t="str">
            <v>COLEGIO ESTADUAL ODORICO TAVARES</v>
          </cell>
          <cell r="I582">
            <v>1007</v>
          </cell>
          <cell r="J582" t="str">
            <v>CARTÃO</v>
          </cell>
          <cell r="K582">
            <v>11979.825000000001</v>
          </cell>
        </row>
        <row r="583">
          <cell r="E583">
            <v>1106564</v>
          </cell>
          <cell r="F583">
            <v>1100721</v>
          </cell>
          <cell r="G583">
            <v>29094712</v>
          </cell>
          <cell r="H583" t="str">
            <v>COLEGIO ESTADUAL DE TEMPO INTEGRAL PROF ANA ALICE FIGUEREDO DOS SANTOS</v>
          </cell>
          <cell r="I583">
            <v>1238</v>
          </cell>
          <cell r="J583" t="str">
            <v>CARTÃO</v>
          </cell>
          <cell r="K583">
            <v>23959.65</v>
          </cell>
        </row>
        <row r="584">
          <cell r="E584">
            <v>1106637</v>
          </cell>
          <cell r="F584">
            <v>1100727</v>
          </cell>
          <cell r="G584">
            <v>29095999</v>
          </cell>
          <cell r="H584" t="str">
            <v>COLEGIO ESTADUAL PROFESSORA TECLA MELLO</v>
          </cell>
          <cell r="I584">
            <v>341</v>
          </cell>
          <cell r="J584" t="str">
            <v>CARTÃO</v>
          </cell>
          <cell r="K584">
            <v>12822.69</v>
          </cell>
        </row>
        <row r="585">
          <cell r="E585">
            <v>1106556</v>
          </cell>
          <cell r="F585">
            <v>1100733</v>
          </cell>
          <cell r="G585">
            <v>29094798</v>
          </cell>
          <cell r="H585" t="str">
            <v>COLEGIO ESTADUAL ROTARY</v>
          </cell>
          <cell r="I585">
            <v>519</v>
          </cell>
          <cell r="J585" t="str">
            <v>CARTÃO</v>
          </cell>
          <cell r="K585">
            <v>15387.23</v>
          </cell>
        </row>
        <row r="586">
          <cell r="E586">
            <v>1106220</v>
          </cell>
          <cell r="F586">
            <v>1100735</v>
          </cell>
          <cell r="G586">
            <v>29094216</v>
          </cell>
          <cell r="H586" t="str">
            <v>COLEGIO ESTADUAL SANTO ANTONIO</v>
          </cell>
          <cell r="I586">
            <v>1143</v>
          </cell>
          <cell r="J586" t="str">
            <v>CARTÃO</v>
          </cell>
          <cell r="K586">
            <v>11979.825000000001</v>
          </cell>
        </row>
        <row r="587">
          <cell r="E587">
            <v>1142242</v>
          </cell>
          <cell r="F587">
            <v>1100709</v>
          </cell>
          <cell r="G587">
            <v>29097665</v>
          </cell>
          <cell r="H587" t="str">
            <v>COLEGIO ESTADUAL TEOTONIO VILELA</v>
          </cell>
          <cell r="I587">
            <v>1024</v>
          </cell>
          <cell r="J587" t="str">
            <v>CARTÃO</v>
          </cell>
          <cell r="K587">
            <v>23959.65</v>
          </cell>
        </row>
        <row r="588">
          <cell r="E588">
            <v>1179770</v>
          </cell>
          <cell r="F588">
            <v>1100724</v>
          </cell>
          <cell r="G588">
            <v>29094240</v>
          </cell>
          <cell r="H588" t="str">
            <v>COLEGIO ESTADUAL DE TEMPO INTEGRAL GEORGINA DE MELO ERISMANN</v>
          </cell>
          <cell r="I588">
            <v>906</v>
          </cell>
          <cell r="J588" t="str">
            <v>CARTÃO</v>
          </cell>
          <cell r="K588">
            <v>20516.305</v>
          </cell>
        </row>
        <row r="589">
          <cell r="E589">
            <v>1106084</v>
          </cell>
          <cell r="F589">
            <v>1100712</v>
          </cell>
          <cell r="G589">
            <v>29095190</v>
          </cell>
          <cell r="H589" t="str">
            <v>COLEGIO GEORGINA SOARES NASCIMENTO</v>
          </cell>
          <cell r="I589">
            <v>776</v>
          </cell>
          <cell r="J589" t="str">
            <v>CARTÃO</v>
          </cell>
          <cell r="K589">
            <v>20516.305</v>
          </cell>
        </row>
        <row r="590">
          <cell r="E590">
            <v>1176423</v>
          </cell>
          <cell r="F590">
            <v>1100676</v>
          </cell>
          <cell r="G590">
            <v>29387736</v>
          </cell>
          <cell r="H590" t="str">
            <v>COLEGIO MODELO LUIS EDUARDO MAGALHAES</v>
          </cell>
          <cell r="I590">
            <v>1396</v>
          </cell>
          <cell r="J590" t="str">
            <v>CARTÃO</v>
          </cell>
          <cell r="K590">
            <v>23959.65</v>
          </cell>
        </row>
        <row r="591">
          <cell r="E591">
            <v>1105959</v>
          </cell>
          <cell r="F591">
            <v>1100734</v>
          </cell>
          <cell r="G591">
            <v>29096243</v>
          </cell>
          <cell r="H591" t="str">
            <v>INSTITUTO DE EDUCACAO DE TEMPO INTEGRAL GASTAO GUIMARAES</v>
          </cell>
          <cell r="I591">
            <v>1597</v>
          </cell>
          <cell r="J591" t="str">
            <v>CARTÃO</v>
          </cell>
          <cell r="K591">
            <v>35903.53</v>
          </cell>
        </row>
        <row r="592">
          <cell r="E592">
            <v>1179769</v>
          </cell>
          <cell r="F592">
            <v>9999999</v>
          </cell>
          <cell r="G592">
            <v>29095158</v>
          </cell>
          <cell r="H592" t="str">
            <v>COLEGIO ESTADUAL DE TEMPO INTEGRAL PROFESSORA CELIA SANTOS ANDRADE</v>
          </cell>
          <cell r="I592">
            <v>846</v>
          </cell>
          <cell r="J592" t="str">
            <v>CARTÃO</v>
          </cell>
          <cell r="K592">
            <v>10258.1525</v>
          </cell>
        </row>
        <row r="593">
          <cell r="E593">
            <v>1160380</v>
          </cell>
          <cell r="F593">
            <v>1100861</v>
          </cell>
          <cell r="G593">
            <v>29098165</v>
          </cell>
          <cell r="H593" t="str">
            <v>COLEGIO ESTADUAL DE TEMPO INTEGRAL AUREO FILHO</v>
          </cell>
          <cell r="I593">
            <v>520</v>
          </cell>
          <cell r="J593" t="str">
            <v>CARTÃO</v>
          </cell>
          <cell r="K593">
            <v>15387.23</v>
          </cell>
        </row>
        <row r="594">
          <cell r="E594">
            <v>1107129</v>
          </cell>
          <cell r="F594">
            <v>1101081</v>
          </cell>
          <cell r="G594">
            <v>29103290</v>
          </cell>
          <cell r="H594" t="str">
            <v>COLEGIO ESTADUAL DE TEMPO INTEGRAL PROFESSORA MARLENE ALVES DOS SANTOS</v>
          </cell>
          <cell r="I594">
            <v>1245</v>
          </cell>
          <cell r="J594" t="str">
            <v>CARTÃO</v>
          </cell>
          <cell r="K594">
            <v>23959.65</v>
          </cell>
        </row>
        <row r="595">
          <cell r="E595">
            <v>1107404</v>
          </cell>
          <cell r="F595">
            <v>1101227</v>
          </cell>
          <cell r="G595">
            <v>29107440</v>
          </cell>
          <cell r="H595" t="str">
            <v>COLEGIO ESTADUAL DE TEMPO INTEGRAL SAO JOSE</v>
          </cell>
          <cell r="I595">
            <v>788</v>
          </cell>
          <cell r="J595" t="str">
            <v>CARTÃO</v>
          </cell>
          <cell r="K595">
            <v>20516.305</v>
          </cell>
        </row>
        <row r="596">
          <cell r="E596">
            <v>1107382</v>
          </cell>
          <cell r="F596">
            <v>1101217</v>
          </cell>
          <cell r="G596">
            <v>29107466</v>
          </cell>
          <cell r="H596" t="str">
            <v>COLEGIO ESTADUAL PROFESSOR CARLOS VALADARES</v>
          </cell>
          <cell r="I596">
            <v>611</v>
          </cell>
          <cell r="J596" t="str">
            <v>CARTÃO</v>
          </cell>
          <cell r="K596">
            <v>15387.23</v>
          </cell>
        </row>
        <row r="597">
          <cell r="E597">
            <v>1107420</v>
          </cell>
          <cell r="F597">
            <v>1101232</v>
          </cell>
          <cell r="G597">
            <v>29108047</v>
          </cell>
          <cell r="H597" t="str">
            <v>COLEGIO ESTADUAL DE TEMPO INTEGRAL JOSE ANTONIO DE ALMEIDA</v>
          </cell>
          <cell r="I597">
            <v>452</v>
          </cell>
          <cell r="J597" t="str">
            <v>CARTÃO</v>
          </cell>
          <cell r="K597">
            <v>12822.69</v>
          </cell>
        </row>
        <row r="598">
          <cell r="E598">
            <v>1107501</v>
          </cell>
          <cell r="F598">
            <v>1101244</v>
          </cell>
          <cell r="G598">
            <v>29109361</v>
          </cell>
          <cell r="H598" t="str">
            <v>COLEGIO ESTADUAL DE TEMPO INTEGRAL DE SANTO ESTEVAO</v>
          </cell>
          <cell r="I598">
            <v>1862</v>
          </cell>
          <cell r="J598" t="str">
            <v>CARTÃO</v>
          </cell>
          <cell r="K598">
            <v>35903.53</v>
          </cell>
        </row>
        <row r="599">
          <cell r="E599">
            <v>1107455</v>
          </cell>
          <cell r="F599">
            <v>1101237</v>
          </cell>
          <cell r="G599">
            <v>29108900</v>
          </cell>
          <cell r="H599" t="str">
            <v>COLEGIO ESTADUAL DE TEMPO INTEGRAL PROFESSORA EDITE FERREIRA FONSECA</v>
          </cell>
          <cell r="I599">
            <v>610</v>
          </cell>
          <cell r="J599" t="str">
            <v>CARTÃO</v>
          </cell>
          <cell r="K599">
            <v>15387.23</v>
          </cell>
        </row>
        <row r="600">
          <cell r="E600">
            <v>1107706</v>
          </cell>
          <cell r="F600">
            <v>1101287</v>
          </cell>
          <cell r="G600">
            <v>29111730</v>
          </cell>
          <cell r="H600" t="str">
            <v>COLEGIO ESTADUAL DE TEMPO INTEGRAL NOVIS FILHO</v>
          </cell>
          <cell r="I600">
            <v>311</v>
          </cell>
          <cell r="J600" t="str">
            <v>CARTÃO</v>
          </cell>
          <cell r="K600">
            <v>12822.69</v>
          </cell>
        </row>
        <row r="601">
          <cell r="E601">
            <v>1178202</v>
          </cell>
          <cell r="F601">
            <v>1105445</v>
          </cell>
          <cell r="G601">
            <v>29443288</v>
          </cell>
          <cell r="H601" t="str">
            <v>COLEGIO ESTADUAL ASSIS VALENTE</v>
          </cell>
          <cell r="I601">
            <v>254</v>
          </cell>
          <cell r="J601" t="str">
            <v>CARTÃO</v>
          </cell>
          <cell r="K601">
            <v>12822.69</v>
          </cell>
        </row>
        <row r="602">
          <cell r="E602">
            <v>1178047</v>
          </cell>
          <cell r="F602">
            <v>1103913</v>
          </cell>
          <cell r="G602">
            <v>29432510</v>
          </cell>
          <cell r="H602" t="str">
            <v>COLEGIO ESTADUAL TERRA NOVA</v>
          </cell>
          <cell r="I602">
            <v>425</v>
          </cell>
          <cell r="J602" t="str">
            <v>CARTÃO</v>
          </cell>
          <cell r="K602">
            <v>12822.69</v>
          </cell>
        </row>
        <row r="603">
          <cell r="E603">
            <v>1178163</v>
          </cell>
          <cell r="F603">
            <v>1105458</v>
          </cell>
          <cell r="G603">
            <v>29380375</v>
          </cell>
          <cell r="H603" t="str">
            <v>CENTRO DE APOIO PEDAGOGICO ESPECIALIZADO JONATHAS TELLES DE CARVALHO</v>
          </cell>
          <cell r="I603">
            <v>184</v>
          </cell>
          <cell r="J603" t="str">
            <v>CARTÃO</v>
          </cell>
          <cell r="K603">
            <v>10258.15</v>
          </cell>
        </row>
        <row r="604">
          <cell r="E604">
            <v>1178101</v>
          </cell>
          <cell r="F604">
            <v>1104568</v>
          </cell>
          <cell r="G604">
            <v>29436842</v>
          </cell>
          <cell r="H604" t="str">
            <v>CENTRO DE APOIO PEDAGOGICO ESPECIALIZADO DE FEIRA DE SANTANA - CAPE</v>
          </cell>
          <cell r="I604">
            <v>489</v>
          </cell>
          <cell r="J604" t="str">
            <v>CARTÃO</v>
          </cell>
          <cell r="K604">
            <v>12822.69</v>
          </cell>
        </row>
        <row r="605">
          <cell r="E605">
            <v>1179657</v>
          </cell>
          <cell r="F605">
            <v>9999999</v>
          </cell>
          <cell r="G605">
            <v>29474264</v>
          </cell>
          <cell r="H605" t="str">
            <v>CENTRO JUVENIL DE CIENCIA E CULTURA - CJCC FEIRA DE SANTANA</v>
          </cell>
          <cell r="I605">
            <v>251</v>
          </cell>
          <cell r="J605" t="str">
            <v>CARTÃO</v>
          </cell>
          <cell r="K605">
            <v>6411.3450000000003</v>
          </cell>
        </row>
        <row r="606">
          <cell r="E606">
            <v>1124813</v>
          </cell>
          <cell r="F606">
            <v>1102837</v>
          </cell>
          <cell r="G606">
            <v>29267420</v>
          </cell>
          <cell r="H606" t="str">
            <v>COLEGIO ESTADUAL DE TEMPO INTEGRAL DE ANAGE</v>
          </cell>
          <cell r="I606">
            <v>632</v>
          </cell>
          <cell r="J606" t="str">
            <v>CARTÃO</v>
          </cell>
          <cell r="K606">
            <v>15387.23</v>
          </cell>
        </row>
        <row r="607">
          <cell r="E607">
            <v>1178405</v>
          </cell>
          <cell r="F607">
            <v>1105565</v>
          </cell>
          <cell r="G607">
            <v>29395950</v>
          </cell>
          <cell r="H607" t="str">
            <v>COLEGIO ESTADUAL DE TEMPO INTEGRAL SISINIO RIBEIRO SILVA</v>
          </cell>
          <cell r="I607">
            <v>142</v>
          </cell>
          <cell r="J607" t="str">
            <v>CARTÃO</v>
          </cell>
          <cell r="K607">
            <v>10258.15</v>
          </cell>
        </row>
        <row r="608">
          <cell r="E608">
            <v>1123671</v>
          </cell>
          <cell r="F608">
            <v>1102738</v>
          </cell>
          <cell r="G608">
            <v>29255597</v>
          </cell>
          <cell r="H608" t="str">
            <v>COLEGIO ESTADUAL DE TEMPO INTEGRAL DE ARACATU</v>
          </cell>
          <cell r="I608">
            <v>417</v>
          </cell>
          <cell r="J608" t="str">
            <v>CARTÃO</v>
          </cell>
          <cell r="K608">
            <v>12822.69</v>
          </cell>
        </row>
        <row r="609">
          <cell r="E609">
            <v>1124856</v>
          </cell>
          <cell r="F609">
            <v>1102840</v>
          </cell>
          <cell r="G609">
            <v>29267480</v>
          </cell>
          <cell r="H609" t="str">
            <v>COLEGIO ESTADUAL DE TEMPO INTEGRAL DE BARRA DO CHOCA</v>
          </cell>
          <cell r="I609">
            <v>1028</v>
          </cell>
          <cell r="J609" t="str">
            <v>CARTÃO</v>
          </cell>
          <cell r="K609">
            <v>23959.65</v>
          </cell>
        </row>
        <row r="610">
          <cell r="E610">
            <v>1179113</v>
          </cell>
          <cell r="F610">
            <v>1105600</v>
          </cell>
          <cell r="G610">
            <v>29449332</v>
          </cell>
          <cell r="H610" t="str">
            <v>COLEGIO ESTADUAL DO CAMPO DE TEMPO INTEGRAL LUCIA ROCHA MACEDO</v>
          </cell>
          <cell r="I610">
            <v>418</v>
          </cell>
          <cell r="J610" t="str">
            <v>CARTÃO</v>
          </cell>
          <cell r="K610">
            <v>12822.69</v>
          </cell>
        </row>
        <row r="611">
          <cell r="E611">
            <v>1178404</v>
          </cell>
          <cell r="F611">
            <v>1105563</v>
          </cell>
          <cell r="G611">
            <v>29395860</v>
          </cell>
          <cell r="H611" t="str">
            <v>COLEGIO ESTADUAL DE TEMPO INTEGRAL VITORIA LIMA DE OLIVEIRA</v>
          </cell>
          <cell r="I611">
            <v>269</v>
          </cell>
          <cell r="J611" t="str">
            <v>CARTÃO</v>
          </cell>
          <cell r="K611">
            <v>12822.69</v>
          </cell>
        </row>
        <row r="612">
          <cell r="E612">
            <v>1124872</v>
          </cell>
          <cell r="F612">
            <v>1102842</v>
          </cell>
          <cell r="G612">
            <v>29268168</v>
          </cell>
          <cell r="H612" t="str">
            <v>COLEGIO EST DE TEMPO INTEGRAL PROFESSORA ELINEUZA DA SILVA FERREIRA</v>
          </cell>
          <cell r="I612">
            <v>932</v>
          </cell>
          <cell r="J612" t="str">
            <v>CARTÃO</v>
          </cell>
          <cell r="K612">
            <v>20516.305</v>
          </cell>
        </row>
        <row r="613">
          <cell r="E613">
            <v>1165706</v>
          </cell>
          <cell r="F613">
            <v>1102846</v>
          </cell>
          <cell r="G613">
            <v>29269806</v>
          </cell>
          <cell r="H613" t="str">
            <v>COLEGIO ESTADUAL DE TEMPO INTEGRAL DE BOM JESUS DA SERRA</v>
          </cell>
          <cell r="I613">
            <v>444</v>
          </cell>
          <cell r="J613" t="str">
            <v>CARTÃO</v>
          </cell>
          <cell r="K613">
            <v>12822.69</v>
          </cell>
        </row>
        <row r="614">
          <cell r="E614">
            <v>1165722</v>
          </cell>
          <cell r="F614">
            <v>1102848</v>
          </cell>
          <cell r="G614">
            <v>29270570</v>
          </cell>
          <cell r="H614" t="str">
            <v>COLEGIO ESTADUAL DE TEMPO INTEGRAL DE CAETANOS</v>
          </cell>
          <cell r="I614">
            <v>573</v>
          </cell>
          <cell r="J614" t="str">
            <v>CARTÃO</v>
          </cell>
          <cell r="K614">
            <v>15387.23</v>
          </cell>
        </row>
        <row r="615">
          <cell r="E615">
            <v>1178438</v>
          </cell>
          <cell r="F615">
            <v>1105056</v>
          </cell>
          <cell r="G615">
            <v>29434734</v>
          </cell>
          <cell r="H615" t="str">
            <v>COLEGIO ESTADUAL DE TEMPO INTEGRAL DE CANDIDO SALES</v>
          </cell>
          <cell r="I615">
            <v>667</v>
          </cell>
          <cell r="J615" t="str">
            <v>CARTÃO</v>
          </cell>
          <cell r="K615">
            <v>15387.23</v>
          </cell>
        </row>
        <row r="616">
          <cell r="E616">
            <v>1179137</v>
          </cell>
          <cell r="F616">
            <v>1105570</v>
          </cell>
          <cell r="G616">
            <v>29449456</v>
          </cell>
          <cell r="H616" t="str">
            <v>COL EST DO CAMPO DE TEMPO INTEGRAL GEOVANE FERREIRA DE QUEIROZ</v>
          </cell>
          <cell r="I616">
            <v>252</v>
          </cell>
          <cell r="J616" t="str">
            <v>CARTÃO</v>
          </cell>
          <cell r="K616">
            <v>12822.69</v>
          </cell>
        </row>
        <row r="617">
          <cell r="E617">
            <v>1179136</v>
          </cell>
          <cell r="F617">
            <v>1105586</v>
          </cell>
          <cell r="G617">
            <v>29449545</v>
          </cell>
          <cell r="H617" t="str">
            <v>COLEGIO ESTADUAL DO CAMPO DE TEMPO INTEGRAL MAMEDIO BATISTA LOBAO</v>
          </cell>
          <cell r="I617">
            <v>204</v>
          </cell>
          <cell r="J617" t="str">
            <v>CARTÃO</v>
          </cell>
          <cell r="K617">
            <v>10258.15</v>
          </cell>
        </row>
        <row r="618">
          <cell r="E618">
            <v>1177071</v>
          </cell>
          <cell r="F618">
            <v>1102852</v>
          </cell>
          <cell r="G618">
            <v>29409535</v>
          </cell>
          <cell r="H618" t="str">
            <v>COLEGIO ESTADUAL DE TEMPO INTEGRAL PETRINA NOVAIS SILVA CAIRO</v>
          </cell>
          <cell r="I618">
            <v>319</v>
          </cell>
          <cell r="J618" t="str">
            <v>CARTÃO</v>
          </cell>
          <cell r="K618">
            <v>12822.69</v>
          </cell>
        </row>
        <row r="619">
          <cell r="E619">
            <v>1128878</v>
          </cell>
          <cell r="F619">
            <v>1104603</v>
          </cell>
          <cell r="G619">
            <v>29258324</v>
          </cell>
          <cell r="H619" t="str">
            <v>COLEGIO ESTADUAL DE TEMPO INTEGRAL DE CONDEUBA</v>
          </cell>
          <cell r="I619">
            <v>506</v>
          </cell>
          <cell r="J619" t="str">
            <v>CARTÃO</v>
          </cell>
          <cell r="K619">
            <v>15387.23</v>
          </cell>
        </row>
        <row r="620">
          <cell r="E620">
            <v>1128924</v>
          </cell>
          <cell r="F620">
            <v>1104606</v>
          </cell>
          <cell r="G620">
            <v>29259630</v>
          </cell>
          <cell r="H620" t="str">
            <v>COLEGIO ESTADUAL DE TEMPO INTEGRAL DE CORDEIROS</v>
          </cell>
          <cell r="I620">
            <v>379</v>
          </cell>
          <cell r="J620" t="str">
            <v>CARTÃO</v>
          </cell>
          <cell r="K620">
            <v>12822.69</v>
          </cell>
        </row>
        <row r="621">
          <cell r="E621">
            <v>1179271</v>
          </cell>
          <cell r="F621">
            <v>9999999</v>
          </cell>
          <cell r="G621">
            <v>29459028</v>
          </cell>
          <cell r="H621" t="str">
            <v>COLEGIO ESTADUAL DO CAMPO NANCY DE CASTRO ESTAVES</v>
          </cell>
          <cell r="I621">
            <v>328</v>
          </cell>
          <cell r="J621" t="str">
            <v>CARTÃO</v>
          </cell>
          <cell r="K621">
            <v>12822.69</v>
          </cell>
        </row>
        <row r="622">
          <cell r="E622">
            <v>1165277</v>
          </cell>
          <cell r="F622">
            <v>1102856</v>
          </cell>
          <cell r="G622">
            <v>29281261</v>
          </cell>
          <cell r="H622" t="str">
            <v>COLEGIO ESTADUAL DE TEMPO INTEGRAL JOSE PALLES SOBRINHO</v>
          </cell>
          <cell r="I622">
            <v>413</v>
          </cell>
          <cell r="J622" t="str">
            <v>CARTÃO</v>
          </cell>
          <cell r="K622">
            <v>10822.69</v>
          </cell>
        </row>
        <row r="623">
          <cell r="E623">
            <v>1178271</v>
          </cell>
          <cell r="F623">
            <v>1105511</v>
          </cell>
          <cell r="G623">
            <v>29535816</v>
          </cell>
          <cell r="H623" t="str">
            <v>COLEGIO ESTADUAL DE TEMPO INTEGRAL JORGE AMADO</v>
          </cell>
          <cell r="I623">
            <v>272</v>
          </cell>
          <cell r="J623" t="str">
            <v>CARTÃO</v>
          </cell>
          <cell r="K623">
            <v>12822.69</v>
          </cell>
        </row>
        <row r="624">
          <cell r="E624">
            <v>1176160</v>
          </cell>
          <cell r="F624">
            <v>1103205</v>
          </cell>
          <cell r="G624">
            <v>29335132</v>
          </cell>
          <cell r="H624" t="str">
            <v>COLEGIO ESTADUAL DE TEMPO INTEGRAL ZULEIDE FREIRE DE ABREU</v>
          </cell>
          <cell r="I624">
            <v>469</v>
          </cell>
          <cell r="J624" t="str">
            <v>CARTÃO</v>
          </cell>
          <cell r="K624">
            <v>12822.69</v>
          </cell>
        </row>
        <row r="625">
          <cell r="E625">
            <v>1128460</v>
          </cell>
          <cell r="F625">
            <v>1103209</v>
          </cell>
          <cell r="G625">
            <v>29249104</v>
          </cell>
          <cell r="H625" t="str">
            <v>COLEGIO ESTADUAL DE TEMPO INTEGRAL DE LICINIO DE ALMEIDA</v>
          </cell>
          <cell r="I625">
            <v>498</v>
          </cell>
          <cell r="J625" t="str">
            <v>CARTÃO</v>
          </cell>
          <cell r="K625">
            <v>12822.69</v>
          </cell>
        </row>
        <row r="626">
          <cell r="E626">
            <v>1141815</v>
          </cell>
          <cell r="F626">
            <v>1104611</v>
          </cell>
          <cell r="G626">
            <v>29261481</v>
          </cell>
          <cell r="H626" t="str">
            <v>COLEGIO ESTADUAL DE TEMPO INTEGRAL DE MAETINGA</v>
          </cell>
          <cell r="I626">
            <v>257</v>
          </cell>
          <cell r="J626" t="str">
            <v>CARTÃO</v>
          </cell>
          <cell r="K626">
            <v>12822.69</v>
          </cell>
        </row>
        <row r="627">
          <cell r="E627">
            <v>1178113</v>
          </cell>
          <cell r="F627">
            <v>1105068</v>
          </cell>
          <cell r="G627">
            <v>29434726</v>
          </cell>
          <cell r="H627" t="str">
            <v>COLEGIO ESTADUAL DE TEMPO INTEGRAL PROF DIOMAR SILVA BRITO</v>
          </cell>
          <cell r="I627">
            <v>325</v>
          </cell>
          <cell r="J627" t="str">
            <v>CARTÃO</v>
          </cell>
          <cell r="K627">
            <v>12822.69</v>
          </cell>
        </row>
        <row r="628">
          <cell r="E628">
            <v>1129181</v>
          </cell>
          <cell r="F628">
            <v>1103219</v>
          </cell>
          <cell r="G628">
            <v>29250285</v>
          </cell>
          <cell r="H628" t="str">
            <v>COLEGIO ESTADUAL DE TEMPO INTEGRAL DE MORTUGABA</v>
          </cell>
          <cell r="I628">
            <v>477</v>
          </cell>
          <cell r="J628" t="str">
            <v>CARTÃO</v>
          </cell>
          <cell r="K628">
            <v>12822.69</v>
          </cell>
        </row>
        <row r="629">
          <cell r="E629">
            <v>1156634</v>
          </cell>
          <cell r="F629">
            <v>1104614</v>
          </cell>
          <cell r="G629">
            <v>29261953</v>
          </cell>
          <cell r="H629" t="str">
            <v>COLEGIO ESTADUAL DE TEMPO INTEGRAL DE PIRIPA</v>
          </cell>
          <cell r="I629">
            <v>414</v>
          </cell>
          <cell r="J629" t="str">
            <v>CARTÃO</v>
          </cell>
          <cell r="K629">
            <v>12822.69</v>
          </cell>
        </row>
        <row r="630">
          <cell r="E630">
            <v>1124996</v>
          </cell>
          <cell r="F630">
            <v>1102858</v>
          </cell>
          <cell r="G630">
            <v>29275474</v>
          </cell>
          <cell r="H630" t="str">
            <v>COLEGIO ESTADUAL DE TEMPO INTEGRAL DE PLANALTO</v>
          </cell>
          <cell r="I630">
            <v>1070</v>
          </cell>
          <cell r="J630" t="str">
            <v>CARTÃO</v>
          </cell>
          <cell r="K630">
            <v>23959.65</v>
          </cell>
        </row>
        <row r="631">
          <cell r="E631">
            <v>1125186</v>
          </cell>
          <cell r="F631">
            <v>1102868</v>
          </cell>
          <cell r="G631">
            <v>29276411</v>
          </cell>
          <cell r="H631" t="str">
            <v>COLEGIO ESTADUAL DE TEMPO INTEGRAL ROBERTO SANTOS</v>
          </cell>
          <cell r="I631">
            <v>1503</v>
          </cell>
          <cell r="J631" t="str">
            <v>CARTÃO</v>
          </cell>
          <cell r="K631">
            <v>35903.53</v>
          </cell>
        </row>
        <row r="632">
          <cell r="E632">
            <v>1125062</v>
          </cell>
          <cell r="F632">
            <v>1102865</v>
          </cell>
          <cell r="G632">
            <v>29277230</v>
          </cell>
          <cell r="H632" t="str">
            <v>COLEGIO ESTADUAL DE TEMPO INTEGRAL EURIDES SANTANA</v>
          </cell>
          <cell r="I632">
            <v>535</v>
          </cell>
          <cell r="J632" t="str">
            <v>CARTÃO</v>
          </cell>
          <cell r="K632">
            <v>15387.23</v>
          </cell>
        </row>
        <row r="633">
          <cell r="E633">
            <v>1178071</v>
          </cell>
          <cell r="F633">
            <v>1104556</v>
          </cell>
          <cell r="G633">
            <v>29428556</v>
          </cell>
          <cell r="H633" t="str">
            <v>COLEGIO ESTADUAL DO CAMPO ERALDO TINOCO</v>
          </cell>
          <cell r="I633">
            <v>430</v>
          </cell>
          <cell r="J633" t="str">
            <v>CARTÃO</v>
          </cell>
          <cell r="K633">
            <v>12822.69</v>
          </cell>
        </row>
        <row r="634">
          <cell r="E634">
            <v>1124929</v>
          </cell>
          <cell r="F634">
            <v>1105592</v>
          </cell>
          <cell r="G634">
            <v>29285291</v>
          </cell>
          <cell r="H634" t="str">
            <v>COLEGIO ESTADUAL DE TEMPO INTEGRAL ANTONIO GONCALVES</v>
          </cell>
          <cell r="I634">
            <v>329</v>
          </cell>
          <cell r="J634" t="str">
            <v>CARTÃO</v>
          </cell>
          <cell r="K634">
            <v>12822.69</v>
          </cell>
        </row>
        <row r="635">
          <cell r="E635">
            <v>1178248</v>
          </cell>
          <cell r="F635">
            <v>1105488</v>
          </cell>
          <cell r="G635">
            <v>29265932</v>
          </cell>
          <cell r="H635" t="str">
            <v>COLEGIO ESTADUAL MARIETA PEREIRA DOS SANTOS</v>
          </cell>
          <cell r="I635">
            <v>572</v>
          </cell>
          <cell r="J635" t="str">
            <v>CARTÃO</v>
          </cell>
          <cell r="K635">
            <v>15387.23</v>
          </cell>
        </row>
        <row r="636">
          <cell r="E636">
            <v>1179285</v>
          </cell>
          <cell r="F636">
            <v>9999999</v>
          </cell>
          <cell r="G636">
            <v>29461472</v>
          </cell>
          <cell r="H636" t="str">
            <v>CENT.REG.DE ENS.MEDIO COM INTERMEDIACAO TEC.-CEMIT DE VIT.DA CONQUISTA</v>
          </cell>
          <cell r="I636">
            <v>211</v>
          </cell>
          <cell r="J636" t="str">
            <v>CARTÃO</v>
          </cell>
          <cell r="K636">
            <v>10258.15</v>
          </cell>
        </row>
        <row r="637">
          <cell r="E637">
            <v>1125429</v>
          </cell>
          <cell r="F637">
            <v>1102888</v>
          </cell>
          <cell r="G637">
            <v>29277990</v>
          </cell>
          <cell r="H637" t="str">
            <v>CENTRO TERRITORIAL DE EDUCACAO PROFISSIONAL DE VITORIA DA CONQUISTA</v>
          </cell>
          <cell r="I637">
            <v>1476</v>
          </cell>
          <cell r="J637" t="str">
            <v>CARTÃO</v>
          </cell>
          <cell r="K637">
            <v>23959.65</v>
          </cell>
        </row>
        <row r="638">
          <cell r="E638">
            <v>1125224</v>
          </cell>
          <cell r="F638">
            <v>1102873</v>
          </cell>
          <cell r="G638">
            <v>29278112</v>
          </cell>
          <cell r="H638" t="str">
            <v>COLEGIO ESTADUAL KLEBER PACHECO DE OLIVEIRA</v>
          </cell>
          <cell r="I638">
            <v>232</v>
          </cell>
          <cell r="J638" t="str">
            <v>CARTÃO</v>
          </cell>
          <cell r="K638">
            <v>10258.15</v>
          </cell>
        </row>
        <row r="639">
          <cell r="E639">
            <v>1125640</v>
          </cell>
          <cell r="F639">
            <v>1102897</v>
          </cell>
          <cell r="G639">
            <v>29277787</v>
          </cell>
          <cell r="H639" t="str">
            <v>COLEGIO DA POLICIA MILITAR - CPM ERALDO TINOCO</v>
          </cell>
          <cell r="I639">
            <v>1005</v>
          </cell>
          <cell r="J639" t="str">
            <v>CARTÃO</v>
          </cell>
          <cell r="K639">
            <v>11979.825000000001</v>
          </cell>
        </row>
        <row r="640">
          <cell r="E640">
            <v>1179246</v>
          </cell>
          <cell r="F640">
            <v>9999999</v>
          </cell>
          <cell r="G640">
            <v>29457491</v>
          </cell>
          <cell r="H640" t="str">
            <v>COLEGIO ESTADUAL DO CAMPO DA CABECEIRA DA JIBOIA</v>
          </cell>
          <cell r="I640">
            <v>266</v>
          </cell>
          <cell r="J640" t="str">
            <v>CARTÃO</v>
          </cell>
          <cell r="K640">
            <v>12822.69</v>
          </cell>
        </row>
        <row r="641">
          <cell r="E641">
            <v>1125461</v>
          </cell>
          <cell r="F641">
            <v>1102890</v>
          </cell>
          <cell r="G641">
            <v>29279178</v>
          </cell>
          <cell r="H641" t="str">
            <v>COLEGIO ESTADUAL ADELMARIO PINHEIRO</v>
          </cell>
          <cell r="I641">
            <v>811</v>
          </cell>
          <cell r="J641" t="str">
            <v>CARTÃO</v>
          </cell>
          <cell r="K641">
            <v>20516.305</v>
          </cell>
        </row>
        <row r="642">
          <cell r="E642">
            <v>1125496</v>
          </cell>
          <cell r="F642">
            <v>1102893</v>
          </cell>
          <cell r="G642">
            <v>29279810</v>
          </cell>
          <cell r="H642" t="str">
            <v>COLEGIO ESTADUAL DE TEMPO INTEGRAL ANISIO TEIXEIRA</v>
          </cell>
          <cell r="I642">
            <v>570</v>
          </cell>
          <cell r="J642" t="str">
            <v>CARTÃO</v>
          </cell>
          <cell r="K642">
            <v>15387.23</v>
          </cell>
        </row>
        <row r="643">
          <cell r="E643">
            <v>1179223</v>
          </cell>
          <cell r="F643">
            <v>9999999</v>
          </cell>
          <cell r="G643">
            <v>29456479</v>
          </cell>
          <cell r="H643" t="str">
            <v>COLEGIO ESTADUAL DE TEMPO INTEGRAL CAMILLO DE JESUS LIMA</v>
          </cell>
          <cell r="I643">
            <v>976</v>
          </cell>
          <cell r="J643" t="str">
            <v>CARTÃO</v>
          </cell>
          <cell r="K643">
            <v>20516.305</v>
          </cell>
        </row>
        <row r="644">
          <cell r="E644">
            <v>1179224</v>
          </cell>
          <cell r="F644">
            <v>9999999</v>
          </cell>
          <cell r="G644">
            <v>29456487</v>
          </cell>
          <cell r="H644" t="str">
            <v>COLEGIO ESTADUAL DO CAMPO DE TEMPO INTEGRAL JOSE GONCALVES</v>
          </cell>
          <cell r="I644">
            <v>323</v>
          </cell>
          <cell r="J644" t="str">
            <v>CARTÃO</v>
          </cell>
          <cell r="K644">
            <v>12822.69</v>
          </cell>
        </row>
        <row r="645">
          <cell r="E645">
            <v>1178119</v>
          </cell>
          <cell r="F645">
            <v>1105040</v>
          </cell>
          <cell r="G645">
            <v>29433410</v>
          </cell>
          <cell r="H645" t="str">
            <v>COLEGIO EST. DE TEMPO INTEGRAL DOM CLIMERIO ALMEIDA DE ANDRADE</v>
          </cell>
          <cell r="I645">
            <v>697</v>
          </cell>
          <cell r="J645" t="str">
            <v>CARTÃO</v>
          </cell>
          <cell r="K645">
            <v>15387.23</v>
          </cell>
        </row>
        <row r="646">
          <cell r="E646">
            <v>1125160</v>
          </cell>
          <cell r="F646">
            <v>1102872</v>
          </cell>
          <cell r="G646">
            <v>29277809</v>
          </cell>
          <cell r="H646" t="str">
            <v>COLEGIO ESTADUAL DE TEMPO INTEGRAL JOSE SA NUNES</v>
          </cell>
          <cell r="I646">
            <v>1230</v>
          </cell>
          <cell r="J646" t="str">
            <v>CARTÃO</v>
          </cell>
          <cell r="K646">
            <v>23959.65</v>
          </cell>
        </row>
        <row r="647">
          <cell r="E647">
            <v>1165358</v>
          </cell>
          <cell r="F647">
            <v>1102907</v>
          </cell>
          <cell r="G647">
            <v>29279151</v>
          </cell>
          <cell r="H647" t="str">
            <v>COLEGIO ESTADUAL DE TEMPO INTEGRAL PADRE LUIZ SOARES PALMEIRA</v>
          </cell>
          <cell r="I647">
            <v>1325</v>
          </cell>
          <cell r="J647" t="str">
            <v>CARTÃO</v>
          </cell>
          <cell r="K647">
            <v>23959.65</v>
          </cell>
        </row>
        <row r="648">
          <cell r="E648">
            <v>1176435</v>
          </cell>
          <cell r="F648">
            <v>1102911</v>
          </cell>
          <cell r="G648">
            <v>29402830</v>
          </cell>
          <cell r="H648" t="str">
            <v>COLEGIO ESTADUAL DE TEMPO INTEGRAL PROFESSORA HELEUSA FIGUEIRA CAMARA</v>
          </cell>
          <cell r="I648">
            <v>735</v>
          </cell>
          <cell r="J648" t="str">
            <v>CARTÃO</v>
          </cell>
          <cell r="K648">
            <v>15387.23</v>
          </cell>
        </row>
        <row r="649">
          <cell r="E649">
            <v>1125305</v>
          </cell>
          <cell r="F649">
            <v>1102879</v>
          </cell>
          <cell r="G649">
            <v>29279640</v>
          </cell>
          <cell r="H649" t="str">
            <v>COMPLEXO INTEGRADO DE EDUC BASICA PROFIS E TEC DE VITORIA DA CONQUISTA</v>
          </cell>
          <cell r="I649">
            <v>2187</v>
          </cell>
          <cell r="J649" t="str">
            <v>CARTÃO</v>
          </cell>
          <cell r="K649">
            <v>61548.915000000001</v>
          </cell>
        </row>
        <row r="650">
          <cell r="E650">
            <v>1125992</v>
          </cell>
          <cell r="F650">
            <v>1102901</v>
          </cell>
          <cell r="G650">
            <v>29279887</v>
          </cell>
          <cell r="H650" t="str">
            <v>INSTITUTO DE EDUCACAO EUCLIDES DANTAS</v>
          </cell>
          <cell r="I650">
            <v>1442</v>
          </cell>
          <cell r="J650" t="str">
            <v>CARTÃO</v>
          </cell>
          <cell r="K650">
            <v>23959.65</v>
          </cell>
        </row>
        <row r="651">
          <cell r="E651">
            <v>1125399</v>
          </cell>
          <cell r="F651">
            <v>1102886</v>
          </cell>
          <cell r="G651">
            <v>29277752</v>
          </cell>
          <cell r="H651" t="str">
            <v>COLEGIO POLIVALENTE DE VITORIA DA CONQUISTA</v>
          </cell>
          <cell r="I651">
            <v>244</v>
          </cell>
          <cell r="J651" t="str">
            <v>CARTÃO</v>
          </cell>
          <cell r="K651">
            <v>10258.15</v>
          </cell>
        </row>
        <row r="652">
          <cell r="E652">
            <v>1179448</v>
          </cell>
          <cell r="F652">
            <v>9999999</v>
          </cell>
          <cell r="G652">
            <v>29467861</v>
          </cell>
          <cell r="H652" t="str">
            <v>CENTRO JUVENIL DE CIENCIA E CULTURA-CJCC - VITORIA DA CONQUISTA</v>
          </cell>
          <cell r="I652">
            <v>567</v>
          </cell>
          <cell r="J652" t="str">
            <v>CARTÃO</v>
          </cell>
          <cell r="K652">
            <v>7693.6149999999998</v>
          </cell>
        </row>
        <row r="653">
          <cell r="E653">
            <v>1179790</v>
          </cell>
          <cell r="F653">
            <v>9999999</v>
          </cell>
          <cell r="G653">
            <v>44177</v>
          </cell>
          <cell r="H653" t="str">
            <v>CENTRO DE APOIO PEDAGOGICO ESPECIALIZADO - CAPE VITORIA DA CONQUISTA</v>
          </cell>
          <cell r="I653">
            <v>48</v>
          </cell>
          <cell r="J653" t="str">
            <v>CARTÃO</v>
          </cell>
          <cell r="K653">
            <v>7693.6149999999998</v>
          </cell>
        </row>
        <row r="654">
          <cell r="E654">
            <v>1179822</v>
          </cell>
          <cell r="F654">
            <v>9999999</v>
          </cell>
          <cell r="G654">
            <v>44414</v>
          </cell>
          <cell r="H654" t="str">
            <v>COLEGIO ESTADUAL DO CAMPO DE TEMPO INTEGRAL PROFESSORA ELISABETH MARIA COUTO</v>
          </cell>
          <cell r="I654">
            <v>1</v>
          </cell>
          <cell r="J654" t="str">
            <v>CARTÃO</v>
          </cell>
          <cell r="K654">
            <v>7693.6149999999998</v>
          </cell>
        </row>
        <row r="655">
          <cell r="E655">
            <v>1178152</v>
          </cell>
          <cell r="F655">
            <v>1105457</v>
          </cell>
          <cell r="G655">
            <v>29440173</v>
          </cell>
          <cell r="H655" t="str">
            <v>COLEGIO ESTADUAL ALBERICO GOMES SANTANA</v>
          </cell>
          <cell r="I655">
            <v>915</v>
          </cell>
          <cell r="J655" t="str">
            <v>CARTÃO</v>
          </cell>
          <cell r="K655">
            <v>20516.305</v>
          </cell>
        </row>
        <row r="656">
          <cell r="E656">
            <v>1133715</v>
          </cell>
          <cell r="F656">
            <v>1104628</v>
          </cell>
          <cell r="G656">
            <v>29162610</v>
          </cell>
          <cell r="H656" t="str">
            <v>COLEGIO ESTADUAL DE CACHOEIRA</v>
          </cell>
          <cell r="I656">
            <v>781</v>
          </cell>
          <cell r="J656" t="str">
            <v>CARTÃO</v>
          </cell>
          <cell r="K656">
            <v>20516.305</v>
          </cell>
        </row>
        <row r="657">
          <cell r="E657">
            <v>1109059</v>
          </cell>
          <cell r="F657">
            <v>1101362</v>
          </cell>
          <cell r="G657">
            <v>29163374</v>
          </cell>
          <cell r="H657" t="str">
            <v>COLEGIO ESTADUAL DO CAMPO DE TEMPO INTEGRAL DE CASTRO ALVES</v>
          </cell>
          <cell r="I657">
            <v>1032</v>
          </cell>
          <cell r="J657" t="str">
            <v>CARTÃO</v>
          </cell>
          <cell r="K657">
            <v>23959.65</v>
          </cell>
        </row>
        <row r="658">
          <cell r="E658">
            <v>1108893</v>
          </cell>
          <cell r="F658">
            <v>1101370</v>
          </cell>
          <cell r="G658">
            <v>29164826</v>
          </cell>
          <cell r="H658" t="str">
            <v>COLEGIO ESTADUAL DE TEMPO INTEGRAL MANDINHO DE SOUZA ALMEIDA</v>
          </cell>
          <cell r="I658">
            <v>579</v>
          </cell>
          <cell r="J658" t="str">
            <v>CARTÃO</v>
          </cell>
          <cell r="K658">
            <v>15387.23</v>
          </cell>
        </row>
        <row r="659">
          <cell r="E659">
            <v>1133618</v>
          </cell>
          <cell r="F659">
            <v>1104641</v>
          </cell>
          <cell r="G659">
            <v>29165253</v>
          </cell>
          <cell r="H659" t="str">
            <v>CENTRO TERRITORIAL DE EDUCACAO PROFIS RECONCAVO II ALBERTO TORRES</v>
          </cell>
          <cell r="I659">
            <v>1621</v>
          </cell>
          <cell r="J659" t="str">
            <v>CARTÃO</v>
          </cell>
          <cell r="K659">
            <v>35903.53</v>
          </cell>
        </row>
        <row r="660">
          <cell r="E660">
            <v>1133405</v>
          </cell>
          <cell r="F660">
            <v>1104631</v>
          </cell>
          <cell r="G660">
            <v>29165407</v>
          </cell>
          <cell r="H660" t="str">
            <v>COLEGIO ESTADUAL DOUTOR LAURO PASSOS</v>
          </cell>
          <cell r="I660">
            <v>547</v>
          </cell>
          <cell r="J660" t="str">
            <v>CARTÃO</v>
          </cell>
          <cell r="K660">
            <v>15387.23</v>
          </cell>
        </row>
        <row r="661">
          <cell r="E661">
            <v>1133502</v>
          </cell>
          <cell r="F661">
            <v>1104635</v>
          </cell>
          <cell r="G661">
            <v>29165555</v>
          </cell>
          <cell r="H661" t="str">
            <v>COLEGIO ESTADUAL LANDULFO ALVES DE ALMEIDA</v>
          </cell>
          <cell r="I661">
            <v>669</v>
          </cell>
          <cell r="J661" t="str">
            <v>CARTÃO</v>
          </cell>
          <cell r="K661">
            <v>15387.23</v>
          </cell>
        </row>
        <row r="662">
          <cell r="E662">
            <v>1176464</v>
          </cell>
          <cell r="F662">
            <v>1104647</v>
          </cell>
          <cell r="G662">
            <v>29391466</v>
          </cell>
          <cell r="H662" t="str">
            <v>COLEGIO ESTADUAL LUCIANO PASSOS</v>
          </cell>
          <cell r="I662">
            <v>712</v>
          </cell>
          <cell r="J662" t="str">
            <v>CARTÃO</v>
          </cell>
          <cell r="K662">
            <v>15387.23</v>
          </cell>
        </row>
        <row r="663">
          <cell r="E663">
            <v>1109164</v>
          </cell>
          <cell r="F663">
            <v>1101382</v>
          </cell>
          <cell r="G663">
            <v>29166063</v>
          </cell>
          <cell r="H663" t="str">
            <v>COLEGIO ESTADUAL DE TEMPO INTEGRAL MARIA JURANDI OLIVEIRA BARRETO</v>
          </cell>
          <cell r="I663">
            <v>201</v>
          </cell>
          <cell r="J663" t="str">
            <v>CARTÃO</v>
          </cell>
          <cell r="K663">
            <v>10258.15</v>
          </cell>
        </row>
        <row r="664">
          <cell r="E664">
            <v>1134029</v>
          </cell>
          <cell r="F664">
            <v>1104650</v>
          </cell>
          <cell r="G664">
            <v>29166314</v>
          </cell>
          <cell r="H664" t="str">
            <v>COLEGIO ESTADUAL DE TEMPO INTEGRAL PROFESSOR EDGARD SANTOS</v>
          </cell>
          <cell r="I664">
            <v>920</v>
          </cell>
          <cell r="J664" t="str">
            <v>CARTÃO</v>
          </cell>
          <cell r="K664">
            <v>20516.305</v>
          </cell>
        </row>
        <row r="665">
          <cell r="E665">
            <v>1166222</v>
          </cell>
          <cell r="F665">
            <v>1104665</v>
          </cell>
          <cell r="G665">
            <v>29168775</v>
          </cell>
          <cell r="H665" t="str">
            <v>COLEGIO ESTADUAL DO CAMPO KLEBER PACHECO</v>
          </cell>
          <cell r="I665">
            <v>231</v>
          </cell>
          <cell r="J665" t="str">
            <v>CARTÃO</v>
          </cell>
          <cell r="K665">
            <v>10258.15</v>
          </cell>
        </row>
        <row r="666">
          <cell r="E666">
            <v>1178153</v>
          </cell>
          <cell r="F666">
            <v>1105453</v>
          </cell>
          <cell r="G666">
            <v>29444896</v>
          </cell>
          <cell r="H666" t="str">
            <v>COLEGIO ESTADUAL DO CAMPO DE TEMPO INTEGRAL NOSSA SENHORA DA CONCEICAO</v>
          </cell>
          <cell r="I666">
            <v>246</v>
          </cell>
          <cell r="J666" t="str">
            <v>CARTÃO</v>
          </cell>
          <cell r="K666">
            <v>10258.15</v>
          </cell>
        </row>
        <row r="667">
          <cell r="E667">
            <v>1133863</v>
          </cell>
          <cell r="F667">
            <v>1104662</v>
          </cell>
          <cell r="G667">
            <v>29167388</v>
          </cell>
          <cell r="H667" t="str">
            <v>COLEGIO ESTADUAL DE TEMPO INTEGRAL DE MARAGOGIPE</v>
          </cell>
          <cell r="I667">
            <v>728</v>
          </cell>
          <cell r="J667" t="str">
            <v>CARTÃO</v>
          </cell>
          <cell r="K667">
            <v>15387.23</v>
          </cell>
        </row>
        <row r="668">
          <cell r="E668">
            <v>1178143</v>
          </cell>
          <cell r="F668">
            <v>1105463</v>
          </cell>
          <cell r="G668">
            <v>29441641</v>
          </cell>
          <cell r="H668" t="str">
            <v>COLEGIO ESTADUAL DE TEMPO INTEGRAL EVANCLEIDE ALMEIDA SANTOS BARRETO</v>
          </cell>
          <cell r="I668">
            <v>350</v>
          </cell>
          <cell r="J668" t="str">
            <v>CARTÃO</v>
          </cell>
          <cell r="K668">
            <v>12822.69</v>
          </cell>
        </row>
        <row r="669">
          <cell r="E669">
            <v>1135610</v>
          </cell>
          <cell r="F669">
            <v>1104680</v>
          </cell>
          <cell r="G669">
            <v>29169160</v>
          </cell>
          <cell r="H669" t="str">
            <v>COLEGIO ESTADUAL JOAO BATISTA PEREIRA FRAGA</v>
          </cell>
          <cell r="I669">
            <v>611</v>
          </cell>
          <cell r="J669" t="str">
            <v>CARTÃO</v>
          </cell>
          <cell r="K669">
            <v>15387.23</v>
          </cell>
        </row>
        <row r="670">
          <cell r="E670">
            <v>1178001</v>
          </cell>
          <cell r="F670">
            <v>1104681</v>
          </cell>
          <cell r="G670">
            <v>29417287</v>
          </cell>
          <cell r="H670" t="str">
            <v>COLEGIO ESTADUAL DO CAMPO MANOEL BENEDITO MASCARENHAS</v>
          </cell>
          <cell r="I670">
            <v>417</v>
          </cell>
          <cell r="J670" t="str">
            <v>CARTÃO</v>
          </cell>
          <cell r="K670">
            <v>12822.69</v>
          </cell>
        </row>
        <row r="671">
          <cell r="E671">
            <v>1145691</v>
          </cell>
          <cell r="F671">
            <v>1101426</v>
          </cell>
          <cell r="G671">
            <v>29169607</v>
          </cell>
          <cell r="H671" t="str">
            <v>COLEGIO ESTADUAL DOUTOR JOSE MARCELINO DE SOUZA</v>
          </cell>
          <cell r="I671">
            <v>1078</v>
          </cell>
          <cell r="J671" t="str">
            <v>CARTÃO</v>
          </cell>
          <cell r="K671">
            <v>23959.65</v>
          </cell>
        </row>
        <row r="672">
          <cell r="E672">
            <v>1109326</v>
          </cell>
          <cell r="F672">
            <v>1101423</v>
          </cell>
          <cell r="G672">
            <v>29169615</v>
          </cell>
          <cell r="H672" t="str">
            <v>COLEGIO ESTADUAL GOVERNADOR LUIZ VIANA FILHO</v>
          </cell>
          <cell r="I672">
            <v>592</v>
          </cell>
          <cell r="J672" t="str">
            <v>CARTÃO</v>
          </cell>
          <cell r="K672">
            <v>15387.23</v>
          </cell>
        </row>
        <row r="673">
          <cell r="E673">
            <v>1176467</v>
          </cell>
          <cell r="F673">
            <v>1101439</v>
          </cell>
          <cell r="G673">
            <v>29400220</v>
          </cell>
          <cell r="H673" t="str">
            <v>COLEGIO ESTADUAL DE TEMPO INTEGRAL DE SALINAS DA MARGARIDA</v>
          </cell>
          <cell r="I673">
            <v>911</v>
          </cell>
          <cell r="J673" t="str">
            <v>CARTÃO</v>
          </cell>
          <cell r="K673">
            <v>20516.305</v>
          </cell>
        </row>
        <row r="674">
          <cell r="E674">
            <v>1134568</v>
          </cell>
          <cell r="F674">
            <v>1103851</v>
          </cell>
          <cell r="G674">
            <v>29170583</v>
          </cell>
          <cell r="H674" t="str">
            <v>COLEGIO ESTADUAL DE TEMPO INTEGRAL TEODORO SAMPAIO</v>
          </cell>
          <cell r="I674">
            <v>869</v>
          </cell>
          <cell r="J674" t="str">
            <v>CARTÃO</v>
          </cell>
          <cell r="K674">
            <v>20516.305</v>
          </cell>
        </row>
        <row r="675">
          <cell r="E675">
            <v>1134665</v>
          </cell>
          <cell r="F675">
            <v>1103852</v>
          </cell>
          <cell r="G675">
            <v>29170877</v>
          </cell>
          <cell r="H675" t="str">
            <v>CENTRO EST DE EDUC PROFISSIONAL EM TURISMO DO LESTE BAIANO</v>
          </cell>
          <cell r="I675">
            <v>793</v>
          </cell>
          <cell r="J675" t="str">
            <v>CARTÃO</v>
          </cell>
          <cell r="K675">
            <v>20516.305</v>
          </cell>
        </row>
        <row r="676">
          <cell r="E676">
            <v>1178262</v>
          </cell>
          <cell r="F676">
            <v>1105503</v>
          </cell>
          <cell r="G676">
            <v>29432537</v>
          </cell>
          <cell r="H676" t="str">
            <v>COLEGIO ESTADUAL ANTONIO DOS SANTOS PAIM</v>
          </cell>
          <cell r="I676">
            <v>167</v>
          </cell>
          <cell r="J676" t="str">
            <v>CARTÃO</v>
          </cell>
          <cell r="K676">
            <v>10258.15</v>
          </cell>
        </row>
        <row r="677">
          <cell r="E677">
            <v>1178052</v>
          </cell>
          <cell r="F677">
            <v>1103856</v>
          </cell>
          <cell r="G677">
            <v>29426383</v>
          </cell>
          <cell r="H677" t="str">
            <v>COLEGIO ESTADUAL CASTRO ALVES</v>
          </cell>
          <cell r="I677">
            <v>330</v>
          </cell>
          <cell r="J677" t="str">
            <v>CARTÃO</v>
          </cell>
          <cell r="K677">
            <v>12822.69</v>
          </cell>
        </row>
        <row r="678">
          <cell r="E678">
            <v>1178087</v>
          </cell>
          <cell r="F678">
            <v>1104512</v>
          </cell>
          <cell r="G678">
            <v>29432626</v>
          </cell>
          <cell r="H678" t="str">
            <v>CENTRO TERRITORIAL DE EDUCACAO PROFISSIONAL DO RECONCAVO</v>
          </cell>
          <cell r="I678">
            <v>1444</v>
          </cell>
          <cell r="J678" t="str">
            <v>CARTÃO</v>
          </cell>
          <cell r="K678">
            <v>23959.65</v>
          </cell>
        </row>
        <row r="679">
          <cell r="E679">
            <v>1164564</v>
          </cell>
          <cell r="F679">
            <v>1101476</v>
          </cell>
          <cell r="G679">
            <v>29171610</v>
          </cell>
          <cell r="H679" t="str">
            <v>COLEGIO EST. DE TEMPO INTEGRAL PROF CLOVIS ESEQUIEL DOS SANTOS</v>
          </cell>
          <cell r="I679">
            <v>1370</v>
          </cell>
          <cell r="J679" t="str">
            <v>CARTÃO</v>
          </cell>
          <cell r="K679">
            <v>23959.65</v>
          </cell>
        </row>
        <row r="680">
          <cell r="E680">
            <v>1109652</v>
          </cell>
          <cell r="F680">
            <v>1101457</v>
          </cell>
          <cell r="G680">
            <v>29171601</v>
          </cell>
          <cell r="H680" t="str">
            <v>COLEGIO ESTADUAL FRANCISCO DA CONCEICAO MENEZES</v>
          </cell>
          <cell r="I680">
            <v>1660</v>
          </cell>
          <cell r="J680" t="str">
            <v>CARTÃO</v>
          </cell>
          <cell r="K680">
            <v>35903.53</v>
          </cell>
        </row>
        <row r="681">
          <cell r="E681">
            <v>1134509</v>
          </cell>
          <cell r="F681">
            <v>1104682</v>
          </cell>
          <cell r="G681">
            <v>29173531</v>
          </cell>
          <cell r="H681" t="str">
            <v>COLEGIO ESTADUAL DE TEMPO INTEGRAL SAO FELIPE</v>
          </cell>
          <cell r="I681">
            <v>977</v>
          </cell>
          <cell r="J681" t="str">
            <v>CARTÃO</v>
          </cell>
          <cell r="K681">
            <v>20516.305</v>
          </cell>
        </row>
        <row r="682">
          <cell r="E682">
            <v>1134657</v>
          </cell>
          <cell r="F682">
            <v>1104690</v>
          </cell>
          <cell r="G682">
            <v>29172870</v>
          </cell>
          <cell r="H682" t="str">
            <v>COLEGIO ESTADUAL ROMULO GALVAO</v>
          </cell>
          <cell r="I682">
            <v>462</v>
          </cell>
          <cell r="J682" t="str">
            <v>CARTÃO</v>
          </cell>
          <cell r="K682">
            <v>12822.69</v>
          </cell>
        </row>
        <row r="683">
          <cell r="E683">
            <v>1134932</v>
          </cell>
          <cell r="F683">
            <v>1104697</v>
          </cell>
          <cell r="G683">
            <v>29174180</v>
          </cell>
          <cell r="H683" t="str">
            <v>CENTRO TERRITORIAL DE EDUC. PROFI. DO RECONCAVO JONIVAL LUCAS</v>
          </cell>
          <cell r="I683">
            <v>462</v>
          </cell>
          <cell r="J683" t="str">
            <v>CARTÃO</v>
          </cell>
          <cell r="K683">
            <v>12822.69</v>
          </cell>
        </row>
        <row r="684">
          <cell r="E684">
            <v>1178265</v>
          </cell>
          <cell r="F684">
            <v>1105506</v>
          </cell>
          <cell r="G684">
            <v>29981760</v>
          </cell>
          <cell r="H684" t="str">
            <v>COLEGIO ESTADUAL DO CAMPO ANATIVO DO SACRAMENTO</v>
          </cell>
          <cell r="I684">
            <v>128</v>
          </cell>
          <cell r="J684" t="str">
            <v>CARTÃO</v>
          </cell>
          <cell r="K684">
            <v>10258.15</v>
          </cell>
        </row>
        <row r="685">
          <cell r="E685">
            <v>1138954</v>
          </cell>
          <cell r="F685">
            <v>1104700</v>
          </cell>
          <cell r="G685">
            <v>29174546</v>
          </cell>
          <cell r="H685" t="str">
            <v>COLEGIO ESTADUAL DOUTOR ELIEL DA SILVA MARTINS</v>
          </cell>
          <cell r="I685">
            <v>756</v>
          </cell>
          <cell r="J685" t="str">
            <v>CARTÃO</v>
          </cell>
          <cell r="K685">
            <v>20516.305</v>
          </cell>
        </row>
        <row r="686">
          <cell r="E686">
            <v>1178053</v>
          </cell>
          <cell r="F686">
            <v>1104541</v>
          </cell>
          <cell r="G686">
            <v>29432529</v>
          </cell>
          <cell r="H686" t="str">
            <v>COLEGIO ESTADUAL DE TEMPO INTEGRAL RICARDO CAMARA DA SILVA</v>
          </cell>
          <cell r="I686">
            <v>468</v>
          </cell>
          <cell r="J686" t="str">
            <v>CARTÃO</v>
          </cell>
          <cell r="K686">
            <v>12822.69</v>
          </cell>
        </row>
        <row r="687">
          <cell r="E687">
            <v>1178030</v>
          </cell>
          <cell r="F687">
            <v>1101488</v>
          </cell>
          <cell r="G687">
            <v>29174805</v>
          </cell>
          <cell r="H687" t="str">
            <v>COLEGIO ESTADUAL NOSSA SENHORA DA CONCEICAO</v>
          </cell>
          <cell r="I687">
            <v>470</v>
          </cell>
          <cell r="J687" t="str">
            <v>CARTÃO</v>
          </cell>
          <cell r="K687">
            <v>12822.69</v>
          </cell>
        </row>
        <row r="688">
          <cell r="E688">
            <v>1135394</v>
          </cell>
          <cell r="F688">
            <v>1104629</v>
          </cell>
          <cell r="G688">
            <v>29163234</v>
          </cell>
          <cell r="H688" t="str">
            <v>COLEGIO EST QUILOMBOLA DE TEMPO INTEGRAL DA BACIA DO IGUAPE</v>
          </cell>
          <cell r="I688">
            <v>191</v>
          </cell>
          <cell r="J688" t="str">
            <v>CARTÃO</v>
          </cell>
          <cell r="K688">
            <v>10258.15</v>
          </cell>
        </row>
        <row r="689">
          <cell r="E689">
            <v>1176201</v>
          </cell>
          <cell r="F689">
            <v>1104668</v>
          </cell>
          <cell r="G689">
            <v>29375983</v>
          </cell>
          <cell r="H689" t="str">
            <v>CENTRO ESTADUAL DE EDUCACAO PROFISSIONAL DO VALE DO PARAGUACU</v>
          </cell>
          <cell r="I689">
            <v>515</v>
          </cell>
          <cell r="J689" t="str">
            <v>CARTÃO</v>
          </cell>
          <cell r="K689">
            <v>15387.23</v>
          </cell>
        </row>
        <row r="690">
          <cell r="E690">
            <v>1176152</v>
          </cell>
          <cell r="F690">
            <v>1101483</v>
          </cell>
          <cell r="G690">
            <v>29337534</v>
          </cell>
          <cell r="H690" t="str">
            <v>CENTRO DE APOIO PEDAGOGICO ESPECIALIZADO LEAO AURELIO PIRES</v>
          </cell>
          <cell r="I690">
            <v>241</v>
          </cell>
          <cell r="J690" t="str">
            <v>CARTÃO</v>
          </cell>
          <cell r="K690">
            <v>10258.15</v>
          </cell>
        </row>
        <row r="691">
          <cell r="E691">
            <v>1179659</v>
          </cell>
          <cell r="F691">
            <v>9999999</v>
          </cell>
          <cell r="G691">
            <v>29473900</v>
          </cell>
          <cell r="H691" t="str">
            <v>CENTRO JUVENIL DE CIENCIA E CULTURA - CJCC JEQUIE</v>
          </cell>
          <cell r="I691">
            <v>622</v>
          </cell>
          <cell r="J691" t="str">
            <v>CARTÃO</v>
          </cell>
          <cell r="K691">
            <v>39693.614999999998</v>
          </cell>
        </row>
        <row r="692">
          <cell r="E692">
            <v>1117108</v>
          </cell>
          <cell r="F692">
            <v>1102043</v>
          </cell>
          <cell r="G692">
            <v>29300762</v>
          </cell>
          <cell r="H692" t="str">
            <v>COLEGIO ESTADUAL DE IBIRATAIA</v>
          </cell>
          <cell r="I692">
            <v>687</v>
          </cell>
          <cell r="J692" t="str">
            <v>CARTÃO</v>
          </cell>
          <cell r="K692">
            <v>47387.229999999996</v>
          </cell>
        </row>
        <row r="693">
          <cell r="E693">
            <v>1178051</v>
          </cell>
          <cell r="F693">
            <v>1102020</v>
          </cell>
          <cell r="G693">
            <v>29425417</v>
          </cell>
          <cell r="H693" t="str">
            <v>COLEGIO ESTADUAL DE TEMPO INTEGRAL DE AIQUARA</v>
          </cell>
          <cell r="I693">
            <v>172</v>
          </cell>
          <cell r="J693" t="str">
            <v>CARTÃO</v>
          </cell>
          <cell r="K693">
            <v>42258.15</v>
          </cell>
        </row>
        <row r="694">
          <cell r="E694">
            <v>1110758</v>
          </cell>
          <cell r="F694">
            <v>1102021</v>
          </cell>
          <cell r="G694">
            <v>29223652</v>
          </cell>
          <cell r="H694" t="str">
            <v>COLEGIO ESTADUAL DE TEMPO INTEGRAL DOUTOR VASCO FILHO</v>
          </cell>
          <cell r="I694">
            <v>300</v>
          </cell>
          <cell r="J694" t="str">
            <v>CARTÃO</v>
          </cell>
          <cell r="K694">
            <v>12822.69</v>
          </cell>
        </row>
        <row r="695">
          <cell r="E695">
            <v>1117310</v>
          </cell>
          <cell r="F695">
            <v>1102022</v>
          </cell>
          <cell r="G695">
            <v>29293707</v>
          </cell>
          <cell r="H695" t="str">
            <v>COLEGIO ESTADUAL ANTONIO MOTA BITTENCOURT</v>
          </cell>
          <cell r="I695">
            <v>257</v>
          </cell>
          <cell r="J695" t="str">
            <v>CARTÃO</v>
          </cell>
          <cell r="K695">
            <v>12822.69</v>
          </cell>
        </row>
        <row r="696">
          <cell r="E696">
            <v>1117221</v>
          </cell>
          <cell r="F696">
            <v>1102026</v>
          </cell>
          <cell r="G696">
            <v>29268524</v>
          </cell>
          <cell r="H696" t="str">
            <v>COLEGIO ESTADUAL BOANOVENSE</v>
          </cell>
          <cell r="I696">
            <v>448</v>
          </cell>
          <cell r="J696" t="str">
            <v>CARTÃO</v>
          </cell>
          <cell r="K696">
            <v>12822.69</v>
          </cell>
        </row>
        <row r="697">
          <cell r="E697">
            <v>1116950</v>
          </cell>
          <cell r="F697">
            <v>1102035</v>
          </cell>
          <cell r="G697">
            <v>29271967</v>
          </cell>
          <cell r="H697" t="str">
            <v>COLEGIO ESTADUAL DE TEMPO INTEGRAL DE DARIO MEIRA</v>
          </cell>
          <cell r="I697">
            <v>441</v>
          </cell>
          <cell r="J697" t="str">
            <v>CARTÃO</v>
          </cell>
          <cell r="K697">
            <v>12822.69</v>
          </cell>
        </row>
        <row r="698">
          <cell r="E698">
            <v>1158882</v>
          </cell>
          <cell r="F698">
            <v>1101618</v>
          </cell>
          <cell r="G698">
            <v>29299268</v>
          </cell>
          <cell r="H698" t="str">
            <v>COLEGIO ESTADUAL JOSE ARAUJO PEREIRA</v>
          </cell>
          <cell r="I698">
            <v>207</v>
          </cell>
          <cell r="J698" t="str">
            <v>CARTÃO</v>
          </cell>
          <cell r="K698">
            <v>10258.15</v>
          </cell>
        </row>
        <row r="699">
          <cell r="E699">
            <v>1178097</v>
          </cell>
          <cell r="F699">
            <v>1104565</v>
          </cell>
          <cell r="G699">
            <v>29429781</v>
          </cell>
          <cell r="H699" t="str">
            <v>COLEGIO ESTADUAL DO CAMPO DE ALGODAO</v>
          </cell>
          <cell r="I699">
            <v>168</v>
          </cell>
          <cell r="J699" t="str">
            <v>CARTÃO</v>
          </cell>
          <cell r="K699">
            <v>10258.15</v>
          </cell>
        </row>
        <row r="700">
          <cell r="E700">
            <v>1166621</v>
          </cell>
          <cell r="F700">
            <v>1102059</v>
          </cell>
          <cell r="G700">
            <v>29303702</v>
          </cell>
          <cell r="H700" t="str">
            <v>CENTRO TERRITORIAL DE EDUCACAO PROFISSIONAL DO MEDIO RIO DAS CONTAS</v>
          </cell>
          <cell r="I700">
            <v>823</v>
          </cell>
          <cell r="J700" t="str">
            <v>CARTÃO</v>
          </cell>
          <cell r="K700">
            <v>30774.4575</v>
          </cell>
        </row>
        <row r="701">
          <cell r="E701">
            <v>1117035</v>
          </cell>
          <cell r="F701">
            <v>1102054</v>
          </cell>
          <cell r="G701">
            <v>29303354</v>
          </cell>
          <cell r="H701" t="str">
            <v>COLEGIO ESTADUAL DE TEMPO INTEGRAL DE IPIAU</v>
          </cell>
          <cell r="I701">
            <v>831</v>
          </cell>
          <cell r="J701" t="str">
            <v>CARTÃO</v>
          </cell>
          <cell r="K701">
            <v>20516.305</v>
          </cell>
        </row>
        <row r="702">
          <cell r="E702">
            <v>1176433</v>
          </cell>
          <cell r="F702">
            <v>1102060</v>
          </cell>
          <cell r="G702">
            <v>29390532</v>
          </cell>
          <cell r="H702" t="str">
            <v>COMPLEXO INTEGRADO DE EDUC BASICA PROFISSIONAL E TECNOLOGICA DE IPIAU</v>
          </cell>
          <cell r="I702">
            <v>936</v>
          </cell>
          <cell r="J702" t="str">
            <v>CARTÃO</v>
          </cell>
          <cell r="K702">
            <v>52516.305</v>
          </cell>
        </row>
        <row r="703">
          <cell r="E703">
            <v>1178015</v>
          </cell>
          <cell r="F703">
            <v>1104532</v>
          </cell>
          <cell r="G703">
            <v>29429005</v>
          </cell>
          <cell r="H703" t="str">
            <v>COLEGIO ESTADUAL PROFESSORA RENI MIRANDA FERREIRA</v>
          </cell>
          <cell r="I703">
            <v>567</v>
          </cell>
          <cell r="J703" t="str">
            <v>CARTÃO</v>
          </cell>
          <cell r="K703">
            <v>15387.23</v>
          </cell>
        </row>
        <row r="704">
          <cell r="E704">
            <v>1117434</v>
          </cell>
          <cell r="F704">
            <v>1102243</v>
          </cell>
          <cell r="G704">
            <v>29307759</v>
          </cell>
          <cell r="H704" t="str">
            <v>COLEGIO ESTADUAL DE TEMPO INTEGRAL DULCE ALMEIDA</v>
          </cell>
          <cell r="I704">
            <v>509</v>
          </cell>
          <cell r="J704" t="str">
            <v>CARTÃO</v>
          </cell>
          <cell r="K704">
            <v>15387.23</v>
          </cell>
        </row>
        <row r="705">
          <cell r="E705">
            <v>1110294</v>
          </cell>
          <cell r="F705">
            <v>1101330</v>
          </cell>
          <cell r="G705">
            <v>29309034</v>
          </cell>
          <cell r="H705" t="str">
            <v>COLEGIO ESTADUAL JOAO GALVAO SOBRINHO</v>
          </cell>
          <cell r="I705">
            <v>304</v>
          </cell>
          <cell r="J705" t="str">
            <v>CARTÃO</v>
          </cell>
          <cell r="K705">
            <v>12822.69</v>
          </cell>
        </row>
        <row r="706">
          <cell r="E706">
            <v>1117892</v>
          </cell>
          <cell r="F706">
            <v>1102296</v>
          </cell>
          <cell r="G706">
            <v>29229529</v>
          </cell>
          <cell r="H706" t="str">
            <v>CENTRO EST. DE EDUC. PROF. EM GESTAO E TECN. DA INFOR. REGIS PACHECO</v>
          </cell>
          <cell r="I706">
            <v>1519</v>
          </cell>
          <cell r="J706" t="str">
            <v>CARTÃO</v>
          </cell>
          <cell r="K706">
            <v>35903.53</v>
          </cell>
        </row>
        <row r="707">
          <cell r="E707">
            <v>1179277</v>
          </cell>
          <cell r="F707">
            <v>9999999</v>
          </cell>
          <cell r="G707">
            <v>29458994</v>
          </cell>
          <cell r="H707" t="str">
            <v>CENT REG DE ENS MEDIO COM INTERMEDIACAO TEC-CEMIT MEDIO RIO DE CONTAS</v>
          </cell>
          <cell r="I707">
            <v>351</v>
          </cell>
          <cell r="J707" t="str">
            <v>CARTÃO</v>
          </cell>
          <cell r="K707">
            <v>12822.69</v>
          </cell>
        </row>
        <row r="708">
          <cell r="E708">
            <v>1176093</v>
          </cell>
          <cell r="F708">
            <v>1102303</v>
          </cell>
          <cell r="G708">
            <v>29227690</v>
          </cell>
          <cell r="H708" t="str">
            <v>COLEGIO DA POLICIA MILITAR - CPM PROFESSOR POETA LUIS NEVES COTRIM</v>
          </cell>
          <cell r="I708">
            <v>1172</v>
          </cell>
          <cell r="J708" t="str">
            <v>CARTÃO</v>
          </cell>
          <cell r="K708">
            <v>11979.825000000001</v>
          </cell>
        </row>
        <row r="709">
          <cell r="E709">
            <v>1117698</v>
          </cell>
          <cell r="F709">
            <v>1102284</v>
          </cell>
          <cell r="G709">
            <v>29228549</v>
          </cell>
          <cell r="H709" t="str">
            <v>COLEGIO ESTADUAL DE TEMPO INTEGRAL DE JEQUIE</v>
          </cell>
          <cell r="I709">
            <v>1764</v>
          </cell>
          <cell r="J709" t="str">
            <v>CARTÃO</v>
          </cell>
          <cell r="K709">
            <v>35903.53</v>
          </cell>
        </row>
        <row r="710">
          <cell r="E710">
            <v>1176664</v>
          </cell>
          <cell r="F710">
            <v>1102305</v>
          </cell>
          <cell r="G710">
            <v>29408172</v>
          </cell>
          <cell r="H710" t="str">
            <v>COLEGIO ESTADUAL DE TEMPO INTEGRAL LUISA MAHIM</v>
          </cell>
          <cell r="I710">
            <v>405</v>
          </cell>
          <cell r="J710" t="str">
            <v>CARTÃO</v>
          </cell>
          <cell r="K710">
            <v>12822.69</v>
          </cell>
        </row>
        <row r="711">
          <cell r="E711">
            <v>1117850</v>
          </cell>
          <cell r="F711">
            <v>1102293</v>
          </cell>
          <cell r="G711">
            <v>29229421</v>
          </cell>
          <cell r="H711" t="str">
            <v>COLEGIO ESTADUAL DE TEMPO INTEGRAL LUIZ NAVARRO DE BRITO</v>
          </cell>
          <cell r="I711">
            <v>886</v>
          </cell>
          <cell r="J711" t="str">
            <v>CARTÃO</v>
          </cell>
          <cell r="K711">
            <v>20516.305</v>
          </cell>
        </row>
        <row r="712">
          <cell r="E712">
            <v>1177092</v>
          </cell>
          <cell r="F712">
            <v>1102307</v>
          </cell>
          <cell r="G712">
            <v>29416604</v>
          </cell>
          <cell r="H712" t="str">
            <v>COLEGIO ESTADUAL PAULO FREIRE</v>
          </cell>
          <cell r="I712">
            <v>955</v>
          </cell>
          <cell r="J712" t="str">
            <v>CARTÃO</v>
          </cell>
          <cell r="K712">
            <v>20516.305</v>
          </cell>
        </row>
        <row r="713">
          <cell r="E713">
            <v>1117736</v>
          </cell>
          <cell r="F713">
            <v>1102287</v>
          </cell>
          <cell r="G713">
            <v>29229464</v>
          </cell>
          <cell r="H713" t="str">
            <v>COLEGIO ESTADUAL PROFESSOR FIRMO NUNES DE OLIVEIRA</v>
          </cell>
          <cell r="I713">
            <v>502</v>
          </cell>
          <cell r="J713" t="str">
            <v>CARTÃO</v>
          </cell>
          <cell r="K713">
            <v>15387.23</v>
          </cell>
        </row>
        <row r="714">
          <cell r="E714">
            <v>1117701</v>
          </cell>
          <cell r="F714">
            <v>1102285</v>
          </cell>
          <cell r="G714">
            <v>29229324</v>
          </cell>
          <cell r="H714" t="str">
            <v>COLEGIO ESTADUAL DE TEMPO INTEGRAL PROFESSORA FARAILDES SANTOS</v>
          </cell>
          <cell r="I714">
            <v>217</v>
          </cell>
          <cell r="J714" t="str">
            <v>CARTÃO</v>
          </cell>
          <cell r="K714">
            <v>10258.15</v>
          </cell>
        </row>
        <row r="715">
          <cell r="E715">
            <v>1117868</v>
          </cell>
          <cell r="F715">
            <v>1102294</v>
          </cell>
          <cell r="G715">
            <v>29227658</v>
          </cell>
          <cell r="H715" t="str">
            <v>COMPLEXO INTEGRADO DE EDUCACAO BASICA PROFIS. E TECNOLOGICA DE JEQUIE</v>
          </cell>
          <cell r="I715">
            <v>428</v>
          </cell>
          <cell r="J715" t="str">
            <v>CARTÃO</v>
          </cell>
          <cell r="K715">
            <v>12822.69</v>
          </cell>
        </row>
        <row r="716">
          <cell r="E716">
            <v>1178260</v>
          </cell>
          <cell r="F716">
            <v>1105501</v>
          </cell>
          <cell r="G716">
            <v>29457602</v>
          </cell>
          <cell r="H716" t="str">
            <v>COLEGIO ESTADUAL DE TEMPO INTEGRAL GILDA RAMOS DOS SANTOS</v>
          </cell>
          <cell r="I716">
            <v>655</v>
          </cell>
          <cell r="J716" t="str">
            <v>CARTÃO</v>
          </cell>
          <cell r="K716">
            <v>15387.23</v>
          </cell>
        </row>
        <row r="717">
          <cell r="E717">
            <v>1118147</v>
          </cell>
          <cell r="F717">
            <v>1102316</v>
          </cell>
          <cell r="G717">
            <v>29273790</v>
          </cell>
          <cell r="H717" t="str">
            <v>COLEGIO ESTADUAL PROFESSORA ALMERINDA MEIRA DO CARMO</v>
          </cell>
          <cell r="I717">
            <v>307</v>
          </cell>
          <cell r="J717" t="str">
            <v>CARTÃO</v>
          </cell>
          <cell r="K717">
            <v>12822.69</v>
          </cell>
        </row>
        <row r="718">
          <cell r="E718">
            <v>1178083</v>
          </cell>
          <cell r="F718">
            <v>1104560</v>
          </cell>
          <cell r="G718">
            <v>29429498</v>
          </cell>
          <cell r="H718" t="str">
            <v>COLEGIO ESTADUAL PROFESSORA MARIA LEAL LOPES</v>
          </cell>
          <cell r="I718">
            <v>265</v>
          </cell>
          <cell r="J718" t="str">
            <v>CARTÃO</v>
          </cell>
          <cell r="K718">
            <v>12822.69</v>
          </cell>
        </row>
        <row r="719">
          <cell r="E719">
            <v>1118406</v>
          </cell>
          <cell r="F719">
            <v>1102339</v>
          </cell>
          <cell r="G719">
            <v>29314348</v>
          </cell>
          <cell r="H719" t="str">
            <v>COLEGIO ESTADUAL DE TEMPO INTEGRAL DE UBATA</v>
          </cell>
          <cell r="I719">
            <v>579</v>
          </cell>
          <cell r="J719" t="str">
            <v>CARTÃO</v>
          </cell>
          <cell r="K719">
            <v>15387.23</v>
          </cell>
        </row>
        <row r="720">
          <cell r="E720">
            <v>1117663</v>
          </cell>
          <cell r="F720">
            <v>1102282</v>
          </cell>
          <cell r="G720">
            <v>29229294</v>
          </cell>
          <cell r="H720" t="str">
            <v>COLEGIO ESTADUAL DOUTOR MILTON SANTOS</v>
          </cell>
          <cell r="I720">
            <v>658</v>
          </cell>
          <cell r="J720" t="str">
            <v>CARTÃO</v>
          </cell>
          <cell r="K720">
            <v>7693.6149999999998</v>
          </cell>
        </row>
        <row r="721">
          <cell r="E721">
            <v>1178377</v>
          </cell>
          <cell r="F721">
            <v>1105554</v>
          </cell>
          <cell r="G721">
            <v>29848792</v>
          </cell>
          <cell r="H721" t="str">
            <v>CENTRO DE APOIO PEDAGOGICO ESPECIALIZADO DE IPIAU - CAPE IPIAU</v>
          </cell>
          <cell r="I721">
            <v>229</v>
          </cell>
          <cell r="J721" t="str">
            <v>CARTÃO</v>
          </cell>
          <cell r="K721">
            <v>10258.15</v>
          </cell>
        </row>
        <row r="722">
          <cell r="E722">
            <v>1178421</v>
          </cell>
          <cell r="F722">
            <v>1105566</v>
          </cell>
          <cell r="G722">
            <v>29397324</v>
          </cell>
          <cell r="H722" t="str">
            <v>CENTRO DE APOIO PEDAGOGICO ESPECIALIZADO DE JEQUIE ¿ CAPE JEQUIE</v>
          </cell>
          <cell r="I722">
            <v>279</v>
          </cell>
          <cell r="J722" t="str">
            <v>CARTÃO</v>
          </cell>
          <cell r="K722">
            <v>12822.69</v>
          </cell>
        </row>
        <row r="723">
          <cell r="E723">
            <v>1178048</v>
          </cell>
          <cell r="F723">
            <v>1103273</v>
          </cell>
          <cell r="G723">
            <v>29427541</v>
          </cell>
          <cell r="H723" t="str">
            <v>COLEGIO ESTADUAL DE BREJOLANDIA</v>
          </cell>
          <cell r="I723">
            <v>338</v>
          </cell>
          <cell r="J723" t="str">
            <v>CARTÃO</v>
          </cell>
          <cell r="K723">
            <v>12822.69</v>
          </cell>
        </row>
        <row r="724">
          <cell r="E724">
            <v>1131674</v>
          </cell>
          <cell r="F724">
            <v>1103397</v>
          </cell>
          <cell r="G724">
            <v>29011507</v>
          </cell>
          <cell r="H724" t="str">
            <v>COLEGIO ESTADUAL DE TEMPO INTEGRAL RUY BARBOSA</v>
          </cell>
          <cell r="I724">
            <v>489</v>
          </cell>
          <cell r="J724" t="str">
            <v>CARTÃO</v>
          </cell>
          <cell r="K724">
            <v>12822.69</v>
          </cell>
        </row>
        <row r="725">
          <cell r="E725">
            <v>1131607</v>
          </cell>
          <cell r="F725">
            <v>1103404</v>
          </cell>
          <cell r="G725">
            <v>29011604</v>
          </cell>
          <cell r="H725" t="str">
            <v>COLEGIO ESTADUAL DE TEMPO INTEGRAL DE COCOS</v>
          </cell>
          <cell r="I725">
            <v>774</v>
          </cell>
          <cell r="J725" t="str">
            <v>CARTÃO</v>
          </cell>
          <cell r="K725">
            <v>20516.305</v>
          </cell>
        </row>
        <row r="726">
          <cell r="E726">
            <v>1131534</v>
          </cell>
          <cell r="F726">
            <v>1103413</v>
          </cell>
          <cell r="G726">
            <v>29012465</v>
          </cell>
          <cell r="H726" t="str">
            <v>COLEGIO ESTADUAL DE TEMPO INTEGRAL SAO JOAO DOS GERAIS</v>
          </cell>
          <cell r="I726">
            <v>639</v>
          </cell>
          <cell r="J726" t="str">
            <v>CARTÃO</v>
          </cell>
          <cell r="K726">
            <v>15387.23</v>
          </cell>
        </row>
        <row r="727">
          <cell r="E727">
            <v>1131453</v>
          </cell>
          <cell r="F727">
            <v>1103418</v>
          </cell>
          <cell r="G727">
            <v>29013275</v>
          </cell>
          <cell r="H727" t="str">
            <v>COLEGIO ESTADUAL DE TEMPO INTEGRAL DE CORRENTINA</v>
          </cell>
          <cell r="I727">
            <v>1346</v>
          </cell>
          <cell r="J727" t="str">
            <v>CARTÃO</v>
          </cell>
          <cell r="K727">
            <v>23959.65</v>
          </cell>
        </row>
        <row r="728">
          <cell r="E728">
            <v>1141726</v>
          </cell>
          <cell r="F728">
            <v>1103421</v>
          </cell>
          <cell r="G728">
            <v>29013887</v>
          </cell>
          <cell r="H728" t="str">
            <v>COLEGIO ESTADUAL DE TEMPO INTEGRAL MARIA DO SOCORRO PEREIRA DE MATOS</v>
          </cell>
          <cell r="I728">
            <v>439</v>
          </cell>
          <cell r="J728" t="str">
            <v>CARTÃO</v>
          </cell>
          <cell r="K728">
            <v>12822.69</v>
          </cell>
        </row>
        <row r="729">
          <cell r="E729">
            <v>1132000</v>
          </cell>
          <cell r="F729">
            <v>1103438</v>
          </cell>
          <cell r="G729">
            <v>29014433</v>
          </cell>
          <cell r="H729" t="str">
            <v>CENTRO TERRITORIAL DE EDUCACAO PROFISSIONAL DA BACIA DO RIO CORRENTE</v>
          </cell>
          <cell r="I729">
            <v>803</v>
          </cell>
          <cell r="J729" t="str">
            <v>CARTÃO</v>
          </cell>
          <cell r="K729">
            <v>20516.305</v>
          </cell>
        </row>
        <row r="730">
          <cell r="E730">
            <v>1131860</v>
          </cell>
          <cell r="F730">
            <v>1104305</v>
          </cell>
          <cell r="G730">
            <v>29015227</v>
          </cell>
          <cell r="H730" t="str">
            <v>COLEGIO ESTADUAL ROLANDO LARANJEIRA BARBOSA</v>
          </cell>
          <cell r="I730">
            <v>1252</v>
          </cell>
          <cell r="J730" t="str">
            <v>CARTÃO</v>
          </cell>
          <cell r="K730">
            <v>35939.475000000006</v>
          </cell>
        </row>
        <row r="731">
          <cell r="E731">
            <v>1132158</v>
          </cell>
          <cell r="F731">
            <v>1103445</v>
          </cell>
          <cell r="G731">
            <v>29015413</v>
          </cell>
          <cell r="H731" t="str">
            <v>COLEGIO ESTADUAL EDVALDO FLORES</v>
          </cell>
          <cell r="I731">
            <v>1166</v>
          </cell>
          <cell r="J731" t="str">
            <v>CARTÃO</v>
          </cell>
          <cell r="K731">
            <v>23959.65</v>
          </cell>
        </row>
        <row r="732">
          <cell r="E732">
            <v>1167741</v>
          </cell>
          <cell r="F732">
            <v>1103452</v>
          </cell>
          <cell r="G732">
            <v>29016339</v>
          </cell>
          <cell r="H732" t="str">
            <v>COLEGIO ESTADUAL DE TEMPO INTEGRAL RIO CORRENTE</v>
          </cell>
          <cell r="I732">
            <v>690</v>
          </cell>
          <cell r="J732" t="str">
            <v>CARTÃO</v>
          </cell>
          <cell r="K732">
            <v>15387.23</v>
          </cell>
        </row>
        <row r="733">
          <cell r="E733">
            <v>1131798</v>
          </cell>
          <cell r="F733">
            <v>1103455</v>
          </cell>
          <cell r="G733">
            <v>29016916</v>
          </cell>
          <cell r="H733" t="str">
            <v>COLEGIO ESTADUAL DE TEMPO INTEGRAL SAO GONCALO</v>
          </cell>
          <cell r="I733">
            <v>709</v>
          </cell>
          <cell r="J733" t="str">
            <v>CARTÃO</v>
          </cell>
          <cell r="K733">
            <v>15387.23</v>
          </cell>
        </row>
        <row r="734">
          <cell r="E734">
            <v>1131739</v>
          </cell>
          <cell r="F734">
            <v>1103361</v>
          </cell>
          <cell r="G734">
            <v>29009880</v>
          </cell>
          <cell r="H734" t="str">
            <v>COLEGIO ESTADUAL LEONIDAS DE ARAUJO SILVA</v>
          </cell>
          <cell r="I734">
            <v>628</v>
          </cell>
          <cell r="J734" t="str">
            <v>CARTÃO</v>
          </cell>
          <cell r="K734">
            <v>15387.23</v>
          </cell>
        </row>
        <row r="735">
          <cell r="E735">
            <v>1113927</v>
          </cell>
          <cell r="F735">
            <v>1101732</v>
          </cell>
          <cell r="G735">
            <v>29033047</v>
          </cell>
          <cell r="H735" t="str">
            <v>COLEGIO ESTADUAL DO CAMPO JOSEFINA GOMES DE ARAUJO</v>
          </cell>
          <cell r="I735">
            <v>287</v>
          </cell>
          <cell r="J735" t="str">
            <v>CARTÃO</v>
          </cell>
          <cell r="K735">
            <v>12822.69</v>
          </cell>
        </row>
        <row r="736">
          <cell r="E736">
            <v>1113960</v>
          </cell>
          <cell r="F736">
            <v>1101736</v>
          </cell>
          <cell r="G736">
            <v>29032539</v>
          </cell>
          <cell r="H736" t="str">
            <v>COLEGIO EST DE TEM INTEGRAL PROF MARIA DO SOCORRO GOMES POSSIDONIO</v>
          </cell>
          <cell r="I736">
            <v>580</v>
          </cell>
          <cell r="J736" t="str">
            <v>CARTÃO</v>
          </cell>
          <cell r="K736">
            <v>15387.23</v>
          </cell>
        </row>
        <row r="737">
          <cell r="E737">
            <v>1113994</v>
          </cell>
          <cell r="F737">
            <v>1101744</v>
          </cell>
          <cell r="G737">
            <v>29033187</v>
          </cell>
          <cell r="H737" t="str">
            <v>COLEGIO ESTADUAL MARIA DE LOURDES LIMA PEREIRA</v>
          </cell>
          <cell r="I737">
            <v>190</v>
          </cell>
          <cell r="J737" t="str">
            <v>CARTÃO</v>
          </cell>
          <cell r="K737">
            <v>10258.15</v>
          </cell>
        </row>
        <row r="738">
          <cell r="E738">
            <v>1178070</v>
          </cell>
          <cell r="F738">
            <v>1101750</v>
          </cell>
          <cell r="G738">
            <v>29424526</v>
          </cell>
          <cell r="H738" t="str">
            <v>COLEGIO ESTADUAL DE TEMPO INTEGRAL SAO JOSE</v>
          </cell>
          <cell r="I738">
            <v>290</v>
          </cell>
          <cell r="J738" t="str">
            <v>CARTÃO</v>
          </cell>
          <cell r="K738">
            <v>12822.69</v>
          </cell>
        </row>
        <row r="739">
          <cell r="E739">
            <v>1138504</v>
          </cell>
          <cell r="F739">
            <v>1101766</v>
          </cell>
          <cell r="G739">
            <v>29034205</v>
          </cell>
          <cell r="H739" t="str">
            <v>COLEGIO ESTADUAL DE TEMPO INTEGRAL REIS MAGALHAES</v>
          </cell>
          <cell r="I739">
            <v>709</v>
          </cell>
          <cell r="J739" t="str">
            <v>CARTÃO</v>
          </cell>
          <cell r="K739">
            <v>15387.23</v>
          </cell>
        </row>
        <row r="740">
          <cell r="E740">
            <v>1114265</v>
          </cell>
          <cell r="F740">
            <v>1101797</v>
          </cell>
          <cell r="G740">
            <v>29034280</v>
          </cell>
          <cell r="H740" t="str">
            <v>COLEGIO ESTADUAL DE TEMPO INTEGRAL IRMA OLIVEIRA</v>
          </cell>
          <cell r="I740">
            <v>419</v>
          </cell>
          <cell r="J740" t="str">
            <v>CARTÃO</v>
          </cell>
          <cell r="K740">
            <v>12822.69</v>
          </cell>
        </row>
        <row r="741">
          <cell r="E741">
            <v>1114257</v>
          </cell>
          <cell r="F741">
            <v>1101807</v>
          </cell>
          <cell r="G741">
            <v>29034922</v>
          </cell>
          <cell r="H741" t="str">
            <v>CENTRO TERRITORIAL DE EDUCACAO PROFISSIONAL DE ITAPARICA</v>
          </cell>
          <cell r="I741">
            <v>871</v>
          </cell>
          <cell r="J741" t="str">
            <v>CARTÃO</v>
          </cell>
          <cell r="K741">
            <v>20516.305</v>
          </cell>
        </row>
        <row r="742">
          <cell r="E742">
            <v>1176143</v>
          </cell>
          <cell r="F742">
            <v>1101821</v>
          </cell>
          <cell r="G742">
            <v>29332230</v>
          </cell>
          <cell r="H742" t="str">
            <v>CENTRO TERRITORIAL DE EDUCACAO PROFIS ITAPARICA II WILSON PEREIRA</v>
          </cell>
          <cell r="I742">
            <v>993</v>
          </cell>
          <cell r="J742" t="str">
            <v>CARTÃO</v>
          </cell>
          <cell r="K742">
            <v>20516.305</v>
          </cell>
        </row>
        <row r="743">
          <cell r="E743">
            <v>1174292</v>
          </cell>
          <cell r="F743">
            <v>1101820</v>
          </cell>
          <cell r="G743">
            <v>29034965</v>
          </cell>
          <cell r="H743" t="str">
            <v>COLEGIO ESTADUAL CARLINA BARBOSA DE DEUS</v>
          </cell>
          <cell r="I743">
            <v>917</v>
          </cell>
          <cell r="J743" t="str">
            <v>CARTÃO</v>
          </cell>
          <cell r="K743">
            <v>20516.305</v>
          </cell>
        </row>
        <row r="744">
          <cell r="E744">
            <v>1118040</v>
          </cell>
          <cell r="F744">
            <v>1101817</v>
          </cell>
          <cell r="G744">
            <v>29034990</v>
          </cell>
          <cell r="H744" t="str">
            <v>COLEGIO ESTADUAL DE TEMPO INTEGRAL QUITERIA MARIA DE JESUS</v>
          </cell>
          <cell r="I744">
            <v>577</v>
          </cell>
          <cell r="J744" t="str">
            <v>CARTÃO</v>
          </cell>
          <cell r="K744">
            <v>15387.23</v>
          </cell>
        </row>
        <row r="745">
          <cell r="E745">
            <v>1117779</v>
          </cell>
          <cell r="F745">
            <v>1101816</v>
          </cell>
          <cell r="G745">
            <v>29035007</v>
          </cell>
          <cell r="H745" t="str">
            <v>COLEGIO ESTADUAL DE TEMPO INTEGRAL DE PAULO AFONSO</v>
          </cell>
          <cell r="I745">
            <v>733</v>
          </cell>
          <cell r="J745" t="str">
            <v>CARTÃO</v>
          </cell>
          <cell r="K745">
            <v>15387.23</v>
          </cell>
        </row>
        <row r="746">
          <cell r="E746">
            <v>1176426</v>
          </cell>
          <cell r="F746">
            <v>1101823</v>
          </cell>
          <cell r="G746">
            <v>29389976</v>
          </cell>
          <cell r="H746" t="str">
            <v>COLEGIO ESTADUAL PAULO FREIRE</v>
          </cell>
          <cell r="I746">
            <v>899</v>
          </cell>
          <cell r="J746" t="str">
            <v>CARTÃO</v>
          </cell>
          <cell r="K746">
            <v>30774.4575</v>
          </cell>
        </row>
        <row r="747">
          <cell r="E747">
            <v>1114133</v>
          </cell>
          <cell r="F747">
            <v>1101931</v>
          </cell>
          <cell r="G747">
            <v>29036046</v>
          </cell>
          <cell r="H747" t="str">
            <v>COLEGIO ESTADUAL DULCINA CRUZ LIMA</v>
          </cell>
          <cell r="I747">
            <v>402</v>
          </cell>
          <cell r="J747" t="str">
            <v>CARTÃO</v>
          </cell>
          <cell r="K747">
            <v>12822.69</v>
          </cell>
        </row>
        <row r="748">
          <cell r="E748">
            <v>1179245</v>
          </cell>
          <cell r="F748">
            <v>9999999</v>
          </cell>
          <cell r="G748">
            <v>29456886</v>
          </cell>
          <cell r="H748" t="str">
            <v>COLEGIO ESTADUAL INDIGENA DE TEMPO INTEGRAL SANTO ANTONIO DO PAMBU</v>
          </cell>
          <cell r="I748">
            <v>95</v>
          </cell>
          <cell r="J748" t="str">
            <v>CARTÃO</v>
          </cell>
          <cell r="K748">
            <v>7693.6149999999998</v>
          </cell>
        </row>
        <row r="749">
          <cell r="E749">
            <v>1179123</v>
          </cell>
          <cell r="F749">
            <v>1105601</v>
          </cell>
          <cell r="G749">
            <v>29354536</v>
          </cell>
          <cell r="H749" t="str">
            <v>COLEGIO ESTADUAL INDIGENA ANGELO PEREIRA XAVIER</v>
          </cell>
          <cell r="I749">
            <v>332</v>
          </cell>
          <cell r="J749" t="str">
            <v>CARTÃO</v>
          </cell>
          <cell r="K749">
            <v>6411.3450000000003</v>
          </cell>
        </row>
        <row r="750">
          <cell r="E750">
            <v>1179202</v>
          </cell>
          <cell r="F750">
            <v>9999999</v>
          </cell>
          <cell r="G750">
            <v>29033950</v>
          </cell>
          <cell r="H750" t="str">
            <v>COLEGIO ESTADUAL INDIGENA SANTA RITA DE CASSIA</v>
          </cell>
          <cell r="I750">
            <v>47</v>
          </cell>
          <cell r="J750" t="str">
            <v>CARTÃO</v>
          </cell>
          <cell r="K750">
            <v>3846.8074999999999</v>
          </cell>
        </row>
        <row r="751">
          <cell r="E751">
            <v>1179204</v>
          </cell>
          <cell r="F751">
            <v>9999999</v>
          </cell>
          <cell r="G751">
            <v>29366739</v>
          </cell>
          <cell r="H751" t="str">
            <v>COLEGIO ESTADUAL INDIGINA XUCURU KARIRI</v>
          </cell>
          <cell r="I751">
            <v>143</v>
          </cell>
          <cell r="J751" t="str">
            <v>CARTÃO</v>
          </cell>
          <cell r="K751">
            <v>5129.0749999999998</v>
          </cell>
        </row>
        <row r="752">
          <cell r="E752">
            <v>1179479</v>
          </cell>
          <cell r="F752">
            <v>9999999</v>
          </cell>
          <cell r="G752">
            <v>29739624</v>
          </cell>
          <cell r="H752" t="str">
            <v>ESCOLA ESTADUAL INDIGENA JOSE MARTINS</v>
          </cell>
          <cell r="I752">
            <v>67</v>
          </cell>
          <cell r="J752" t="str">
            <v>CARTÃO</v>
          </cell>
          <cell r="K752">
            <v>3846.8074999999999</v>
          </cell>
        </row>
        <row r="753">
          <cell r="E753">
            <v>1179203</v>
          </cell>
          <cell r="F753">
            <v>9999999</v>
          </cell>
          <cell r="G753">
            <v>29373018</v>
          </cell>
          <cell r="H753" t="str">
            <v>COLEGIO ESTADUAL INDIGENA MANOEL COELHO</v>
          </cell>
          <cell r="I753">
            <v>64</v>
          </cell>
          <cell r="J753" t="str">
            <v>CARTÃO</v>
          </cell>
          <cell r="K753">
            <v>3846.8074999999999</v>
          </cell>
        </row>
        <row r="754">
          <cell r="E754">
            <v>1179669</v>
          </cell>
          <cell r="F754">
            <v>9999999</v>
          </cell>
          <cell r="G754">
            <v>29493773</v>
          </cell>
          <cell r="H754" t="str">
            <v>ESCOLA ESTADUAL INDIGENA ANANIAS VITORIANO</v>
          </cell>
          <cell r="I754">
            <v>30</v>
          </cell>
          <cell r="J754" t="str">
            <v>CARTÃO</v>
          </cell>
          <cell r="K754">
            <v>7693.6149999999998</v>
          </cell>
        </row>
        <row r="755">
          <cell r="E755">
            <v>1178006</v>
          </cell>
          <cell r="F755">
            <v>1101824</v>
          </cell>
          <cell r="G755">
            <v>29423708</v>
          </cell>
          <cell r="H755" t="str">
            <v>COLEGIO ESTADUAL INDIGENA DE TEMPO INTEGRAL CAPITAO FRANCISCO RODELAS</v>
          </cell>
          <cell r="I755">
            <v>264</v>
          </cell>
          <cell r="J755" t="str">
            <v>CARTÃO</v>
          </cell>
          <cell r="K755">
            <v>6411.3450000000003</v>
          </cell>
        </row>
        <row r="756">
          <cell r="E756">
            <v>1164998</v>
          </cell>
          <cell r="F756">
            <v>1103539</v>
          </cell>
          <cell r="G756">
            <v>29047501</v>
          </cell>
          <cell r="H756" t="str">
            <v>COLEGIO ESTADUAL DO CAMPO DE TEMPO INTEGRAL DE ANDORINHA</v>
          </cell>
          <cell r="I756">
            <v>737</v>
          </cell>
          <cell r="J756" t="str">
            <v>CARTÃO</v>
          </cell>
          <cell r="K756">
            <v>15387.23</v>
          </cell>
        </row>
        <row r="757">
          <cell r="E757">
            <v>1119577</v>
          </cell>
          <cell r="F757">
            <v>1103541</v>
          </cell>
          <cell r="G757">
            <v>29048184</v>
          </cell>
          <cell r="H757" t="str">
            <v>COLEGIO ESTADUAL DE TEMPO INTEGRAL DE ANTONIO GONCALVES</v>
          </cell>
          <cell r="I757">
            <v>449</v>
          </cell>
          <cell r="J757" t="str">
            <v>CARTÃO</v>
          </cell>
          <cell r="K757">
            <v>12822.69</v>
          </cell>
        </row>
        <row r="758">
          <cell r="E758">
            <v>1122020</v>
          </cell>
          <cell r="F758">
            <v>1102526</v>
          </cell>
          <cell r="G758">
            <v>29069106</v>
          </cell>
          <cell r="H758" t="str">
            <v>COLEGIO ESTADUAL DO CAMPO ROMULO GALVAO</v>
          </cell>
          <cell r="I758">
            <v>725</v>
          </cell>
          <cell r="J758" t="str">
            <v>CARTÃO</v>
          </cell>
          <cell r="K758">
            <v>15387.23</v>
          </cell>
        </row>
        <row r="759">
          <cell r="E759">
            <v>1119828</v>
          </cell>
          <cell r="F759">
            <v>1103559</v>
          </cell>
          <cell r="G759">
            <v>29050057</v>
          </cell>
          <cell r="H759" t="str">
            <v>COLEGIO ESTADUAL DO CAMPO PROFESSORA HILDA MONTEIRO MENEZES</v>
          </cell>
          <cell r="I759">
            <v>1895</v>
          </cell>
          <cell r="J759" t="str">
            <v>CARTÃO</v>
          </cell>
          <cell r="K759">
            <v>35903.53</v>
          </cell>
        </row>
        <row r="760">
          <cell r="E760">
            <v>1121172</v>
          </cell>
          <cell r="F760">
            <v>1103568</v>
          </cell>
          <cell r="G760">
            <v>29050910</v>
          </cell>
          <cell r="H760" t="str">
            <v>COLEGIO ESTADUAL DE TEMPO INTEGRAL CECENTINO PEREIRA MAIA</v>
          </cell>
          <cell r="I760">
            <v>904</v>
          </cell>
          <cell r="J760" t="str">
            <v>CARTÃO</v>
          </cell>
          <cell r="K760">
            <v>20516.305</v>
          </cell>
        </row>
        <row r="761">
          <cell r="E761">
            <v>1176700</v>
          </cell>
          <cell r="F761">
            <v>1103595</v>
          </cell>
          <cell r="G761">
            <v>29419468</v>
          </cell>
          <cell r="H761" t="str">
            <v>CENTRO TERRITORIAL DE EDUC PROFISSIONAL DO PIEMONTE NORTE DO ITAPICURU</v>
          </cell>
          <cell r="I761">
            <v>1085</v>
          </cell>
          <cell r="J761" t="str">
            <v>CARTÃO</v>
          </cell>
          <cell r="K761">
            <v>23959.65</v>
          </cell>
        </row>
        <row r="762">
          <cell r="E762">
            <v>1120257</v>
          </cell>
          <cell r="F762">
            <v>1103586</v>
          </cell>
          <cell r="G762">
            <v>29053544</v>
          </cell>
          <cell r="H762" t="str">
            <v>COLEGIO ESTADUAL DO CAMPO PETRONIO PORTELA</v>
          </cell>
          <cell r="I762">
            <v>463</v>
          </cell>
          <cell r="J762" t="str">
            <v>CARTÃO</v>
          </cell>
          <cell r="K762">
            <v>12822.69</v>
          </cell>
        </row>
        <row r="763">
          <cell r="E763">
            <v>1144032</v>
          </cell>
          <cell r="F763">
            <v>1103601</v>
          </cell>
          <cell r="G763">
            <v>29055067</v>
          </cell>
          <cell r="H763" t="str">
            <v>COLEGIO ESTADUAL DE TEMPO INTEGRAL DE PINDOBACU</v>
          </cell>
          <cell r="I763">
            <v>559</v>
          </cell>
          <cell r="J763" t="str">
            <v>CARTÃO</v>
          </cell>
          <cell r="K763">
            <v>15387.23</v>
          </cell>
        </row>
        <row r="764">
          <cell r="E764">
            <v>1140452</v>
          </cell>
          <cell r="F764">
            <v>1103599</v>
          </cell>
          <cell r="G764">
            <v>29055075</v>
          </cell>
          <cell r="H764" t="str">
            <v>COLEGIO ESTADUAL DO CAMPO DE TEMPO INTEGRAL DE CARNAIBA</v>
          </cell>
          <cell r="I764">
            <v>326</v>
          </cell>
          <cell r="J764" t="str">
            <v>CARTÃO</v>
          </cell>
          <cell r="K764">
            <v>12822.69</v>
          </cell>
        </row>
        <row r="765">
          <cell r="E765">
            <v>1164947</v>
          </cell>
          <cell r="F765">
            <v>1103602</v>
          </cell>
          <cell r="G765">
            <v>29076846</v>
          </cell>
          <cell r="H765" t="str">
            <v>COLEGIO ESTADUAL DE TEMPO INTEGRAL NELSON MAIA</v>
          </cell>
          <cell r="I765">
            <v>752</v>
          </cell>
          <cell r="J765" t="str">
            <v>CARTÃO</v>
          </cell>
          <cell r="K765">
            <v>20516.305</v>
          </cell>
        </row>
        <row r="766">
          <cell r="E766">
            <v>1164602</v>
          </cell>
          <cell r="F766">
            <v>1103637</v>
          </cell>
          <cell r="G766">
            <v>29055385</v>
          </cell>
          <cell r="H766" t="str">
            <v>CENTRO ESTADUAL DE EDUCACAO PROFISSIONAL PROF. PAULO BATISTA MACHADO</v>
          </cell>
          <cell r="I766">
            <v>1647</v>
          </cell>
          <cell r="J766" t="str">
            <v>CARTÃO</v>
          </cell>
          <cell r="K766">
            <v>35903.53</v>
          </cell>
        </row>
        <row r="767">
          <cell r="E767">
            <v>1179286</v>
          </cell>
          <cell r="F767">
            <v>9999999</v>
          </cell>
          <cell r="G767">
            <v>29461529</v>
          </cell>
          <cell r="H767" t="str">
            <v>CENT.REG.DE ENS.MEDIO INTERMEDIACAO TEC CEMIT DO P. NORTE DO ITAPICURU</v>
          </cell>
          <cell r="I767">
            <v>297</v>
          </cell>
          <cell r="J767" t="str">
            <v>CARTÃO</v>
          </cell>
          <cell r="K767">
            <v>12822.69</v>
          </cell>
        </row>
        <row r="768">
          <cell r="E768">
            <v>1121156</v>
          </cell>
          <cell r="F768">
            <v>1103639</v>
          </cell>
          <cell r="G768">
            <v>29056780</v>
          </cell>
          <cell r="H768" t="str">
            <v>COLEGIO ESTADUAL DO CAMPO PROFESSORA MARIANA AGOSTINHO DE OLIVEIRA</v>
          </cell>
          <cell r="I768">
            <v>317</v>
          </cell>
          <cell r="J768" t="str">
            <v>CARTÃO</v>
          </cell>
          <cell r="K768">
            <v>12822.69</v>
          </cell>
        </row>
        <row r="769">
          <cell r="E769">
            <v>1121261</v>
          </cell>
          <cell r="F769">
            <v>1103629</v>
          </cell>
          <cell r="G769">
            <v>29055393</v>
          </cell>
          <cell r="H769" t="str">
            <v>COLEGIO ESTADUAL DE TEMPO INTEGRAL SENHOR DO BONFIM</v>
          </cell>
          <cell r="I769">
            <v>650</v>
          </cell>
          <cell r="J769" t="str">
            <v>CARTÃO</v>
          </cell>
          <cell r="K769">
            <v>15387.23</v>
          </cell>
        </row>
        <row r="770">
          <cell r="E770">
            <v>1120923</v>
          </cell>
          <cell r="F770">
            <v>1103618</v>
          </cell>
          <cell r="G770">
            <v>29056144</v>
          </cell>
          <cell r="H770" t="str">
            <v>COLEGIO ESTADUAL TEIXEIRA DE FREITAS</v>
          </cell>
          <cell r="I770">
            <v>570</v>
          </cell>
          <cell r="J770" t="str">
            <v>CARTÃO</v>
          </cell>
          <cell r="K770">
            <v>15387.23</v>
          </cell>
        </row>
        <row r="771">
          <cell r="E771">
            <v>1178104</v>
          </cell>
          <cell r="F771">
            <v>1105067</v>
          </cell>
          <cell r="G771">
            <v>29433517</v>
          </cell>
          <cell r="H771" t="str">
            <v>COLEGIO MODELO LUIS EDUARDO MAGALHAES</v>
          </cell>
          <cell r="I771">
            <v>496</v>
          </cell>
          <cell r="J771" t="str">
            <v>CARTÃO</v>
          </cell>
          <cell r="K771">
            <v>12822.69</v>
          </cell>
        </row>
        <row r="772">
          <cell r="E772">
            <v>1179314</v>
          </cell>
          <cell r="F772">
            <v>9999999</v>
          </cell>
          <cell r="G772">
            <v>29461510</v>
          </cell>
          <cell r="H772" t="str">
            <v>COLEGIO ESTADUAL QUILOMBOLA DE SAO TOME</v>
          </cell>
          <cell r="I772">
            <v>295</v>
          </cell>
          <cell r="J772" t="str">
            <v>CARTÃO</v>
          </cell>
          <cell r="K772">
            <v>12822.69</v>
          </cell>
        </row>
        <row r="773">
          <cell r="E773">
            <v>1179606</v>
          </cell>
          <cell r="F773">
            <v>9999999</v>
          </cell>
          <cell r="G773">
            <v>29470579</v>
          </cell>
          <cell r="H773" t="str">
            <v>COLEGIO ESTADUAL QUILOMBOLA LUIS JOSE DOS SANTOS</v>
          </cell>
          <cell r="I773">
            <v>712</v>
          </cell>
          <cell r="J773" t="str">
            <v>CARTÃO</v>
          </cell>
          <cell r="K773">
            <v>15387.23</v>
          </cell>
        </row>
        <row r="774">
          <cell r="E774">
            <v>1144261</v>
          </cell>
          <cell r="F774">
            <v>1103636</v>
          </cell>
          <cell r="G774">
            <v>29056616</v>
          </cell>
          <cell r="H774" t="str">
            <v>CENTRO DE APOIO PEDAGOGICO ESPECIALIZADO - CAPE SENHOR DO BONFIM</v>
          </cell>
          <cell r="I774">
            <v>172</v>
          </cell>
          <cell r="J774" t="str">
            <v>CARTÃO</v>
          </cell>
          <cell r="K774">
            <v>10258.15</v>
          </cell>
        </row>
        <row r="775">
          <cell r="E775">
            <v>1179287</v>
          </cell>
          <cell r="F775">
            <v>9999999</v>
          </cell>
          <cell r="G775">
            <v>29461871</v>
          </cell>
          <cell r="H775" t="str">
            <v>CENTRO JUVENIL DE CIENCIA E CULTURA-CJCC SENHOR DO BOMFIM</v>
          </cell>
          <cell r="I775">
            <v>88</v>
          </cell>
          <cell r="J775" t="str">
            <v>CARTÃO</v>
          </cell>
          <cell r="K775">
            <v>3846.8074999999999</v>
          </cell>
        </row>
        <row r="776">
          <cell r="E776">
            <v>1176611</v>
          </cell>
          <cell r="F776">
            <v>1100754</v>
          </cell>
          <cell r="G776">
            <v>29447348</v>
          </cell>
          <cell r="H776" t="str">
            <v>CENTRO TERRITORIAL DE EDUCACAO PROFISSIONAL DA REGIAO METROPOLITANA</v>
          </cell>
          <cell r="I776">
            <v>1490</v>
          </cell>
          <cell r="J776" t="str">
            <v>CARTÃO</v>
          </cell>
          <cell r="K776">
            <v>23959.65</v>
          </cell>
        </row>
        <row r="777">
          <cell r="E777">
            <v>1178445</v>
          </cell>
          <cell r="F777">
            <v>1105578</v>
          </cell>
          <cell r="G777">
            <v>29448018</v>
          </cell>
          <cell r="H777" t="str">
            <v>COLEGIO ESTADUAL DE TEMPO INTEGRAL DE BARRA DE POJUCA</v>
          </cell>
          <cell r="I777">
            <v>762</v>
          </cell>
          <cell r="J777" t="str">
            <v>CARTÃO</v>
          </cell>
          <cell r="K777">
            <v>20516.305</v>
          </cell>
        </row>
        <row r="778">
          <cell r="E778">
            <v>1178399</v>
          </cell>
          <cell r="F778">
            <v>1105558</v>
          </cell>
          <cell r="G778">
            <v>29362016</v>
          </cell>
          <cell r="H778" t="str">
            <v>COLEGIO ESTADUAL DE TEMPO INTEGRAL DE MONTE GORDO</v>
          </cell>
          <cell r="I778">
            <v>1226</v>
          </cell>
          <cell r="J778" t="str">
            <v>CARTÃO</v>
          </cell>
          <cell r="K778">
            <v>23959.65</v>
          </cell>
        </row>
        <row r="779">
          <cell r="E779">
            <v>1101961</v>
          </cell>
          <cell r="F779">
            <v>1100746</v>
          </cell>
          <cell r="G779">
            <v>29175771</v>
          </cell>
          <cell r="H779" t="str">
            <v>COLEGIO ESTADUAL DE TEMPO INTEGRAL GONCALO MUNIZ</v>
          </cell>
          <cell r="I779">
            <v>1430</v>
          </cell>
          <cell r="J779" t="str">
            <v>CARTÃO</v>
          </cell>
          <cell r="K779">
            <v>23959.65</v>
          </cell>
        </row>
        <row r="780">
          <cell r="E780">
            <v>1102259</v>
          </cell>
          <cell r="F780">
            <v>1100747</v>
          </cell>
          <cell r="G780">
            <v>29175518</v>
          </cell>
          <cell r="H780" t="str">
            <v>COLEGIO ESTADUAL DE TEMPO INTEGRAL MASCARENHAS DE CAMACARI</v>
          </cell>
          <cell r="I780">
            <v>2571</v>
          </cell>
          <cell r="J780" t="str">
            <v>CARTÃO</v>
          </cell>
          <cell r="K780">
            <v>41032.61</v>
          </cell>
        </row>
        <row r="781">
          <cell r="E781">
            <v>1104707</v>
          </cell>
          <cell r="F781">
            <v>1100749</v>
          </cell>
          <cell r="G781">
            <v>29175950</v>
          </cell>
          <cell r="H781" t="str">
            <v>COLEGIO ESTADUAL POLIVALENTE DE CAMACARI</v>
          </cell>
          <cell r="I781">
            <v>1755</v>
          </cell>
          <cell r="J781" t="str">
            <v>CARTÃO</v>
          </cell>
          <cell r="K781">
            <v>35903.53</v>
          </cell>
        </row>
        <row r="782">
          <cell r="E782">
            <v>1178420</v>
          </cell>
          <cell r="F782">
            <v>1105576</v>
          </cell>
          <cell r="G782">
            <v>29397863</v>
          </cell>
          <cell r="H782" t="str">
            <v>COLEGIO ESTADUAL PROFESSORA NADIR ARAUJO COPQUE</v>
          </cell>
          <cell r="I782">
            <v>1112</v>
          </cell>
          <cell r="J782" t="str">
            <v>CARTÃO</v>
          </cell>
          <cell r="K782">
            <v>23959.65</v>
          </cell>
        </row>
        <row r="783">
          <cell r="E783">
            <v>1177090</v>
          </cell>
          <cell r="F783">
            <v>1100757</v>
          </cell>
          <cell r="G783">
            <v>29413680</v>
          </cell>
          <cell r="H783" t="str">
            <v>COLEGIO ESTADUAL CAMACARI</v>
          </cell>
          <cell r="I783">
            <v>1953</v>
          </cell>
          <cell r="J783" t="str">
            <v>CARTÃO</v>
          </cell>
          <cell r="K783">
            <v>35903.53</v>
          </cell>
        </row>
        <row r="784">
          <cell r="E784">
            <v>1176410</v>
          </cell>
          <cell r="F784">
            <v>1100764</v>
          </cell>
          <cell r="G784">
            <v>29383234</v>
          </cell>
          <cell r="H784" t="str">
            <v>COLEGIO DA POLICIA MILITAR - CPM FRANCISCO PEDRO DE OLIVEIRA</v>
          </cell>
          <cell r="I784">
            <v>704</v>
          </cell>
          <cell r="J784" t="str">
            <v>CARTÃO</v>
          </cell>
          <cell r="K784">
            <v>15387.23</v>
          </cell>
        </row>
        <row r="785">
          <cell r="E785">
            <v>1177099</v>
          </cell>
          <cell r="F785">
            <v>1100765</v>
          </cell>
          <cell r="G785">
            <v>29415969</v>
          </cell>
          <cell r="H785" t="str">
            <v>COLEGIO ESTADUAL CIDADE DE CANDEIAS</v>
          </cell>
          <cell r="I785">
            <v>708</v>
          </cell>
          <cell r="J785" t="str">
            <v>CARTÃO</v>
          </cell>
          <cell r="K785">
            <v>15387.23</v>
          </cell>
        </row>
        <row r="786">
          <cell r="E786">
            <v>1104863</v>
          </cell>
          <cell r="F786">
            <v>1100762</v>
          </cell>
          <cell r="G786">
            <v>29176808</v>
          </cell>
          <cell r="H786" t="str">
            <v>COLEGIO ESTADUAL LUIZ VIANA FILHO</v>
          </cell>
          <cell r="I786">
            <v>850</v>
          </cell>
          <cell r="J786" t="str">
            <v>CARTÃO</v>
          </cell>
          <cell r="K786">
            <v>20516.305</v>
          </cell>
        </row>
        <row r="787">
          <cell r="E787">
            <v>1103719</v>
          </cell>
          <cell r="F787">
            <v>1100759</v>
          </cell>
          <cell r="G787">
            <v>29177090</v>
          </cell>
          <cell r="H787" t="str">
            <v>COLEGIO ESTADUAL OURO NEGRO</v>
          </cell>
          <cell r="I787">
            <v>650</v>
          </cell>
          <cell r="J787" t="str">
            <v>CARTÃO</v>
          </cell>
          <cell r="K787">
            <v>15387.23</v>
          </cell>
        </row>
        <row r="788">
          <cell r="E788">
            <v>1104669</v>
          </cell>
          <cell r="F788">
            <v>1100761</v>
          </cell>
          <cell r="G788">
            <v>29176409</v>
          </cell>
          <cell r="H788" t="str">
            <v>CENTRO ESTADUAL DE EDUCACAO PROFISSIONAL DE CANDEIAS</v>
          </cell>
          <cell r="I788">
            <v>669</v>
          </cell>
          <cell r="J788" t="str">
            <v>CARTÃO</v>
          </cell>
          <cell r="K788">
            <v>15387.23</v>
          </cell>
        </row>
        <row r="789">
          <cell r="E789">
            <v>1179670</v>
          </cell>
          <cell r="F789">
            <v>9999999</v>
          </cell>
          <cell r="G789">
            <v>29475082</v>
          </cell>
          <cell r="H789" t="str">
            <v>CENTRO TERRITO. DE EDUC. PROFIS. DE DIAS D AVILA-CETEP DE DIAS D AVILA</v>
          </cell>
          <cell r="I789">
            <v>2629</v>
          </cell>
          <cell r="J789" t="str">
            <v>CARTÃO</v>
          </cell>
          <cell r="K789">
            <v>41032.61</v>
          </cell>
        </row>
        <row r="790">
          <cell r="E790">
            <v>1178035</v>
          </cell>
          <cell r="F790">
            <v>1105317</v>
          </cell>
          <cell r="G790">
            <v>29427959</v>
          </cell>
          <cell r="H790" t="str">
            <v>COLEGIO ESTADUAL PROFESSOR EDILSON SOUTO FREIRE</v>
          </cell>
          <cell r="I790">
            <v>1081</v>
          </cell>
          <cell r="J790" t="str">
            <v>CARTÃO</v>
          </cell>
          <cell r="K790">
            <v>23959.65</v>
          </cell>
        </row>
        <row r="791">
          <cell r="E791">
            <v>1102453</v>
          </cell>
          <cell r="F791">
            <v>1100778</v>
          </cell>
          <cell r="G791">
            <v>29177812</v>
          </cell>
          <cell r="H791" t="str">
            <v>COLEGIO ESTADUAL DE TEMPO INTEGRAL ERNESTO CARNEIRO RIBEIRO</v>
          </cell>
          <cell r="I791">
            <v>1398</v>
          </cell>
          <cell r="J791" t="str">
            <v>CARTÃO</v>
          </cell>
          <cell r="K791">
            <v>23959.65</v>
          </cell>
        </row>
        <row r="792">
          <cell r="E792">
            <v>1178431</v>
          </cell>
          <cell r="F792">
            <v>1105579</v>
          </cell>
          <cell r="G792">
            <v>29398673</v>
          </cell>
          <cell r="H792" t="str">
            <v>CENTRO EST DE EDUCACAO PROFIS EM TECNOLOGIA INFORMACAO E COMUNICACAO</v>
          </cell>
          <cell r="I792">
            <v>1798</v>
          </cell>
          <cell r="J792" t="str">
            <v>CARTÃO</v>
          </cell>
          <cell r="K792">
            <v>35903.53</v>
          </cell>
        </row>
        <row r="793">
          <cell r="E793">
            <v>1100256</v>
          </cell>
          <cell r="F793">
            <v>1100793</v>
          </cell>
          <cell r="G793">
            <v>29178320</v>
          </cell>
          <cell r="H793" t="str">
            <v>COLEGIO ESTADUAL ALFREDO AGOSTINHO DE DEUS</v>
          </cell>
          <cell r="I793">
            <v>1508</v>
          </cell>
          <cell r="J793" t="str">
            <v>CARTÃO</v>
          </cell>
          <cell r="K793">
            <v>35903.53</v>
          </cell>
        </row>
        <row r="794">
          <cell r="E794">
            <v>1100477</v>
          </cell>
          <cell r="F794">
            <v>1100794</v>
          </cell>
          <cell r="G794">
            <v>29178487</v>
          </cell>
          <cell r="H794" t="str">
            <v>COLEGIO ESTADUAL AMERICO SIMAS</v>
          </cell>
          <cell r="I794">
            <v>915</v>
          </cell>
          <cell r="J794" t="str">
            <v>CARTÃO</v>
          </cell>
          <cell r="K794">
            <v>20516.305</v>
          </cell>
        </row>
        <row r="795">
          <cell r="E795">
            <v>1100809</v>
          </cell>
          <cell r="F795">
            <v>1100795</v>
          </cell>
          <cell r="G795">
            <v>29178231</v>
          </cell>
          <cell r="H795" t="str">
            <v>COLEGIO ESTADUAL BARTOLOMEU DE GUSMAO</v>
          </cell>
          <cell r="I795">
            <v>873</v>
          </cell>
          <cell r="J795" t="str">
            <v>CARTÃO</v>
          </cell>
          <cell r="K795">
            <v>20516.305</v>
          </cell>
        </row>
        <row r="796">
          <cell r="E796">
            <v>1110081</v>
          </cell>
          <cell r="F796">
            <v>1100798</v>
          </cell>
          <cell r="G796">
            <v>29178584</v>
          </cell>
          <cell r="H796" t="str">
            <v>COLEGIO ESTADUAL FRANCISCO PEREIRA FRANCO</v>
          </cell>
          <cell r="I796">
            <v>845</v>
          </cell>
          <cell r="J796" t="str">
            <v>CARTÃO</v>
          </cell>
          <cell r="K796">
            <v>20516.305</v>
          </cell>
        </row>
        <row r="797">
          <cell r="E797">
            <v>1176364</v>
          </cell>
          <cell r="F797">
            <v>1100800</v>
          </cell>
          <cell r="G797">
            <v>29359635</v>
          </cell>
          <cell r="H797" t="str">
            <v>COLEGIO ESTADUAL HERMANO GOUVEIA NETO</v>
          </cell>
          <cell r="I797">
            <v>1386</v>
          </cell>
          <cell r="J797" t="str">
            <v>CARTÃO</v>
          </cell>
          <cell r="K797">
            <v>23959.65</v>
          </cell>
        </row>
        <row r="798">
          <cell r="E798">
            <v>1101147</v>
          </cell>
          <cell r="F798">
            <v>1100802</v>
          </cell>
          <cell r="G798">
            <v>29179220</v>
          </cell>
          <cell r="H798" t="str">
            <v>COLEGIO ESTADUAL ANTONIO BALBINO</v>
          </cell>
          <cell r="I798">
            <v>767</v>
          </cell>
          <cell r="J798" t="str">
            <v>CARTÃO</v>
          </cell>
          <cell r="K798">
            <v>20516.305</v>
          </cell>
        </row>
        <row r="799">
          <cell r="E799">
            <v>1176073</v>
          </cell>
          <cell r="F799">
            <v>1103825</v>
          </cell>
          <cell r="G799">
            <v>29160227</v>
          </cell>
          <cell r="H799" t="str">
            <v>COLEGIO ESTADUAL ALAOR COUTINHO</v>
          </cell>
          <cell r="I799">
            <v>805</v>
          </cell>
          <cell r="J799" t="str">
            <v>CARTÃO</v>
          </cell>
          <cell r="K799">
            <v>20516.305</v>
          </cell>
        </row>
        <row r="800">
          <cell r="E800">
            <v>1134134</v>
          </cell>
          <cell r="F800">
            <v>1103819</v>
          </cell>
          <cell r="G800">
            <v>29159539</v>
          </cell>
          <cell r="H800" t="str">
            <v>COLEGIO ESTADUAL DE TEMPO INTEGRAL DE MATA DE SAO JOAO</v>
          </cell>
          <cell r="I800">
            <v>668</v>
          </cell>
          <cell r="J800" t="str">
            <v>CARTÃO</v>
          </cell>
          <cell r="K800">
            <v>15387.23</v>
          </cell>
        </row>
        <row r="801">
          <cell r="E801">
            <v>1176461</v>
          </cell>
          <cell r="F801">
            <v>1103841</v>
          </cell>
          <cell r="G801">
            <v>29391253</v>
          </cell>
          <cell r="H801" t="str">
            <v>COLEGIO ESTADUAL LUIS EDUARDO MAGALHAES</v>
          </cell>
          <cell r="I801">
            <v>519</v>
          </cell>
          <cell r="J801" t="str">
            <v>CARTÃO</v>
          </cell>
          <cell r="K801">
            <v>15387.23</v>
          </cell>
        </row>
        <row r="802">
          <cell r="E802">
            <v>1166354</v>
          </cell>
          <cell r="F802">
            <v>1103839</v>
          </cell>
          <cell r="G802">
            <v>29160502</v>
          </cell>
          <cell r="H802" t="str">
            <v>COLEGIO ESTADUAL PADRE JOAO MONTEZ</v>
          </cell>
          <cell r="I802">
            <v>937</v>
          </cell>
          <cell r="J802" t="str">
            <v>CARTÃO</v>
          </cell>
          <cell r="K802">
            <v>20516.305</v>
          </cell>
        </row>
        <row r="803">
          <cell r="E803">
            <v>1104367</v>
          </cell>
          <cell r="F803">
            <v>1100302</v>
          </cell>
          <cell r="G803">
            <v>29200296</v>
          </cell>
          <cell r="H803" t="str">
            <v>ESCOLA ESTADUAL BILINGUE E CAPE PARA PESSOAS COM SURDEZ WILSON LINS</v>
          </cell>
          <cell r="I803">
            <v>72</v>
          </cell>
          <cell r="J803" t="str">
            <v>CARTÃO</v>
          </cell>
          <cell r="K803">
            <v>7693.6149999999998</v>
          </cell>
        </row>
        <row r="804">
          <cell r="E804">
            <v>1101309</v>
          </cell>
          <cell r="F804">
            <v>1100608</v>
          </cell>
          <cell r="G804">
            <v>29179548</v>
          </cell>
          <cell r="H804" t="str">
            <v>CENTRO EDUCACIONAL CARNEIRO RIBEIRO - CLASSE I</v>
          </cell>
          <cell r="I804">
            <v>576</v>
          </cell>
          <cell r="J804" t="str">
            <v>CARTÃO</v>
          </cell>
          <cell r="K804">
            <v>7693.6149999999998</v>
          </cell>
        </row>
        <row r="805">
          <cell r="E805">
            <v>1101368</v>
          </cell>
          <cell r="F805">
            <v>1100610</v>
          </cell>
          <cell r="G805">
            <v>29179394</v>
          </cell>
          <cell r="H805" t="str">
            <v>CENTRO EDUCACIONAL CARNEIRO RIBEIRO - CLASSE II</v>
          </cell>
          <cell r="I805">
            <v>594</v>
          </cell>
          <cell r="J805" t="str">
            <v>CARTÃO</v>
          </cell>
          <cell r="K805">
            <v>7693.6149999999998</v>
          </cell>
        </row>
        <row r="806">
          <cell r="E806">
            <v>1101430</v>
          </cell>
          <cell r="F806">
            <v>1100613</v>
          </cell>
          <cell r="G806">
            <v>29179629</v>
          </cell>
          <cell r="H806" t="str">
            <v>CENTRO EDUCACIONAL CARNEIRO RIBEIRO - CLASSE III</v>
          </cell>
          <cell r="I806">
            <v>683</v>
          </cell>
          <cell r="J806" t="str">
            <v>CARTÃO</v>
          </cell>
          <cell r="K806">
            <v>7693.6149999999998</v>
          </cell>
        </row>
        <row r="807">
          <cell r="E807">
            <v>1101163</v>
          </cell>
          <cell r="F807">
            <v>1100604</v>
          </cell>
          <cell r="G807">
            <v>29180490</v>
          </cell>
          <cell r="H807" t="str">
            <v>CENTRO EDUCACIONAL EDGAR SANTOS</v>
          </cell>
          <cell r="I807">
            <v>626</v>
          </cell>
          <cell r="J807" t="str">
            <v>CARTÃO</v>
          </cell>
          <cell r="K807">
            <v>15387.23</v>
          </cell>
        </row>
        <row r="808">
          <cell r="E808">
            <v>1102186</v>
          </cell>
          <cell r="F808">
            <v>1100641</v>
          </cell>
          <cell r="G808">
            <v>29191190</v>
          </cell>
          <cell r="H808" t="str">
            <v>CENTRO EST PROF EM SAUDE E TECN DA INF CARLOS CORR DE MENEZES SANTANNA</v>
          </cell>
          <cell r="I808">
            <v>849</v>
          </cell>
          <cell r="J808" t="str">
            <v>CARTÃO</v>
          </cell>
          <cell r="K808">
            <v>20516.305</v>
          </cell>
        </row>
        <row r="809">
          <cell r="E809">
            <v>1102550</v>
          </cell>
          <cell r="F809">
            <v>1100336</v>
          </cell>
          <cell r="G809">
            <v>29180104</v>
          </cell>
          <cell r="H809" t="str">
            <v>CENTRO ESTADUAL DE EDUC PROFIS EM LOG.E TRANS.LUIZ PINTO DE CARVALHO</v>
          </cell>
          <cell r="I809">
            <v>1734</v>
          </cell>
          <cell r="J809" t="str">
            <v>CARTÃO</v>
          </cell>
          <cell r="K809">
            <v>35903.53</v>
          </cell>
        </row>
        <row r="810">
          <cell r="E810">
            <v>1102941</v>
          </cell>
          <cell r="F810">
            <v>1100546</v>
          </cell>
          <cell r="G810">
            <v>29196434</v>
          </cell>
          <cell r="H810" t="str">
            <v>CENTRO EST DE EDUC PROF CONTROLE E PROCESSOS INDUST NEWTON SUCUPIRA</v>
          </cell>
          <cell r="I810">
            <v>1428</v>
          </cell>
          <cell r="J810" t="str">
            <v>CARTÃO</v>
          </cell>
          <cell r="K810">
            <v>23959.65</v>
          </cell>
        </row>
        <row r="811">
          <cell r="E811">
            <v>1104936</v>
          </cell>
          <cell r="F811">
            <v>1100348</v>
          </cell>
          <cell r="G811">
            <v>29187320</v>
          </cell>
          <cell r="H811" t="str">
            <v>CENTRO EST EDUC PROF GESTAO NEGOCIOS TURISMO LUIZ NAVARRO DE BRITO</v>
          </cell>
          <cell r="I811">
            <v>821</v>
          </cell>
          <cell r="J811" t="str">
            <v>CARTÃO</v>
          </cell>
          <cell r="K811">
            <v>20516.305</v>
          </cell>
        </row>
        <row r="812">
          <cell r="E812">
            <v>1103514</v>
          </cell>
          <cell r="F812">
            <v>9999999</v>
          </cell>
          <cell r="G812">
            <v>29181542</v>
          </cell>
          <cell r="H812" t="str">
            <v>CENTRO ESTADUAL DE EDUCACAO PROFISSIONAL EM GESTAO SEVERINO VIEIRA</v>
          </cell>
          <cell r="I812">
            <v>1760</v>
          </cell>
          <cell r="J812" t="str">
            <v>CARTÃO</v>
          </cell>
          <cell r="K812">
            <v>35903.53</v>
          </cell>
        </row>
        <row r="813">
          <cell r="E813">
            <v>1178175</v>
          </cell>
          <cell r="F813">
            <v>1105460</v>
          </cell>
          <cell r="G813">
            <v>29447151</v>
          </cell>
          <cell r="H813" t="str">
            <v>CENTRO ESTADUAL DE EDUCACAO PROFISSIONAL EM MUSICA</v>
          </cell>
          <cell r="I813">
            <v>216</v>
          </cell>
          <cell r="J813" t="str">
            <v>CARTÃO</v>
          </cell>
          <cell r="K813">
            <v>10258.15</v>
          </cell>
        </row>
        <row r="814">
          <cell r="E814">
            <v>1100736</v>
          </cell>
          <cell r="F814">
            <v>1100587</v>
          </cell>
          <cell r="G814">
            <v>29181151</v>
          </cell>
          <cell r="H814" t="str">
            <v>CENTRO ESTADUAL DE EDUCACAO PROFISSIONAL EM SAUDE ANISIO TEIXEIRA</v>
          </cell>
          <cell r="I814">
            <v>1188</v>
          </cell>
          <cell r="J814" t="str">
            <v>CARTÃO</v>
          </cell>
          <cell r="K814">
            <v>23959.65</v>
          </cell>
        </row>
        <row r="815">
          <cell r="E815">
            <v>1178323</v>
          </cell>
          <cell r="F815">
            <v>1105546</v>
          </cell>
          <cell r="G815">
            <v>29882729</v>
          </cell>
          <cell r="H815" t="str">
            <v>CENTRO ESTADUAL DE EDUCACAO PROFISSIONAL EMPREENDE BAHIA</v>
          </cell>
          <cell r="I815">
            <v>1045</v>
          </cell>
          <cell r="J815" t="str">
            <v>CARTÃO</v>
          </cell>
          <cell r="K815">
            <v>23959.65</v>
          </cell>
        </row>
        <row r="816">
          <cell r="E816">
            <v>1103778</v>
          </cell>
          <cell r="F816">
            <v>1100411</v>
          </cell>
          <cell r="G816">
            <v>29199387</v>
          </cell>
          <cell r="H816" t="str">
            <v>CENTRO EST. DE EDUCACAO PROFISSIONAL FORMACAO E EVENTOS ISAIAS ALVES</v>
          </cell>
          <cell r="I816">
            <v>1628</v>
          </cell>
          <cell r="J816" t="str">
            <v>CARTÃO</v>
          </cell>
          <cell r="K816">
            <v>35903.53</v>
          </cell>
        </row>
        <row r="817">
          <cell r="E817">
            <v>1104693</v>
          </cell>
          <cell r="F817">
            <v>1100333</v>
          </cell>
          <cell r="G817">
            <v>29181631</v>
          </cell>
          <cell r="H817" t="str">
            <v>CENTRO ESTAD DE EDUC, INOVACAO E FORMACAO DA BAHIA-CEEIFOR- MAE STELLA</v>
          </cell>
          <cell r="I817">
            <v>2278</v>
          </cell>
          <cell r="J817" t="str">
            <v>CARTÃO</v>
          </cell>
          <cell r="K817">
            <v>41032.61</v>
          </cell>
        </row>
        <row r="818">
          <cell r="E818">
            <v>1176080</v>
          </cell>
          <cell r="F818">
            <v>1100533</v>
          </cell>
          <cell r="G818">
            <v>29182115</v>
          </cell>
          <cell r="H818" t="str">
            <v>COLEGIO DA POLICIA MILITAR - CPM DONA LEONOR CALMON</v>
          </cell>
          <cell r="I818">
            <v>720</v>
          </cell>
          <cell r="J818" t="str">
            <v>CARTÃO</v>
          </cell>
          <cell r="K818">
            <v>7693.6149999999998</v>
          </cell>
        </row>
        <row r="819">
          <cell r="E819">
            <v>1102046</v>
          </cell>
          <cell r="F819">
            <v>1100315</v>
          </cell>
          <cell r="G819">
            <v>29182190</v>
          </cell>
          <cell r="H819" t="str">
            <v>COLEGIO DA POLICIA MILITAR - CPM JOAO FLORENCIO GOMES</v>
          </cell>
          <cell r="I819">
            <v>840</v>
          </cell>
          <cell r="J819" t="str">
            <v>CARTÃO</v>
          </cell>
          <cell r="K819">
            <v>10258.1525</v>
          </cell>
        </row>
        <row r="820">
          <cell r="E820">
            <v>1176391</v>
          </cell>
          <cell r="F820">
            <v>1100350</v>
          </cell>
          <cell r="G820">
            <v>29357896</v>
          </cell>
          <cell r="H820" t="str">
            <v>COLEGIO DA POLICIA MILITAR - CPM LUIZ TARQUINIO</v>
          </cell>
          <cell r="I820">
            <v>879</v>
          </cell>
          <cell r="J820" t="str">
            <v>CARTÃO</v>
          </cell>
          <cell r="K820">
            <v>10258.1525</v>
          </cell>
        </row>
        <row r="821">
          <cell r="E821">
            <v>1104650</v>
          </cell>
          <cell r="F821">
            <v>1100474</v>
          </cell>
          <cell r="G821">
            <v>29181429</v>
          </cell>
          <cell r="H821" t="str">
            <v>COLEGIO DA POLICIA MILITAR - UNIDADE I CPM DENDEZEIROS</v>
          </cell>
          <cell r="I821">
            <v>1475</v>
          </cell>
          <cell r="J821" t="str">
            <v>CARTÃO</v>
          </cell>
          <cell r="K821">
            <v>11979.825000000001</v>
          </cell>
        </row>
        <row r="822">
          <cell r="E822">
            <v>1176389</v>
          </cell>
          <cell r="F822">
            <v>1100555</v>
          </cell>
          <cell r="G822">
            <v>29437377</v>
          </cell>
          <cell r="H822" t="str">
            <v>COLEGIO DA POLICIA MILITAR - UNIDADE II CPM LOBATO</v>
          </cell>
          <cell r="I822">
            <v>1214</v>
          </cell>
          <cell r="J822" t="str">
            <v>CARTÃO</v>
          </cell>
          <cell r="K822">
            <v>23959.65</v>
          </cell>
        </row>
        <row r="823">
          <cell r="E823">
            <v>1100167</v>
          </cell>
          <cell r="F823">
            <v>1100225</v>
          </cell>
          <cell r="G823">
            <v>29188903</v>
          </cell>
          <cell r="H823" t="str">
            <v>COLEGIO ESTADUAL ABILIO CESAR BORGES</v>
          </cell>
          <cell r="I823">
            <v>340</v>
          </cell>
          <cell r="J823" t="str">
            <v>CARTÃO</v>
          </cell>
          <cell r="K823">
            <v>12822.69</v>
          </cell>
        </row>
        <row r="824">
          <cell r="E824">
            <v>1101651</v>
          </cell>
          <cell r="F824">
            <v>1100293</v>
          </cell>
          <cell r="G824">
            <v>29190770</v>
          </cell>
          <cell r="H824" t="str">
            <v>COLEGIO ESTADUAL ALBERTO SANTOS DUMONT</v>
          </cell>
          <cell r="I824">
            <v>923</v>
          </cell>
          <cell r="J824" t="str">
            <v>CARTÃO</v>
          </cell>
          <cell r="K824">
            <v>20516.305</v>
          </cell>
        </row>
        <row r="825">
          <cell r="E825">
            <v>1100221</v>
          </cell>
          <cell r="F825">
            <v>1100567</v>
          </cell>
          <cell r="G825">
            <v>29189047</v>
          </cell>
          <cell r="H825" t="str">
            <v>COLEGIO ESTADUAL ALBERTO VALENCA</v>
          </cell>
          <cell r="I825">
            <v>608</v>
          </cell>
          <cell r="J825" t="str">
            <v>CARTÃO</v>
          </cell>
          <cell r="K825">
            <v>15387.23</v>
          </cell>
        </row>
        <row r="826">
          <cell r="E826">
            <v>1100418</v>
          </cell>
          <cell r="F826">
            <v>1100570</v>
          </cell>
          <cell r="G826">
            <v>29189080</v>
          </cell>
          <cell r="H826" t="str">
            <v>COLEGIO ESTADUAL ALFREDO MAGALHAES</v>
          </cell>
          <cell r="I826">
            <v>283</v>
          </cell>
          <cell r="J826" t="str">
            <v>CARTÃO</v>
          </cell>
          <cell r="K826">
            <v>12822.69</v>
          </cell>
        </row>
        <row r="827">
          <cell r="E827">
            <v>1100434</v>
          </cell>
          <cell r="F827">
            <v>1100246</v>
          </cell>
          <cell r="G827">
            <v>29182077</v>
          </cell>
          <cell r="H827" t="str">
            <v>COLEGIO ESTADUAL ALIPIO FRANCA</v>
          </cell>
          <cell r="I827">
            <v>1633</v>
          </cell>
          <cell r="J827" t="str">
            <v>CARTÃO</v>
          </cell>
          <cell r="K827">
            <v>35903.53</v>
          </cell>
        </row>
        <row r="828">
          <cell r="E828">
            <v>1100400</v>
          </cell>
          <cell r="F828">
            <v>1100245</v>
          </cell>
          <cell r="G828">
            <v>29182689</v>
          </cell>
          <cell r="H828" t="str">
            <v>COLEGIO ESTADUAL ALMIRANTE BARROSO</v>
          </cell>
          <cell r="I828">
            <v>2262</v>
          </cell>
          <cell r="J828" t="str">
            <v>CARTÃO</v>
          </cell>
          <cell r="K828">
            <v>20516.305</v>
          </cell>
        </row>
        <row r="829">
          <cell r="E829">
            <v>1100485</v>
          </cell>
          <cell r="F829">
            <v>1100248</v>
          </cell>
          <cell r="G829">
            <v>29192013</v>
          </cell>
          <cell r="H829" t="str">
            <v>COLEGIO ESTADUAL ANA BERNARDES</v>
          </cell>
          <cell r="I829">
            <v>1209</v>
          </cell>
          <cell r="J829" t="str">
            <v>CARTÃO</v>
          </cell>
          <cell r="K829">
            <v>11979.825000000001</v>
          </cell>
        </row>
        <row r="830">
          <cell r="E830">
            <v>1178157</v>
          </cell>
          <cell r="F830">
            <v>1105443</v>
          </cell>
          <cell r="G830">
            <v>29444667</v>
          </cell>
          <cell r="H830" t="str">
            <v>COLEGIO ESTADUAL ANA CRISTINA PRAZERES MATA PIRES</v>
          </cell>
          <cell r="I830">
            <v>728</v>
          </cell>
          <cell r="J830" t="str">
            <v>CARTÃO</v>
          </cell>
          <cell r="K830">
            <v>7693.6149999999998</v>
          </cell>
        </row>
        <row r="831">
          <cell r="E831">
            <v>1100540</v>
          </cell>
          <cell r="F831">
            <v>1100253</v>
          </cell>
          <cell r="G831">
            <v>29189241</v>
          </cell>
          <cell r="H831" t="str">
            <v>COLEGIO ESTADUAL ANFRISIA SANTIAGO</v>
          </cell>
          <cell r="I831">
            <v>608</v>
          </cell>
          <cell r="J831" t="str">
            <v>CARTÃO</v>
          </cell>
          <cell r="K831">
            <v>15387.23</v>
          </cell>
        </row>
        <row r="832">
          <cell r="E832">
            <v>1100612</v>
          </cell>
          <cell r="F832">
            <v>1100581</v>
          </cell>
          <cell r="G832">
            <v>29182034</v>
          </cell>
          <cell r="H832" t="str">
            <v>COLEGIO ESTADUAL ANTONIO CARLOS MAGALHAES</v>
          </cell>
          <cell r="I832">
            <v>700</v>
          </cell>
          <cell r="J832" t="str">
            <v>CARTÃO</v>
          </cell>
          <cell r="K832">
            <v>7693.6149999999998</v>
          </cell>
        </row>
        <row r="833">
          <cell r="E833">
            <v>1102372</v>
          </cell>
          <cell r="F833">
            <v>1100325</v>
          </cell>
          <cell r="G833">
            <v>29188792</v>
          </cell>
          <cell r="H833" t="str">
            <v>COLEGIO ESTADUAL ARTUR DE SALES</v>
          </cell>
          <cell r="I833">
            <v>1187</v>
          </cell>
          <cell r="J833" t="str">
            <v>CARTÃO</v>
          </cell>
          <cell r="K833">
            <v>23959.65</v>
          </cell>
        </row>
        <row r="834">
          <cell r="E834">
            <v>1100388</v>
          </cell>
          <cell r="F834">
            <v>1100244</v>
          </cell>
          <cell r="G834">
            <v>29189454</v>
          </cell>
          <cell r="H834" t="str">
            <v>COLEGIO ESTADUAL ASSIS CHATEAUBRIAND</v>
          </cell>
          <cell r="I834">
            <v>691</v>
          </cell>
          <cell r="J834" t="str">
            <v>CARTÃO</v>
          </cell>
          <cell r="K834">
            <v>7693.6149999999998</v>
          </cell>
        </row>
        <row r="835">
          <cell r="E835">
            <v>1101031</v>
          </cell>
          <cell r="F835">
            <v>1100597</v>
          </cell>
          <cell r="G835">
            <v>29182093</v>
          </cell>
          <cell r="H835" t="str">
            <v>COLEGIO ESTADUAL AZEVEDO FERNANDES</v>
          </cell>
          <cell r="I835">
            <v>366</v>
          </cell>
          <cell r="J835" t="str">
            <v>CARTÃO</v>
          </cell>
          <cell r="K835">
            <v>6411.3450000000003</v>
          </cell>
        </row>
        <row r="836">
          <cell r="E836">
            <v>1100370</v>
          </cell>
          <cell r="F836">
            <v>1100243</v>
          </cell>
          <cell r="G836">
            <v>29191661</v>
          </cell>
          <cell r="H836" t="str">
            <v>COLEGIO ESTADUAL DE TEMPO INTEGRAL BARROS BARRETO</v>
          </cell>
          <cell r="I836">
            <v>1228</v>
          </cell>
          <cell r="J836" t="str">
            <v>CARTÃO</v>
          </cell>
          <cell r="K836">
            <v>23959.65</v>
          </cell>
        </row>
        <row r="837">
          <cell r="E837">
            <v>1142463</v>
          </cell>
          <cell r="F837">
            <v>1100487</v>
          </cell>
          <cell r="G837">
            <v>29191335</v>
          </cell>
          <cell r="H837" t="str">
            <v>COLEGIO ESTADUAL BATISTA NEVES</v>
          </cell>
          <cell r="I837">
            <v>338</v>
          </cell>
          <cell r="J837" t="str">
            <v>CARTÃO</v>
          </cell>
          <cell r="K837">
            <v>12822.69</v>
          </cell>
        </row>
        <row r="838">
          <cell r="E838">
            <v>1145829</v>
          </cell>
          <cell r="F838">
            <v>1100490</v>
          </cell>
          <cell r="G838">
            <v>29191270</v>
          </cell>
          <cell r="H838" t="str">
            <v>COLEGIO ESTADUAL BENTO GONCALVES</v>
          </cell>
          <cell r="I838">
            <v>814</v>
          </cell>
          <cell r="J838" t="str">
            <v>CARTÃO</v>
          </cell>
          <cell r="K838">
            <v>10258.1525</v>
          </cell>
        </row>
        <row r="839">
          <cell r="E839">
            <v>1101074</v>
          </cell>
          <cell r="F839">
            <v>1100600</v>
          </cell>
          <cell r="G839">
            <v>29190835</v>
          </cell>
          <cell r="H839" t="str">
            <v>COLEGIO ESTADUAL BRIGADEIRO EDUARDO GOMES</v>
          </cell>
          <cell r="I839">
            <v>853</v>
          </cell>
          <cell r="J839" t="str">
            <v>CARTÃO</v>
          </cell>
          <cell r="K839">
            <v>10258.1525</v>
          </cell>
        </row>
        <row r="840">
          <cell r="E840">
            <v>1176079</v>
          </cell>
          <cell r="F840">
            <v>1100231</v>
          </cell>
          <cell r="G840">
            <v>29192188</v>
          </cell>
          <cell r="H840" t="str">
            <v>COLEGIO ESTADUAL CELIA MATA PIRES</v>
          </cell>
          <cell r="I840">
            <v>324</v>
          </cell>
          <cell r="J840" t="str">
            <v>CARTÃO</v>
          </cell>
          <cell r="K840">
            <v>12822.69</v>
          </cell>
        </row>
        <row r="841">
          <cell r="E841">
            <v>1101937</v>
          </cell>
          <cell r="F841">
            <v>1100311</v>
          </cell>
          <cell r="G841">
            <v>29190851</v>
          </cell>
          <cell r="H841" t="str">
            <v>COLEGIO ESTADUAL CESARE CASALI</v>
          </cell>
          <cell r="I841">
            <v>304</v>
          </cell>
          <cell r="J841" t="str">
            <v>CARTÃO</v>
          </cell>
          <cell r="K841">
            <v>12822.69</v>
          </cell>
        </row>
        <row r="842">
          <cell r="E842">
            <v>1102011</v>
          </cell>
          <cell r="F842">
            <v>1100498</v>
          </cell>
          <cell r="G842">
            <v>29190860</v>
          </cell>
          <cell r="H842" t="str">
            <v>COLEGIO ESTADUAL CIDADE DE CURITIBA</v>
          </cell>
          <cell r="I842">
            <v>658</v>
          </cell>
          <cell r="J842" t="str">
            <v>CARTÃO</v>
          </cell>
          <cell r="K842">
            <v>15387.23</v>
          </cell>
        </row>
        <row r="843">
          <cell r="E843">
            <v>1102151</v>
          </cell>
          <cell r="F843">
            <v>1100319</v>
          </cell>
          <cell r="G843">
            <v>29182697</v>
          </cell>
          <cell r="H843" t="str">
            <v>COLEGIO ESTADUAL CLERISTON ANDRADE</v>
          </cell>
          <cell r="I843">
            <v>1484</v>
          </cell>
          <cell r="J843" t="str">
            <v>CARTÃO</v>
          </cell>
          <cell r="K843">
            <v>11979.825000000001</v>
          </cell>
        </row>
        <row r="844">
          <cell r="E844">
            <v>1104260</v>
          </cell>
          <cell r="F844">
            <v>1100462</v>
          </cell>
          <cell r="G844">
            <v>29190363</v>
          </cell>
          <cell r="H844" t="str">
            <v>COLEGIO ESTADUAL CONSELHEIRO VICENTE PACHECO DE OLIVEIRA</v>
          </cell>
          <cell r="I844">
            <v>424</v>
          </cell>
          <cell r="J844" t="str">
            <v>CARTÃO</v>
          </cell>
          <cell r="K844">
            <v>12822.69</v>
          </cell>
        </row>
        <row r="845">
          <cell r="E845">
            <v>1102097</v>
          </cell>
          <cell r="F845">
            <v>1100499</v>
          </cell>
          <cell r="G845">
            <v>29190878</v>
          </cell>
          <cell r="H845" t="str">
            <v>COLEGIO ESTADUAL COSME DE FARIAS</v>
          </cell>
          <cell r="I845">
            <v>1232</v>
          </cell>
          <cell r="J845" t="str">
            <v>CARTÃO</v>
          </cell>
          <cell r="K845">
            <v>11979.825000000001</v>
          </cell>
        </row>
        <row r="846">
          <cell r="E846">
            <v>1100345</v>
          </cell>
          <cell r="F846">
            <v>1100414</v>
          </cell>
          <cell r="G846">
            <v>29182123</v>
          </cell>
          <cell r="H846" t="str">
            <v>COLEGIO ESTADUAL DA BAHIA CENTRAL</v>
          </cell>
          <cell r="I846">
            <v>1134</v>
          </cell>
          <cell r="J846" t="str">
            <v>CARTÃO</v>
          </cell>
          <cell r="K846">
            <v>23959.65</v>
          </cell>
        </row>
        <row r="847">
          <cell r="E847">
            <v>1176206</v>
          </cell>
          <cell r="F847">
            <v>1100545</v>
          </cell>
          <cell r="G847">
            <v>29357829</v>
          </cell>
          <cell r="H847" t="str">
            <v>COLEGIO ESTADUAL DALVA MATOS</v>
          </cell>
          <cell r="I847">
            <v>269</v>
          </cell>
          <cell r="J847" t="str">
            <v>CARTÃO</v>
          </cell>
          <cell r="K847">
            <v>12822.69</v>
          </cell>
        </row>
        <row r="848">
          <cell r="E848">
            <v>1100493</v>
          </cell>
          <cell r="F848">
            <v>1100249</v>
          </cell>
          <cell r="G848">
            <v>29190720</v>
          </cell>
          <cell r="H848" t="str">
            <v>COLEGIO ESTADUAL DANIEL LISBOA</v>
          </cell>
          <cell r="I848">
            <v>696</v>
          </cell>
          <cell r="J848" t="str">
            <v>CARTÃO</v>
          </cell>
          <cell r="K848">
            <v>7693.6149999999998</v>
          </cell>
        </row>
        <row r="849">
          <cell r="E849">
            <v>1100523</v>
          </cell>
          <cell r="F849">
            <v>1100251</v>
          </cell>
          <cell r="G849">
            <v>29190738</v>
          </cell>
          <cell r="H849" t="str">
            <v>COLEGIO ESTADUAL DANTAS JUNIOR</v>
          </cell>
          <cell r="I849">
            <v>379</v>
          </cell>
          <cell r="J849" t="str">
            <v>CARTÃO</v>
          </cell>
          <cell r="K849">
            <v>6411.3450000000003</v>
          </cell>
        </row>
        <row r="850">
          <cell r="E850">
            <v>1176094</v>
          </cell>
          <cell r="F850">
            <v>1100534</v>
          </cell>
          <cell r="G850">
            <v>29336627</v>
          </cell>
          <cell r="H850" t="str">
            <v>COLEGIO ESTADUAL DAVID MENDES PEREIRA</v>
          </cell>
          <cell r="I850">
            <v>1273</v>
          </cell>
          <cell r="J850" t="str">
            <v>CARTÃO</v>
          </cell>
          <cell r="K850">
            <v>23959.65</v>
          </cell>
        </row>
        <row r="851">
          <cell r="E851">
            <v>1174713</v>
          </cell>
          <cell r="F851">
            <v>1100523</v>
          </cell>
          <cell r="G851">
            <v>29191211</v>
          </cell>
          <cell r="H851" t="str">
            <v>COLEGIO ESTADUAL DE APLICACAO ANISIO TEIXEIRA</v>
          </cell>
          <cell r="I851">
            <v>1113</v>
          </cell>
          <cell r="J851" t="str">
            <v>CARTÃO</v>
          </cell>
          <cell r="K851">
            <v>23959.65</v>
          </cell>
        </row>
        <row r="852">
          <cell r="E852">
            <v>1179485</v>
          </cell>
          <cell r="F852">
            <v>9999999</v>
          </cell>
          <cell r="G852">
            <v>29467934</v>
          </cell>
          <cell r="H852" t="str">
            <v>COLEGIO ESTADUAL DE NOVA ESPERANCA</v>
          </cell>
          <cell r="I852">
            <v>986</v>
          </cell>
          <cell r="J852" t="str">
            <v>CARTÃO</v>
          </cell>
          <cell r="K852">
            <v>10258.1525</v>
          </cell>
        </row>
        <row r="853">
          <cell r="E853">
            <v>1177094</v>
          </cell>
          <cell r="F853">
            <v>1100627</v>
          </cell>
          <cell r="G853">
            <v>29414903</v>
          </cell>
          <cell r="H853" t="str">
            <v>COLEGIO ESTADUAL DE PLATAFORMA</v>
          </cell>
          <cell r="I853">
            <v>347</v>
          </cell>
          <cell r="J853" t="str">
            <v>CARTÃO</v>
          </cell>
          <cell r="K853">
            <v>6411.3450000000003</v>
          </cell>
        </row>
        <row r="854">
          <cell r="E854">
            <v>1176795</v>
          </cell>
          <cell r="F854">
            <v>1100620</v>
          </cell>
          <cell r="G854">
            <v>29404282</v>
          </cell>
          <cell r="H854" t="str">
            <v>COLEGIO ESTADUAL DE PRAIA GRANDE</v>
          </cell>
          <cell r="I854">
            <v>1402</v>
          </cell>
          <cell r="J854" t="str">
            <v>CARTÃO</v>
          </cell>
          <cell r="K854">
            <v>11979.825000000001</v>
          </cell>
        </row>
        <row r="855">
          <cell r="E855">
            <v>1178325</v>
          </cell>
          <cell r="F855">
            <v>1105549</v>
          </cell>
          <cell r="G855">
            <v>29842727</v>
          </cell>
          <cell r="H855" t="str">
            <v>COLEGIO ESTADUAL DE TEMPO INTEGRAL SAO DANIEL COMBONI</v>
          </cell>
          <cell r="I855">
            <v>2219</v>
          </cell>
          <cell r="J855" t="str">
            <v>CARTÃO</v>
          </cell>
          <cell r="K855">
            <v>41032.61</v>
          </cell>
        </row>
        <row r="856">
          <cell r="E856">
            <v>1100981</v>
          </cell>
          <cell r="F856">
            <v>1100270</v>
          </cell>
          <cell r="G856">
            <v>29184460</v>
          </cell>
          <cell r="H856" t="str">
            <v>COLEGIO ESTADUAL DEMOCRATICO BERTHOLDO CIRILO DOS REIS</v>
          </cell>
          <cell r="I856">
            <v>1419</v>
          </cell>
          <cell r="J856" t="str">
            <v>CARTÃO</v>
          </cell>
          <cell r="K856">
            <v>11979.825000000001</v>
          </cell>
        </row>
        <row r="857">
          <cell r="E857">
            <v>1104570</v>
          </cell>
          <cell r="F857">
            <v>1100330</v>
          </cell>
          <cell r="G857">
            <v>29191360</v>
          </cell>
          <cell r="H857" t="str">
            <v>COLEGIO ESTADUAL DEPUTADO HENRIQUE BRITO</v>
          </cell>
          <cell r="I857">
            <v>196</v>
          </cell>
          <cell r="J857" t="str">
            <v>CARTÃO</v>
          </cell>
          <cell r="K857">
            <v>10258.15</v>
          </cell>
        </row>
        <row r="858">
          <cell r="E858">
            <v>1102534</v>
          </cell>
          <cell r="F858">
            <v>1100515</v>
          </cell>
          <cell r="G858">
            <v>29191378</v>
          </cell>
          <cell r="H858" t="str">
            <v>COLEGIO ESTADUAL CLARICE SANTIAGO DOS SANTOS</v>
          </cell>
          <cell r="I858">
            <v>823</v>
          </cell>
          <cell r="J858" t="str">
            <v>CARTÃO</v>
          </cell>
          <cell r="K858">
            <v>10258.1525</v>
          </cell>
        </row>
        <row r="859">
          <cell r="E859">
            <v>1173946</v>
          </cell>
          <cell r="F859">
            <v>1100217</v>
          </cell>
          <cell r="G859">
            <v>29182131</v>
          </cell>
          <cell r="H859" t="str">
            <v>COLEGIO ESTADUAL DEPUTADO MANOEL NOVAES</v>
          </cell>
          <cell r="I859">
            <v>598</v>
          </cell>
          <cell r="J859" t="str">
            <v>CARTÃO</v>
          </cell>
          <cell r="K859">
            <v>15387.23</v>
          </cell>
        </row>
        <row r="860">
          <cell r="E860">
            <v>1103816</v>
          </cell>
          <cell r="F860">
            <v>1100449</v>
          </cell>
          <cell r="G860">
            <v>29190894</v>
          </cell>
          <cell r="H860" t="str">
            <v>COLEGIO ESTADUAL DE TEMPO INTEGRAL JOSE DIAS DE SALES</v>
          </cell>
          <cell r="I860">
            <v>1238</v>
          </cell>
          <cell r="J860" t="str">
            <v>CARTÃO</v>
          </cell>
          <cell r="K860">
            <v>23959.65</v>
          </cell>
        </row>
        <row r="861">
          <cell r="E861">
            <v>1104642</v>
          </cell>
          <cell r="F861">
            <v>1100473</v>
          </cell>
          <cell r="G861">
            <v>29184916</v>
          </cell>
          <cell r="H861" t="str">
            <v>COLEGIO ESTADUAL DESEMBARGADOR PEDRO RIBEIRO</v>
          </cell>
          <cell r="I861">
            <v>1239</v>
          </cell>
          <cell r="J861" t="str">
            <v>CARTÃO</v>
          </cell>
          <cell r="K861">
            <v>11979.825000000001</v>
          </cell>
        </row>
        <row r="862">
          <cell r="E862">
            <v>1163967</v>
          </cell>
          <cell r="F862">
            <v>1100520</v>
          </cell>
          <cell r="G862">
            <v>29192137</v>
          </cell>
          <cell r="H862" t="str">
            <v>COLEGIO ESTADUAL DINAH GONCALVES</v>
          </cell>
          <cell r="I862">
            <v>417</v>
          </cell>
          <cell r="J862" t="str">
            <v>CARTÃO</v>
          </cell>
          <cell r="K862">
            <v>12822.69</v>
          </cell>
        </row>
        <row r="863">
          <cell r="E863">
            <v>1101376</v>
          </cell>
          <cell r="F863">
            <v>1100611</v>
          </cell>
          <cell r="G863">
            <v>29182247</v>
          </cell>
          <cell r="H863" t="str">
            <v>COLEGIO ESTADUAL DO STIEP CARLOS MARIGHELLA</v>
          </cell>
          <cell r="I863">
            <v>395</v>
          </cell>
          <cell r="J863" t="str">
            <v>CARTÃO</v>
          </cell>
          <cell r="K863">
            <v>12822.69</v>
          </cell>
        </row>
        <row r="864">
          <cell r="E864">
            <v>1100949</v>
          </cell>
          <cell r="F864">
            <v>1100269</v>
          </cell>
          <cell r="G864">
            <v>29192889</v>
          </cell>
          <cell r="H864" t="str">
            <v>COLEGIO ESTADUAL DOIS DE JULHO</v>
          </cell>
          <cell r="I864">
            <v>985</v>
          </cell>
          <cell r="J864" t="str">
            <v>CARTÃO</v>
          </cell>
          <cell r="K864">
            <v>10258.1525</v>
          </cell>
        </row>
        <row r="865">
          <cell r="E865">
            <v>1163924</v>
          </cell>
          <cell r="F865">
            <v>1100506</v>
          </cell>
          <cell r="G865">
            <v>29192277</v>
          </cell>
          <cell r="H865" t="str">
            <v>COLEGIO ESTADUAL DONA MORA GUIMARAES</v>
          </cell>
          <cell r="I865">
            <v>1177</v>
          </cell>
          <cell r="J865" t="str">
            <v>CARTÃO</v>
          </cell>
          <cell r="K865">
            <v>11979.825000000001</v>
          </cell>
        </row>
        <row r="866">
          <cell r="E866">
            <v>1100337</v>
          </cell>
          <cell r="F866">
            <v>1100241</v>
          </cell>
          <cell r="G866">
            <v>29189012</v>
          </cell>
          <cell r="H866" t="str">
            <v>COLEGIO ESTADUAL DOUTOR AILTON PINTO DE ANDRADE</v>
          </cell>
          <cell r="I866">
            <v>933</v>
          </cell>
          <cell r="J866" t="str">
            <v>CARTÃO</v>
          </cell>
          <cell r="K866">
            <v>20516.305</v>
          </cell>
        </row>
        <row r="867">
          <cell r="E867">
            <v>1102160</v>
          </cell>
          <cell r="F867">
            <v>1100500</v>
          </cell>
          <cell r="G867">
            <v>29190754</v>
          </cell>
          <cell r="H867" t="str">
            <v>COLEGIO ESTADUAL DOUTOR JOAO PEDRO DOS SANTOS</v>
          </cell>
          <cell r="I867">
            <v>977</v>
          </cell>
          <cell r="J867" t="str">
            <v>CARTÃO</v>
          </cell>
          <cell r="K867">
            <v>20516.305</v>
          </cell>
        </row>
        <row r="868">
          <cell r="E868">
            <v>1101856</v>
          </cell>
          <cell r="F868">
            <v>1100492</v>
          </cell>
          <cell r="G868">
            <v>29181470</v>
          </cell>
          <cell r="H868" t="str">
            <v>COLEGIO ESTADUAL DE TEMPO INTEGRAL DUQUE DE CAXIAS</v>
          </cell>
          <cell r="I868">
            <v>1856</v>
          </cell>
          <cell r="J868" t="str">
            <v>CARTÃO</v>
          </cell>
          <cell r="K868">
            <v>35903.53</v>
          </cell>
        </row>
        <row r="869">
          <cell r="E869">
            <v>1100957</v>
          </cell>
          <cell r="F869">
            <v>1100594</v>
          </cell>
          <cell r="G869">
            <v>29190916</v>
          </cell>
          <cell r="H869" t="str">
            <v>COLEGIO ESTADUAL EDIVALDO BOAVENTURA</v>
          </cell>
          <cell r="I869">
            <v>549</v>
          </cell>
          <cell r="J869" t="str">
            <v>CARTÃO</v>
          </cell>
          <cell r="K869">
            <v>7693.6149999999998</v>
          </cell>
        </row>
        <row r="870">
          <cell r="E870">
            <v>1100914</v>
          </cell>
          <cell r="F870">
            <v>1100267</v>
          </cell>
          <cell r="G870">
            <v>29192064</v>
          </cell>
          <cell r="H870" t="str">
            <v>COLEGIO ESTADUAL EDSON TENORIO DE ALBUQUERQUE</v>
          </cell>
          <cell r="I870">
            <v>1171</v>
          </cell>
          <cell r="J870" t="str">
            <v>CARTÃO</v>
          </cell>
          <cell r="K870">
            <v>11979.825000000001</v>
          </cell>
        </row>
        <row r="871">
          <cell r="E871">
            <v>1176096</v>
          </cell>
          <cell r="F871">
            <v>1100536</v>
          </cell>
          <cell r="G871">
            <v>29336708</v>
          </cell>
          <cell r="H871" t="str">
            <v>COLEGIO ESTADUAL DE TEMPO INTEGRAL EDUARDO BAHIANA</v>
          </cell>
          <cell r="I871">
            <v>1849</v>
          </cell>
          <cell r="J871" t="str">
            <v>CARTÃO</v>
          </cell>
          <cell r="K871">
            <v>17951.764999999999</v>
          </cell>
        </row>
        <row r="872">
          <cell r="E872">
            <v>1104588</v>
          </cell>
          <cell r="F872">
            <v>1100470</v>
          </cell>
          <cell r="G872">
            <v>29191840</v>
          </cell>
          <cell r="H872" t="str">
            <v>COLEGIO ESTADUAL DE TEMPO INTEGRAL EDVALDO BRANDAO CORREIA</v>
          </cell>
          <cell r="I872">
            <v>1438</v>
          </cell>
          <cell r="J872" t="str">
            <v>CARTÃO</v>
          </cell>
          <cell r="K872">
            <v>23959.65</v>
          </cell>
        </row>
        <row r="873">
          <cell r="E873">
            <v>1100973</v>
          </cell>
          <cell r="F873">
            <v>1100595</v>
          </cell>
          <cell r="G873">
            <v>29191092</v>
          </cell>
          <cell r="H873" t="str">
            <v>COLEGIO ESTADUAL DE TEMPO INTEGRAL ZUMBI DOS PALMARES</v>
          </cell>
          <cell r="I873">
            <v>1156</v>
          </cell>
          <cell r="J873" t="str">
            <v>CARTÃO</v>
          </cell>
          <cell r="K873">
            <v>23959.65</v>
          </cell>
        </row>
        <row r="874">
          <cell r="E874">
            <v>1101449</v>
          </cell>
          <cell r="F874">
            <v>1100286</v>
          </cell>
          <cell r="G874">
            <v>29191920</v>
          </cell>
          <cell r="H874" t="str">
            <v>COLEGIO ESTADUAL ERALDO TINOCO</v>
          </cell>
          <cell r="I874">
            <v>1091</v>
          </cell>
          <cell r="J874" t="str">
            <v>CARTÃO</v>
          </cell>
          <cell r="K874">
            <v>11979.825000000001</v>
          </cell>
        </row>
        <row r="875">
          <cell r="E875">
            <v>1102976</v>
          </cell>
          <cell r="F875">
            <v>1100547</v>
          </cell>
          <cell r="G875">
            <v>29190932</v>
          </cell>
          <cell r="H875" t="str">
            <v>COLEGIO ESTADUAL EURICLES DE MATOS</v>
          </cell>
          <cell r="I875">
            <v>857</v>
          </cell>
          <cell r="J875" t="str">
            <v>CARTÃO</v>
          </cell>
          <cell r="K875">
            <v>20516.305</v>
          </cell>
        </row>
        <row r="876">
          <cell r="E876">
            <v>1102992</v>
          </cell>
          <cell r="F876">
            <v>1100550</v>
          </cell>
          <cell r="G876">
            <v>29182158</v>
          </cell>
          <cell r="H876" t="str">
            <v>COLEGIO ESTADUAL EVARISTO DA VEIGA</v>
          </cell>
          <cell r="I876">
            <v>341</v>
          </cell>
          <cell r="J876" t="str">
            <v>CARTÃO</v>
          </cell>
          <cell r="K876">
            <v>12822.69</v>
          </cell>
        </row>
        <row r="877">
          <cell r="E877">
            <v>1103174</v>
          </cell>
          <cell r="F877">
            <v>1100395</v>
          </cell>
          <cell r="G877">
            <v>29182719</v>
          </cell>
          <cell r="H877" t="str">
            <v>COLEGIO ESTADUAL FREDERICO COSTA</v>
          </cell>
          <cell r="I877">
            <v>636</v>
          </cell>
          <cell r="J877" t="str">
            <v>CARTÃO</v>
          </cell>
          <cell r="K877">
            <v>7693.6149999999998</v>
          </cell>
        </row>
        <row r="878">
          <cell r="E878">
            <v>1100817</v>
          </cell>
          <cell r="F878">
            <v>1100589</v>
          </cell>
          <cell r="G878">
            <v>29192617</v>
          </cell>
          <cell r="H878" t="str">
            <v>COLEGIO ESTADUAL GENERAL DIONISIO CERQUEIRA</v>
          </cell>
          <cell r="I878">
            <v>267</v>
          </cell>
          <cell r="J878" t="str">
            <v>CARTÃO</v>
          </cell>
          <cell r="K878">
            <v>12822.69</v>
          </cell>
        </row>
        <row r="879">
          <cell r="E879">
            <v>1101872</v>
          </cell>
          <cell r="F879">
            <v>1100493</v>
          </cell>
          <cell r="G879">
            <v>29182166</v>
          </cell>
          <cell r="H879" t="str">
            <v>COLEGIO ESTADUAL GOES CALMON</v>
          </cell>
          <cell r="I879">
            <v>833</v>
          </cell>
          <cell r="J879" t="str">
            <v>CARTÃO</v>
          </cell>
          <cell r="K879">
            <v>20516.305</v>
          </cell>
        </row>
        <row r="880">
          <cell r="E880">
            <v>1101899</v>
          </cell>
          <cell r="F880">
            <v>1100494</v>
          </cell>
          <cell r="G880">
            <v>29181488</v>
          </cell>
          <cell r="H880" t="str">
            <v>COLEGIO ESTADUAL GOVERNADOR LOMANTO JUNIOR</v>
          </cell>
          <cell r="I880">
            <v>539</v>
          </cell>
          <cell r="J880" t="str">
            <v>CARTÃO</v>
          </cell>
          <cell r="K880">
            <v>15387.23</v>
          </cell>
        </row>
        <row r="881">
          <cell r="E881">
            <v>1103220</v>
          </cell>
          <cell r="F881">
            <v>1100397</v>
          </cell>
          <cell r="G881">
            <v>29182042</v>
          </cell>
          <cell r="H881" t="str">
            <v>COLEGIO ESTADUAL HELENA CELESTINO MAGALHAES</v>
          </cell>
          <cell r="I881">
            <v>361</v>
          </cell>
          <cell r="J881" t="str">
            <v>CARTÃO</v>
          </cell>
          <cell r="K881">
            <v>12822.69</v>
          </cell>
        </row>
        <row r="882">
          <cell r="E882">
            <v>1104413</v>
          </cell>
          <cell r="F882">
            <v>1100305</v>
          </cell>
          <cell r="G882">
            <v>29192790</v>
          </cell>
          <cell r="H882" t="str">
            <v>COLEGIO ESTADUAL HENRIQUETA MARTINS CATHARINO</v>
          </cell>
          <cell r="I882">
            <v>564</v>
          </cell>
          <cell r="J882" t="str">
            <v>CARTÃO</v>
          </cell>
          <cell r="K882">
            <v>15387.23</v>
          </cell>
        </row>
        <row r="883">
          <cell r="E883">
            <v>1101953</v>
          </cell>
          <cell r="F883">
            <v>1100312</v>
          </cell>
          <cell r="G883">
            <v>29193095</v>
          </cell>
          <cell r="H883" t="str">
            <v>COLEGIO ESTADUAL JOAO CARIBE</v>
          </cell>
          <cell r="I883">
            <v>574</v>
          </cell>
          <cell r="J883" t="str">
            <v>CARTÃO</v>
          </cell>
          <cell r="K883">
            <v>7693.6149999999998</v>
          </cell>
        </row>
        <row r="884">
          <cell r="E884">
            <v>1101988</v>
          </cell>
          <cell r="F884">
            <v>1100497</v>
          </cell>
          <cell r="G884">
            <v>29190991</v>
          </cell>
          <cell r="H884" t="str">
            <v>COLEGIO ESTADUAL JOAO DAS BOTAS</v>
          </cell>
          <cell r="I884">
            <v>533</v>
          </cell>
          <cell r="J884" t="str">
            <v>CARTÃO</v>
          </cell>
          <cell r="K884">
            <v>7693.6149999999998</v>
          </cell>
        </row>
        <row r="885">
          <cell r="E885">
            <v>1176445</v>
          </cell>
          <cell r="F885">
            <v>1100265</v>
          </cell>
          <cell r="G885">
            <v>29386543</v>
          </cell>
          <cell r="H885" t="str">
            <v>COLEGIO ESTADUAL PROFESSORA HELOISA COSTA</v>
          </cell>
          <cell r="I885">
            <v>1294</v>
          </cell>
          <cell r="J885" t="str">
            <v>CARTÃO</v>
          </cell>
          <cell r="K885">
            <v>11979.825000000001</v>
          </cell>
        </row>
        <row r="886">
          <cell r="E886">
            <v>1102364</v>
          </cell>
          <cell r="F886">
            <v>1100324</v>
          </cell>
          <cell r="G886">
            <v>29188768</v>
          </cell>
          <cell r="H886" t="str">
            <v>COLEGIO ESTADUAL JOSIAS DE ALMEIDA MELO</v>
          </cell>
          <cell r="I886">
            <v>538</v>
          </cell>
          <cell r="J886" t="str">
            <v>CARTÃO</v>
          </cell>
          <cell r="K886">
            <v>7693.6149999999998</v>
          </cell>
        </row>
        <row r="887">
          <cell r="E887">
            <v>1102445</v>
          </cell>
          <cell r="F887">
            <v>1100513</v>
          </cell>
          <cell r="G887">
            <v>29191009</v>
          </cell>
          <cell r="H887" t="str">
            <v>COLEGIO ESTADUAL KLEBER PACHECO</v>
          </cell>
          <cell r="I887">
            <v>626</v>
          </cell>
          <cell r="J887" t="str">
            <v>CARTÃO</v>
          </cell>
          <cell r="K887">
            <v>15387.23</v>
          </cell>
        </row>
        <row r="888">
          <cell r="E888">
            <v>1101333</v>
          </cell>
          <cell r="F888">
            <v>1100609</v>
          </cell>
          <cell r="G888">
            <v>29185351</v>
          </cell>
          <cell r="H888" t="str">
            <v>COLEGIO ESTADUAL LEDA JESUINO DOS SANTOS</v>
          </cell>
          <cell r="I888">
            <v>195</v>
          </cell>
          <cell r="J888" t="str">
            <v>CARTÃO</v>
          </cell>
          <cell r="K888">
            <v>10258.15</v>
          </cell>
        </row>
        <row r="889">
          <cell r="E889">
            <v>1176446</v>
          </cell>
          <cell r="F889">
            <v>1100561</v>
          </cell>
          <cell r="G889">
            <v>29386535</v>
          </cell>
          <cell r="H889" t="str">
            <v>COLEGIO ESTADUAL LINDEMBERGUE CARDOSO</v>
          </cell>
          <cell r="I889">
            <v>221</v>
          </cell>
          <cell r="J889" t="str">
            <v>CARTÃO</v>
          </cell>
          <cell r="K889">
            <v>5129.0749999999998</v>
          </cell>
        </row>
        <row r="890">
          <cell r="E890">
            <v>1102542</v>
          </cell>
          <cell r="F890">
            <v>1100327</v>
          </cell>
          <cell r="G890">
            <v>29190908</v>
          </cell>
          <cell r="H890" t="str">
            <v>COLEGIO ESTADUAL LUIS ROGERIO DE SOUZA</v>
          </cell>
          <cell r="I890">
            <v>512</v>
          </cell>
          <cell r="J890" t="str">
            <v>CARTÃO</v>
          </cell>
          <cell r="K890">
            <v>15387.23</v>
          </cell>
        </row>
        <row r="891">
          <cell r="E891">
            <v>1104880</v>
          </cell>
          <cell r="F891">
            <v>1100479</v>
          </cell>
          <cell r="G891">
            <v>29187303</v>
          </cell>
          <cell r="H891" t="str">
            <v>COLEGIO ESTADUAL LUIZ FERNANDO MACEDO COSTA</v>
          </cell>
          <cell r="I891">
            <v>379</v>
          </cell>
          <cell r="J891" t="str">
            <v>CARTÃO</v>
          </cell>
          <cell r="K891">
            <v>12822.69</v>
          </cell>
        </row>
        <row r="892">
          <cell r="E892">
            <v>1104898</v>
          </cell>
          <cell r="F892">
            <v>1100480</v>
          </cell>
          <cell r="G892">
            <v>29192021</v>
          </cell>
          <cell r="H892" t="str">
            <v>COLEGIO ESTADUAL LUIZ JOSE DE OLIVEIRA</v>
          </cell>
          <cell r="I892">
            <v>815</v>
          </cell>
          <cell r="J892" t="str">
            <v>CARTÃO</v>
          </cell>
          <cell r="K892">
            <v>10258.1525</v>
          </cell>
        </row>
        <row r="893">
          <cell r="E893">
            <v>1102879</v>
          </cell>
          <cell r="F893">
            <v>1100543</v>
          </cell>
          <cell r="G893">
            <v>29181143</v>
          </cell>
          <cell r="H893" t="str">
            <v>COLEGIO ESTADUAL LUIZ VIANA</v>
          </cell>
          <cell r="I893">
            <v>1206</v>
          </cell>
          <cell r="J893" t="str">
            <v>CARTÃO</v>
          </cell>
          <cell r="K893">
            <v>23959.65</v>
          </cell>
        </row>
        <row r="894">
          <cell r="E894">
            <v>1102666</v>
          </cell>
          <cell r="F894">
            <v>1100524</v>
          </cell>
          <cell r="G894">
            <v>29181500</v>
          </cell>
          <cell r="H894" t="str">
            <v>COLEGIO ESTADUAL DE TEMPO INTEGRAL MANOEL DEVOTO</v>
          </cell>
          <cell r="I894">
            <v>1430</v>
          </cell>
          <cell r="J894" t="str">
            <v>CARTÃO</v>
          </cell>
          <cell r="K894">
            <v>23959.65</v>
          </cell>
        </row>
        <row r="895">
          <cell r="E895">
            <v>1102704</v>
          </cell>
          <cell r="F895">
            <v>1100341</v>
          </cell>
          <cell r="G895">
            <v>29183987</v>
          </cell>
          <cell r="H895" t="str">
            <v>COLEGIO ESTADUAL MARCILIO DIAS</v>
          </cell>
          <cell r="I895">
            <v>329</v>
          </cell>
          <cell r="J895" t="str">
            <v>CARTÃO</v>
          </cell>
          <cell r="K895">
            <v>12822.69</v>
          </cell>
        </row>
        <row r="896">
          <cell r="E896">
            <v>1103107</v>
          </cell>
          <cell r="F896">
            <v>1100393</v>
          </cell>
          <cell r="G896">
            <v>29193532</v>
          </cell>
          <cell r="H896" t="str">
            <v>COLEGIO ESTADUAL MARECHAL MASCARENHAS DE MORAIS</v>
          </cell>
          <cell r="I896">
            <v>928</v>
          </cell>
          <cell r="J896" t="str">
            <v>CARTÃO</v>
          </cell>
          <cell r="K896">
            <v>10258.1525</v>
          </cell>
        </row>
        <row r="897">
          <cell r="E897">
            <v>1102747</v>
          </cell>
          <cell r="F897">
            <v>1100344</v>
          </cell>
          <cell r="G897">
            <v>29193567</v>
          </cell>
          <cell r="H897" t="str">
            <v>COLEGIO ESTADUAL MARIA AMELIA SANTOS</v>
          </cell>
          <cell r="I897">
            <v>722</v>
          </cell>
          <cell r="J897" t="str">
            <v>CARTÃO</v>
          </cell>
          <cell r="K897">
            <v>7693.6149999999998</v>
          </cell>
        </row>
        <row r="898">
          <cell r="E898">
            <v>1102844</v>
          </cell>
          <cell r="F898">
            <v>1100539</v>
          </cell>
          <cell r="G898">
            <v>29185394</v>
          </cell>
          <cell r="H898" t="str">
            <v>COLEGIO ESTADUAL MARIO AUGUSTO TEIXEIRA DE FREITAS</v>
          </cell>
          <cell r="I898">
            <v>888</v>
          </cell>
          <cell r="J898" t="str">
            <v>CARTÃO</v>
          </cell>
          <cell r="K898">
            <v>20516.305</v>
          </cell>
        </row>
        <row r="899">
          <cell r="E899">
            <v>1102984</v>
          </cell>
          <cell r="F899">
            <v>1100549</v>
          </cell>
          <cell r="G899">
            <v>29193699</v>
          </cell>
          <cell r="H899" t="str">
            <v>COLEGIO ESTADUAL MARIO COSTA NETO</v>
          </cell>
          <cell r="I899">
            <v>578</v>
          </cell>
          <cell r="J899" t="str">
            <v>CARTÃO</v>
          </cell>
          <cell r="K899">
            <v>15387.23</v>
          </cell>
        </row>
        <row r="900">
          <cell r="E900">
            <v>1102852</v>
          </cell>
          <cell r="F900">
            <v>1100541</v>
          </cell>
          <cell r="G900">
            <v>29182204</v>
          </cell>
          <cell r="H900" t="str">
            <v>COLEGIO ESTADUAL MARQUES DE MARICA</v>
          </cell>
          <cell r="I900">
            <v>106</v>
          </cell>
          <cell r="J900" t="str">
            <v>CARTÃO</v>
          </cell>
          <cell r="K900">
            <v>7693.6149999999998</v>
          </cell>
        </row>
        <row r="901">
          <cell r="E901">
            <v>1172320</v>
          </cell>
          <cell r="F901">
            <v>1100214</v>
          </cell>
          <cell r="G901">
            <v>29192242</v>
          </cell>
          <cell r="H901" t="str">
            <v>COLEGIO ESTADUAL MESTRE MOA DO KATENDE</v>
          </cell>
          <cell r="I901">
            <v>177</v>
          </cell>
          <cell r="J901" t="str">
            <v>CARTÃO</v>
          </cell>
          <cell r="K901">
            <v>10258.15</v>
          </cell>
        </row>
        <row r="902">
          <cell r="E902">
            <v>1178138</v>
          </cell>
          <cell r="F902">
            <v>1105459</v>
          </cell>
          <cell r="G902">
            <v>29438934</v>
          </cell>
          <cell r="H902" t="str">
            <v>COLEGIO ESTADUAL MESTRE PAULO DOS ANJOS</v>
          </cell>
          <cell r="I902">
            <v>1369</v>
          </cell>
          <cell r="J902" t="str">
            <v>CARTÃO</v>
          </cell>
          <cell r="K902">
            <v>23959.65</v>
          </cell>
        </row>
        <row r="903">
          <cell r="E903">
            <v>1100426</v>
          </cell>
          <cell r="F903">
            <v>1100571</v>
          </cell>
          <cell r="G903">
            <v>29192030</v>
          </cell>
          <cell r="H903" t="str">
            <v>COLEGIO ESTADUAL DE TEMPO INTEGRAL MINISTRO ALIOMAR BALEEIRO</v>
          </cell>
          <cell r="I903">
            <v>765</v>
          </cell>
          <cell r="J903" t="str">
            <v>CARTÃO</v>
          </cell>
          <cell r="K903">
            <v>20516.305</v>
          </cell>
        </row>
        <row r="904">
          <cell r="E904">
            <v>1102640</v>
          </cell>
          <cell r="F904">
            <v>1100519</v>
          </cell>
          <cell r="G904">
            <v>29193966</v>
          </cell>
          <cell r="H904" t="str">
            <v>COLEGIO ESTADUAL MONSENHOR MANOEL BARBOSA</v>
          </cell>
          <cell r="I904">
            <v>921</v>
          </cell>
          <cell r="J904" t="str">
            <v>CARTÃO</v>
          </cell>
          <cell r="K904">
            <v>10258.1525</v>
          </cell>
        </row>
        <row r="905">
          <cell r="E905">
            <v>1146140</v>
          </cell>
          <cell r="F905">
            <v>1100503</v>
          </cell>
          <cell r="G905">
            <v>29199930</v>
          </cell>
          <cell r="H905" t="str">
            <v>COLEGIO ESTADUAL MONTEIRO LOBATO</v>
          </cell>
          <cell r="I905">
            <v>1126</v>
          </cell>
          <cell r="J905" t="str">
            <v>CARTÃO</v>
          </cell>
          <cell r="K905">
            <v>11979.825000000001</v>
          </cell>
        </row>
        <row r="906">
          <cell r="E906">
            <v>1104596</v>
          </cell>
          <cell r="F906">
            <v>1100471</v>
          </cell>
          <cell r="G906">
            <v>29181534</v>
          </cell>
          <cell r="H906" t="str">
            <v>COLEGIO ESTADUAL NELSON MANDELA</v>
          </cell>
          <cell r="I906">
            <v>1825</v>
          </cell>
          <cell r="J906" t="str">
            <v>CARTÃO</v>
          </cell>
          <cell r="K906">
            <v>53855.294999999998</v>
          </cell>
        </row>
        <row r="907">
          <cell r="E907">
            <v>1104103</v>
          </cell>
          <cell r="F907">
            <v>1100456</v>
          </cell>
          <cell r="G907">
            <v>29194776</v>
          </cell>
          <cell r="H907" t="str">
            <v>COLEGIO ESTADUAL NOSSA SENHORA DE FATIMA</v>
          </cell>
          <cell r="I907">
            <v>253</v>
          </cell>
          <cell r="J907" t="str">
            <v>CARTÃO</v>
          </cell>
          <cell r="K907">
            <v>12822.69</v>
          </cell>
        </row>
        <row r="908">
          <cell r="E908">
            <v>1176387</v>
          </cell>
          <cell r="F908">
            <v>1100554</v>
          </cell>
          <cell r="G908">
            <v>29382017</v>
          </cell>
          <cell r="H908" t="str">
            <v>COLEGIO ESTADUAL OLIVEIRA BRITO</v>
          </cell>
          <cell r="I908">
            <v>652</v>
          </cell>
          <cell r="J908" t="str">
            <v>CARTÃO</v>
          </cell>
          <cell r="K908">
            <v>15387.23</v>
          </cell>
        </row>
        <row r="909">
          <cell r="E909">
            <v>1102348</v>
          </cell>
          <cell r="F909">
            <v>1100323</v>
          </cell>
          <cell r="G909">
            <v>29186935</v>
          </cell>
          <cell r="H909" t="str">
            <v>COLEGIO ESTADUAL PADRE JOSE VASCONCELOS</v>
          </cell>
          <cell r="I909">
            <v>903</v>
          </cell>
          <cell r="J909" t="str">
            <v>CARTÃO</v>
          </cell>
          <cell r="K909">
            <v>10258.1525</v>
          </cell>
        </row>
        <row r="910">
          <cell r="E910">
            <v>1103565</v>
          </cell>
          <cell r="F910">
            <v>1100408</v>
          </cell>
          <cell r="G910">
            <v>29191041</v>
          </cell>
          <cell r="H910" t="str">
            <v>COLEGIO ESTADUAL PADRE PALMEIRA</v>
          </cell>
          <cell r="I910">
            <v>461</v>
          </cell>
          <cell r="J910" t="str">
            <v>CARTÃO</v>
          </cell>
          <cell r="K910">
            <v>12822.69</v>
          </cell>
        </row>
        <row r="911">
          <cell r="E911">
            <v>1104626</v>
          </cell>
          <cell r="F911">
            <v>1100472</v>
          </cell>
          <cell r="G911">
            <v>29199026</v>
          </cell>
          <cell r="H911" t="str">
            <v>COLEGIO ESTADUAL PAULO AMERICO DE OLIVEIRA</v>
          </cell>
          <cell r="I911">
            <v>468</v>
          </cell>
          <cell r="J911" t="str">
            <v>CARTÃO</v>
          </cell>
          <cell r="K911">
            <v>12822.69</v>
          </cell>
        </row>
        <row r="912">
          <cell r="E912">
            <v>1103662</v>
          </cell>
          <cell r="F912">
            <v>1100409</v>
          </cell>
          <cell r="G912">
            <v>29182239</v>
          </cell>
          <cell r="H912" t="str">
            <v>COLEGIO ESTADUAL PEDRO CALMON</v>
          </cell>
          <cell r="I912">
            <v>525</v>
          </cell>
          <cell r="J912" t="str">
            <v>CARTÃO</v>
          </cell>
          <cell r="K912">
            <v>15387.23</v>
          </cell>
        </row>
        <row r="913">
          <cell r="E913">
            <v>1104057</v>
          </cell>
          <cell r="F913">
            <v>1100426</v>
          </cell>
          <cell r="G913">
            <v>29191068</v>
          </cell>
          <cell r="H913" t="str">
            <v>COLEGIO ESTADUAL DE TEMPO INTEGRAL PINTO DE AGUIAR</v>
          </cell>
          <cell r="I913">
            <v>348</v>
          </cell>
          <cell r="J913" t="str">
            <v>CARTÃO</v>
          </cell>
          <cell r="K913">
            <v>12822.69</v>
          </cell>
        </row>
        <row r="914">
          <cell r="E914">
            <v>1104731</v>
          </cell>
          <cell r="F914">
            <v>1100334</v>
          </cell>
          <cell r="G914">
            <v>29187001</v>
          </cell>
          <cell r="H914" t="str">
            <v>COLEGIO ESTADUAL POLIVALENTE DE AMARALINA</v>
          </cell>
          <cell r="I914">
            <v>712</v>
          </cell>
          <cell r="J914" t="str">
            <v>CARTÃO</v>
          </cell>
          <cell r="K914">
            <v>15387.23</v>
          </cell>
        </row>
        <row r="915">
          <cell r="E915">
            <v>1104677</v>
          </cell>
          <cell r="F915">
            <v>1100475</v>
          </cell>
          <cell r="G915">
            <v>29187010</v>
          </cell>
          <cell r="H915" t="str">
            <v>COLEGIO ESTADUAL POLIVALENTE SAN DIEGO</v>
          </cell>
          <cell r="I915">
            <v>699</v>
          </cell>
          <cell r="J915" t="str">
            <v>CARTÃO</v>
          </cell>
          <cell r="K915">
            <v>7693.6149999999998</v>
          </cell>
        </row>
        <row r="916">
          <cell r="E916">
            <v>1102232</v>
          </cell>
          <cell r="F916">
            <v>1100321</v>
          </cell>
          <cell r="G916">
            <v>29181526</v>
          </cell>
          <cell r="H916" t="str">
            <v>COLEGIO ESTADUAL PRESIDENTE COSTA E SILVA</v>
          </cell>
          <cell r="I916">
            <v>1731</v>
          </cell>
          <cell r="J916" t="str">
            <v>CARTÃO</v>
          </cell>
          <cell r="K916">
            <v>35903.53</v>
          </cell>
        </row>
        <row r="917">
          <cell r="E917">
            <v>1104219</v>
          </cell>
          <cell r="F917">
            <v>1100429</v>
          </cell>
          <cell r="G917">
            <v>29187095</v>
          </cell>
          <cell r="H917" t="str">
            <v>COLEGIO ESTADUAL PRINCESA IZABEL</v>
          </cell>
          <cell r="I917">
            <v>271</v>
          </cell>
          <cell r="J917" t="str">
            <v>CARTÃO</v>
          </cell>
          <cell r="K917">
            <v>6411.3450000000003</v>
          </cell>
        </row>
        <row r="918">
          <cell r="E918">
            <v>1176720</v>
          </cell>
          <cell r="F918">
            <v>1100578</v>
          </cell>
          <cell r="G918">
            <v>29404371</v>
          </cell>
          <cell r="H918" t="str">
            <v>COLEGIO ESTADUAL PROFESSOR ARISTIDES DE SOUZA OLIVEIRA</v>
          </cell>
          <cell r="I918">
            <v>412</v>
          </cell>
          <cell r="J918" t="str">
            <v>CARTÃO</v>
          </cell>
          <cell r="K918">
            <v>12822.69</v>
          </cell>
        </row>
        <row r="919">
          <cell r="E919">
            <v>1176095</v>
          </cell>
          <cell r="F919">
            <v>1100535</v>
          </cell>
          <cell r="G919">
            <v>29336473</v>
          </cell>
          <cell r="H919" t="str">
            <v>COLEGIO ESTADUAL PROFESSOR CARLOS ALBERTO CERQUEIRA</v>
          </cell>
          <cell r="I919">
            <v>983</v>
          </cell>
          <cell r="J919" t="str">
            <v>CARTÃO</v>
          </cell>
          <cell r="K919">
            <v>10258.1525</v>
          </cell>
        </row>
        <row r="920">
          <cell r="E920">
            <v>1176109</v>
          </cell>
          <cell r="F920">
            <v>1100537</v>
          </cell>
          <cell r="G920">
            <v>29343160</v>
          </cell>
          <cell r="H920" t="str">
            <v>COLEGIO ESTADUAL PROFESSOR CARLOS BARROS</v>
          </cell>
          <cell r="I920">
            <v>950</v>
          </cell>
          <cell r="J920" t="str">
            <v>CARTÃO</v>
          </cell>
          <cell r="K920">
            <v>20516.305</v>
          </cell>
        </row>
        <row r="921">
          <cell r="E921">
            <v>1102216</v>
          </cell>
          <cell r="F921">
            <v>1100642</v>
          </cell>
          <cell r="G921">
            <v>29191084</v>
          </cell>
          <cell r="H921" t="str">
            <v>COLEGIO ESTADUAL PROFESSOR CARLOS SANT ANNA</v>
          </cell>
          <cell r="I921">
            <v>322</v>
          </cell>
          <cell r="J921" t="str">
            <v>CARTÃO</v>
          </cell>
          <cell r="K921">
            <v>12822.69</v>
          </cell>
        </row>
        <row r="922">
          <cell r="E922">
            <v>1100558</v>
          </cell>
          <cell r="F922">
            <v>1100576</v>
          </cell>
          <cell r="G922">
            <v>29198780</v>
          </cell>
          <cell r="H922" t="str">
            <v>COLEGIO ESTADUAL PROFESSOR DORIVAL PASSOS</v>
          </cell>
          <cell r="I922">
            <v>119</v>
          </cell>
          <cell r="J922" t="str">
            <v>CARTÃO</v>
          </cell>
          <cell r="K922">
            <v>7693.6149999999998</v>
          </cell>
        </row>
        <row r="923">
          <cell r="E923">
            <v>1100833</v>
          </cell>
          <cell r="F923">
            <v>1100259</v>
          </cell>
          <cell r="G923">
            <v>29184932</v>
          </cell>
          <cell r="H923" t="str">
            <v>COLEGIO ESTADUAL PROFESSOR EDSON CARNEIRO</v>
          </cell>
          <cell r="I923">
            <v>1106</v>
          </cell>
          <cell r="J923" t="str">
            <v>CARTÃO</v>
          </cell>
          <cell r="K923">
            <v>11979.825000000001</v>
          </cell>
        </row>
        <row r="924">
          <cell r="E924">
            <v>1176661</v>
          </cell>
          <cell r="F924">
            <v>1100572</v>
          </cell>
          <cell r="G924">
            <v>29404290</v>
          </cell>
          <cell r="H924" t="str">
            <v>COLEGIO ESTADUAL PROFESSOR JOSE BARRETO DE ARAUJO BASTOS</v>
          </cell>
          <cell r="I924">
            <v>426</v>
          </cell>
          <cell r="J924" t="str">
            <v>CARTÃO</v>
          </cell>
          <cell r="K924">
            <v>12822.69</v>
          </cell>
        </row>
        <row r="925">
          <cell r="E925">
            <v>1102925</v>
          </cell>
          <cell r="F925">
            <v>1100354</v>
          </cell>
          <cell r="G925">
            <v>29192153</v>
          </cell>
          <cell r="H925" t="str">
            <v>COLEGIO ESTADUAL PROFESSOR NELSON BARROS</v>
          </cell>
          <cell r="I925">
            <v>1105</v>
          </cell>
          <cell r="J925" t="str">
            <v>CARTÃO</v>
          </cell>
          <cell r="K925">
            <v>11979.825000000001</v>
          </cell>
        </row>
        <row r="926">
          <cell r="E926">
            <v>1174721</v>
          </cell>
          <cell r="F926">
            <v>1100219</v>
          </cell>
          <cell r="G926">
            <v>29195462</v>
          </cell>
          <cell r="H926" t="str">
            <v>COLEGIO ESTADUAL DE TEMPO INTEGRAL PROFESSOR NOGUEIRA PASSOS</v>
          </cell>
          <cell r="I926">
            <v>192</v>
          </cell>
          <cell r="J926" t="str">
            <v>CARTÃO</v>
          </cell>
          <cell r="K926">
            <v>10258.15</v>
          </cell>
        </row>
        <row r="927">
          <cell r="E927">
            <v>1104600</v>
          </cell>
          <cell r="F927">
            <v>1100331</v>
          </cell>
          <cell r="G927">
            <v>29182174</v>
          </cell>
          <cell r="H927" t="str">
            <v>COLEGIO ESTADUAL DE TEMPO INTEGRAL PROF PEDRO PAULO MARQUES E MARQUES</v>
          </cell>
          <cell r="I927">
            <v>1684</v>
          </cell>
          <cell r="J927" t="str">
            <v>CARTÃO</v>
          </cell>
          <cell r="K927">
            <v>35903.53</v>
          </cell>
        </row>
        <row r="928">
          <cell r="E928">
            <v>1146094</v>
          </cell>
          <cell r="F928">
            <v>1100632</v>
          </cell>
          <cell r="G928">
            <v>29191343</v>
          </cell>
          <cell r="H928" t="str">
            <v>COLEGIO ESTADUAL PROFESSOR ROMULO ALMEIDA</v>
          </cell>
          <cell r="I928">
            <v>1717</v>
          </cell>
          <cell r="J928" t="str">
            <v>CARTÃO</v>
          </cell>
          <cell r="K928">
            <v>53855.294999999998</v>
          </cell>
        </row>
        <row r="929">
          <cell r="E929">
            <v>1101619</v>
          </cell>
          <cell r="F929">
            <v>1100434</v>
          </cell>
          <cell r="G929">
            <v>29192650</v>
          </cell>
          <cell r="H929" t="str">
            <v>COLEGIO ESTADUAL PROFESSORA GEORGINA RAMOS DA SILVA</v>
          </cell>
          <cell r="I929">
            <v>467</v>
          </cell>
          <cell r="J929" t="str">
            <v>CARTÃO</v>
          </cell>
          <cell r="K929">
            <v>6411.3450000000003</v>
          </cell>
        </row>
        <row r="930">
          <cell r="E930">
            <v>1100884</v>
          </cell>
          <cell r="F930">
            <v>1100592</v>
          </cell>
          <cell r="G930">
            <v>29184983</v>
          </cell>
          <cell r="H930" t="str">
            <v>COLEGIO ESTADUAL PROFESSORA LEILA RUBENS FONSECA</v>
          </cell>
          <cell r="I930">
            <v>298</v>
          </cell>
          <cell r="J930" t="str">
            <v>CARTÃO</v>
          </cell>
          <cell r="K930">
            <v>6411.3450000000003</v>
          </cell>
        </row>
        <row r="931">
          <cell r="E931">
            <v>1174772</v>
          </cell>
          <cell r="F931">
            <v>1100527</v>
          </cell>
          <cell r="G931">
            <v>29192080</v>
          </cell>
          <cell r="H931" t="str">
            <v>COLEGIO ESTADUAL PROFESSORA MARIA ANITA</v>
          </cell>
          <cell r="I931">
            <v>1050</v>
          </cell>
          <cell r="J931" t="str">
            <v>CARTÃO</v>
          </cell>
          <cell r="K931">
            <v>11979.825000000001</v>
          </cell>
        </row>
        <row r="932">
          <cell r="E932">
            <v>1176810</v>
          </cell>
          <cell r="F932">
            <v>1100281</v>
          </cell>
          <cell r="G932">
            <v>29411491</v>
          </cell>
          <cell r="H932" t="str">
            <v>COLEGIO ESTADUAL PROFESSORA MARIA BERNADETE BRANDAO</v>
          </cell>
          <cell r="I932">
            <v>1615</v>
          </cell>
          <cell r="J932" t="str">
            <v>CARTÃO</v>
          </cell>
          <cell r="K932">
            <v>17951.764999999999</v>
          </cell>
        </row>
        <row r="933">
          <cell r="E933">
            <v>1176880</v>
          </cell>
          <cell r="F933">
            <v>1100624</v>
          </cell>
          <cell r="G933">
            <v>29404339</v>
          </cell>
          <cell r="H933" t="str">
            <v>COLEGIO ESTADUAL PROFESSORA MARIA DE LOURDES PARADA FRANCH</v>
          </cell>
          <cell r="I933">
            <v>1407</v>
          </cell>
          <cell r="J933" t="str">
            <v>CARTÃO</v>
          </cell>
          <cell r="K933">
            <v>11979.825000000001</v>
          </cell>
        </row>
        <row r="934">
          <cell r="E934">
            <v>1176765</v>
          </cell>
          <cell r="F934">
            <v>1100619</v>
          </cell>
          <cell r="G934">
            <v>29404240</v>
          </cell>
          <cell r="H934" t="str">
            <v>COLEGIO ESTADUAL PROFESSORA MARIA ODETTE PITHON RAYNAL</v>
          </cell>
          <cell r="I934">
            <v>720</v>
          </cell>
          <cell r="J934" t="str">
            <v>CARTÃO</v>
          </cell>
          <cell r="K934">
            <v>7693.6149999999998</v>
          </cell>
        </row>
        <row r="935">
          <cell r="E935">
            <v>1176660</v>
          </cell>
          <cell r="F935">
            <v>1100568</v>
          </cell>
          <cell r="G935">
            <v>29404274</v>
          </cell>
          <cell r="H935" t="str">
            <v>COLEGIO ESTADUAL PROFESSORA NOEMIA REGO</v>
          </cell>
          <cell r="I935">
            <v>2133</v>
          </cell>
          <cell r="J935" t="str">
            <v>CARTÃO</v>
          </cell>
          <cell r="K935">
            <v>41032.61</v>
          </cell>
        </row>
        <row r="936">
          <cell r="E936">
            <v>1103301</v>
          </cell>
          <cell r="F936">
            <v>1100370</v>
          </cell>
          <cell r="G936">
            <v>29185173</v>
          </cell>
          <cell r="H936" t="str">
            <v>COLEGIO ESTADUAL RAFAEL OLIVEIRA</v>
          </cell>
          <cell r="I936">
            <v>746</v>
          </cell>
          <cell r="J936" t="str">
            <v>CARTÃO</v>
          </cell>
          <cell r="K936">
            <v>15387.23</v>
          </cell>
        </row>
        <row r="937">
          <cell r="E937">
            <v>1103336</v>
          </cell>
          <cell r="F937">
            <v>1100401</v>
          </cell>
          <cell r="G937">
            <v>29182271</v>
          </cell>
          <cell r="H937" t="str">
            <v>COLEGIO ESTADUAL RAPHAEL SERRAVALLE</v>
          </cell>
          <cell r="I937">
            <v>1421</v>
          </cell>
          <cell r="J937" t="str">
            <v>CARTÃO</v>
          </cell>
          <cell r="K937">
            <v>11979.825000000001</v>
          </cell>
        </row>
        <row r="938">
          <cell r="E938">
            <v>1103344</v>
          </cell>
          <cell r="F938">
            <v>1100372</v>
          </cell>
          <cell r="G938">
            <v>29200024</v>
          </cell>
          <cell r="H938" t="str">
            <v>COLEGIO ESTADUAL RAYMUNDO DE ALMEIDA GOUVEIA</v>
          </cell>
          <cell r="I938">
            <v>1433</v>
          </cell>
          <cell r="J938" t="str">
            <v>CARTÃO</v>
          </cell>
          <cell r="K938">
            <v>11979.825000000001</v>
          </cell>
        </row>
        <row r="939">
          <cell r="E939">
            <v>1176210</v>
          </cell>
          <cell r="F939">
            <v>1100551</v>
          </cell>
          <cell r="G939">
            <v>29360960</v>
          </cell>
          <cell r="H939" t="str">
            <v>COLEGIO ESTADUAL RAYMUNDO MATTA</v>
          </cell>
          <cell r="I939">
            <v>498</v>
          </cell>
          <cell r="J939" t="str">
            <v>CARTÃO</v>
          </cell>
          <cell r="K939">
            <v>12822.69</v>
          </cell>
        </row>
        <row r="940">
          <cell r="E940">
            <v>1103859</v>
          </cell>
          <cell r="F940">
            <v>1100417</v>
          </cell>
          <cell r="G940">
            <v>29182565</v>
          </cell>
          <cell r="H940" t="str">
            <v>COLEGIO ESTADUAL ROTARY</v>
          </cell>
          <cell r="I940">
            <v>2040</v>
          </cell>
          <cell r="J940" t="str">
            <v>CARTÃO</v>
          </cell>
          <cell r="K940">
            <v>20516.305</v>
          </cell>
        </row>
        <row r="941">
          <cell r="E941">
            <v>1103905</v>
          </cell>
          <cell r="F941">
            <v>1104580</v>
          </cell>
          <cell r="G941">
            <v>29182735</v>
          </cell>
          <cell r="H941" t="str">
            <v>COLEGIO ESTADUAL RUBEN DARIO</v>
          </cell>
          <cell r="I941">
            <v>1120</v>
          </cell>
          <cell r="J941" t="str">
            <v>CARTÃO</v>
          </cell>
          <cell r="K941">
            <v>23959.65</v>
          </cell>
        </row>
        <row r="942">
          <cell r="E942">
            <v>1103972</v>
          </cell>
          <cell r="F942">
            <v>1100422</v>
          </cell>
          <cell r="G942">
            <v>29191114</v>
          </cell>
          <cell r="H942" t="str">
            <v>COLEGIO ESTADUAL RUTH PACHECO</v>
          </cell>
          <cell r="I942">
            <v>1004</v>
          </cell>
          <cell r="J942" t="str">
            <v>CARTÃO</v>
          </cell>
          <cell r="K942">
            <v>11979.825000000001</v>
          </cell>
        </row>
        <row r="943">
          <cell r="E943">
            <v>1101520</v>
          </cell>
          <cell r="F943">
            <v>1100288</v>
          </cell>
          <cell r="G943">
            <v>29188270</v>
          </cell>
          <cell r="H943" t="str">
            <v>COLEGIO ESTADUAL SANTA RITA DE CASSIA</v>
          </cell>
          <cell r="I943">
            <v>755</v>
          </cell>
          <cell r="J943" t="str">
            <v>CARTÃO</v>
          </cell>
          <cell r="K943">
            <v>10258.1525</v>
          </cell>
        </row>
        <row r="944">
          <cell r="E944">
            <v>1103212</v>
          </cell>
          <cell r="F944">
            <v>1100366</v>
          </cell>
          <cell r="G944">
            <v>29200075</v>
          </cell>
          <cell r="H944" t="str">
            <v>COLEGIO ESTADUAL SARA VIOLETA DE MELLO KERTESZ</v>
          </cell>
          <cell r="I944">
            <v>1280</v>
          </cell>
          <cell r="J944" t="str">
            <v>CARTÃO</v>
          </cell>
          <cell r="K944">
            <v>11979.825000000001</v>
          </cell>
        </row>
        <row r="945">
          <cell r="E945">
            <v>1178076</v>
          </cell>
          <cell r="F945">
            <v>1104550</v>
          </cell>
          <cell r="G945">
            <v>29436877</v>
          </cell>
          <cell r="H945" t="str">
            <v>COLEGIO ESTADUAL SATELITE</v>
          </cell>
          <cell r="I945">
            <v>610</v>
          </cell>
          <cell r="J945" t="str">
            <v>CARTÃO</v>
          </cell>
          <cell r="K945">
            <v>7693.6149999999998</v>
          </cell>
        </row>
        <row r="946">
          <cell r="E946">
            <v>1103239</v>
          </cell>
          <cell r="F946">
            <v>1100398</v>
          </cell>
          <cell r="G946">
            <v>29191130</v>
          </cell>
          <cell r="H946" t="str">
            <v>COLEGIO ESTADUAL SATIRO DIAS</v>
          </cell>
          <cell r="I946">
            <v>719</v>
          </cell>
          <cell r="J946" t="str">
            <v>CARTÃO</v>
          </cell>
          <cell r="K946">
            <v>7693.6149999999998</v>
          </cell>
        </row>
        <row r="947">
          <cell r="E947">
            <v>1103387</v>
          </cell>
          <cell r="F947">
            <v>1100403</v>
          </cell>
          <cell r="G947">
            <v>29181550</v>
          </cell>
          <cell r="H947" t="str">
            <v>COLEGIO ESTADUAL SENHOR DO BONFIM</v>
          </cell>
          <cell r="I947">
            <v>554</v>
          </cell>
          <cell r="J947" t="str">
            <v>CARTÃO</v>
          </cell>
          <cell r="K947">
            <v>15387.23</v>
          </cell>
        </row>
        <row r="948">
          <cell r="E948">
            <v>1176610</v>
          </cell>
          <cell r="F948">
            <v>1100563</v>
          </cell>
          <cell r="G948">
            <v>29404266</v>
          </cell>
          <cell r="H948" t="str">
            <v>COLEGIO ESTADUAL SETE DE SETEMBRO</v>
          </cell>
          <cell r="I948">
            <v>738</v>
          </cell>
          <cell r="J948" t="str">
            <v>CARTÃO</v>
          </cell>
          <cell r="K948">
            <v>7693.6149999999998</v>
          </cell>
        </row>
        <row r="949">
          <cell r="E949">
            <v>1104537</v>
          </cell>
          <cell r="F949">
            <v>1100468</v>
          </cell>
          <cell r="G949">
            <v>29191149</v>
          </cell>
          <cell r="H949" t="str">
            <v>COLEGIO ESTADUAL SOLANGE HORTELIO FRANCO</v>
          </cell>
          <cell r="I949">
            <v>807</v>
          </cell>
          <cell r="J949" t="str">
            <v>CARTÃO</v>
          </cell>
          <cell r="K949">
            <v>20516.305</v>
          </cell>
        </row>
        <row r="950">
          <cell r="E950">
            <v>1104820</v>
          </cell>
          <cell r="F950">
            <v>1100342</v>
          </cell>
          <cell r="G950">
            <v>29182050</v>
          </cell>
          <cell r="H950" t="str">
            <v>COLEGIO ESTADUAL TEREZA CONCEICAO MENEZES</v>
          </cell>
          <cell r="I950">
            <v>683</v>
          </cell>
          <cell r="J950" t="str">
            <v>CARTÃO</v>
          </cell>
          <cell r="K950">
            <v>7693.6149999999998</v>
          </cell>
        </row>
        <row r="951">
          <cell r="E951">
            <v>1103654</v>
          </cell>
          <cell r="F951">
            <v>1100445</v>
          </cell>
          <cell r="G951">
            <v>29188458</v>
          </cell>
          <cell r="H951" t="str">
            <v>COLEGIO ESTADUAL TEREZA HELENA MATA PIRES</v>
          </cell>
          <cell r="I951">
            <v>580</v>
          </cell>
          <cell r="J951" t="str">
            <v>CARTÃO</v>
          </cell>
          <cell r="K951">
            <v>7693.6149999999998</v>
          </cell>
        </row>
        <row r="952">
          <cell r="E952">
            <v>1176377</v>
          </cell>
          <cell r="F952">
            <v>1100262</v>
          </cell>
          <cell r="G952">
            <v>29357861</v>
          </cell>
          <cell r="H952" t="str">
            <v>COLEGIO ESTADUAL THALES DE AZEVEDO</v>
          </cell>
          <cell r="I952">
            <v>1417</v>
          </cell>
          <cell r="J952" t="str">
            <v>CARTÃO</v>
          </cell>
          <cell r="K952">
            <v>23959.65</v>
          </cell>
        </row>
        <row r="953">
          <cell r="E953">
            <v>1103751</v>
          </cell>
          <cell r="F953">
            <v>1100410</v>
          </cell>
          <cell r="G953">
            <v>29182280</v>
          </cell>
          <cell r="H953" t="str">
            <v>COLEGIO ESTADUAL URSULA CATHARINO</v>
          </cell>
          <cell r="I953">
            <v>356</v>
          </cell>
          <cell r="J953" t="str">
            <v>CARTÃO</v>
          </cell>
          <cell r="K953">
            <v>6411.3450000000003</v>
          </cell>
        </row>
        <row r="954">
          <cell r="E954">
            <v>1136072</v>
          </cell>
          <cell r="F954">
            <v>1100484</v>
          </cell>
          <cell r="G954">
            <v>29192226</v>
          </cell>
          <cell r="H954" t="str">
            <v>COLEGIO ESTADUAL VALE DOS LAGOS</v>
          </cell>
          <cell r="I954">
            <v>1239</v>
          </cell>
          <cell r="J954" t="str">
            <v>CARTÃO</v>
          </cell>
          <cell r="K954">
            <v>11979.825000000001</v>
          </cell>
        </row>
        <row r="955">
          <cell r="E955">
            <v>1104243</v>
          </cell>
          <cell r="F955">
            <v>1100461</v>
          </cell>
          <cell r="G955">
            <v>29191157</v>
          </cell>
          <cell r="H955" t="str">
            <v>COLEGIO ESTADUAL VERA LUX</v>
          </cell>
          <cell r="I955">
            <v>1083</v>
          </cell>
          <cell r="J955" t="str">
            <v>CARTÃO</v>
          </cell>
          <cell r="K955">
            <v>11979.825000000001</v>
          </cell>
        </row>
        <row r="956">
          <cell r="E956">
            <v>1176760</v>
          </cell>
          <cell r="F956">
            <v>1100580</v>
          </cell>
          <cell r="G956">
            <v>29404304</v>
          </cell>
          <cell r="H956" t="str">
            <v>COLEGIO ESTADUAL VILA CANARIA</v>
          </cell>
          <cell r="I956">
            <v>1494</v>
          </cell>
          <cell r="J956" t="str">
            <v>CARTÃO</v>
          </cell>
          <cell r="K956">
            <v>23959.65</v>
          </cell>
        </row>
        <row r="957">
          <cell r="E957">
            <v>1103085</v>
          </cell>
          <cell r="F957">
            <v>1100558</v>
          </cell>
          <cell r="G957">
            <v>29191165</v>
          </cell>
          <cell r="H957" t="str">
            <v>COLEGIO ESTADUAL VISCONDE DE MAUA</v>
          </cell>
          <cell r="I957">
            <v>762</v>
          </cell>
          <cell r="J957" t="str">
            <v>CARTÃO</v>
          </cell>
          <cell r="K957">
            <v>10258.1525</v>
          </cell>
        </row>
        <row r="958">
          <cell r="E958">
            <v>1135998</v>
          </cell>
          <cell r="F958">
            <v>1100371</v>
          </cell>
          <cell r="G958">
            <v>29191173</v>
          </cell>
          <cell r="H958" t="str">
            <v>COLEGIO ESTADUAL YEDA BARRADAS CARNEIRO</v>
          </cell>
          <cell r="I958">
            <v>328</v>
          </cell>
          <cell r="J958" t="str">
            <v>CARTÃO</v>
          </cell>
          <cell r="K958">
            <v>12822.69</v>
          </cell>
        </row>
        <row r="959">
          <cell r="E959">
            <v>1168837</v>
          </cell>
          <cell r="F959">
            <v>1100211</v>
          </cell>
          <cell r="G959">
            <v>29182182</v>
          </cell>
          <cell r="H959" t="str">
            <v>COLEGIO ESTADUAL YPIRANGA</v>
          </cell>
          <cell r="I959">
            <v>131</v>
          </cell>
          <cell r="J959" t="str">
            <v>CARTÃO</v>
          </cell>
          <cell r="K959">
            <v>10258.15</v>
          </cell>
        </row>
        <row r="960">
          <cell r="E960">
            <v>1176422</v>
          </cell>
          <cell r="F960">
            <v>1100560</v>
          </cell>
          <cell r="G960">
            <v>29392861</v>
          </cell>
          <cell r="H960" t="str">
            <v>COLEGIO ESTADUAL DE TEMPO INTEGRAL PAULO FREIRE</v>
          </cell>
          <cell r="I960">
            <v>1005</v>
          </cell>
          <cell r="J960" t="str">
            <v>CARTÃO</v>
          </cell>
          <cell r="K960">
            <v>23959.65</v>
          </cell>
        </row>
        <row r="961">
          <cell r="E961">
            <v>1176189</v>
          </cell>
          <cell r="F961">
            <v>1100233</v>
          </cell>
          <cell r="G961">
            <v>29185300</v>
          </cell>
          <cell r="H961" t="str">
            <v>COLEGIO ESTADUAL PROFESSOR GEORGE FRAGOSO MODESTO</v>
          </cell>
          <cell r="I961">
            <v>1412</v>
          </cell>
          <cell r="J961" t="str">
            <v>CARTÃO</v>
          </cell>
          <cell r="K961">
            <v>23959.65</v>
          </cell>
        </row>
        <row r="962">
          <cell r="E962">
            <v>1101791</v>
          </cell>
          <cell r="F962">
            <v>1100438</v>
          </cell>
          <cell r="G962">
            <v>29191637</v>
          </cell>
          <cell r="H962" t="str">
            <v>ESCOLA DONA JENNY GOMES</v>
          </cell>
          <cell r="I962">
            <v>653</v>
          </cell>
          <cell r="J962" t="str">
            <v>CARTÃO</v>
          </cell>
          <cell r="K962">
            <v>7693.6149999999998</v>
          </cell>
        </row>
        <row r="963">
          <cell r="E963">
            <v>1176390</v>
          </cell>
          <cell r="F963">
            <v>1100260</v>
          </cell>
          <cell r="G963">
            <v>29358140</v>
          </cell>
          <cell r="H963" t="str">
            <v>ESCOLA ESTADUAL ANISIO TEIXEIRA - CLASSE VI</v>
          </cell>
          <cell r="I963">
            <v>459</v>
          </cell>
          <cell r="J963" t="str">
            <v>CARTÃO</v>
          </cell>
          <cell r="K963">
            <v>12822.69</v>
          </cell>
        </row>
        <row r="964">
          <cell r="E964">
            <v>1101546</v>
          </cell>
          <cell r="F964">
            <v>1100289</v>
          </cell>
          <cell r="G964">
            <v>29189950</v>
          </cell>
          <cell r="H964" t="str">
            <v>ESCOLA ESTADUAL CASTRO ALVES</v>
          </cell>
          <cell r="I964">
            <v>336</v>
          </cell>
          <cell r="J964" t="str">
            <v>CARTÃO</v>
          </cell>
          <cell r="K964">
            <v>6411.3450000000003</v>
          </cell>
        </row>
        <row r="965">
          <cell r="E965">
            <v>1102909</v>
          </cell>
          <cell r="F965">
            <v>1100351</v>
          </cell>
          <cell r="G965">
            <v>29188784</v>
          </cell>
          <cell r="H965" t="str">
            <v>ESCOLA ESTADUAL DEPUTADO NAOMAR ALCANTARA</v>
          </cell>
          <cell r="I965">
            <v>278</v>
          </cell>
          <cell r="J965" t="str">
            <v>CARTÃO</v>
          </cell>
          <cell r="K965">
            <v>12822.69</v>
          </cell>
        </row>
        <row r="966">
          <cell r="E966">
            <v>1100868</v>
          </cell>
          <cell r="F966">
            <v>1100261</v>
          </cell>
          <cell r="G966">
            <v>29191572</v>
          </cell>
          <cell r="H966" t="str">
            <v>ESCOLA ESTADUAL DOM AVELAR BRANDAO VILELA</v>
          </cell>
          <cell r="I966">
            <v>441</v>
          </cell>
          <cell r="J966" t="str">
            <v>CARTÃO</v>
          </cell>
          <cell r="K966">
            <v>6411.3450000000003</v>
          </cell>
        </row>
        <row r="967">
          <cell r="E967">
            <v>1176202</v>
          </cell>
          <cell r="F967">
            <v>1100540</v>
          </cell>
          <cell r="G967">
            <v>29357624</v>
          </cell>
          <cell r="H967" t="str">
            <v>ESCOLA ESTADUAL LEA LEAL</v>
          </cell>
          <cell r="I967">
            <v>235</v>
          </cell>
          <cell r="J967" t="str">
            <v>CARTÃO</v>
          </cell>
          <cell r="K967">
            <v>10258.15</v>
          </cell>
        </row>
        <row r="968">
          <cell r="E968">
            <v>1102836</v>
          </cell>
          <cell r="F968">
            <v>1100532</v>
          </cell>
          <cell r="G968">
            <v>29193656</v>
          </cell>
          <cell r="H968" t="str">
            <v>ESCOLA ESTADUAL MARIA ROMANA CALMON</v>
          </cell>
          <cell r="I968">
            <v>467</v>
          </cell>
          <cell r="J968" t="str">
            <v>CARTÃO</v>
          </cell>
          <cell r="K968">
            <v>6411.3450000000003</v>
          </cell>
        </row>
        <row r="969">
          <cell r="E969">
            <v>1103557</v>
          </cell>
          <cell r="F969">
            <v>1100442</v>
          </cell>
          <cell r="G969">
            <v>29186749</v>
          </cell>
          <cell r="H969" t="str">
            <v>ESCOLA ESTADUAL OCRIDALINA MADUREIRA</v>
          </cell>
          <cell r="I969">
            <v>576</v>
          </cell>
          <cell r="J969" t="str">
            <v>CARTÃO</v>
          </cell>
          <cell r="K969">
            <v>15387.23</v>
          </cell>
        </row>
        <row r="970">
          <cell r="E970">
            <v>1101759</v>
          </cell>
          <cell r="F970">
            <v>1100437</v>
          </cell>
          <cell r="G970">
            <v>29187877</v>
          </cell>
          <cell r="H970" t="str">
            <v>ESCOLA ESTADUAL PIERRE VERGER</v>
          </cell>
          <cell r="I970">
            <v>543</v>
          </cell>
          <cell r="J970" t="str">
            <v>CARTÃO</v>
          </cell>
          <cell r="K970">
            <v>7693.6149999999998</v>
          </cell>
        </row>
        <row r="971">
          <cell r="E971">
            <v>1104715</v>
          </cell>
          <cell r="F971">
            <v>1100476</v>
          </cell>
          <cell r="G971">
            <v>29187079</v>
          </cell>
          <cell r="H971" t="str">
            <v>ESCOLA ESTADUAL PRESCILIANO SILVA</v>
          </cell>
          <cell r="I971">
            <v>715</v>
          </cell>
          <cell r="J971" t="str">
            <v>CARTÃO</v>
          </cell>
          <cell r="K971">
            <v>15387.23</v>
          </cell>
        </row>
        <row r="972">
          <cell r="E972">
            <v>1176800</v>
          </cell>
          <cell r="F972">
            <v>1100621</v>
          </cell>
          <cell r="G972">
            <v>29404312</v>
          </cell>
          <cell r="H972" t="str">
            <v>ESCOLA ESTADUAL PROFESSOR GERMANO MACHADO NETO</v>
          </cell>
          <cell r="I972">
            <v>448</v>
          </cell>
          <cell r="J972" t="str">
            <v>CARTÃO</v>
          </cell>
          <cell r="K972">
            <v>6411.3450000000003</v>
          </cell>
        </row>
        <row r="973">
          <cell r="E973">
            <v>1104375</v>
          </cell>
          <cell r="F973">
            <v>1100464</v>
          </cell>
          <cell r="G973">
            <v>29183839</v>
          </cell>
          <cell r="H973" t="str">
            <v>ESCOLA ESTADUAL PROFESSORA ARMANDINA MARQUES</v>
          </cell>
          <cell r="I973">
            <v>628</v>
          </cell>
          <cell r="J973" t="str">
            <v>CARTÃO</v>
          </cell>
          <cell r="K973">
            <v>7693.6149999999998</v>
          </cell>
        </row>
        <row r="974">
          <cell r="E974">
            <v>1176074</v>
          </cell>
          <cell r="F974">
            <v>1100230</v>
          </cell>
          <cell r="G974">
            <v>29185408</v>
          </cell>
          <cell r="H974" t="str">
            <v>ESCOLA ESTADUAL PROFESSORA MARIINHA TAVARES</v>
          </cell>
          <cell r="I974">
            <v>656</v>
          </cell>
          <cell r="J974" t="str">
            <v>CARTÃO</v>
          </cell>
          <cell r="K974">
            <v>15387.23</v>
          </cell>
        </row>
        <row r="975">
          <cell r="E975">
            <v>1102917</v>
          </cell>
          <cell r="F975">
            <v>1100353</v>
          </cell>
          <cell r="G975">
            <v>29186552</v>
          </cell>
          <cell r="H975" t="str">
            <v>ESCOLA ESTADUAL PROFESSORA NATALIA VINHAES</v>
          </cell>
          <cell r="I975">
            <v>330</v>
          </cell>
          <cell r="J975" t="str">
            <v>CARTÃO</v>
          </cell>
          <cell r="K975">
            <v>12822.69</v>
          </cell>
        </row>
        <row r="976">
          <cell r="E976">
            <v>1141998</v>
          </cell>
          <cell r="F976">
            <v>1100634</v>
          </cell>
          <cell r="G976">
            <v>29192218</v>
          </cell>
          <cell r="H976" t="str">
            <v>ESCOLA ESTADUAL RAUL SA</v>
          </cell>
          <cell r="I976">
            <v>822</v>
          </cell>
          <cell r="J976" t="str">
            <v>CARTÃO</v>
          </cell>
          <cell r="K976">
            <v>10258.1525</v>
          </cell>
        </row>
        <row r="977">
          <cell r="E977">
            <v>1176392</v>
          </cell>
          <cell r="F977">
            <v>1100263</v>
          </cell>
          <cell r="G977">
            <v>29374677</v>
          </cell>
          <cell r="H977" t="str">
            <v>ESCOLA ESTADUAL SEVERINO VIEIRA</v>
          </cell>
          <cell r="I977">
            <v>395</v>
          </cell>
          <cell r="J977" t="str">
            <v>CARTÃO</v>
          </cell>
          <cell r="K977">
            <v>12822.69</v>
          </cell>
        </row>
        <row r="978">
          <cell r="E978">
            <v>1104022</v>
          </cell>
          <cell r="F978">
            <v>1100455</v>
          </cell>
          <cell r="G978">
            <v>29188431</v>
          </cell>
          <cell r="H978" t="str">
            <v>ESCOLA ESTADUAL TEODORO SAMPAIO</v>
          </cell>
          <cell r="I978">
            <v>956</v>
          </cell>
          <cell r="J978" t="str">
            <v>CARTÃO</v>
          </cell>
          <cell r="K978">
            <v>10258.1525</v>
          </cell>
        </row>
        <row r="979">
          <cell r="E979">
            <v>1103506</v>
          </cell>
          <cell r="F979">
            <v>1100415</v>
          </cell>
          <cell r="G979">
            <v>29187346</v>
          </cell>
          <cell r="H979" t="str">
            <v>ESCOLA PROFESSOR ROBERTO SANTOS</v>
          </cell>
          <cell r="I979">
            <v>373</v>
          </cell>
          <cell r="J979" t="str">
            <v>CARTÃO</v>
          </cell>
          <cell r="K979">
            <v>6411.3450000000003</v>
          </cell>
        </row>
        <row r="980">
          <cell r="E980">
            <v>1101090</v>
          </cell>
          <cell r="F980">
            <v>1100601</v>
          </cell>
          <cell r="G980">
            <v>29191106</v>
          </cell>
          <cell r="H980" t="str">
            <v>ESCOLA ESTADUAL PROFESSORA CANDOLINA - CLASSE VII</v>
          </cell>
          <cell r="I980">
            <v>306</v>
          </cell>
          <cell r="J980" t="str">
            <v>CARTÃO</v>
          </cell>
          <cell r="K980">
            <v>12822.69</v>
          </cell>
        </row>
        <row r="981">
          <cell r="E981">
            <v>1101490</v>
          </cell>
          <cell r="F981">
            <v>1100616</v>
          </cell>
          <cell r="G981">
            <v>29179491</v>
          </cell>
          <cell r="H981" t="str">
            <v>CENTRO EDUCACIONAL CARNEIRO RIBEIRO - CLASSE IV</v>
          </cell>
          <cell r="I981">
            <v>599</v>
          </cell>
          <cell r="J981" t="str">
            <v>CARTÃO</v>
          </cell>
          <cell r="K981">
            <v>15387.23</v>
          </cell>
        </row>
        <row r="982">
          <cell r="E982">
            <v>1176408</v>
          </cell>
          <cell r="F982">
            <v>1103875</v>
          </cell>
          <cell r="G982">
            <v>29383528</v>
          </cell>
          <cell r="H982" t="str">
            <v>COLEGIO ESTADUAL DO CAMPO ANNA JUNQUEIRA AYRES TOURINHO</v>
          </cell>
          <cell r="I982">
            <v>682</v>
          </cell>
          <cell r="J982" t="str">
            <v>CARTÃO</v>
          </cell>
          <cell r="K982">
            <v>15387.23</v>
          </cell>
        </row>
        <row r="983">
          <cell r="E983">
            <v>1134851</v>
          </cell>
          <cell r="F983">
            <v>1103872</v>
          </cell>
          <cell r="G983">
            <v>29200482</v>
          </cell>
          <cell r="H983" t="str">
            <v>COLEGIO ESTADUAL MARTINHO SALLES BRASIL</v>
          </cell>
          <cell r="I983">
            <v>1048</v>
          </cell>
          <cell r="J983" t="str">
            <v>CARTÃO</v>
          </cell>
          <cell r="K983">
            <v>23959.65</v>
          </cell>
        </row>
        <row r="984">
          <cell r="E984">
            <v>1176915</v>
          </cell>
          <cell r="F984">
            <v>1103886</v>
          </cell>
          <cell r="G984">
            <v>29410835</v>
          </cell>
          <cell r="H984" t="str">
            <v>COLEGIO ESTADUAL DE TEMPO INTEGRAL JARDILINA DE SANTANA OLIVEIRA</v>
          </cell>
          <cell r="I984">
            <v>693</v>
          </cell>
          <cell r="J984" t="str">
            <v>CARTÃO</v>
          </cell>
          <cell r="K984">
            <v>15387.23</v>
          </cell>
        </row>
        <row r="985">
          <cell r="E985">
            <v>1135190</v>
          </cell>
          <cell r="F985">
            <v>1103883</v>
          </cell>
          <cell r="G985">
            <v>29160774</v>
          </cell>
          <cell r="H985" t="str">
            <v>COLEGIO POLIVALENTE MONSENHOR LUIZ FERREIRA DE BRITO</v>
          </cell>
          <cell r="I985">
            <v>798</v>
          </cell>
          <cell r="J985" t="str">
            <v>CARTÃO</v>
          </cell>
          <cell r="K985">
            <v>20516.305</v>
          </cell>
        </row>
        <row r="986">
          <cell r="E986">
            <v>1144520</v>
          </cell>
          <cell r="F986">
            <v>1104498</v>
          </cell>
          <cell r="G986">
            <v>29201020</v>
          </cell>
          <cell r="H986" t="str">
            <v>CENTRO EDUCACIONAL SANTO ANTONIO</v>
          </cell>
          <cell r="I986">
            <v>527</v>
          </cell>
          <cell r="J986" t="str">
            <v>CARTÃO</v>
          </cell>
          <cell r="K986">
            <v>7693.6149999999998</v>
          </cell>
        </row>
        <row r="987">
          <cell r="E987">
            <v>1176072</v>
          </cell>
          <cell r="F987">
            <v>1104502</v>
          </cell>
          <cell r="G987">
            <v>29201632</v>
          </cell>
          <cell r="H987" t="str">
            <v>CENTRO ESTADUAL DE EDUC PROF EM SERVICOS E PROC IND IRMA DULCE</v>
          </cell>
          <cell r="I987">
            <v>1225</v>
          </cell>
          <cell r="J987" t="str">
            <v>CARTÃO</v>
          </cell>
          <cell r="K987">
            <v>23959.65</v>
          </cell>
        </row>
        <row r="988">
          <cell r="E988">
            <v>1100159</v>
          </cell>
          <cell r="F988">
            <v>1100808</v>
          </cell>
          <cell r="G988">
            <v>29201390</v>
          </cell>
          <cell r="H988" t="str">
            <v>COLEGIO ESTADUAL ALBERTO SILVA</v>
          </cell>
          <cell r="I988">
            <v>1054</v>
          </cell>
          <cell r="J988" t="str">
            <v>CARTÃO</v>
          </cell>
          <cell r="K988">
            <v>23959.65</v>
          </cell>
        </row>
        <row r="989">
          <cell r="E989">
            <v>1100655</v>
          </cell>
          <cell r="F989">
            <v>1100809</v>
          </cell>
          <cell r="G989">
            <v>29201608</v>
          </cell>
          <cell r="H989" t="str">
            <v>COLEGIO ESTADUAL DE ARATU</v>
          </cell>
          <cell r="I989">
            <v>762</v>
          </cell>
          <cell r="J989" t="str">
            <v>CARTÃO</v>
          </cell>
          <cell r="K989">
            <v>20516.305</v>
          </cell>
        </row>
        <row r="990">
          <cell r="E990">
            <v>1100930</v>
          </cell>
          <cell r="F990">
            <v>1100810</v>
          </cell>
          <cell r="G990">
            <v>29201527</v>
          </cell>
          <cell r="H990" t="str">
            <v>COLEGIO ESTADUAL DOUTOR BERLINDO MAMEDE DE OLIVEIRA</v>
          </cell>
          <cell r="I990">
            <v>429</v>
          </cell>
          <cell r="J990" t="str">
            <v>CARTÃO</v>
          </cell>
          <cell r="K990">
            <v>6411.3450000000003</v>
          </cell>
        </row>
        <row r="991">
          <cell r="E991">
            <v>1104928</v>
          </cell>
          <cell r="F991">
            <v>1104514</v>
          </cell>
          <cell r="G991">
            <v>29201535</v>
          </cell>
          <cell r="H991" t="str">
            <v>COLEGIO ESTADUAL DOUTOR LUIZ VIANA FILHO</v>
          </cell>
          <cell r="I991">
            <v>327</v>
          </cell>
          <cell r="J991" t="str">
            <v>CARTÃO</v>
          </cell>
          <cell r="K991">
            <v>12822.69</v>
          </cell>
        </row>
        <row r="992">
          <cell r="E992">
            <v>1177009</v>
          </cell>
          <cell r="F992">
            <v>1104503</v>
          </cell>
          <cell r="G992">
            <v>29404460</v>
          </cell>
          <cell r="H992" t="str">
            <v>COLEGIO ESTADUAL MANOEL DE JESUS</v>
          </cell>
          <cell r="I992">
            <v>766</v>
          </cell>
          <cell r="J992" t="str">
            <v>CARTÃO</v>
          </cell>
          <cell r="K992">
            <v>20516.305</v>
          </cell>
        </row>
        <row r="993">
          <cell r="E993">
            <v>1104723</v>
          </cell>
          <cell r="F993">
            <v>1100813</v>
          </cell>
          <cell r="G993">
            <v>29201373</v>
          </cell>
          <cell r="H993" t="str">
            <v>COLEGIO ESTADUAL POLIVALENTE DE ARATU</v>
          </cell>
          <cell r="I993">
            <v>804</v>
          </cell>
          <cell r="J993" t="str">
            <v>CARTÃO</v>
          </cell>
          <cell r="K993">
            <v>10258.1525</v>
          </cell>
        </row>
        <row r="994">
          <cell r="E994">
            <v>1103395</v>
          </cell>
          <cell r="F994">
            <v>1100812</v>
          </cell>
          <cell r="G994">
            <v>29201853</v>
          </cell>
          <cell r="H994" t="str">
            <v>COLEGIO ESTADUAL REGINA SIMOES</v>
          </cell>
          <cell r="I994">
            <v>609</v>
          </cell>
          <cell r="J994" t="str">
            <v>CARTÃO</v>
          </cell>
          <cell r="K994">
            <v>7693.6149999999998</v>
          </cell>
        </row>
        <row r="995">
          <cell r="E995">
            <v>1103000</v>
          </cell>
          <cell r="F995">
            <v>1100811</v>
          </cell>
          <cell r="G995">
            <v>29201063</v>
          </cell>
          <cell r="H995" t="str">
            <v>COLEGIO ESTADUAL REITOR MIGUEL CALMON</v>
          </cell>
          <cell r="I995">
            <v>1211</v>
          </cell>
          <cell r="J995" t="str">
            <v>CARTÃO</v>
          </cell>
          <cell r="K995">
            <v>23959.65</v>
          </cell>
        </row>
        <row r="996">
          <cell r="E996">
            <v>1178430</v>
          </cell>
          <cell r="F996">
            <v>1105574</v>
          </cell>
          <cell r="G996">
            <v>29862728</v>
          </cell>
          <cell r="H996" t="str">
            <v>CENTRO ESTADUAL DE EDUCACAO PROFISSIONAL DO OCEANO</v>
          </cell>
          <cell r="I996">
            <v>477</v>
          </cell>
          <cell r="J996" t="str">
            <v>CARTÃO</v>
          </cell>
          <cell r="K996">
            <v>12822.69</v>
          </cell>
        </row>
        <row r="997">
          <cell r="E997">
            <v>1102402</v>
          </cell>
          <cell r="F997">
            <v>1103931</v>
          </cell>
          <cell r="G997">
            <v>29202604</v>
          </cell>
          <cell r="H997" t="str">
            <v>COLEGIO ESTADUAL DESEMBARGADOR JULIO VIRGINIO DE SANTANA</v>
          </cell>
          <cell r="I997">
            <v>1166</v>
          </cell>
          <cell r="J997" t="str">
            <v>CARTÃO</v>
          </cell>
          <cell r="K997">
            <v>23959.65</v>
          </cell>
        </row>
        <row r="998">
          <cell r="E998">
            <v>1102410</v>
          </cell>
          <cell r="F998">
            <v>1103927</v>
          </cell>
          <cell r="G998">
            <v>29202493</v>
          </cell>
          <cell r="H998" t="str">
            <v>COLEGIO ESTADUAL JURACY MAGALHAES JUNIOR</v>
          </cell>
          <cell r="I998">
            <v>196</v>
          </cell>
          <cell r="J998" t="str">
            <v>CARTÃO</v>
          </cell>
          <cell r="K998">
            <v>10258.15</v>
          </cell>
        </row>
        <row r="999">
          <cell r="E999">
            <v>1178400</v>
          </cell>
          <cell r="F999">
            <v>1105559</v>
          </cell>
          <cell r="G999">
            <v>29982758</v>
          </cell>
          <cell r="H999" t="str">
            <v>COLEGIO ESTADUAL DE TEMPO INTEGRAL DE VILAS DE ABRANTES</v>
          </cell>
          <cell r="I999">
            <v>2303</v>
          </cell>
          <cell r="J999" t="str">
            <v>CARTÃO</v>
          </cell>
          <cell r="K999">
            <v>41032.61</v>
          </cell>
        </row>
        <row r="1000">
          <cell r="E1000">
            <v>1102470</v>
          </cell>
          <cell r="F1000">
            <v>1100797</v>
          </cell>
          <cell r="G1000">
            <v>29178550</v>
          </cell>
          <cell r="H1000" t="str">
            <v>COLEGIO ESTADUAL DE TEMPO INTEGRAL DE PORTAO</v>
          </cell>
          <cell r="I1000">
            <v>873</v>
          </cell>
          <cell r="J1000" t="str">
            <v>CARTÃO</v>
          </cell>
          <cell r="K1000">
            <v>20516.305</v>
          </cell>
        </row>
        <row r="1001">
          <cell r="E1001">
            <v>1176205</v>
          </cell>
          <cell r="F1001">
            <v>1100236</v>
          </cell>
          <cell r="G1001">
            <v>29359597</v>
          </cell>
          <cell r="H1001" t="str">
            <v>COLEGIO ESTADUAL FRANCISCO DA CONCEICAO MENEZES</v>
          </cell>
          <cell r="I1001">
            <v>465</v>
          </cell>
          <cell r="J1001" t="str">
            <v>CARTÃO</v>
          </cell>
          <cell r="K1001">
            <v>6411.3450000000003</v>
          </cell>
        </row>
        <row r="1002">
          <cell r="E1002">
            <v>1136498</v>
          </cell>
          <cell r="F1002">
            <v>1100374</v>
          </cell>
          <cell r="G1002">
            <v>29190967</v>
          </cell>
          <cell r="H1002" t="str">
            <v>COLEGIO ESTADUAL GOVERNADOR OTAVIO MANGABEIRA</v>
          </cell>
          <cell r="I1002">
            <v>502</v>
          </cell>
          <cell r="J1002" t="str">
            <v>CARTÃO</v>
          </cell>
          <cell r="K1002">
            <v>7693.6149999999998</v>
          </cell>
        </row>
        <row r="1003">
          <cell r="E1003">
            <v>1103786</v>
          </cell>
          <cell r="F1003">
            <v>1100412</v>
          </cell>
          <cell r="G1003">
            <v>29181496</v>
          </cell>
          <cell r="H1003" t="str">
            <v>COLEGIO ESTADUAL DE TEMPO INTEGRAL GOVERNADOR ROBERTO SANTOS</v>
          </cell>
          <cell r="I1003">
            <v>1580</v>
          </cell>
          <cell r="J1003" t="str">
            <v>CARTÃO</v>
          </cell>
          <cell r="K1003">
            <v>35903.53</v>
          </cell>
        </row>
        <row r="1004">
          <cell r="E1004">
            <v>1141939</v>
          </cell>
          <cell r="F1004">
            <v>1100379</v>
          </cell>
          <cell r="G1004">
            <v>29192293</v>
          </cell>
          <cell r="H1004" t="str">
            <v>COLEGIO ESTADUAL DE TEMPO INTEGRAL HEITOR VILLA LOBOS</v>
          </cell>
          <cell r="I1004">
            <v>1117</v>
          </cell>
          <cell r="J1004" t="str">
            <v>CARTÃO</v>
          </cell>
          <cell r="K1004">
            <v>11979.825000000001</v>
          </cell>
        </row>
        <row r="1005">
          <cell r="E1005">
            <v>1175280</v>
          </cell>
          <cell r="F1005">
            <v>1100224</v>
          </cell>
          <cell r="G1005">
            <v>29192307</v>
          </cell>
          <cell r="H1005" t="str">
            <v>COLEGIO ESTADUAL HELENA MAGALHAES</v>
          </cell>
          <cell r="I1005">
            <v>635</v>
          </cell>
          <cell r="J1005" t="str">
            <v>CARTÃO</v>
          </cell>
          <cell r="K1005">
            <v>15387.23</v>
          </cell>
        </row>
        <row r="1006">
          <cell r="E1006">
            <v>1100701</v>
          </cell>
          <cell r="F1006">
            <v>1100586</v>
          </cell>
          <cell r="G1006">
            <v>29192170</v>
          </cell>
          <cell r="H1006" t="str">
            <v>COLEGIO ESTADUAL NORMA RIBEIRO</v>
          </cell>
          <cell r="I1006">
            <v>389</v>
          </cell>
          <cell r="J1006" t="str">
            <v>CARTÃO</v>
          </cell>
          <cell r="K1006">
            <v>12822.69</v>
          </cell>
        </row>
        <row r="1007">
          <cell r="E1007">
            <v>1104111</v>
          </cell>
          <cell r="F1007">
            <v>1100458</v>
          </cell>
          <cell r="G1007">
            <v>29194750</v>
          </cell>
          <cell r="H1007" t="str">
            <v>COLEGIO ESTADUAL NOSSA SENHORA DE FATIMA</v>
          </cell>
          <cell r="I1007">
            <v>593</v>
          </cell>
          <cell r="J1007" t="str">
            <v>CARTÃO</v>
          </cell>
          <cell r="K1007">
            <v>7693.6149999999998</v>
          </cell>
        </row>
        <row r="1008">
          <cell r="E1008">
            <v>1101120</v>
          </cell>
          <cell r="F1008">
            <v>1100602</v>
          </cell>
          <cell r="G1008">
            <v>29187419</v>
          </cell>
          <cell r="H1008" t="str">
            <v>COLEGIO ESTADUAL PROFESSORA ELISABETH CHAVES VELOSO</v>
          </cell>
          <cell r="I1008">
            <v>573</v>
          </cell>
          <cell r="J1008" t="str">
            <v>CARTÃO</v>
          </cell>
          <cell r="K1008">
            <v>7693.6149999999998</v>
          </cell>
        </row>
        <row r="1009">
          <cell r="E1009">
            <v>1176071</v>
          </cell>
          <cell r="F1009">
            <v>1100229</v>
          </cell>
          <cell r="G1009">
            <v>29192331</v>
          </cell>
          <cell r="H1009" t="str">
            <v>COLEGIO ESTADUAL PROFESSORA MARILEINE DA SILVA</v>
          </cell>
          <cell r="I1009">
            <v>893</v>
          </cell>
          <cell r="J1009" t="str">
            <v>CARTÃO</v>
          </cell>
          <cell r="K1009">
            <v>10258.1525</v>
          </cell>
        </row>
        <row r="1010">
          <cell r="E1010">
            <v>1103417</v>
          </cell>
          <cell r="F1010">
            <v>1100375</v>
          </cell>
          <cell r="G1010">
            <v>29187583</v>
          </cell>
          <cell r="H1010" t="str">
            <v>COLEGIO ESTADUAL RENAN BALEEIRO</v>
          </cell>
          <cell r="I1010">
            <v>864</v>
          </cell>
          <cell r="J1010" t="str">
            <v>CARTÃO</v>
          </cell>
          <cell r="K1010">
            <v>10258.1525</v>
          </cell>
        </row>
        <row r="1011">
          <cell r="E1011">
            <v>1103492</v>
          </cell>
          <cell r="F1011">
            <v>1100638</v>
          </cell>
          <cell r="G1011">
            <v>29188695</v>
          </cell>
          <cell r="H1011" t="str">
            <v>ESCOLA VISCONDE DE ITAPARICA</v>
          </cell>
          <cell r="I1011">
            <v>633</v>
          </cell>
          <cell r="J1011" t="str">
            <v>CARTÃO</v>
          </cell>
          <cell r="K1011">
            <v>7693.6149999999998</v>
          </cell>
        </row>
        <row r="1012">
          <cell r="E1012">
            <v>1176420</v>
          </cell>
          <cell r="F1012">
            <v>1100266</v>
          </cell>
          <cell r="G1012">
            <v>29386632</v>
          </cell>
          <cell r="H1012" t="str">
            <v>CENTRO DE APOIO PEDAGOGICO ESPECIALIZADO CATIA MARIA PAIM CRUZ</v>
          </cell>
          <cell r="I1012">
            <v>296</v>
          </cell>
          <cell r="J1012" t="str">
            <v>CARTÃO</v>
          </cell>
          <cell r="K1012">
            <v>12822.69</v>
          </cell>
        </row>
        <row r="1013">
          <cell r="E1013">
            <v>1174500</v>
          </cell>
          <cell r="F1013">
            <v>1100218</v>
          </cell>
          <cell r="G1013">
            <v>29179815</v>
          </cell>
          <cell r="H1013" t="str">
            <v>CENTRO DE APOIO PEDAGOGICO ESPECIALIZADO DA BAHIA</v>
          </cell>
          <cell r="I1013">
            <v>717</v>
          </cell>
          <cell r="J1013" t="str">
            <v>CARTÃO</v>
          </cell>
          <cell r="K1013">
            <v>15387.23</v>
          </cell>
        </row>
        <row r="1014">
          <cell r="E1014">
            <v>1103441</v>
          </cell>
          <cell r="F1014">
            <v>1104314</v>
          </cell>
          <cell r="G1014">
            <v>29199182</v>
          </cell>
          <cell r="H1014" t="str">
            <v>CENTRO DE APOIO PEDAGOGICO ESPECIALIZADO ALBERTO DE ASSIS</v>
          </cell>
          <cell r="I1014">
            <v>828</v>
          </cell>
          <cell r="J1014" t="str">
            <v>CARTÃO</v>
          </cell>
          <cell r="K1014">
            <v>20516.305</v>
          </cell>
        </row>
        <row r="1015">
          <cell r="E1015">
            <v>1104049</v>
          </cell>
          <cell r="F1015">
            <v>1100425</v>
          </cell>
          <cell r="G1015">
            <v>29200342</v>
          </cell>
          <cell r="H1015" t="str">
            <v>CENTRO DE APOIO PEDAGOGICO ESPECIALIZADO PESTALOZZI</v>
          </cell>
          <cell r="I1015">
            <v>441</v>
          </cell>
          <cell r="J1015" t="str">
            <v>CARTÃO</v>
          </cell>
          <cell r="K1015">
            <v>12822.69</v>
          </cell>
        </row>
        <row r="1016">
          <cell r="E1016">
            <v>1179208</v>
          </cell>
          <cell r="F1016">
            <v>9999999</v>
          </cell>
          <cell r="G1016">
            <v>29460026</v>
          </cell>
          <cell r="H1016" t="str">
            <v>CENTRO JUVENIL DE CIENCIA E CULTURA-CJCC CENTRAL</v>
          </cell>
          <cell r="I1016">
            <v>490</v>
          </cell>
          <cell r="J1016" t="str">
            <v>CARTÃO</v>
          </cell>
          <cell r="K1016">
            <v>6411.3450000000003</v>
          </cell>
        </row>
        <row r="1017">
          <cell r="E1017">
            <v>1101511</v>
          </cell>
          <cell r="F1017">
            <v>9999999</v>
          </cell>
          <cell r="G1017">
            <v>29983720</v>
          </cell>
          <cell r="H1017" t="str">
            <v>CENTRO EDUCACIONAL CARNEIRO RIBEIRO - ESCOLA PARQUE</v>
          </cell>
          <cell r="I1017">
            <v>440</v>
          </cell>
          <cell r="J1017" t="str">
            <v>CARTÃO</v>
          </cell>
          <cell r="K1017">
            <v>12822.69</v>
          </cell>
        </row>
        <row r="1018">
          <cell r="E1018">
            <v>1179805</v>
          </cell>
          <cell r="F1018">
            <v>9999999</v>
          </cell>
          <cell r="G1018">
            <v>44332</v>
          </cell>
          <cell r="H1018" t="str">
            <v>COLEGIO ESTADUAL ANA NERY</v>
          </cell>
          <cell r="I1018">
            <v>1</v>
          </cell>
          <cell r="J1018" t="str">
            <v>CARTÃO</v>
          </cell>
          <cell r="K1018">
            <v>7693.6149999999998</v>
          </cell>
        </row>
        <row r="1019">
          <cell r="E1019">
            <v>1112998</v>
          </cell>
          <cell r="F1019">
            <v>1101528</v>
          </cell>
          <cell r="G1019">
            <v>29294100</v>
          </cell>
          <cell r="H1019" t="str">
            <v>COLEGIO ESTADUAL DE TEMPO INTEGRAL DE BELMONTE</v>
          </cell>
          <cell r="I1019">
            <v>722</v>
          </cell>
          <cell r="J1019" t="str">
            <v>CARTÃO</v>
          </cell>
          <cell r="K1019">
            <v>15387.23</v>
          </cell>
        </row>
        <row r="1020">
          <cell r="E1020">
            <v>1178012</v>
          </cell>
          <cell r="F1020">
            <v>1104515</v>
          </cell>
          <cell r="G1020">
            <v>29428203</v>
          </cell>
          <cell r="H1020" t="str">
            <v>CENTRO TERRITORIAL DE EDUCACAO PROFISSIONAL DA COSTA DO DESCOBRIMENTO</v>
          </cell>
          <cell r="I1020">
            <v>1080</v>
          </cell>
          <cell r="J1020" t="str">
            <v>CARTÃO</v>
          </cell>
          <cell r="K1020">
            <v>23959.65</v>
          </cell>
        </row>
        <row r="1021">
          <cell r="E1021">
            <v>1146264</v>
          </cell>
          <cell r="F1021">
            <v>1101534</v>
          </cell>
          <cell r="G1021">
            <v>29319218</v>
          </cell>
          <cell r="H1021" t="str">
            <v>COLEGIO ESTADUAL BADEN POWELL</v>
          </cell>
          <cell r="I1021">
            <v>888</v>
          </cell>
          <cell r="J1021" t="str">
            <v>CARTÃO</v>
          </cell>
          <cell r="K1021">
            <v>20516.305</v>
          </cell>
        </row>
        <row r="1022">
          <cell r="E1022">
            <v>1146183</v>
          </cell>
          <cell r="F1022">
            <v>1101530</v>
          </cell>
          <cell r="G1022">
            <v>29318378</v>
          </cell>
          <cell r="H1022" t="str">
            <v>COLEGIO ESTADUAL ELOYNA BARRADAS</v>
          </cell>
          <cell r="I1022">
            <v>470</v>
          </cell>
          <cell r="J1022" t="str">
            <v>CARTÃO</v>
          </cell>
          <cell r="K1022">
            <v>12822.69</v>
          </cell>
        </row>
        <row r="1023">
          <cell r="E1023">
            <v>1146167</v>
          </cell>
          <cell r="F1023">
            <v>1101529</v>
          </cell>
          <cell r="G1023">
            <v>29318220</v>
          </cell>
          <cell r="H1023" t="str">
            <v>COMPLEXO INTEGRADO DE EDUCACAO BASICA PROFISSIONAL E TECNOLOGIA</v>
          </cell>
          <cell r="I1023">
            <v>1043</v>
          </cell>
          <cell r="J1023" t="str">
            <v>CARTÃO</v>
          </cell>
          <cell r="K1023">
            <v>23959.65</v>
          </cell>
        </row>
        <row r="1024">
          <cell r="E1024">
            <v>1112890</v>
          </cell>
          <cell r="F1024">
            <v>1101541</v>
          </cell>
          <cell r="G1024">
            <v>29319358</v>
          </cell>
          <cell r="H1024" t="str">
            <v>COLEGIO ESTADUAL JESUS MOURA</v>
          </cell>
          <cell r="I1024">
            <v>687</v>
          </cell>
          <cell r="J1024" t="str">
            <v>CARTÃO</v>
          </cell>
          <cell r="K1024">
            <v>15387.23</v>
          </cell>
        </row>
        <row r="1025">
          <cell r="E1025">
            <v>1170181</v>
          </cell>
          <cell r="F1025">
            <v>1101544</v>
          </cell>
          <cell r="G1025">
            <v>29320623</v>
          </cell>
          <cell r="H1025" t="str">
            <v>COLEGIO ESTADUAL DE TEMPO INTEGRAL PAULO FREIRE</v>
          </cell>
          <cell r="I1025">
            <v>1067</v>
          </cell>
          <cell r="J1025" t="str">
            <v>CARTÃO</v>
          </cell>
          <cell r="K1025">
            <v>23959.65</v>
          </cell>
        </row>
        <row r="1026">
          <cell r="E1026">
            <v>1146493</v>
          </cell>
          <cell r="F1026">
            <v>1101547</v>
          </cell>
          <cell r="G1026">
            <v>29321298</v>
          </cell>
          <cell r="H1026" t="str">
            <v>COLEGIO ESTADUAL LOIDE ALCANTARA NEVES</v>
          </cell>
          <cell r="I1026">
            <v>234</v>
          </cell>
          <cell r="J1026" t="str">
            <v>CARTÃO</v>
          </cell>
          <cell r="K1026">
            <v>10258.15</v>
          </cell>
        </row>
        <row r="1027">
          <cell r="E1027">
            <v>1146523</v>
          </cell>
          <cell r="F1027">
            <v>1101562</v>
          </cell>
          <cell r="G1027">
            <v>29309638</v>
          </cell>
          <cell r="H1027" t="str">
            <v>COLEGIO ESTADUAL CLOVIS ADOLPHO STOLZE</v>
          </cell>
          <cell r="I1027">
            <v>287</v>
          </cell>
          <cell r="J1027" t="str">
            <v>CARTÃO</v>
          </cell>
          <cell r="K1027">
            <v>12822.69</v>
          </cell>
        </row>
        <row r="1028">
          <cell r="E1028">
            <v>1178067</v>
          </cell>
          <cell r="F1028">
            <v>1104517</v>
          </cell>
          <cell r="G1028">
            <v>29428084</v>
          </cell>
          <cell r="H1028" t="str">
            <v>COLEGIO ESTADUAL ARRAIAL D AJUDA - CEAA</v>
          </cell>
          <cell r="I1028">
            <v>894</v>
          </cell>
          <cell r="J1028" t="str">
            <v>CARTÃO</v>
          </cell>
          <cell r="K1028">
            <v>20516.305</v>
          </cell>
        </row>
        <row r="1029">
          <cell r="E1029">
            <v>1177093</v>
          </cell>
          <cell r="F1029">
            <v>1101570</v>
          </cell>
          <cell r="G1029">
            <v>29422345</v>
          </cell>
          <cell r="H1029" t="str">
            <v>COLEGIO ESTADUAL DE TEMPO INTEGRAL DE PORTO SEGURO</v>
          </cell>
          <cell r="I1029">
            <v>1947</v>
          </cell>
          <cell r="J1029" t="str">
            <v>CARTÃO</v>
          </cell>
          <cell r="K1029">
            <v>35903.53</v>
          </cell>
        </row>
        <row r="1030">
          <cell r="E1030">
            <v>1178043</v>
          </cell>
          <cell r="F1030">
            <v>1104519</v>
          </cell>
          <cell r="G1030">
            <v>29431450</v>
          </cell>
          <cell r="H1030" t="str">
            <v>COLEGIO ESTADUAL DE TRANCOSO</v>
          </cell>
          <cell r="I1030">
            <v>916</v>
          </cell>
          <cell r="J1030" t="str">
            <v>CARTÃO</v>
          </cell>
          <cell r="K1030">
            <v>20516.305</v>
          </cell>
        </row>
        <row r="1031">
          <cell r="E1031">
            <v>1178042</v>
          </cell>
          <cell r="F1031">
            <v>1104516</v>
          </cell>
          <cell r="G1031">
            <v>29428254</v>
          </cell>
          <cell r="H1031" t="str">
            <v>COLEGIO ESTADUAL DO CAMPO DOUTOR ERALDO TINOCO</v>
          </cell>
          <cell r="I1031">
            <v>371</v>
          </cell>
          <cell r="J1031" t="str">
            <v>CARTÃO</v>
          </cell>
          <cell r="K1031">
            <v>12822.69</v>
          </cell>
        </row>
        <row r="1032">
          <cell r="E1032">
            <v>1141149</v>
          </cell>
          <cell r="F1032">
            <v>1101564</v>
          </cell>
          <cell r="G1032">
            <v>29326028</v>
          </cell>
          <cell r="H1032" t="str">
            <v>COMPLEXO INTEGRADO DE EDUC BASICA PROFIS E TECNOLOGICA DE PORTO SEGURO</v>
          </cell>
          <cell r="I1032">
            <v>1089</v>
          </cell>
          <cell r="J1032" t="str">
            <v>CARTÃO</v>
          </cell>
          <cell r="K1032">
            <v>23959.65</v>
          </cell>
        </row>
        <row r="1033">
          <cell r="E1033">
            <v>1146434</v>
          </cell>
          <cell r="F1033">
            <v>1101569</v>
          </cell>
          <cell r="G1033">
            <v>29326320</v>
          </cell>
          <cell r="H1033" t="str">
            <v>CENTRO ESTADUAL DE EDUCACAO PROFISSIONAL 2 DE JULHO</v>
          </cell>
          <cell r="I1033">
            <v>710</v>
          </cell>
          <cell r="J1033" t="str">
            <v>CARTÃO</v>
          </cell>
          <cell r="K1033">
            <v>15387.23</v>
          </cell>
        </row>
        <row r="1034">
          <cell r="E1034">
            <v>1179818</v>
          </cell>
          <cell r="F1034">
            <v>9999999</v>
          </cell>
          <cell r="G1034">
            <v>44372</v>
          </cell>
          <cell r="H1034" t="str">
            <v>COLEGIO ESTADUAL INDIGENA PATAXO BARRA VELHA</v>
          </cell>
          <cell r="I1034">
            <v>1</v>
          </cell>
          <cell r="J1034" t="str">
            <v>CARTÃO</v>
          </cell>
          <cell r="K1034">
            <v>7693.62</v>
          </cell>
        </row>
        <row r="1035">
          <cell r="E1035">
            <v>1178037</v>
          </cell>
          <cell r="F1035">
            <v>1101572</v>
          </cell>
          <cell r="G1035">
            <v>29428092</v>
          </cell>
          <cell r="H1035" t="str">
            <v>COLEGIO ESTADUAL PROFESSORA TEREZINHA SCARAMUSSA</v>
          </cell>
          <cell r="I1035">
            <v>681</v>
          </cell>
          <cell r="J1035" t="str">
            <v>CARTÃO</v>
          </cell>
          <cell r="K1035">
            <v>15387.23</v>
          </cell>
        </row>
        <row r="1036">
          <cell r="E1036">
            <v>1178401</v>
          </cell>
          <cell r="F1036">
            <v>1105561</v>
          </cell>
          <cell r="G1036">
            <v>29397707</v>
          </cell>
          <cell r="H1036" t="str">
            <v>COLEGIO ESTADUAL INDIGENA COROA VERMELHA</v>
          </cell>
          <cell r="I1036">
            <v>601</v>
          </cell>
          <cell r="J1036" t="str">
            <v>CARTÃO</v>
          </cell>
          <cell r="K1036">
            <v>15387.23</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stema Escolar"/>
      <sheetName val="Presidente"/>
    </sheetNames>
    <sheetDataSet>
      <sheetData sheetId="0">
        <row r="3">
          <cell r="C3">
            <v>1179795</v>
          </cell>
          <cell r="D3">
            <v>29488974</v>
          </cell>
          <cell r="E3" t="str">
            <v>COLEGIO ESTADUAL DE TEMPO INTEGRAL PROFESSORA NANCY DA ROCHA CARDOSO</v>
          </cell>
        </row>
        <row r="4">
          <cell r="C4">
            <v>1125747</v>
          </cell>
          <cell r="D4">
            <v>29057809</v>
          </cell>
          <cell r="E4" t="str">
            <v>COLEGIO ESTADUAL SAO SEBASTIAO</v>
          </cell>
        </row>
        <row r="5">
          <cell r="C5">
            <v>1125925</v>
          </cell>
          <cell r="D5">
            <v>29058244</v>
          </cell>
          <cell r="E5" t="str">
            <v>COLEGIO ESTADUAL DE TEMPO INTEGRAL EDIVALDO MACHADO BOAVENTURA</v>
          </cell>
        </row>
        <row r="6">
          <cell r="C6">
            <v>1126212</v>
          </cell>
          <cell r="D6">
            <v>29059380</v>
          </cell>
          <cell r="E6" t="str">
            <v>COLEGIO ESTADUAL DE TEMPO INTEGRAL NECY NOVAIS</v>
          </cell>
        </row>
        <row r="7">
          <cell r="C7">
            <v>1179833</v>
          </cell>
          <cell r="D7">
            <v>44470</v>
          </cell>
          <cell r="E7" t="str">
            <v>COLEGIO ESTADUAL DO CAMPO DE GAMELEIRA</v>
          </cell>
        </row>
        <row r="8">
          <cell r="C8">
            <v>1126247</v>
          </cell>
          <cell r="D8">
            <v>29060001</v>
          </cell>
          <cell r="E8" t="str">
            <v>COLEGIO ESTADUAL DE TEMPO INTEGRAL IMACULADA CONCEICAO</v>
          </cell>
        </row>
        <row r="9">
          <cell r="C9">
            <v>1137583</v>
          </cell>
          <cell r="D9">
            <v>29060206</v>
          </cell>
          <cell r="E9" t="str">
            <v>COLEGIO ESTADUAL DO CAMPO MAXIMINO MARTINS</v>
          </cell>
        </row>
        <row r="10">
          <cell r="C10">
            <v>1163100</v>
          </cell>
          <cell r="D10">
            <v>29060214</v>
          </cell>
          <cell r="E10" t="str">
            <v>COLEGIO ESTADUAL JOSE RIBEIRO DE ARAUJO</v>
          </cell>
        </row>
        <row r="11">
          <cell r="C11">
            <v>1163088</v>
          </cell>
          <cell r="D11">
            <v>29061016</v>
          </cell>
          <cell r="E11" t="str">
            <v>COLEGIO ESTADUAL DE TEMPO INTEGRAL JOSE DE SOUZA MACHADO</v>
          </cell>
        </row>
        <row r="12">
          <cell r="C12">
            <v>1125887</v>
          </cell>
          <cell r="D12">
            <v>29061628</v>
          </cell>
          <cell r="E12" t="str">
            <v>COLEGIO ESTADUAL MARIA QUITERIA</v>
          </cell>
        </row>
        <row r="13">
          <cell r="C13">
            <v>1125968</v>
          </cell>
          <cell r="D13">
            <v>29062250</v>
          </cell>
          <cell r="E13" t="str">
            <v>COLEGIO EST DE TEMPO INTEGRAL PROFESSORA CELIA OLIVEIRA LEITE</v>
          </cell>
        </row>
        <row r="14">
          <cell r="C14">
            <v>1126050</v>
          </cell>
          <cell r="D14">
            <v>29062519</v>
          </cell>
          <cell r="E14" t="str">
            <v>COLEGIO ESTADUAL DO CAMPO DE TEMPO INTEGRAL DE MIROROS</v>
          </cell>
        </row>
        <row r="15">
          <cell r="C15">
            <v>1162774</v>
          </cell>
          <cell r="D15">
            <v>29062632</v>
          </cell>
          <cell r="E15" t="str">
            <v>COLEGIO ESTADUAL DO CAMPO DE IBITITA</v>
          </cell>
        </row>
        <row r="16">
          <cell r="C16">
            <v>1127260</v>
          </cell>
          <cell r="D16">
            <v>29207843</v>
          </cell>
          <cell r="E16" t="str">
            <v>COLEGIO ESTADUAL DE TEMPO INTEGRAL CASTRO ALVES</v>
          </cell>
        </row>
        <row r="17">
          <cell r="C17">
            <v>1179281</v>
          </cell>
          <cell r="D17">
            <v>29459141</v>
          </cell>
          <cell r="E17" t="str">
            <v>CENT.REG.DE ENS.MEDIO COM INTERMEDIACAO TEC.-CEMIT DE IRECE</v>
          </cell>
        </row>
        <row r="18">
          <cell r="C18">
            <v>1179658</v>
          </cell>
          <cell r="D18">
            <v>29474310</v>
          </cell>
          <cell r="E18" t="str">
            <v>CENTRO JUVENIL DE CIENCIA E CULTURA - CJCC IRECE</v>
          </cell>
        </row>
        <row r="19">
          <cell r="C19">
            <v>1126590</v>
          </cell>
          <cell r="D19">
            <v>29064120</v>
          </cell>
          <cell r="E19" t="str">
            <v>CENTRO TERRITORIAL DE EDUCACAO PROFISSIONAL DE IRECE</v>
          </cell>
        </row>
        <row r="20">
          <cell r="C20">
            <v>1176431</v>
          </cell>
          <cell r="D20">
            <v>29403230</v>
          </cell>
          <cell r="E20" t="str">
            <v>COLEGIO ESTADUAL DE TEMPO INTEGRAL PROF JORGE RODRIGUES DOS SANTOS</v>
          </cell>
        </row>
        <row r="21">
          <cell r="C21">
            <v>1126611</v>
          </cell>
          <cell r="D21">
            <v>29064147</v>
          </cell>
          <cell r="E21" t="str">
            <v>COLEGIO ESTADUAL DE TEMPO INTEGRAL PROFESSORA DARIA DOURADO LOPES</v>
          </cell>
        </row>
        <row r="22">
          <cell r="C22">
            <v>1178258</v>
          </cell>
          <cell r="D22">
            <v>29447755</v>
          </cell>
          <cell r="E22" t="str">
            <v>COLEGIO ESTADUAL DO CAMPO FRANCISCO CASTRO LARANJEIRA</v>
          </cell>
        </row>
        <row r="23">
          <cell r="C23">
            <v>1162502</v>
          </cell>
          <cell r="D23">
            <v>29064392</v>
          </cell>
          <cell r="E23" t="str">
            <v>COLEGIO ESTADUAL DE TEMPO INTEGRAL IDALINA DA SILVA DOURADO</v>
          </cell>
        </row>
        <row r="24">
          <cell r="C24">
            <v>1178040</v>
          </cell>
          <cell r="D24">
            <v>29428726</v>
          </cell>
          <cell r="E24" t="str">
            <v>COLEGIO EST DE TEMPO INTEGRAL PROFESSOR ETEVALDO MARTINIANO DA ROCHA</v>
          </cell>
        </row>
        <row r="25">
          <cell r="C25">
            <v>1162480</v>
          </cell>
          <cell r="D25">
            <v>29065356</v>
          </cell>
          <cell r="E25" t="str">
            <v>COLEGIO ESTADUAL DE TEMPO INTEGRAL JUSTINIANO DE CASTRO DOURADO</v>
          </cell>
        </row>
        <row r="26">
          <cell r="C26">
            <v>1178257</v>
          </cell>
          <cell r="D26">
            <v>29536200</v>
          </cell>
          <cell r="E26" t="str">
            <v>COLEGIO ESTADUAL DO CAMPO DE AGUADA NOVA</v>
          </cell>
        </row>
        <row r="27">
          <cell r="C27">
            <v>1178146</v>
          </cell>
          <cell r="D27">
            <v>29445400</v>
          </cell>
          <cell r="E27" t="str">
            <v>COLEGIO ESTADUAL DE TEMPO INTEGRAL DE MULUNGU DO MORRO</v>
          </cell>
        </row>
        <row r="28">
          <cell r="C28">
            <v>1127154</v>
          </cell>
          <cell r="D28">
            <v>29066395</v>
          </cell>
          <cell r="E28" t="str">
            <v>COLEGIO ESTADUAL DE TEMPO INTEGRAL LEILA JANAINA BRITO GONCALVES</v>
          </cell>
        </row>
        <row r="29">
          <cell r="C29">
            <v>1179655</v>
          </cell>
          <cell r="D29">
            <v>29473365</v>
          </cell>
          <cell r="E29" t="str">
            <v>COLEGIO ESTADUAL ALMERINDA ALMEIDA</v>
          </cell>
        </row>
        <row r="30">
          <cell r="C30">
            <v>1162618</v>
          </cell>
          <cell r="D30">
            <v>29067332</v>
          </cell>
          <cell r="E30" t="str">
            <v>COLEGIO ESTADUAL DE TEMPO INTEGRAL PROFESSORA ROSALIA PEREIRA DA ROCHA</v>
          </cell>
        </row>
        <row r="31">
          <cell r="C31">
            <v>1178038</v>
          </cell>
          <cell r="D31">
            <v>29425328</v>
          </cell>
          <cell r="E31" t="str">
            <v>COLEGIO ESTADUAL MANOEL LEVI</v>
          </cell>
        </row>
        <row r="32">
          <cell r="C32">
            <v>1126808</v>
          </cell>
          <cell r="D32">
            <v>29041333</v>
          </cell>
          <cell r="E32" t="str">
            <v>CENTRO EST DE EDUCACAO PROFI EM RECURSOS NATURAIS DO CENTRO BAIANO</v>
          </cell>
        </row>
        <row r="33">
          <cell r="C33">
            <v>1176432</v>
          </cell>
          <cell r="D33">
            <v>29395321</v>
          </cell>
          <cell r="E33" t="str">
            <v>COLEGIO ESTADUAL PROFESSORA GILDETE DE SOUZA VIANA</v>
          </cell>
        </row>
        <row r="34">
          <cell r="C34">
            <v>1179431</v>
          </cell>
          <cell r="D34">
            <v>29464374</v>
          </cell>
          <cell r="E34" t="str">
            <v>CENT REG DE ENS MEDIO COM INTERMEDIACAO TEC-CEMIT VELHO CHICO-BARRA</v>
          </cell>
        </row>
        <row r="35">
          <cell r="C35">
            <v>1178324</v>
          </cell>
          <cell r="D35">
            <v>29863724</v>
          </cell>
          <cell r="E35" t="str">
            <v>CENTRO ESTADUAL DE EDUCACAO PROFISSIONAL AGUAS</v>
          </cell>
        </row>
        <row r="36">
          <cell r="C36">
            <v>1127502</v>
          </cell>
          <cell r="D36">
            <v>29036143</v>
          </cell>
          <cell r="E36" t="str">
            <v>COLEGIO ESTADUAL DE TEMPO INTEGRAL DE BARRA</v>
          </cell>
        </row>
        <row r="37">
          <cell r="C37">
            <v>1179282</v>
          </cell>
          <cell r="D37">
            <v>29461499</v>
          </cell>
          <cell r="E37" t="str">
            <v>CENT.REG.DE ENS.MEDIO COM INTERMEDIACAO TEC.- CEMIT DO VELHO CHICO</v>
          </cell>
        </row>
        <row r="38">
          <cell r="C38">
            <v>1179704</v>
          </cell>
          <cell r="D38">
            <v>29481325</v>
          </cell>
          <cell r="E38" t="str">
            <v>COLEGIO DA POLICIA MILITAR - CPM BOM JESUS DA LAPA</v>
          </cell>
        </row>
        <row r="39">
          <cell r="C39">
            <v>1178018</v>
          </cell>
          <cell r="D39">
            <v>29427940</v>
          </cell>
          <cell r="E39" t="str">
            <v>COLEGIO ESTADUAL DO CAMPO PROJETO FORMOSO</v>
          </cell>
        </row>
        <row r="40">
          <cell r="C40">
            <v>1131720</v>
          </cell>
          <cell r="D40">
            <v>29043085</v>
          </cell>
          <cell r="E40" t="str">
            <v>COLEGIO ESTADUAL MONSENHOR TURIBIO VILANOVA</v>
          </cell>
        </row>
        <row r="41">
          <cell r="C41">
            <v>1176437</v>
          </cell>
          <cell r="D41">
            <v>29385334</v>
          </cell>
          <cell r="E41" t="str">
            <v>COLEGIO ESTADUAL SAO VICENTE DE PAULO</v>
          </cell>
        </row>
        <row r="42">
          <cell r="C42">
            <v>1179668</v>
          </cell>
          <cell r="D42">
            <v>29474892</v>
          </cell>
          <cell r="E42" t="str">
            <v>COLEGIO ESTADUAL SOLDADO EVERTON OLIVEIRA DE SANTANA</v>
          </cell>
        </row>
        <row r="43">
          <cell r="C43">
            <v>1179813</v>
          </cell>
          <cell r="D43">
            <v>29489466</v>
          </cell>
          <cell r="E43" t="str">
            <v>COLEGIO ESTADUAL DO CAMPO RITA DE OLIVEIRA BARAUNA</v>
          </cell>
        </row>
        <row r="44">
          <cell r="C44">
            <v>1127456</v>
          </cell>
          <cell r="D44">
            <v>29205000</v>
          </cell>
          <cell r="E44" t="str">
            <v>COLEGIO ESTADUAL PAPA JOAO PAULO I</v>
          </cell>
        </row>
        <row r="45">
          <cell r="C45">
            <v>1128762</v>
          </cell>
          <cell r="D45">
            <v>29044570</v>
          </cell>
          <cell r="E45" t="str">
            <v>COLEGIO ESTADUAL DE TEMPO INTEGRAL VELHO CHICO</v>
          </cell>
        </row>
        <row r="46">
          <cell r="C46">
            <v>1178280</v>
          </cell>
          <cell r="D46">
            <v>29455405</v>
          </cell>
          <cell r="E46" t="str">
            <v>COLEGIO ESTADUAL FILOMENA PEREIRA RODRIGUES</v>
          </cell>
        </row>
        <row r="47">
          <cell r="C47">
            <v>1176434</v>
          </cell>
          <cell r="D47">
            <v>29391512</v>
          </cell>
          <cell r="E47" t="str">
            <v>CENTRO TERRITORIAL DE EDUCACAO PROFISSIONAL DO VELHO CHICO</v>
          </cell>
        </row>
        <row r="48">
          <cell r="C48">
            <v>1178432</v>
          </cell>
          <cell r="D48">
            <v>29345936</v>
          </cell>
          <cell r="E48" t="str">
            <v>COLEGIO ESTADUAL INDIGENA MARECHAL RONDON</v>
          </cell>
        </row>
        <row r="49">
          <cell r="C49">
            <v>1127324</v>
          </cell>
          <cell r="D49">
            <v>29038820</v>
          </cell>
          <cell r="E49" t="str">
            <v>COLEGIO ESTADUAL DE TEMPO INTEGRAL PROFª ODONTINA LARANJEIRA DE SOUZA</v>
          </cell>
        </row>
        <row r="50">
          <cell r="C50">
            <v>1131402</v>
          </cell>
          <cell r="D50">
            <v>29245893</v>
          </cell>
          <cell r="E50" t="str">
            <v>COLEGIO ESTADUAL DE TEMPO INTEGRAL DE IGAPORA</v>
          </cell>
        </row>
        <row r="51">
          <cell r="C51">
            <v>1178150</v>
          </cell>
          <cell r="D51">
            <v>29437911</v>
          </cell>
          <cell r="E51" t="str">
            <v>COLEGIO ESTADUAL DE TEMPO INTEGRAL DE MALHADA</v>
          </cell>
        </row>
        <row r="52">
          <cell r="C52">
            <v>1178100</v>
          </cell>
          <cell r="D52">
            <v>29431670</v>
          </cell>
          <cell r="E52" t="str">
            <v>COLEGIO ESTADUAL DE TEMPO INTEGRAL GRANDES MESTRES BRASILEIROS</v>
          </cell>
        </row>
        <row r="53">
          <cell r="C53">
            <v>1178021</v>
          </cell>
          <cell r="D53">
            <v>29430259</v>
          </cell>
          <cell r="E53" t="str">
            <v>COLEGIO ESTADUAL DE TEMPO INTEGRAL NEMISIA RIBEIRO DOS SANTOS</v>
          </cell>
        </row>
        <row r="54">
          <cell r="C54">
            <v>1178407</v>
          </cell>
          <cell r="D54">
            <v>29397758</v>
          </cell>
          <cell r="E54" t="str">
            <v>COLEGIO ESTADUAL DO CAMPO SIDNEY MASCARENHAS</v>
          </cell>
        </row>
        <row r="55">
          <cell r="C55">
            <v>1179304</v>
          </cell>
          <cell r="D55">
            <v>29460794</v>
          </cell>
          <cell r="E55" t="str">
            <v>COLEGIO ESTADUAL INDIGENA PAJE ROQUE MOISES DA SILVA</v>
          </cell>
        </row>
        <row r="56">
          <cell r="C56">
            <v>1176177</v>
          </cell>
          <cell r="D56">
            <v>29332400</v>
          </cell>
          <cell r="E56" t="str">
            <v>COLEGIO ESTADUAL SUZANA DE ARAUJO BOMFIM</v>
          </cell>
        </row>
        <row r="57">
          <cell r="C57">
            <v>1127855</v>
          </cell>
          <cell r="D57">
            <v>29210399</v>
          </cell>
          <cell r="E57" t="str">
            <v>COLEGIO ESTADUAL DE TEMPO INTEGRAL TIRADENTES</v>
          </cell>
        </row>
        <row r="58">
          <cell r="C58">
            <v>1178009</v>
          </cell>
          <cell r="D58">
            <v>29425395</v>
          </cell>
          <cell r="E58" t="str">
            <v>COLEGIO ESTADUAL DE TEMPO INTEGRAL EVANDRO BRANDAO</v>
          </cell>
        </row>
        <row r="59">
          <cell r="C59">
            <v>1164742</v>
          </cell>
          <cell r="D59">
            <v>29252555</v>
          </cell>
          <cell r="E59" t="str">
            <v>COLEGIO ESTADUAL DE TEMPO INTEGRAL SINESIO COSTA</v>
          </cell>
        </row>
        <row r="60">
          <cell r="C60">
            <v>1178023</v>
          </cell>
          <cell r="D60">
            <v>29430534</v>
          </cell>
          <cell r="E60" t="str">
            <v>COLEGIO ESTADUAL ANISIO HONORATO GODOY</v>
          </cell>
        </row>
        <row r="61">
          <cell r="C61">
            <v>1179772</v>
          </cell>
          <cell r="D61">
            <v>29487110</v>
          </cell>
          <cell r="E61" t="str">
            <v>COLEGIO ESTADUAL DE TEMPO INTEGRAL CLEONICE OLEGARIO DOS SANTOS</v>
          </cell>
        </row>
        <row r="62">
          <cell r="C62">
            <v>1164890</v>
          </cell>
          <cell r="D62">
            <v>29047250</v>
          </cell>
          <cell r="E62" t="str">
            <v>COLEGIO ESTADUAL DE TEMPO INTEGRAL NOSSA SENHORA DO ROSARIO</v>
          </cell>
        </row>
        <row r="63">
          <cell r="C63">
            <v>1176059</v>
          </cell>
          <cell r="D63">
            <v>29047455</v>
          </cell>
          <cell r="E63" t="str">
            <v>COLEGIO ESTADUAL DO CAMPO DE TEMPO INTEGRAL THOMAZ LEITE</v>
          </cell>
        </row>
        <row r="64">
          <cell r="C64">
            <v>1168110</v>
          </cell>
          <cell r="D64">
            <v>29211590</v>
          </cell>
          <cell r="E64" t="str">
            <v>COLEGIO ESTADUAL DOUTOR FRANCISCO ROCHA FILHO</v>
          </cell>
        </row>
        <row r="65">
          <cell r="C65">
            <v>1178017</v>
          </cell>
          <cell r="D65">
            <v>29425166</v>
          </cell>
          <cell r="E65" t="str">
            <v>COLEGIO ESTADUAL DE TEMPO INTEGRAL EDGAR SILVA</v>
          </cell>
        </row>
        <row r="66">
          <cell r="C66">
            <v>1179291</v>
          </cell>
          <cell r="D66">
            <v>29459621</v>
          </cell>
          <cell r="E66" t="str">
            <v>COLEGIO ESTADUAL PROFESSORA CARMENILZA DE ARAUJO LIMA DE MATOS</v>
          </cell>
        </row>
        <row r="67">
          <cell r="C67">
            <v>1176466</v>
          </cell>
          <cell r="D67">
            <v>29385253</v>
          </cell>
          <cell r="E67" t="str">
            <v>COLEGIO ESTADUAL DE TEMPO INTEGRAL PROFESSORA ANA LUCIA AGUIAR VIANA</v>
          </cell>
        </row>
        <row r="68">
          <cell r="C68">
            <v>1133014</v>
          </cell>
          <cell r="D68">
            <v>29214211</v>
          </cell>
          <cell r="E68" t="str">
            <v>COLEGIO ESTADUAL DE TEMPO INTEGRAL RUI BARBOSA</v>
          </cell>
        </row>
        <row r="69">
          <cell r="C69">
            <v>1178103</v>
          </cell>
          <cell r="D69">
            <v>29221935</v>
          </cell>
          <cell r="E69" t="str">
            <v>COLEGIO ESTADUAL DE TEMPO INTEGRAL DE BONITO</v>
          </cell>
        </row>
        <row r="70">
          <cell r="C70">
            <v>1168411</v>
          </cell>
          <cell r="D70">
            <v>29214939</v>
          </cell>
          <cell r="E70" t="str">
            <v>COLEGIO ESTADUAL DE TEMPO INTEGRAL DE IBICOARA</v>
          </cell>
        </row>
        <row r="71">
          <cell r="C71">
            <v>1178403</v>
          </cell>
          <cell r="D71">
            <v>29397740</v>
          </cell>
          <cell r="E71" t="str">
            <v>COLEGIO ESTADUAL DO CAMPO DE TEMPO INTEGRAL DE CASCAVEL</v>
          </cell>
        </row>
        <row r="72">
          <cell r="C72">
            <v>1133090</v>
          </cell>
          <cell r="D72">
            <v>29207770</v>
          </cell>
          <cell r="E72" t="str">
            <v>COLEGIO ESTADUAL DE TEMPO INTEGRAL EVILASIO SANTANA GAMA</v>
          </cell>
        </row>
        <row r="73">
          <cell r="C73">
            <v>1132166</v>
          </cell>
          <cell r="D73">
            <v>29206936</v>
          </cell>
          <cell r="E73" t="str">
            <v>COLEGIO ESTADUAL DO CAMPO DE LAGOA DO DIONISIO</v>
          </cell>
        </row>
        <row r="74">
          <cell r="C74">
            <v>1124368</v>
          </cell>
          <cell r="D74">
            <v>29225060</v>
          </cell>
          <cell r="E74" t="str">
            <v>COLEGIO ESTADUAL DE TEMPO INTEGRAL ANTONIO FERNANDO SOUZA RAMOS</v>
          </cell>
        </row>
        <row r="75">
          <cell r="C75">
            <v>1133278</v>
          </cell>
          <cell r="D75">
            <v>29063299</v>
          </cell>
          <cell r="E75" t="str">
            <v>COLEGIO ESTADUAL DE TEMPO INTEGRAL DE IRAQUARA</v>
          </cell>
        </row>
        <row r="76">
          <cell r="C76">
            <v>1179607</v>
          </cell>
          <cell r="D76">
            <v>29470552</v>
          </cell>
          <cell r="E76" t="str">
            <v>COLEGIO ESTADUAL DO CAMPO PROFESSORA MARIA MENEZES RIBEIRO</v>
          </cell>
        </row>
        <row r="77">
          <cell r="C77">
            <v>1170360</v>
          </cell>
          <cell r="D77">
            <v>29215382</v>
          </cell>
          <cell r="E77" t="str">
            <v>COLEGIO ESTADUAL DE TEMPO INTEGRAL JOSE AMERICO ARAUJO</v>
          </cell>
        </row>
        <row r="78">
          <cell r="C78">
            <v>1124511</v>
          </cell>
          <cell r="D78">
            <v>29216265</v>
          </cell>
          <cell r="E78" t="str">
            <v>COLEGIO ESTADUAL DO CAMPO RODOLFO DE ABREU</v>
          </cell>
        </row>
        <row r="79">
          <cell r="C79">
            <v>1124481</v>
          </cell>
          <cell r="D79">
            <v>29216206</v>
          </cell>
          <cell r="E79" t="str">
            <v>COLEGIO ESTADUAL HORACIO DE MATOS</v>
          </cell>
        </row>
        <row r="80">
          <cell r="C80">
            <v>1164149</v>
          </cell>
          <cell r="D80">
            <v>29216486</v>
          </cell>
          <cell r="E80" t="str">
            <v>CENTRO EDUCACIONAL RENATO PEREIRA VIANA</v>
          </cell>
        </row>
        <row r="81">
          <cell r="C81">
            <v>1123647</v>
          </cell>
          <cell r="D81">
            <v>29232988</v>
          </cell>
          <cell r="E81" t="str">
            <v>COLEGIO ESTADUAL DE TEMPO INTEGRAL EURIDICE SANTANA</v>
          </cell>
        </row>
        <row r="82">
          <cell r="C82">
            <v>1176457</v>
          </cell>
          <cell r="D82">
            <v>29390869</v>
          </cell>
          <cell r="E82" t="str">
            <v>CENTRO TERRITORIAL DE EDUCAÇÃO PROFISSIONAL DA CHAPADA DIAMANTINA II</v>
          </cell>
        </row>
        <row r="83">
          <cell r="C83">
            <v>1178028</v>
          </cell>
          <cell r="D83">
            <v>29425557</v>
          </cell>
          <cell r="E83" t="str">
            <v>COLEGIO ESTADUAL DE FEDEGOSOS</v>
          </cell>
        </row>
        <row r="84">
          <cell r="C84">
            <v>1178439</v>
          </cell>
          <cell r="D84">
            <v>29399220</v>
          </cell>
          <cell r="E84" t="str">
            <v>COLEGIO ESTADUAL DO CAMPO DE ICO</v>
          </cell>
        </row>
        <row r="85">
          <cell r="C85">
            <v>1132468</v>
          </cell>
          <cell r="D85">
            <v>29216818</v>
          </cell>
          <cell r="E85" t="str">
            <v>COLEGIO ESTADUAL DE TEMPO INTEGRAL DE MUCUGE</v>
          </cell>
        </row>
        <row r="86">
          <cell r="C86">
            <v>1178029</v>
          </cell>
          <cell r="D86">
            <v>29425123</v>
          </cell>
          <cell r="E86" t="str">
            <v>COLEGIO ESTADUAL DE TEMPO INTEGRAL EDILSON JOAQUIM DOS SANTOS</v>
          </cell>
        </row>
        <row r="87">
          <cell r="C87">
            <v>1164491</v>
          </cell>
          <cell r="D87">
            <v>29209994</v>
          </cell>
          <cell r="E87" t="str">
            <v>COLEGIO ESTADUAL CASTRO ALVES</v>
          </cell>
        </row>
        <row r="88">
          <cell r="C88">
            <v>1132565</v>
          </cell>
          <cell r="D88">
            <v>29217768</v>
          </cell>
          <cell r="E88" t="str">
            <v>COLEGIO ESTADUAL DE TEMPO INTEGRAL DE PALMEIRAS</v>
          </cell>
        </row>
        <row r="89">
          <cell r="C89">
            <v>1132794</v>
          </cell>
          <cell r="D89">
            <v>29218489</v>
          </cell>
          <cell r="E89" t="str">
            <v>COLEGIO ESTADUAL DE TEMPO INTEGRAL CORONEL HORACIO DE MATOS</v>
          </cell>
        </row>
        <row r="90">
          <cell r="C90">
            <v>1179708</v>
          </cell>
          <cell r="D90">
            <v>29483891</v>
          </cell>
          <cell r="E90" t="str">
            <v>COLEGIO ESTADUAL DO CAMPO DE CABRALIA</v>
          </cell>
        </row>
        <row r="91">
          <cell r="C91">
            <v>1179483</v>
          </cell>
          <cell r="D91">
            <v>29467870</v>
          </cell>
          <cell r="E91" t="str">
            <v>COLEGIO ESTADUAL DO CAMPO DE INUBIA</v>
          </cell>
        </row>
        <row r="92">
          <cell r="C92">
            <v>1178261</v>
          </cell>
          <cell r="D92">
            <v>29467403</v>
          </cell>
          <cell r="E92" t="str">
            <v>COLEGIO ESTADUAL CARLOS SOUTO</v>
          </cell>
        </row>
        <row r="93">
          <cell r="C93">
            <v>1167997</v>
          </cell>
          <cell r="D93">
            <v>29219841</v>
          </cell>
          <cell r="E93" t="str">
            <v>COLEGIO ESTADUAL DO CAMPO MARCOLINO MOURA</v>
          </cell>
        </row>
        <row r="94">
          <cell r="C94">
            <v>1179283</v>
          </cell>
          <cell r="D94">
            <v>29461502</v>
          </cell>
          <cell r="E94" t="str">
            <v>CENT.REG.DE ENS.MEDIO COM INTERMEDIACAO TEC.CEMIT DA CHAPADA DIAMANTIN</v>
          </cell>
        </row>
        <row r="95">
          <cell r="C95">
            <v>1179784</v>
          </cell>
          <cell r="D95">
            <v>44171</v>
          </cell>
          <cell r="E95" t="str">
            <v>CENTRO DE APOIO PEDAGOGICO ESPECIALIZADO - CAPE SEABRA</v>
          </cell>
        </row>
        <row r="96">
          <cell r="C96">
            <v>1133138</v>
          </cell>
          <cell r="D96">
            <v>29220076</v>
          </cell>
          <cell r="E96" t="str">
            <v>CENTRO ESTADUAL DE EDUCACAO PROFISSIONAL DE SEABRA</v>
          </cell>
        </row>
        <row r="97">
          <cell r="C97">
            <v>1133022</v>
          </cell>
          <cell r="D97">
            <v>29221307</v>
          </cell>
          <cell r="E97" t="str">
            <v>COLEGIO ESTADUAL DO CAMPO FILINTO JUSTINIANO BASTOS</v>
          </cell>
        </row>
        <row r="98">
          <cell r="C98">
            <v>1133235</v>
          </cell>
          <cell r="D98">
            <v>29067391</v>
          </cell>
          <cell r="E98" t="str">
            <v>COLEGIO ESTADUAL DE TEMPO INTEGRAL DE SOUTO SOARES</v>
          </cell>
        </row>
        <row r="99">
          <cell r="C99">
            <v>1179793</v>
          </cell>
          <cell r="D99">
            <v>29493854</v>
          </cell>
          <cell r="E99" t="str">
            <v>COLEGIO ESTADUAL DO CAMPO DE TEMPO INTEGRAL PROF ADEMAR SOUZA OLIVEIRA</v>
          </cell>
        </row>
        <row r="100">
          <cell r="C100">
            <v>1178095</v>
          </cell>
          <cell r="D100">
            <v>29428742</v>
          </cell>
          <cell r="E100" t="str">
            <v>COLEGIO ESTADUAL PROFESSORA ZENAIDE ALVES BARRETO</v>
          </cell>
        </row>
        <row r="101">
          <cell r="C101">
            <v>1123876</v>
          </cell>
          <cell r="D101">
            <v>29221943</v>
          </cell>
          <cell r="E101" t="str">
            <v>CENTRO TERRITORIAL DE EDUCACAO PROFISSIONAL DA CHAPADA DIAMANTINA</v>
          </cell>
        </row>
        <row r="102">
          <cell r="C102">
            <v>1115431</v>
          </cell>
          <cell r="D102">
            <v>29135710</v>
          </cell>
          <cell r="E102" t="str">
            <v>CENTRO TERRITORIAL DE EDUCACAO PROFISSIONAL DE ARACI</v>
          </cell>
        </row>
        <row r="103">
          <cell r="C103">
            <v>1115520</v>
          </cell>
          <cell r="D103">
            <v>29147409</v>
          </cell>
          <cell r="E103" t="str">
            <v>COLEGIO ESTADUAL DE BARROCAS</v>
          </cell>
        </row>
        <row r="104">
          <cell r="C104">
            <v>1115547</v>
          </cell>
          <cell r="D104">
            <v>29136385</v>
          </cell>
          <cell r="E104" t="str">
            <v>COLEGIO ESTADUAL DE TEMPO INTEGRAL DE BIRITINGA</v>
          </cell>
        </row>
        <row r="105">
          <cell r="C105">
            <v>1105606</v>
          </cell>
          <cell r="D105">
            <v>29136571</v>
          </cell>
          <cell r="E105" t="str">
            <v>COLEGIO ESTADUAL JOSE RUFINO</v>
          </cell>
        </row>
        <row r="106">
          <cell r="C106">
            <v>1176868</v>
          </cell>
          <cell r="D106">
            <v>29116422</v>
          </cell>
          <cell r="E106" t="str">
            <v>COLEGIO ESTADUAL DE TEMPO INTEGRAL SENHOR DO BONFIM</v>
          </cell>
        </row>
        <row r="107">
          <cell r="C107">
            <v>1178125</v>
          </cell>
          <cell r="D107">
            <v>29437164</v>
          </cell>
          <cell r="E107" t="str">
            <v>COLEGIO ESTADUAL DO CAMPO CAMINHO DO SABER</v>
          </cell>
        </row>
        <row r="108">
          <cell r="C108">
            <v>1178245</v>
          </cell>
          <cell r="D108">
            <v>29115604</v>
          </cell>
          <cell r="E108" t="str">
            <v>COLEGIO ESTADUAL OSMILTON BATISTA SOUZA</v>
          </cell>
        </row>
        <row r="109">
          <cell r="C109">
            <v>1178073</v>
          </cell>
          <cell r="D109">
            <v>29432200</v>
          </cell>
          <cell r="E109" t="str">
            <v>COLEGIO EST DE TEMPO INTEGRAL PROF OLGARINA PITANGUEIRA PINHEIRO</v>
          </cell>
        </row>
        <row r="110">
          <cell r="C110">
            <v>1115733</v>
          </cell>
          <cell r="D110">
            <v>29137845</v>
          </cell>
          <cell r="E110" t="str">
            <v>COLEGIO ESTADUAL DO ACUDINHO</v>
          </cell>
        </row>
        <row r="111">
          <cell r="C111">
            <v>1115660</v>
          </cell>
          <cell r="D111">
            <v>29138442</v>
          </cell>
          <cell r="E111" t="str">
            <v>COLEGIO ESTADUAL DO CAMPO DE BANDIACU</v>
          </cell>
        </row>
        <row r="112">
          <cell r="C112">
            <v>1115679</v>
          </cell>
          <cell r="D112">
            <v>29139155</v>
          </cell>
          <cell r="E112" t="str">
            <v>COLEGIO ESTADUAL DO CAMPO DUQUE DE CAXIAS</v>
          </cell>
        </row>
        <row r="113">
          <cell r="C113">
            <v>1115717</v>
          </cell>
          <cell r="D113">
            <v>29137870</v>
          </cell>
          <cell r="E113" t="str">
            <v>COLEGIO ESTADUAL DO CAMPO HAMILTON RIOS DE ARAUJO</v>
          </cell>
        </row>
        <row r="114">
          <cell r="C114">
            <v>1115903</v>
          </cell>
          <cell r="D114">
            <v>29137900</v>
          </cell>
          <cell r="E114" t="str">
            <v>COLEGIO ESTADUAL DO CAMPO RIO BRANCO</v>
          </cell>
        </row>
        <row r="115">
          <cell r="C115">
            <v>1115806</v>
          </cell>
          <cell r="D115">
            <v>29139325</v>
          </cell>
          <cell r="E115" t="str">
            <v>COLEGIO ESTADUAL JOSE FERREIRA DE OLIVEIRA</v>
          </cell>
        </row>
        <row r="116">
          <cell r="C116">
            <v>1115865</v>
          </cell>
          <cell r="D116">
            <v>29137853</v>
          </cell>
          <cell r="E116" t="str">
            <v>COLEGIO POLIVALENTE DE CONCEICAO DO COITE</v>
          </cell>
        </row>
        <row r="117">
          <cell r="C117">
            <v>1177070</v>
          </cell>
          <cell r="D117">
            <v>29410975</v>
          </cell>
          <cell r="E117" t="str">
            <v>COLEGIO ESTADUAL DE TEMPO INTEGRAL ARISTIDES CEDRAZ DE OLIVEIRA</v>
          </cell>
        </row>
        <row r="118">
          <cell r="C118">
            <v>1178099</v>
          </cell>
          <cell r="D118">
            <v>29431573</v>
          </cell>
          <cell r="E118" t="str">
            <v>COLEGIO ESTADUAL DE TEMPO INTEGRAL ARY SILVA</v>
          </cell>
        </row>
        <row r="119">
          <cell r="C119">
            <v>1178273</v>
          </cell>
          <cell r="D119">
            <v>29447763</v>
          </cell>
          <cell r="E119" t="str">
            <v>COLEGIO ESTADUAL DO CAMPO DE TEMPO INTEGRAL JOAO FRANCISCO DA SILVA</v>
          </cell>
        </row>
        <row r="120">
          <cell r="C120">
            <v>1116691</v>
          </cell>
          <cell r="D120">
            <v>29146631</v>
          </cell>
          <cell r="E120" t="str">
            <v>COLEGIO ESTADUAL DO CAMPO SACO DO CORREIO</v>
          </cell>
        </row>
        <row r="121">
          <cell r="C121">
            <v>1178222</v>
          </cell>
          <cell r="D121">
            <v>29443296</v>
          </cell>
          <cell r="E121" t="str">
            <v>COLEGIO ESTADUAL DOUTOR JAIRO AZZI</v>
          </cell>
        </row>
        <row r="122">
          <cell r="C122">
            <v>1177073</v>
          </cell>
          <cell r="D122">
            <v>29411947</v>
          </cell>
          <cell r="E122" t="str">
            <v>COLEGIO ESTADUAL DE TEMPO INTEGRAL SANTA CRUZ</v>
          </cell>
        </row>
        <row r="123">
          <cell r="C123">
            <v>1179389</v>
          </cell>
          <cell r="D123">
            <v>29464382</v>
          </cell>
          <cell r="E123" t="str">
            <v>COLEGIO ESTADUAL DO CAMPO DE PEDRA VERMELHA</v>
          </cell>
        </row>
        <row r="124">
          <cell r="C124">
            <v>1178091</v>
          </cell>
          <cell r="D124">
            <v>29432022</v>
          </cell>
          <cell r="E124" t="str">
            <v>COLEGIO ESTADUAL DE TEMPO INTEGRAL MANOEL GUIMARAES SANTANA</v>
          </cell>
        </row>
        <row r="125">
          <cell r="C125">
            <v>1178050</v>
          </cell>
          <cell r="D125">
            <v>29426537</v>
          </cell>
          <cell r="E125" t="str">
            <v>CETEP DE TEMPO INTEGRAL SANTO ANTONIO DAS QUEIMADAS</v>
          </cell>
        </row>
        <row r="126">
          <cell r="C126">
            <v>1178079</v>
          </cell>
          <cell r="D126">
            <v>29432154</v>
          </cell>
          <cell r="E126" t="str">
            <v>COLEGIO ESTADUAL DE TEMPO INTEGRAL PADRE FRANCISCO GONCALVES DE SOUZA</v>
          </cell>
        </row>
        <row r="127">
          <cell r="C127">
            <v>1179117</v>
          </cell>
          <cell r="D127">
            <v>29399238</v>
          </cell>
          <cell r="E127" t="str">
            <v>COLEGIO ESTADUAL DO CAMPO DE TEMPO INTEGRAL SAO SEBASTIAO</v>
          </cell>
        </row>
        <row r="128">
          <cell r="C128">
            <v>1115997</v>
          </cell>
          <cell r="D128">
            <v>29142229</v>
          </cell>
          <cell r="E128" t="str">
            <v>COLEGIO ESTADUAL DE TEMPO INTEGRAL OLAVO ALVES PINTO</v>
          </cell>
        </row>
        <row r="129">
          <cell r="C129">
            <v>1178326</v>
          </cell>
          <cell r="D129">
            <v>29397693</v>
          </cell>
          <cell r="E129" t="str">
            <v>CENTRO ESTADUAL DE EDUCACAO PROFISSIONAL DO CAMPO PAULO FREIRE</v>
          </cell>
        </row>
        <row r="130">
          <cell r="C130">
            <v>1115776</v>
          </cell>
          <cell r="D130">
            <v>29144302</v>
          </cell>
          <cell r="E130" t="str">
            <v>COLEGIO ESTADUAL DE TEMPO INTEGRAL JOSE LEITAO</v>
          </cell>
        </row>
        <row r="131">
          <cell r="C131">
            <v>1115814</v>
          </cell>
          <cell r="D131">
            <v>29145120</v>
          </cell>
          <cell r="E131" t="str">
            <v>COLEGIO ESTADUAL DO CAMPO DE TEMPO INTEGRAL NECY NOVAES</v>
          </cell>
        </row>
        <row r="132">
          <cell r="C132">
            <v>1116365</v>
          </cell>
          <cell r="D132">
            <v>29145287</v>
          </cell>
          <cell r="E132" t="str">
            <v>CENTRO ESTADUAL DE EDUCACAO PROFISSIONAL DO SEMI ARIDO</v>
          </cell>
        </row>
        <row r="133">
          <cell r="C133">
            <v>1179664</v>
          </cell>
          <cell r="D133">
            <v>29474698</v>
          </cell>
          <cell r="E133" t="str">
            <v>CENTRO JUVENIL DE CIENCIA E CULTURA - CJCC SERRINHA</v>
          </cell>
        </row>
        <row r="134">
          <cell r="C134">
            <v>1179292</v>
          </cell>
          <cell r="D134">
            <v>29460816</v>
          </cell>
          <cell r="E134" t="str">
            <v>CENTRO REGIONAL DE ENSINO MEDIO COM INTERMEDIACAO TECNOLO -CEMIT SISAL</v>
          </cell>
        </row>
        <row r="135">
          <cell r="C135">
            <v>1178088</v>
          </cell>
          <cell r="D135">
            <v>29432235</v>
          </cell>
          <cell r="E135" t="str">
            <v>CENTRO TERRITORIAL DE EDUCACAO PROFISSIONAL DO SISAL</v>
          </cell>
        </row>
        <row r="136">
          <cell r="C136">
            <v>1116241</v>
          </cell>
          <cell r="D136">
            <v>29146151</v>
          </cell>
          <cell r="E136" t="str">
            <v>COLEGIO ESTADUAL DE TEMPO INTEGRAL DE SERRINHA</v>
          </cell>
        </row>
        <row r="137">
          <cell r="C137">
            <v>1166427</v>
          </cell>
          <cell r="D137">
            <v>29365430</v>
          </cell>
          <cell r="E137" t="str">
            <v>COLEGIO ESTADUAL DO CAMPO ALUIZIO CARNEIRO DA SILVA</v>
          </cell>
        </row>
        <row r="138">
          <cell r="C138">
            <v>1178235</v>
          </cell>
          <cell r="D138">
            <v>29372895</v>
          </cell>
          <cell r="E138" t="str">
            <v>COLEGIO ESTADUAL DO CAMPO DE SANTANA</v>
          </cell>
        </row>
        <row r="139">
          <cell r="C139">
            <v>1116209</v>
          </cell>
          <cell r="D139">
            <v>29145538</v>
          </cell>
          <cell r="E139" t="str">
            <v>COLEGIO ESTADUAL RUBEM NOGUEIRA</v>
          </cell>
        </row>
        <row r="140">
          <cell r="C140">
            <v>1116446</v>
          </cell>
          <cell r="D140">
            <v>29147913</v>
          </cell>
          <cell r="E140" t="str">
            <v>COLEGIO ESTADUAL DE TEMPO INTEGRAL DE TEOFILANDIA</v>
          </cell>
        </row>
        <row r="141">
          <cell r="C141">
            <v>1115105</v>
          </cell>
          <cell r="D141">
            <v>29124212</v>
          </cell>
          <cell r="E141" t="str">
            <v>COLEGIO ESTADUAL DE TEMPO INTEGRAL DE TUCANO</v>
          </cell>
        </row>
        <row r="142">
          <cell r="C142">
            <v>1114958</v>
          </cell>
          <cell r="D142">
            <v>29123143</v>
          </cell>
          <cell r="E142" t="str">
            <v>COLEGIO ESTADUAL ROMULO GALVAO</v>
          </cell>
        </row>
        <row r="143">
          <cell r="C143">
            <v>1116713</v>
          </cell>
          <cell r="D143">
            <v>29149380</v>
          </cell>
          <cell r="E143" t="str">
            <v>COLEGIO ESTADUAL DE TEMPO INTEGRAL WILSON LINS</v>
          </cell>
        </row>
        <row r="144">
          <cell r="C144">
            <v>1178102</v>
          </cell>
          <cell r="D144">
            <v>29432120</v>
          </cell>
          <cell r="E144" t="str">
            <v>COLEGIO ESTADUAL DE VALENTE</v>
          </cell>
        </row>
        <row r="145">
          <cell r="C145">
            <v>1178275</v>
          </cell>
          <cell r="D145">
            <v>29915783</v>
          </cell>
          <cell r="E145" t="str">
            <v>COLEGIO ESTADUAL DO CAMPO LUCIBERTO OLIVEIRA DOS SANTOS</v>
          </cell>
        </row>
        <row r="146">
          <cell r="C146">
            <v>1111495</v>
          </cell>
          <cell r="D146">
            <v>29292280</v>
          </cell>
          <cell r="E146" t="str">
            <v>COLEGIO ESTADUAL SENADOR LUIZ VIANA FILHO</v>
          </cell>
        </row>
        <row r="147">
          <cell r="C147">
            <v>1178142</v>
          </cell>
          <cell r="D147">
            <v>29886732</v>
          </cell>
          <cell r="E147" t="str">
            <v>CENTRO EST DE EDUC PROF DA FLORESTA DO CACAU E DO CHOCOL MILTON SANTOS</v>
          </cell>
        </row>
        <row r="148">
          <cell r="C148">
            <v>1161093</v>
          </cell>
          <cell r="D148">
            <v>29292808</v>
          </cell>
          <cell r="E148" t="str">
            <v>COLEGIO ESTADUAL BRAULIO XAVIER</v>
          </cell>
        </row>
        <row r="149">
          <cell r="C149">
            <v>1111550</v>
          </cell>
          <cell r="D149">
            <v>29293197</v>
          </cell>
          <cell r="E149" t="str">
            <v>COLEGIO ESTADUAL DE TEMPO INTEGRAL PROFESSORA JAIDE ROCHA</v>
          </cell>
        </row>
        <row r="150">
          <cell r="C150">
            <v>1112491</v>
          </cell>
          <cell r="D150">
            <v>29294037</v>
          </cell>
          <cell r="E150" t="str">
            <v>COLEGIO ESTADUAL LOMANTO JUNIOR</v>
          </cell>
        </row>
        <row r="151">
          <cell r="C151">
            <v>1111584</v>
          </cell>
          <cell r="D151">
            <v>29294606</v>
          </cell>
          <cell r="E151" t="str">
            <v>COLEGIO ESTADUAL ENEDINA OLIVA</v>
          </cell>
        </row>
        <row r="152">
          <cell r="C152">
            <v>1178186</v>
          </cell>
          <cell r="D152">
            <v>29446570</v>
          </cell>
          <cell r="E152" t="str">
            <v>COLEGIO ESTADUAL INDIGENA TUPINAMBA SERRA DO PADEIRO</v>
          </cell>
        </row>
        <row r="153">
          <cell r="C153">
            <v>1176394</v>
          </cell>
          <cell r="D153">
            <v>29351502</v>
          </cell>
          <cell r="E153" t="str">
            <v>COLEGIO ESTADUAL ANISIO LOUREIRO</v>
          </cell>
        </row>
        <row r="154">
          <cell r="C154">
            <v>1111797</v>
          </cell>
          <cell r="D154">
            <v>29295866</v>
          </cell>
          <cell r="E154" t="str">
            <v>COLEGIO ESTADUAL DE TEMPO INTEGRAL DE CAMACAN</v>
          </cell>
        </row>
        <row r="155">
          <cell r="C155">
            <v>1178107</v>
          </cell>
          <cell r="D155">
            <v>29436184</v>
          </cell>
          <cell r="E155" t="str">
            <v>COLEGIO ESTADUAL DE TEMPO INTEGRAL DE CANAVIEIRAS</v>
          </cell>
        </row>
        <row r="156">
          <cell r="C156">
            <v>1178112</v>
          </cell>
          <cell r="D156">
            <v>29434017</v>
          </cell>
          <cell r="E156" t="str">
            <v>COLEGIO ESTADUAL DE TEMPO INTEGRAL ALMAKAZIR GALLY GALVAO</v>
          </cell>
        </row>
        <row r="157">
          <cell r="C157">
            <v>1158947</v>
          </cell>
          <cell r="D157">
            <v>29298520</v>
          </cell>
          <cell r="E157" t="str">
            <v>COLEGIO ESTADUAL DE TEMPO INTEGRAL FRED GEDEON</v>
          </cell>
        </row>
        <row r="158">
          <cell r="C158">
            <v>1178110</v>
          </cell>
          <cell r="D158">
            <v>29433886</v>
          </cell>
          <cell r="E158" t="str">
            <v>COLEGIO ESTADUAL DE TEMPO INTEGRAL PROFESSORA ELIETE MALAQUIAS</v>
          </cell>
        </row>
        <row r="159">
          <cell r="C159">
            <v>1176103</v>
          </cell>
          <cell r="D159">
            <v>29299802</v>
          </cell>
          <cell r="E159" t="str">
            <v>COLEGIO ESTADUAL DO CAMPO CAJUEIRO</v>
          </cell>
        </row>
        <row r="160">
          <cell r="C160">
            <v>1111339</v>
          </cell>
          <cell r="D160">
            <v>29301394</v>
          </cell>
          <cell r="E160" t="str">
            <v>CENTRO EST DE EDUC PROFIS EM GESTAO E TECNOL DA INFORM ALVARO M VIEIRA</v>
          </cell>
        </row>
        <row r="161">
          <cell r="C161">
            <v>1111096</v>
          </cell>
          <cell r="D161">
            <v>29301483</v>
          </cell>
          <cell r="E161" t="str">
            <v>CENTRO ESTADUAL DE EDUCACAO PROFISSIONAL DO CHOCOLATE NELSON SCHAUN</v>
          </cell>
        </row>
        <row r="162">
          <cell r="C162">
            <v>1179701</v>
          </cell>
          <cell r="D162">
            <v>29482267</v>
          </cell>
          <cell r="E162" t="str">
            <v>CENTRO REG DE ENS MED COM INTER TECNO. DO LIT. SUL - CEMIT LITORAL SUL</v>
          </cell>
        </row>
        <row r="163">
          <cell r="C163">
            <v>1159919</v>
          </cell>
          <cell r="D163">
            <v>29301475</v>
          </cell>
          <cell r="E163" t="str">
            <v>COLEGIO DA POLICIA MILITAR - CPM ROMULO GALVAO</v>
          </cell>
        </row>
        <row r="164">
          <cell r="C164">
            <v>1169221</v>
          </cell>
          <cell r="D164">
            <v>29301882</v>
          </cell>
          <cell r="E164" t="str">
            <v>COLEGIO EST DE TEMPO INTEGRAL PROF CARMELITA ANGELA SOUZA OLIVEIRA</v>
          </cell>
        </row>
        <row r="165">
          <cell r="C165">
            <v>1178145</v>
          </cell>
          <cell r="D165">
            <v>29442079</v>
          </cell>
          <cell r="E165" t="str">
            <v>COLEGIO ESTADUAL DE SALOBRINHO</v>
          </cell>
        </row>
        <row r="166">
          <cell r="C166">
            <v>1176424</v>
          </cell>
          <cell r="D166">
            <v>29386284</v>
          </cell>
          <cell r="E166" t="str">
            <v>COLEGIO ESTADUAL DE TEMPO INTEGRAL JORGE AMADO</v>
          </cell>
        </row>
        <row r="167">
          <cell r="C167">
            <v>1159838</v>
          </cell>
          <cell r="D167">
            <v>29302293</v>
          </cell>
          <cell r="E167" t="str">
            <v>COLEGIO ESTADUAL DE TEMPO INTEGRAL PROF CARLOS ROBERTO ARLEO BARBOSA</v>
          </cell>
        </row>
        <row r="168">
          <cell r="C168">
            <v>1111436</v>
          </cell>
          <cell r="D168">
            <v>29303125</v>
          </cell>
          <cell r="E168" t="str">
            <v>COLEGIO ESTADUAL DO CAMPO JORGE CALMON</v>
          </cell>
        </row>
        <row r="169">
          <cell r="C169">
            <v>1111126</v>
          </cell>
          <cell r="D169">
            <v>29302269</v>
          </cell>
          <cell r="E169" t="str">
            <v>COLEGIO ESTADUAL DO IGUAPE</v>
          </cell>
        </row>
        <row r="170">
          <cell r="C170">
            <v>1179628</v>
          </cell>
          <cell r="D170">
            <v>29473101</v>
          </cell>
          <cell r="E170" t="str">
            <v>COLEGIO ESTADUAL INDIGENA TUPINAMBA AMOTARA</v>
          </cell>
        </row>
        <row r="171">
          <cell r="C171">
            <v>1179824</v>
          </cell>
          <cell r="D171">
            <v>44436</v>
          </cell>
          <cell r="E171" t="str">
            <v>COLEGIO ESTADUAL INDIGENA TUPINAMBA ARAMARI</v>
          </cell>
        </row>
        <row r="172">
          <cell r="C172">
            <v>1179275</v>
          </cell>
          <cell r="D172">
            <v>29462266</v>
          </cell>
          <cell r="E172" t="str">
            <v>COLEGIO ESTADUAL INDIGENA TUPINAMBA DE ACUIPE DE BAIXO</v>
          </cell>
        </row>
        <row r="173">
          <cell r="C173">
            <v>1178075</v>
          </cell>
          <cell r="D173">
            <v>29431298</v>
          </cell>
          <cell r="E173" t="str">
            <v>COLEGIO ESTADUAL INDIGENA TUPINAMBA DE OLIVENCA</v>
          </cell>
        </row>
        <row r="174">
          <cell r="C174">
            <v>1176675</v>
          </cell>
          <cell r="D174">
            <v>29406889</v>
          </cell>
          <cell r="E174" t="str">
            <v>COLEGIO ESTADUAL PROFESSOR FABIO ARARIPE GOULART</v>
          </cell>
        </row>
        <row r="175">
          <cell r="C175">
            <v>1179622</v>
          </cell>
          <cell r="D175">
            <v>29473160</v>
          </cell>
          <cell r="E175" t="str">
            <v>ESCOLA ESTADUAL INDIGENA TUPINAMBA DE ABAETE</v>
          </cell>
        </row>
        <row r="176">
          <cell r="C176">
            <v>1146698</v>
          </cell>
          <cell r="D176">
            <v>29305373</v>
          </cell>
          <cell r="E176" t="str">
            <v>CENTRO DE APOIO PEDAGOGICO ESPECIALIZADO - GRAPIUNA</v>
          </cell>
        </row>
        <row r="177">
          <cell r="C177">
            <v>1112092</v>
          </cell>
          <cell r="D177">
            <v>29304377</v>
          </cell>
          <cell r="E177" t="str">
            <v>CENTRO ESTADUAL DE EDUCACAO PROFISSIONAL EM BIOTECNOLOGIA E SAUDE</v>
          </cell>
        </row>
        <row r="178">
          <cell r="C178">
            <v>1112211</v>
          </cell>
          <cell r="D178">
            <v>29304237</v>
          </cell>
          <cell r="E178" t="str">
            <v>COLEGIO DA POLICIA MILITAR - CPM ANTONIO CARLOS MAGALHAES</v>
          </cell>
        </row>
        <row r="179">
          <cell r="C179">
            <v>1112009</v>
          </cell>
          <cell r="D179">
            <v>29306230</v>
          </cell>
          <cell r="E179" t="str">
            <v>COLEGIO ESTADUAL ADONIAS FILHO</v>
          </cell>
        </row>
        <row r="180">
          <cell r="C180">
            <v>1112149</v>
          </cell>
          <cell r="D180">
            <v>29304296</v>
          </cell>
          <cell r="E180" t="str">
            <v>COLEGIO ESTADUAL DE TEMPO INTEGRAL OSCAR MARINHO FALCAO</v>
          </cell>
        </row>
        <row r="181">
          <cell r="C181">
            <v>1111940</v>
          </cell>
          <cell r="D181">
            <v>29306264</v>
          </cell>
          <cell r="E181" t="str">
            <v>COLEGIO ESTADUAL INACIO TOSTA FILHO</v>
          </cell>
        </row>
        <row r="182">
          <cell r="C182">
            <v>1111738</v>
          </cell>
          <cell r="D182">
            <v>29306205</v>
          </cell>
          <cell r="E182" t="str">
            <v>COLEGIO ESTADUAL PROFESSOR ADEUM HILARIO SAUER</v>
          </cell>
        </row>
        <row r="183">
          <cell r="C183">
            <v>1112084</v>
          </cell>
          <cell r="D183">
            <v>29304776</v>
          </cell>
          <cell r="E183" t="str">
            <v>COLEGIO ESTADUAL VALDELICE SOARES PINHEIRO</v>
          </cell>
        </row>
        <row r="184">
          <cell r="C184">
            <v>1177091</v>
          </cell>
          <cell r="D184">
            <v>29424020</v>
          </cell>
          <cell r="E184" t="str">
            <v>COLEGIO MODELO LUIS EDUARDO MAGALHAES</v>
          </cell>
        </row>
        <row r="185">
          <cell r="C185">
            <v>1176081</v>
          </cell>
          <cell r="D185">
            <v>29305390</v>
          </cell>
          <cell r="E185" t="str">
            <v>COMPLEXO INTEGRADO DE EDUC BASICA PROFIS E TECNOLOGICA DE ITABUNA</v>
          </cell>
        </row>
        <row r="186">
          <cell r="C186">
            <v>1111347</v>
          </cell>
          <cell r="D186">
            <v>29306760</v>
          </cell>
          <cell r="E186" t="str">
            <v>COLEGIO ESTADUAL DE TEMPO INTEGRAL AURELINO LEAL</v>
          </cell>
        </row>
        <row r="187">
          <cell r="C187">
            <v>1178751</v>
          </cell>
          <cell r="D187">
            <v>29449219</v>
          </cell>
          <cell r="E187" t="str">
            <v>COLEGIO ESTADUAL DO CAMPO PROFESSORA LUCIA MARIA BATISTA DA SILVA</v>
          </cell>
        </row>
        <row r="188">
          <cell r="C188">
            <v>1112262</v>
          </cell>
          <cell r="D188">
            <v>29308046</v>
          </cell>
          <cell r="E188" t="str">
            <v>COLEGIO ESTADUAL DE TEMPO INTEGRAL CORDEIRO DE MIRANDA</v>
          </cell>
        </row>
        <row r="189">
          <cell r="C189">
            <v>1112408</v>
          </cell>
          <cell r="D189">
            <v>29308747</v>
          </cell>
          <cell r="E189" t="str">
            <v>COLEGIO ESTADUAL DE TEMPO INTEGRAL DE ITAJUIPE</v>
          </cell>
        </row>
        <row r="190">
          <cell r="C190">
            <v>1158688</v>
          </cell>
          <cell r="D190">
            <v>29309425</v>
          </cell>
          <cell r="E190" t="str">
            <v>COLEGIO ESTADUAL DE TEMPO INTEGRAL DOM PAULO LOPES DE FARIA</v>
          </cell>
        </row>
        <row r="191">
          <cell r="C191">
            <v>1112602</v>
          </cell>
          <cell r="D191">
            <v>29310512</v>
          </cell>
          <cell r="E191" t="str">
            <v>COLEGIO EST DE TEMPO INTEGRAL PROF ANTONIO MARCOS SANTOS ESTEVES</v>
          </cell>
        </row>
        <row r="192">
          <cell r="C192">
            <v>1159277</v>
          </cell>
          <cell r="D192">
            <v>29310660</v>
          </cell>
          <cell r="E192" t="str">
            <v>COLEGIO ESTADUAL DE TEMPO INTEGRAL AMELIA AMADO</v>
          </cell>
        </row>
        <row r="193">
          <cell r="C193">
            <v>1159668</v>
          </cell>
          <cell r="D193">
            <v>29288142</v>
          </cell>
          <cell r="E193" t="str">
            <v>CENTRO TERRITORIAL DE EDUCAÇÃO PROFISSIONAL DO LITORAL SUL</v>
          </cell>
        </row>
        <row r="194">
          <cell r="C194">
            <v>1179678</v>
          </cell>
          <cell r="D194">
            <v>29477492</v>
          </cell>
          <cell r="E194" t="str">
            <v>COLEGIO ESTADUAL ANTONIO EDUARDO RIBEIRO ROCHA</v>
          </cell>
        </row>
        <row r="195">
          <cell r="C195">
            <v>1159641</v>
          </cell>
          <cell r="D195">
            <v>29288150</v>
          </cell>
          <cell r="E195" t="str">
            <v>COLEGIO ESTADUAL DO CAMPO CLEMENTE MARIANI</v>
          </cell>
        </row>
        <row r="196">
          <cell r="C196">
            <v>1159587</v>
          </cell>
          <cell r="D196">
            <v>29311497</v>
          </cell>
          <cell r="E196" t="str">
            <v>COLEGIO ESTADUAL CAROLINA SEVERIANO RIBEIRO</v>
          </cell>
        </row>
        <row r="197">
          <cell r="C197">
            <v>1159617</v>
          </cell>
          <cell r="D197">
            <v>29311500</v>
          </cell>
          <cell r="E197" t="str">
            <v>COLEGIO ESTADUAL DE TEMPO INTEGRAL PROFESSORA MARILENA SENA LOUREIRO</v>
          </cell>
        </row>
        <row r="198">
          <cell r="C198">
            <v>1177011</v>
          </cell>
          <cell r="D198">
            <v>29407044</v>
          </cell>
          <cell r="E198" t="str">
            <v>COLEGIO ESTADUAL DA ALDEIA INDIGENA CARAMURU PARAGUACU</v>
          </cell>
        </row>
        <row r="199">
          <cell r="C199">
            <v>1177077</v>
          </cell>
          <cell r="D199">
            <v>29406897</v>
          </cell>
          <cell r="E199" t="str">
            <v>COLEGIO ESTADUAL GERSON DE SOUZA MELO PATAXO</v>
          </cell>
        </row>
        <row r="200">
          <cell r="C200">
            <v>1177004</v>
          </cell>
          <cell r="D200">
            <v>29406668</v>
          </cell>
          <cell r="E200" t="str">
            <v>COLEGIO ESTADUAL JORGE AMADO</v>
          </cell>
        </row>
        <row r="201">
          <cell r="C201">
            <v>1170912</v>
          </cell>
          <cell r="D201">
            <v>29313171</v>
          </cell>
          <cell r="E201" t="str">
            <v>COLEGIO ESTADUAL 13 DE JUNHO</v>
          </cell>
        </row>
        <row r="202">
          <cell r="C202">
            <v>1112777</v>
          </cell>
          <cell r="D202">
            <v>29313848</v>
          </cell>
          <cell r="E202" t="str">
            <v>COLEGIO ESTADUAL DE TEMPO INTEGRAL OCTACILIO MANOEL GOMES</v>
          </cell>
        </row>
        <row r="203">
          <cell r="C203">
            <v>1139136</v>
          </cell>
          <cell r="D203">
            <v>29315492</v>
          </cell>
          <cell r="E203" t="str">
            <v>COLEGIO ESTADUAL MENANDRO MINAHIM</v>
          </cell>
        </row>
        <row r="204">
          <cell r="C204">
            <v>1159790</v>
          </cell>
          <cell r="D204">
            <v>29316260</v>
          </cell>
          <cell r="E204" t="str">
            <v>COLEGIO ESTADUAL DE TEMPO INTEGRAL CARNEIRO RIBEIRO</v>
          </cell>
        </row>
        <row r="205">
          <cell r="C205">
            <v>1179595</v>
          </cell>
          <cell r="D205">
            <v>29470358</v>
          </cell>
          <cell r="E205" t="str">
            <v>COLEGIO ESTADUAL DO CAMPO DE TEMPO INTEGRAL DE SERRA GRANDE</v>
          </cell>
        </row>
        <row r="206">
          <cell r="C206">
            <v>1108966</v>
          </cell>
          <cell r="D206">
            <v>29161770</v>
          </cell>
          <cell r="E206" t="str">
            <v>COLEGIO ESTADUAL DE TEMPO INTEGRAL PROFESSOR ROCHA PITA</v>
          </cell>
        </row>
        <row r="207">
          <cell r="C207">
            <v>1142862</v>
          </cell>
          <cell r="D207">
            <v>29285534</v>
          </cell>
          <cell r="E207" t="str">
            <v>COLEGIO ESTADUAL CANDIDO MEIRELES</v>
          </cell>
        </row>
        <row r="208">
          <cell r="C208">
            <v>1110049</v>
          </cell>
          <cell r="D208">
            <v>29285801</v>
          </cell>
          <cell r="E208" t="str">
            <v>COLEGIO ESTADUAL DE TEMPO INTEGRAL LUIZ ROGERIO DE SOUZA</v>
          </cell>
        </row>
        <row r="209">
          <cell r="C209">
            <v>1110111</v>
          </cell>
          <cell r="D209">
            <v>29299063</v>
          </cell>
          <cell r="E209" t="str">
            <v>CENTRO TERRITORIAL DE EDUCAÇÃO PROFISSIONAL DO BAIXO SUL</v>
          </cell>
        </row>
        <row r="210">
          <cell r="C210">
            <v>1109814</v>
          </cell>
          <cell r="D210">
            <v>29298954</v>
          </cell>
          <cell r="E210" t="str">
            <v>COLEGIO ESTADUAL DE TEMPO INTEGRAL DE GANDU</v>
          </cell>
        </row>
        <row r="211">
          <cell r="C211">
            <v>1179796</v>
          </cell>
          <cell r="D211">
            <v>29299063</v>
          </cell>
          <cell r="E211" t="str">
            <v>POLO EAD UAB DE GANDU</v>
          </cell>
        </row>
        <row r="212">
          <cell r="C212">
            <v>1179138</v>
          </cell>
          <cell r="D212">
            <v>29448816</v>
          </cell>
          <cell r="E212" t="str">
            <v>COLEGIO ESTADUAL ANDRELINA EUFRAZIA DE JESUS REIS</v>
          </cell>
        </row>
        <row r="213">
          <cell r="C213">
            <v>1178010</v>
          </cell>
          <cell r="D213">
            <v>29423503</v>
          </cell>
          <cell r="E213" t="str">
            <v>COLEGIO ESTADUAL PAULO CESAR DA NOVA ALMEIDA</v>
          </cell>
        </row>
        <row r="214">
          <cell r="C214">
            <v>1178082</v>
          </cell>
          <cell r="D214">
            <v>29429269</v>
          </cell>
          <cell r="E214" t="str">
            <v>COLEGIO ESTADUAL PROFESSOR NEILTON LIMA MOREIRA</v>
          </cell>
        </row>
        <row r="215">
          <cell r="C215">
            <v>1110251</v>
          </cell>
          <cell r="D215">
            <v>29287235</v>
          </cell>
          <cell r="E215" t="str">
            <v>COLEGIO ESTADUAL IDELZITO ELOY DE ABREU</v>
          </cell>
        </row>
        <row r="216">
          <cell r="C216">
            <v>1109229</v>
          </cell>
          <cell r="D216">
            <v>29166829</v>
          </cell>
          <cell r="E216" t="str">
            <v>COLEGIO ESTADUAL DE TEMPO INTEGRAL DOUTOR ARISTIDES MALTEZ</v>
          </cell>
        </row>
        <row r="217">
          <cell r="C217">
            <v>1110499</v>
          </cell>
          <cell r="D217">
            <v>29288339</v>
          </cell>
          <cell r="E217" t="str">
            <v>COLEGIO ESTADUAL DE TEMPO INTEGRAL ADELAIDE SOUZA</v>
          </cell>
        </row>
        <row r="218">
          <cell r="C218">
            <v>1158270</v>
          </cell>
          <cell r="D218">
            <v>29289270</v>
          </cell>
          <cell r="E218" t="str">
            <v>COLEGIO ESTADUAL LUIS NAVARRO DE BRITO</v>
          </cell>
        </row>
        <row r="219">
          <cell r="C219">
            <v>1178081</v>
          </cell>
          <cell r="D219">
            <v>29431719</v>
          </cell>
          <cell r="E219" t="str">
            <v>COLEGIO ESTADUAL DE TEMPO INTEGRAL MARIA XAVIER DE ANDRADE REIS</v>
          </cell>
        </row>
        <row r="220">
          <cell r="C220">
            <v>1117396</v>
          </cell>
          <cell r="D220">
            <v>29290678</v>
          </cell>
          <cell r="E220" t="str">
            <v>COLEGIO ESTADUAL DE TEMPO INTEGRAL ESTELA ALELUIA GUIMARAES</v>
          </cell>
        </row>
        <row r="221">
          <cell r="C221">
            <v>1110677</v>
          </cell>
          <cell r="D221">
            <v>29313325</v>
          </cell>
          <cell r="E221" t="str">
            <v>COLEGIO ESTADUAL DE TEMPO INTEGRAL LIBIA TINOCO MELO</v>
          </cell>
        </row>
        <row r="222">
          <cell r="C222">
            <v>1179284</v>
          </cell>
          <cell r="D222">
            <v>29460930</v>
          </cell>
          <cell r="E222" t="str">
            <v>CENT.REG.DE ENS.MEDIO COM INTERMEDIACAO TEC.-CEMIT DO BAIXO SUL</v>
          </cell>
        </row>
        <row r="223">
          <cell r="C223">
            <v>1179786</v>
          </cell>
          <cell r="D223">
            <v>44173</v>
          </cell>
          <cell r="E223" t="str">
            <v>CENTRO DE APOIO PEDAGOGICO ESPECIALIZADO - CAPE VALENCA</v>
          </cell>
        </row>
        <row r="224">
          <cell r="C224">
            <v>1111070</v>
          </cell>
          <cell r="D224">
            <v>29290732</v>
          </cell>
          <cell r="E224" t="str">
            <v>CENTRO ESTADUAL DE EDUCACAO PROFISSIONAL DA COSTA DO DENDE</v>
          </cell>
        </row>
        <row r="225">
          <cell r="C225">
            <v>1179139</v>
          </cell>
          <cell r="D225">
            <v>29456460</v>
          </cell>
          <cell r="E225" t="str">
            <v>COLEGIO ESTADUAL DO CAMPO HERMINIO MANOEL DE JESUS</v>
          </cell>
        </row>
        <row r="226">
          <cell r="C226">
            <v>1111045</v>
          </cell>
          <cell r="D226">
            <v>29290791</v>
          </cell>
          <cell r="E226" t="str">
            <v>COLEGIO ESTADUAL GENTIL PARAISO MARTINS</v>
          </cell>
        </row>
        <row r="227">
          <cell r="C227">
            <v>1178011</v>
          </cell>
          <cell r="D227">
            <v>29426502</v>
          </cell>
          <cell r="E227" t="str">
            <v>COLEGIO ESTADUAL JOAO CARDOSO DOS SANTOS</v>
          </cell>
        </row>
        <row r="228">
          <cell r="C228">
            <v>1179116</v>
          </cell>
          <cell r="D228">
            <v>29460549</v>
          </cell>
          <cell r="E228" t="str">
            <v>COLEGIO ESTADUAL ONILDO RAIMUNDO CRISTO</v>
          </cell>
        </row>
        <row r="229">
          <cell r="C229">
            <v>1179311</v>
          </cell>
          <cell r="D229">
            <v>29460646</v>
          </cell>
          <cell r="E229" t="str">
            <v>COLEGIO ESTADUAL QUILOMBOLA BERNARDO BISPO DOS SANTOS</v>
          </cell>
        </row>
        <row r="230">
          <cell r="C230">
            <v>1110685</v>
          </cell>
          <cell r="D230">
            <v>29317134</v>
          </cell>
          <cell r="E230" t="str">
            <v>COLEGIO ESTADUAL NAIR LOPES JENKINS</v>
          </cell>
        </row>
        <row r="231">
          <cell r="C231">
            <v>1178090</v>
          </cell>
          <cell r="D231">
            <v>29433746</v>
          </cell>
          <cell r="E231" t="str">
            <v>COLEGIO ESTADUAL ERALDO TINOCO</v>
          </cell>
        </row>
        <row r="232">
          <cell r="C232">
            <v>1179279</v>
          </cell>
          <cell r="D232">
            <v>29459010</v>
          </cell>
          <cell r="E232" t="str">
            <v>COLEGIO ESTADUAL EUNICE JERONIMO DE OLIVEIRA</v>
          </cell>
        </row>
        <row r="233">
          <cell r="C233">
            <v>1113102</v>
          </cell>
          <cell r="D233">
            <v>29317789</v>
          </cell>
          <cell r="E233" t="str">
            <v>COLEGIO POLIVALENTE DE CARAVELAS</v>
          </cell>
        </row>
        <row r="234">
          <cell r="C234">
            <v>1178216</v>
          </cell>
          <cell r="D234">
            <v>29444993</v>
          </cell>
          <cell r="E234" t="str">
            <v>COLEGIO ESTADUAL PROFESSOR PAULO FREIRE</v>
          </cell>
        </row>
        <row r="235">
          <cell r="C235">
            <v>1178109</v>
          </cell>
          <cell r="D235">
            <v>29446651</v>
          </cell>
          <cell r="E235" t="str">
            <v>COLEGIO ESTADUAL PROFESSORA AURIVALDINA JOAZEIRO</v>
          </cell>
        </row>
        <row r="236">
          <cell r="C236">
            <v>1176400</v>
          </cell>
          <cell r="D236">
            <v>29370485</v>
          </cell>
          <cell r="E236" t="str">
            <v>COLEGIO ESTADUAL PROFESSORA MARIA DO CARMO MARQUES DE FREITAS</v>
          </cell>
        </row>
        <row r="237">
          <cell r="C237">
            <v>1179481</v>
          </cell>
          <cell r="D237">
            <v>29469066</v>
          </cell>
          <cell r="E237" t="str">
            <v>COMPLEXO INTEGRADO DE EDUC BASICA PROFIS E TECNOLOGICA DE ITAMARAJU</v>
          </cell>
        </row>
        <row r="238">
          <cell r="C238">
            <v>1113200</v>
          </cell>
          <cell r="D238">
            <v>29322480</v>
          </cell>
          <cell r="E238" t="str">
            <v>COLEGIO POLIVALENTE DE ITANHEM</v>
          </cell>
        </row>
        <row r="239">
          <cell r="C239">
            <v>1170157</v>
          </cell>
          <cell r="D239">
            <v>29323800</v>
          </cell>
          <cell r="E239" t="str">
            <v>COLEGIO EST DE TEMPO INTEGRAL PROF MARIA EDITE VIEIRA GUSMAO</v>
          </cell>
        </row>
        <row r="240">
          <cell r="C240">
            <v>1157525</v>
          </cell>
          <cell r="D240">
            <v>29323967</v>
          </cell>
          <cell r="E240" t="str">
            <v>COLEGIO ESTADUAL PROFESSORA NEIDE SOARES BORGES</v>
          </cell>
        </row>
        <row r="241">
          <cell r="C241">
            <v>1179661</v>
          </cell>
          <cell r="D241">
            <v>29474272</v>
          </cell>
          <cell r="E241" t="str">
            <v>CENTRO TERRITORIAL DE EDUCACAO PROFISSIONAL DE MEDEIROS NETO</v>
          </cell>
        </row>
        <row r="242">
          <cell r="C242">
            <v>1157746</v>
          </cell>
          <cell r="D242">
            <v>29325099</v>
          </cell>
          <cell r="E242" t="str">
            <v>COLEGIO ESTADUAL DE TEMPO INTEGRAL JACI FERREIRA DOS SANTOS</v>
          </cell>
        </row>
        <row r="243">
          <cell r="C243">
            <v>1178427</v>
          </cell>
          <cell r="D243">
            <v>29399246</v>
          </cell>
          <cell r="E243" t="str">
            <v>COLEGIO ESTADUAL DO CAMPO ALCIDES AFONSO DE SOUZA</v>
          </cell>
        </row>
        <row r="244">
          <cell r="C244">
            <v>1178093</v>
          </cell>
          <cell r="D244">
            <v>29433843</v>
          </cell>
          <cell r="E244" t="str">
            <v>COLEGIO ESTADUAL INTEGRACAO</v>
          </cell>
        </row>
        <row r="245">
          <cell r="C245">
            <v>1113579</v>
          </cell>
          <cell r="D245">
            <v>29628610</v>
          </cell>
          <cell r="E245" t="str">
            <v>COLEGIO ESTADUAL PROFESSORA GERALDA MARIA CRISTINA BRITO</v>
          </cell>
        </row>
        <row r="246">
          <cell r="C246">
            <v>1136480</v>
          </cell>
          <cell r="D246">
            <v>29325803</v>
          </cell>
          <cell r="E246" t="str">
            <v>COLEGIO ESTADUAL PROFESSORA JANE ASSIS PEIXOTO</v>
          </cell>
        </row>
        <row r="247">
          <cell r="C247">
            <v>1178036</v>
          </cell>
          <cell r="D247">
            <v>29425719</v>
          </cell>
          <cell r="E247" t="str">
            <v>COMPLEXO INTEGRADO DE EDUCACAO BASICA, PROFIS E TECNOLOG. CHICO MENDES</v>
          </cell>
        </row>
        <row r="248">
          <cell r="C248">
            <v>1178127</v>
          </cell>
          <cell r="D248">
            <v>29327059</v>
          </cell>
          <cell r="E248" t="str">
            <v>COLEGIO ESTADUAL INDIGENA DE CORUMBAUZINHO</v>
          </cell>
        </row>
        <row r="249">
          <cell r="C249">
            <v>1113749</v>
          </cell>
          <cell r="D249">
            <v>29327202</v>
          </cell>
          <cell r="E249" t="str">
            <v>COLEGIO ESTADUAL DE TEMPO INTEGRAL HOMERO PIRES</v>
          </cell>
        </row>
        <row r="250">
          <cell r="C250">
            <v>1179686</v>
          </cell>
          <cell r="D250">
            <v>29477220</v>
          </cell>
          <cell r="E250" t="str">
            <v>COLEGIO ESTADUAL DO CAMPO ANDERSON FRANCA</v>
          </cell>
        </row>
        <row r="251">
          <cell r="C251">
            <v>1178182</v>
          </cell>
          <cell r="D251">
            <v>29440530</v>
          </cell>
          <cell r="E251" t="str">
            <v>COLEGIO ESTADUAL DO CAMPO VINTE E CINCO DE JULHO</v>
          </cell>
        </row>
        <row r="252">
          <cell r="C252">
            <v>1179452</v>
          </cell>
          <cell r="D252">
            <v>29467551</v>
          </cell>
          <cell r="E252" t="str">
            <v>COLEGIO ESTADUAL INDIGENA AKSA PATAXO</v>
          </cell>
        </row>
        <row r="253">
          <cell r="C253">
            <v>1178128</v>
          </cell>
          <cell r="D253">
            <v>29327229</v>
          </cell>
          <cell r="E253" t="str">
            <v>COLEGIO ESTADUAL INDIGENA BOM JESUS</v>
          </cell>
        </row>
        <row r="254">
          <cell r="C254">
            <v>1178223</v>
          </cell>
          <cell r="D254">
            <v>29445213</v>
          </cell>
          <cell r="E254" t="str">
            <v>COLEGIO ESTADUAL INDIGENA KIJETXAWE ZABELE</v>
          </cell>
        </row>
        <row r="255">
          <cell r="C255">
            <v>1179368</v>
          </cell>
          <cell r="D255">
            <v>29464390</v>
          </cell>
          <cell r="E255" t="str">
            <v>COLEGIO ESTADUAL INDIGENA TANARA PATAXO PEQUI/GURITA</v>
          </cell>
        </row>
        <row r="256">
          <cell r="C256">
            <v>1179453</v>
          </cell>
          <cell r="D256">
            <v>29467624</v>
          </cell>
          <cell r="E256" t="str">
            <v>COLEGIO ESTADUAL INDIGENA TAWA</v>
          </cell>
        </row>
        <row r="257">
          <cell r="C257">
            <v>1179713</v>
          </cell>
          <cell r="D257">
            <v>29483247</v>
          </cell>
          <cell r="E257" t="str">
            <v>CENTRO REGIONAL DE ENS MEDIO COM INTERM TECNOLOGICA -CEMIT EXTREMO SUL</v>
          </cell>
        </row>
        <row r="258">
          <cell r="C258">
            <v>1176425</v>
          </cell>
          <cell r="D258">
            <v>29389631</v>
          </cell>
          <cell r="E258" t="str">
            <v>CENTRO TERRITORIAL DE EDUCACAO PROFISSIONAL DO EXTREMO SUL</v>
          </cell>
        </row>
        <row r="259">
          <cell r="C259">
            <v>1113803</v>
          </cell>
          <cell r="D259">
            <v>29328349</v>
          </cell>
          <cell r="E259" t="str">
            <v>COLEGIO DA POLICIA MILITAR - CPM ANISIO TEIXEIRA</v>
          </cell>
        </row>
        <row r="260">
          <cell r="C260">
            <v>1113846</v>
          </cell>
          <cell r="D260">
            <v>29327792</v>
          </cell>
          <cell r="E260" t="str">
            <v>COLEGIO ESTADUAL DE TEMPO INTEGRAL RUY BARBOSA</v>
          </cell>
        </row>
        <row r="261">
          <cell r="C261">
            <v>1113684</v>
          </cell>
          <cell r="D261">
            <v>29327911</v>
          </cell>
          <cell r="E261" t="str">
            <v>COLEGIO ESTADUAL HENRIQUE BRITO</v>
          </cell>
        </row>
        <row r="262">
          <cell r="C262">
            <v>1176217</v>
          </cell>
          <cell r="D262">
            <v>29368219</v>
          </cell>
          <cell r="E262" t="str">
            <v>COLEGIO ESTADUAL MACHADO DE ASSIS</v>
          </cell>
        </row>
        <row r="263">
          <cell r="C263">
            <v>1176218</v>
          </cell>
          <cell r="D263">
            <v>29327695</v>
          </cell>
          <cell r="E263" t="str">
            <v>COLEGIO ESTADUAL PROFESSOR ROMULO GALVAO</v>
          </cell>
        </row>
        <row r="264">
          <cell r="C264">
            <v>1176142</v>
          </cell>
          <cell r="D264">
            <v>29330041</v>
          </cell>
          <cell r="E264" t="str">
            <v>COLEGIO ESTADUAL FRANCISCO SILVA PASSOS</v>
          </cell>
        </row>
        <row r="265">
          <cell r="C265">
            <v>1178272</v>
          </cell>
          <cell r="D265">
            <v>29903726</v>
          </cell>
          <cell r="E265" t="str">
            <v>COLEGIO ESTADUAL ODILIO ALVES NETO</v>
          </cell>
        </row>
        <row r="266">
          <cell r="C266">
            <v>1118449</v>
          </cell>
          <cell r="D266">
            <v>29270545</v>
          </cell>
          <cell r="E266" t="str">
            <v>COLEGIO ESTADUAL GELASIO ALVES DOS SANTOS</v>
          </cell>
        </row>
        <row r="267">
          <cell r="C267">
            <v>1118511</v>
          </cell>
          <cell r="D267">
            <v>29297974</v>
          </cell>
          <cell r="E267" t="str">
            <v>CENTRO EDUCACIONAL MONTEIRO LOBATO</v>
          </cell>
        </row>
        <row r="268">
          <cell r="C268">
            <v>1118546</v>
          </cell>
          <cell r="D268">
            <v>29272696</v>
          </cell>
          <cell r="E268" t="str">
            <v>COLEGIO ESTADUAL DE TEMPO INTEGRAL PAULO FREIRE</v>
          </cell>
        </row>
        <row r="269">
          <cell r="C269">
            <v>1118619</v>
          </cell>
          <cell r="D269">
            <v>29272947</v>
          </cell>
          <cell r="E269" t="str">
            <v>COLEGIO ESTADUAL DE TEMPO INTEGRAL MARIA ODILIA TEIXEIRA</v>
          </cell>
        </row>
        <row r="270">
          <cell r="C270">
            <v>1118791</v>
          </cell>
          <cell r="D270">
            <v>29282055</v>
          </cell>
          <cell r="E270" t="str">
            <v>COLEGIO ESTADUAL DE TEMPO INTEGRAL DE ITAMBE</v>
          </cell>
        </row>
        <row r="271">
          <cell r="C271">
            <v>1118899</v>
          </cell>
          <cell r="D271">
            <v>29282608</v>
          </cell>
          <cell r="E271" t="str">
            <v>COLEGIO ESTADUAL DE TEMPO INTEGRAL ALFREDO DUTRA</v>
          </cell>
        </row>
        <row r="272">
          <cell r="C272">
            <v>1176427</v>
          </cell>
          <cell r="D272">
            <v>29394341</v>
          </cell>
          <cell r="E272" t="str">
            <v>COLEGIO MODELO LUIS EDUARDO MAGALHAES</v>
          </cell>
        </row>
        <row r="273">
          <cell r="C273">
            <v>1119119</v>
          </cell>
          <cell r="D273">
            <v>29282977</v>
          </cell>
          <cell r="E273" t="str">
            <v>COLEGIO POLIVALENTE DE ITAPETINGA</v>
          </cell>
        </row>
        <row r="274">
          <cell r="C274">
            <v>1166613</v>
          </cell>
          <cell r="D274">
            <v>29283230</v>
          </cell>
          <cell r="E274" t="str">
            <v>COLEGIO ESTADUAL DE TEMPO INTEGRAL ADINALIA PEREIRA DE ARAUJO</v>
          </cell>
        </row>
        <row r="275">
          <cell r="C275">
            <v>1119283</v>
          </cell>
          <cell r="D275">
            <v>29283647</v>
          </cell>
          <cell r="E275" t="str">
            <v>CETEP DO MEDIO SUDOESTE DA BAHIA EURIDES EVANGELISTA PINTO</v>
          </cell>
        </row>
        <row r="276">
          <cell r="C276">
            <v>1178120</v>
          </cell>
          <cell r="D276">
            <v>29437172</v>
          </cell>
          <cell r="E276" t="str">
            <v>COLEGIO ESTADUAL EDSON OLIVEIRA</v>
          </cell>
        </row>
        <row r="277">
          <cell r="C277">
            <v>1119380</v>
          </cell>
          <cell r="D277">
            <v>29284104</v>
          </cell>
          <cell r="E277" t="str">
            <v>COLEGIO ESTADUAL DE TEMPO INTEGRAL SAO PEDRO</v>
          </cell>
        </row>
        <row r="278">
          <cell r="C278">
            <v>1178270</v>
          </cell>
          <cell r="D278">
            <v>29466008</v>
          </cell>
          <cell r="E278" t="str">
            <v>COLEGIO ESTADUAL ALTAIR ALMEIDA MEIRA</v>
          </cell>
        </row>
        <row r="279">
          <cell r="C279">
            <v>1118830</v>
          </cell>
          <cell r="D279">
            <v>29437830</v>
          </cell>
          <cell r="E279" t="str">
            <v>COLEGIO ESTADUAL DE TEMPO INTEGRAL FLORESTAL</v>
          </cell>
        </row>
        <row r="280">
          <cell r="C280">
            <v>1118872</v>
          </cell>
          <cell r="D280">
            <v>29284767</v>
          </cell>
          <cell r="E280" t="str">
            <v>COLEGIO ESTADUAL DE TEMPO INTEGRAL ANISIO TEIXEIRA</v>
          </cell>
        </row>
        <row r="281">
          <cell r="C281">
            <v>1112785</v>
          </cell>
          <cell r="D281">
            <v>29312469</v>
          </cell>
          <cell r="E281" t="str">
            <v>COLEGIO EST DE TEMPO INTEGRAL PROF MARIA DA CONCEICAO SOBRINHO MIRANDA</v>
          </cell>
        </row>
        <row r="282">
          <cell r="C282">
            <v>1179787</v>
          </cell>
          <cell r="D282">
            <v>29488710</v>
          </cell>
          <cell r="E282" t="str">
            <v>CENTRO DE APOIO PEDAGOGICO ESPECIALIZADO - CAPE AMARGOSA</v>
          </cell>
        </row>
        <row r="283">
          <cell r="C283">
            <v>1167180</v>
          </cell>
          <cell r="D283">
            <v>29223016</v>
          </cell>
          <cell r="E283" t="str">
            <v>CENTRO TERRITORIAL DE EDUCACAO PROFISSIONAL DO VALE DO JIQUIRICA</v>
          </cell>
        </row>
        <row r="284">
          <cell r="C284">
            <v>1179832</v>
          </cell>
          <cell r="D284">
            <v>29222583</v>
          </cell>
          <cell r="E284" t="str">
            <v>COLEGIO ESTADUAL DE TEMPO INTEGRAL DE AMARGOSA</v>
          </cell>
        </row>
        <row r="285">
          <cell r="C285">
            <v>1109199</v>
          </cell>
          <cell r="D285">
            <v>525</v>
          </cell>
          <cell r="E285" t="str">
            <v>COLEGIO ESTADUAL PEDRO CALMON</v>
          </cell>
        </row>
        <row r="286">
          <cell r="C286">
            <v>1145462</v>
          </cell>
          <cell r="D286">
            <v>29222710</v>
          </cell>
          <cell r="E286" t="str">
            <v>COLEGIO ESTADUAL SANTA BERNADETE</v>
          </cell>
        </row>
        <row r="287">
          <cell r="C287">
            <v>1176399</v>
          </cell>
          <cell r="D287">
            <v>29369053</v>
          </cell>
          <cell r="E287" t="str">
            <v>COLEGIO ESTADUAL DE TEMPO INTEGRAL PROFESSORA HELENA SOUZA BISPO</v>
          </cell>
        </row>
        <row r="288">
          <cell r="C288">
            <v>1117175</v>
          </cell>
          <cell r="D288">
            <v>29223687</v>
          </cell>
          <cell r="E288" t="str">
            <v>COLEGIO ESTADUAL DO CAMPO DE TEMPO INTEGRAL DA TERRA DO CAFE</v>
          </cell>
        </row>
        <row r="289">
          <cell r="C289">
            <v>1178045</v>
          </cell>
          <cell r="D289">
            <v>29429129</v>
          </cell>
          <cell r="E289" t="str">
            <v>COLEGIO ESTADUAL DE TEMPO INTEGRAL DE CRAVOLANDIA</v>
          </cell>
        </row>
        <row r="290">
          <cell r="C290">
            <v>1109423</v>
          </cell>
          <cell r="D290">
            <v>29092744</v>
          </cell>
          <cell r="E290" t="str">
            <v>COLEGIO ESTADUAL DEMOCRATICO PROFESSOR ROMULO GALVAO</v>
          </cell>
        </row>
        <row r="291">
          <cell r="C291">
            <v>1176366</v>
          </cell>
          <cell r="D291">
            <v>29340080</v>
          </cell>
          <cell r="E291" t="str">
            <v>COLEGIO ESTADUAL DE TEMPO INTEGRAL PROFESSOR ISAIAS ALEIXO</v>
          </cell>
        </row>
        <row r="292">
          <cell r="C292">
            <v>1119470</v>
          </cell>
          <cell r="D292">
            <v>29226040</v>
          </cell>
          <cell r="E292" t="str">
            <v>COLEGIO ESTADUAL DE TEMPO INTEGRAL JOAO PESSOA</v>
          </cell>
        </row>
        <row r="293">
          <cell r="C293">
            <v>1117566</v>
          </cell>
          <cell r="D293">
            <v>29226147</v>
          </cell>
          <cell r="E293" t="str">
            <v>COLEGIO ESTADUAL DE TEMPO INTEGRAL MARIA CANDIDA DE CASTILHO FONTOURA</v>
          </cell>
        </row>
        <row r="294">
          <cell r="C294">
            <v>1119445</v>
          </cell>
          <cell r="D294">
            <v>29226520</v>
          </cell>
          <cell r="E294" t="str">
            <v>CENTRO EST DE EDUC PROF EM ALIMENTOS E RECURSOS NATURAIS PIO XII</v>
          </cell>
        </row>
        <row r="295">
          <cell r="C295">
            <v>1118023</v>
          </cell>
          <cell r="D295">
            <v>29226864</v>
          </cell>
          <cell r="E295" t="str">
            <v>COLEGIO ESTADUAL DE TEMPO INTEGRAL NOSSA SENHORA AUXILIADORA</v>
          </cell>
        </row>
        <row r="296">
          <cell r="C296">
            <v>1119461</v>
          </cell>
          <cell r="D296">
            <v>29227356</v>
          </cell>
          <cell r="E296" t="str">
            <v>COLEGIO ESTADUAL DO CAMPO VIRGILIO PEREIRA DE ALMEIDA</v>
          </cell>
        </row>
        <row r="297">
          <cell r="C297">
            <v>1110308</v>
          </cell>
          <cell r="D297">
            <v>29229839</v>
          </cell>
          <cell r="E297" t="str">
            <v>COLEGIO ESTADUAL DE TEMPO INTEGRAL JOSE MALTA MAIA</v>
          </cell>
        </row>
        <row r="298">
          <cell r="C298">
            <v>1118066</v>
          </cell>
          <cell r="D298">
            <v>29230985</v>
          </cell>
          <cell r="E298" t="str">
            <v>COLEGIO ESTADUAL DE TEMPO INTEGRAL PROFESSOR ERALDO TINOCO</v>
          </cell>
        </row>
        <row r="299">
          <cell r="C299">
            <v>1178269</v>
          </cell>
          <cell r="D299">
            <v>29447690</v>
          </cell>
          <cell r="E299" t="str">
            <v>COLEGIO ESTADUAL DE TEMPO INTEGRAL RUY JOSE DE ALMEIDA</v>
          </cell>
        </row>
        <row r="300">
          <cell r="C300">
            <v>1166796</v>
          </cell>
          <cell r="D300">
            <v>29231868</v>
          </cell>
          <cell r="E300" t="str">
            <v>COLEGIO ESTADUAL FERNANDO PRESIDIO</v>
          </cell>
        </row>
        <row r="301">
          <cell r="C301">
            <v>1176455</v>
          </cell>
          <cell r="D301">
            <v>29390109</v>
          </cell>
          <cell r="E301" t="str">
            <v>COLEGIO EST DE TEMPO INTEG DE MARACAS IRACY MARLENE DA HORA PASSOS</v>
          </cell>
        </row>
        <row r="302">
          <cell r="C302">
            <v>1179694</v>
          </cell>
          <cell r="D302">
            <v>29479169</v>
          </cell>
          <cell r="E302" t="str">
            <v>COLEGIO ESTADUAL DE MILAGRES</v>
          </cell>
        </row>
        <row r="303">
          <cell r="C303">
            <v>1177069</v>
          </cell>
          <cell r="D303">
            <v>29410452</v>
          </cell>
          <cell r="E303" t="str">
            <v>COLEGIO ESTADUAL DE TEMPO INTEGRAL ANTONIO FELIPE EVANGELISTA NETO</v>
          </cell>
        </row>
        <row r="304">
          <cell r="C304">
            <v>1118414</v>
          </cell>
          <cell r="D304">
            <v>29234450</v>
          </cell>
          <cell r="E304" t="str">
            <v>COLEGIO ESTADUAL DE TEMPO INTEGRAL DE NOVA ITARANA</v>
          </cell>
        </row>
        <row r="305">
          <cell r="C305">
            <v>1166877</v>
          </cell>
          <cell r="D305">
            <v>29234913</v>
          </cell>
          <cell r="E305" t="str">
            <v>COLEGIO ESTADUAL DE TEMPO INTEGRAL MANOEL JOSE DE ANDRADE</v>
          </cell>
        </row>
        <row r="306">
          <cell r="C306">
            <v>1118287</v>
          </cell>
          <cell r="D306">
            <v>29235138</v>
          </cell>
          <cell r="E306" t="str">
            <v>COLEGIO ESTADUAL DE TEMPO INTEGRAL DE SANTA INES</v>
          </cell>
        </row>
        <row r="307">
          <cell r="C307">
            <v>1109563</v>
          </cell>
          <cell r="D307">
            <v>29235260</v>
          </cell>
          <cell r="E307" t="str">
            <v>COLEGIO ESTADUAL DE TEMPO INTEGRAL ALDEMIRO VILAS BOAS</v>
          </cell>
        </row>
        <row r="308">
          <cell r="C308">
            <v>1110529</v>
          </cell>
          <cell r="D308">
            <v>29236550</v>
          </cell>
          <cell r="E308" t="str">
            <v>COLEGIO ESTADUAL DE TEMPO INTEGRAL BALBINO MUNIZ BARRETO</v>
          </cell>
        </row>
        <row r="309">
          <cell r="C309">
            <v>1178278</v>
          </cell>
          <cell r="D309">
            <v>29535808</v>
          </cell>
          <cell r="E309" t="str">
            <v>COLEGIO ESTADUAL DE TEMPO INTEGRAL DOUTOR IVES ORLANDO LOPES DA SILVA</v>
          </cell>
        </row>
        <row r="310">
          <cell r="C310">
            <v>1176454</v>
          </cell>
          <cell r="D310">
            <v>29393353</v>
          </cell>
          <cell r="E310" t="str">
            <v>COLEGIO ESTADUAL LUIS CABRAL</v>
          </cell>
        </row>
        <row r="311">
          <cell r="C311">
            <v>1179687</v>
          </cell>
          <cell r="D311">
            <v>29477441</v>
          </cell>
          <cell r="E311" t="str">
            <v>COLEGIO ESTADUAL DE TEMPO INTEGRAL DE CASA NOVA</v>
          </cell>
        </row>
        <row r="312">
          <cell r="C312">
            <v>1179592</v>
          </cell>
          <cell r="D312">
            <v>29470560</v>
          </cell>
          <cell r="E312" t="str">
            <v>COLEGIO ESTADUAL DO CAMPO AGNALDO ALMEIDA</v>
          </cell>
        </row>
        <row r="313">
          <cell r="C313">
            <v>1179712</v>
          </cell>
          <cell r="D313">
            <v>29485100</v>
          </cell>
          <cell r="E313" t="str">
            <v>COLEGIO ESTADUAL DO CAMPO PROFESSORA MARIA TEREZA BRAGA CABRAL</v>
          </cell>
        </row>
        <row r="314">
          <cell r="C314">
            <v>1161638</v>
          </cell>
          <cell r="D314">
            <v>29023688</v>
          </cell>
          <cell r="E314" t="str">
            <v>CENTRO TERRITORIAL DE EDUCACAO PROFISSIONAL MARIA DE ALMEIDA ARAUJO</v>
          </cell>
        </row>
        <row r="315">
          <cell r="C315">
            <v>1170823</v>
          </cell>
          <cell r="D315">
            <v>29024323</v>
          </cell>
          <cell r="E315" t="str">
            <v>COLEGIO ESTADUAL AGROVILA 08</v>
          </cell>
        </row>
        <row r="316">
          <cell r="C316">
            <v>1161654</v>
          </cell>
          <cell r="D316">
            <v>29024129</v>
          </cell>
          <cell r="E316" t="str">
            <v>COLEGIO ESTADUAL ANANIAS CARLOS DO NASCIMENTO</v>
          </cell>
        </row>
        <row r="317">
          <cell r="C317">
            <v>1179779</v>
          </cell>
          <cell r="D317">
            <v>29360463</v>
          </cell>
          <cell r="E317" t="str">
            <v>ESCOLA ESTADUAL INDIGENA NOSSA SENHORA DE LOURDES</v>
          </cell>
        </row>
        <row r="318">
          <cell r="C318">
            <v>1179111</v>
          </cell>
          <cell r="D318">
            <v>29456509</v>
          </cell>
          <cell r="E318" t="str">
            <v>CENT.REG.DE ENS.MEDIO COM INTERMEDIACAO TEC-CEMIT SERTAO DO S FRANCISC</v>
          </cell>
        </row>
        <row r="319">
          <cell r="C319">
            <v>1179788</v>
          </cell>
          <cell r="D319">
            <v>44175</v>
          </cell>
          <cell r="E319" t="str">
            <v>CENTRO DE APOIO PEDAGOGICO ESPECIALIZADO - CAPE JUAZEIRO</v>
          </cell>
        </row>
        <row r="320">
          <cell r="C320">
            <v>1120494</v>
          </cell>
          <cell r="D320">
            <v>29024803</v>
          </cell>
          <cell r="E320" t="str">
            <v>CENTRO EST. DE EDUCACAO PROFIS EM GESTAO E NEGOCIOS DO NORTE BAIANO</v>
          </cell>
        </row>
        <row r="321">
          <cell r="C321">
            <v>1161085</v>
          </cell>
          <cell r="D321">
            <v>29024641</v>
          </cell>
          <cell r="E321" t="str">
            <v>CENTRO TERRITORIAL DE EDUCACAO PROFISSIONAL DO SERTAO DO SAO FRANCISCO</v>
          </cell>
        </row>
        <row r="322">
          <cell r="C322">
            <v>1120311</v>
          </cell>
          <cell r="D322">
            <v>29025028</v>
          </cell>
          <cell r="E322" t="str">
            <v>COLEGIO DA POLICIA MILITAR - CPM ALFREDO VIANNA</v>
          </cell>
        </row>
        <row r="323">
          <cell r="C323">
            <v>1120338</v>
          </cell>
          <cell r="D323">
            <v>29024765</v>
          </cell>
          <cell r="E323" t="str">
            <v>COLEGIO ESTADUAL ANTONILIO DA FRANCA CARDOSO</v>
          </cell>
        </row>
        <row r="324">
          <cell r="C324">
            <v>1176930</v>
          </cell>
          <cell r="D324">
            <v>29408628</v>
          </cell>
          <cell r="E324" t="str">
            <v>COLEGIO ESTADUAL ARTUR OLIVEIRA DA SILVA</v>
          </cell>
        </row>
        <row r="325">
          <cell r="C325">
            <v>1120389</v>
          </cell>
          <cell r="D325">
            <v>29024862</v>
          </cell>
          <cell r="E325" t="str">
            <v>COLEGIO ESTADUAL CECILIO MATTOS</v>
          </cell>
        </row>
        <row r="326">
          <cell r="C326">
            <v>1161034</v>
          </cell>
          <cell r="D326">
            <v>29024528</v>
          </cell>
          <cell r="E326" t="str">
            <v>COLEGIO ESTADUAL DE TEMPO INTEGRAL FLORENTINA ALVES DOS SANTOS</v>
          </cell>
        </row>
        <row r="327">
          <cell r="C327">
            <v>1160950</v>
          </cell>
          <cell r="D327">
            <v>29024846</v>
          </cell>
          <cell r="E327" t="str">
            <v>COLEGIO ESTADUAL DE TEMPO INTEGRAL AGOSTINHO MUNIZ</v>
          </cell>
        </row>
        <row r="328">
          <cell r="C328">
            <v>1120664</v>
          </cell>
          <cell r="D328">
            <v>29024536</v>
          </cell>
          <cell r="E328" t="str">
            <v>COLEGIO ESTADUAL DE TEMPO INTEGRAL LOMANTO JUNIOR</v>
          </cell>
        </row>
        <row r="329">
          <cell r="C329">
            <v>1178255</v>
          </cell>
          <cell r="D329">
            <v>29467004</v>
          </cell>
          <cell r="E329" t="str">
            <v>COLEGIO ESTADUAL DE TEMPO INTEGRAL PAULO JOSE DE OLIVEIRA</v>
          </cell>
        </row>
        <row r="330">
          <cell r="C330">
            <v>1120761</v>
          </cell>
          <cell r="D330">
            <v>29024722</v>
          </cell>
          <cell r="E330" t="str">
            <v>COLEGIO ESTADUAL DE TEMPO INTEGRAL PEDRO RAYMUNDO MOREIRA REGO</v>
          </cell>
        </row>
        <row r="331">
          <cell r="C331">
            <v>1178378</v>
          </cell>
          <cell r="D331">
            <v>29859808</v>
          </cell>
          <cell r="E331" t="str">
            <v>COLEGIO ESTADUAL DO CAMPO OLAVO FERREIRA NETO</v>
          </cell>
        </row>
        <row r="332">
          <cell r="C332">
            <v>1176091</v>
          </cell>
          <cell r="D332">
            <v>29025117</v>
          </cell>
          <cell r="E332" t="str">
            <v>COLEGIO ESTADUAL DONA GUIOMAR BARRETO MEIRA</v>
          </cell>
        </row>
        <row r="333">
          <cell r="C333">
            <v>1120524</v>
          </cell>
          <cell r="D333">
            <v>29025052</v>
          </cell>
          <cell r="E333" t="str">
            <v>COLEGIO ESTADUAL HILDETE LOMANTO</v>
          </cell>
        </row>
        <row r="334">
          <cell r="C334">
            <v>1120613</v>
          </cell>
          <cell r="D334">
            <v>29025060</v>
          </cell>
          <cell r="E334" t="str">
            <v>COLEGIO ESTADUAL JUTAHY MAGALHAES</v>
          </cell>
        </row>
        <row r="335">
          <cell r="C335">
            <v>1120893</v>
          </cell>
          <cell r="D335">
            <v>29025001</v>
          </cell>
          <cell r="E335" t="str">
            <v>COLEGIO ESTADUAL ROTARY CLUBE</v>
          </cell>
        </row>
        <row r="336">
          <cell r="C336">
            <v>1176428</v>
          </cell>
          <cell r="D336">
            <v>29390737</v>
          </cell>
          <cell r="E336" t="str">
            <v>COLEGIO MODELO LUIS EDUARDO MAGALHAES</v>
          </cell>
        </row>
        <row r="337">
          <cell r="C337">
            <v>1120915</v>
          </cell>
          <cell r="D337">
            <v>29024579</v>
          </cell>
          <cell r="E337" t="str">
            <v>COMPLEXO INTEGRADO DE EDUCACAO BASICA, PROFIS E TECNOLOGICA DA BAHIA</v>
          </cell>
        </row>
        <row r="338">
          <cell r="C338">
            <v>1121520</v>
          </cell>
          <cell r="D338">
            <v>29029732</v>
          </cell>
          <cell r="E338" t="str">
            <v>COLEGIO ESTADUAL DE TEMPO INTEGRAL SOFIA MASCARENHAS</v>
          </cell>
        </row>
        <row r="339">
          <cell r="C339">
            <v>1121342</v>
          </cell>
          <cell r="D339">
            <v>29031265</v>
          </cell>
          <cell r="E339" t="str">
            <v>COLEGIO ESTADUAL DE TEMPO INTEGRAL PROFESSORA IRENE DE SOUZA ARAUJO</v>
          </cell>
        </row>
        <row r="340">
          <cell r="C340">
            <v>1121326</v>
          </cell>
          <cell r="D340">
            <v>29030137</v>
          </cell>
          <cell r="E340" t="str">
            <v>COLEGIO ESTADUAL REITOR EDGARD SANTOS</v>
          </cell>
        </row>
        <row r="341">
          <cell r="C341">
            <v>1144156</v>
          </cell>
          <cell r="D341">
            <v>29031630</v>
          </cell>
          <cell r="E341" t="str">
            <v>COLEGIO ESTADUAL DE TEMPO INTEGRAL SETE DE SETEMBRO</v>
          </cell>
        </row>
        <row r="342">
          <cell r="C342">
            <v>1120907</v>
          </cell>
          <cell r="D342">
            <v>29032334</v>
          </cell>
          <cell r="E342" t="str">
            <v>COLEGIO ESTADUAL DE TEMPO INTEGRAL VILA SAO JOAQUIM</v>
          </cell>
        </row>
        <row r="343">
          <cell r="C343">
            <v>1120508</v>
          </cell>
          <cell r="D343">
            <v>29032300</v>
          </cell>
          <cell r="E343" t="str">
            <v>COLEGIO ESTADUAL JORGE KHOURY</v>
          </cell>
        </row>
        <row r="344">
          <cell r="C344">
            <v>1161336</v>
          </cell>
          <cell r="D344">
            <v>29124484</v>
          </cell>
          <cell r="E344" t="str">
            <v>CENTRO TERRIT EDUC PROF DO SERTAO SAO FRANCISCO II ANTONIO CONSELHEIRO</v>
          </cell>
        </row>
        <row r="345">
          <cell r="C345">
            <v>1121423</v>
          </cell>
          <cell r="D345">
            <v>29124964</v>
          </cell>
          <cell r="E345" t="str">
            <v>COLEGIO ESTADUAL DO CAMPO INTEGRACAO LAGOA DO PIRES</v>
          </cell>
        </row>
        <row r="346">
          <cell r="C346">
            <v>1161271</v>
          </cell>
          <cell r="D346">
            <v>29125537</v>
          </cell>
          <cell r="E346" t="str">
            <v>COLEGIO ESTADUAL DO CAMPO PROFESSOR EDIVALDO MACHADO BOAVENTURA</v>
          </cell>
        </row>
        <row r="347">
          <cell r="C347">
            <v>1121474</v>
          </cell>
          <cell r="D347">
            <v>29124506</v>
          </cell>
          <cell r="E347" t="str">
            <v>COLEGIO ESTADUAL NOSSA SENHORA AUXILIADORA</v>
          </cell>
        </row>
        <row r="348">
          <cell r="C348">
            <v>1129521</v>
          </cell>
          <cell r="D348">
            <v>29005752</v>
          </cell>
          <cell r="E348" t="str">
            <v>COLEGIO ESTADUAL DE TEMPO INTEGRAL APARICIO JOSE DA SILVA</v>
          </cell>
        </row>
        <row r="349">
          <cell r="C349">
            <v>1179377</v>
          </cell>
          <cell r="D349">
            <v>29464765</v>
          </cell>
          <cell r="E349" t="str">
            <v>COLEGIO ESTADUAL DO CAMPO VERONILDO MENDES PEREIRA</v>
          </cell>
        </row>
        <row r="350">
          <cell r="C350">
            <v>1129637</v>
          </cell>
          <cell r="D350">
            <v>29000599</v>
          </cell>
          <cell r="E350" t="str">
            <v>COLEGIO ESTADUAL PIO ALVES DOS SANTOS</v>
          </cell>
        </row>
        <row r="351">
          <cell r="C351">
            <v>1179339</v>
          </cell>
          <cell r="D351">
            <v>29461480</v>
          </cell>
          <cell r="E351" t="str">
            <v>CENT REG DE ENS MEDIO COM INTERMEDIACAO TEC.CEMIT BACIA DO RIO GRANDE</v>
          </cell>
        </row>
        <row r="352">
          <cell r="C352">
            <v>1179458</v>
          </cell>
          <cell r="D352">
            <v>29468396</v>
          </cell>
          <cell r="E352" t="str">
            <v>CENTRO JUVENIL DE CIENCIA E CULTURA- CJCC BARREIRAS</v>
          </cell>
        </row>
        <row r="353">
          <cell r="C353">
            <v>1129742</v>
          </cell>
          <cell r="D353">
            <v>29000971</v>
          </cell>
          <cell r="E353" t="str">
            <v>CENTRO TERRITORIAL DE EDUCACAO PROFISSIONAL DA BACIA DO RIO GRANDE</v>
          </cell>
        </row>
        <row r="354">
          <cell r="C354">
            <v>1129831</v>
          </cell>
          <cell r="D354">
            <v>29001498</v>
          </cell>
          <cell r="E354" t="str">
            <v>COLEGIO DA POLICIA MILITAR - CPM PROFESSOR ALEXANDRE LEAL COSTA</v>
          </cell>
        </row>
        <row r="355">
          <cell r="C355">
            <v>1165382</v>
          </cell>
          <cell r="D355">
            <v>29000831</v>
          </cell>
          <cell r="E355" t="str">
            <v>COLEGIO DEMOCRATICO ESTADUAL MARCOS FREIRE</v>
          </cell>
        </row>
        <row r="356">
          <cell r="C356">
            <v>1139896</v>
          </cell>
          <cell r="D356">
            <v>29000840</v>
          </cell>
          <cell r="E356" t="str">
            <v>COLEGIO ESTADUAL ANTONIO GERALDO</v>
          </cell>
        </row>
        <row r="357">
          <cell r="C357">
            <v>1129696</v>
          </cell>
          <cell r="D357">
            <v>29001064</v>
          </cell>
          <cell r="E357" t="str">
            <v>COLEGIO ESTADUAL DE BARREIRINHAS</v>
          </cell>
        </row>
        <row r="358">
          <cell r="C358">
            <v>1178162</v>
          </cell>
          <cell r="D358">
            <v>29437881</v>
          </cell>
          <cell r="E358" t="str">
            <v>COLEGIO ESTADUAL DE TEMPO INTEGRAL PROFESSORA KELLY MAGALHAES</v>
          </cell>
        </row>
        <row r="359">
          <cell r="C359">
            <v>1129718</v>
          </cell>
          <cell r="D359">
            <v>29336325</v>
          </cell>
          <cell r="E359" t="str">
            <v>COLEGIO ESTADUAL DUQUE DE CAXIAS</v>
          </cell>
        </row>
        <row r="360">
          <cell r="C360">
            <v>1129939</v>
          </cell>
          <cell r="D360">
            <v>29383218</v>
          </cell>
          <cell r="E360" t="str">
            <v>COLEGIO ESTADUAL HERCULANO FARIA</v>
          </cell>
        </row>
        <row r="361">
          <cell r="C361">
            <v>1129858</v>
          </cell>
          <cell r="D361">
            <v>29001773</v>
          </cell>
          <cell r="E361" t="str">
            <v>COLEGIO ESTADUAL PRISCO VIANA</v>
          </cell>
        </row>
        <row r="362">
          <cell r="C362">
            <v>1178003</v>
          </cell>
          <cell r="D362">
            <v>29418690</v>
          </cell>
          <cell r="E362" t="str">
            <v>COLEGIO ESTADUAL ANTONIO RODRIGUES VIANA</v>
          </cell>
        </row>
        <row r="363">
          <cell r="C363">
            <v>1129980</v>
          </cell>
          <cell r="D363">
            <v>29002427</v>
          </cell>
          <cell r="E363" t="str">
            <v>COLEGIO ESTADUAL NOSSA SENHORA DA PENHA</v>
          </cell>
        </row>
        <row r="364">
          <cell r="C364">
            <v>1130260</v>
          </cell>
          <cell r="D364">
            <v>29007100</v>
          </cell>
          <cell r="E364" t="str">
            <v>COLEGIO ESTADUAL DE TEMPO INTEGRAL JOSE MARCELO SILVEIRA MARIANI</v>
          </cell>
        </row>
        <row r="365">
          <cell r="C365">
            <v>1169558</v>
          </cell>
          <cell r="D365">
            <v>29007887</v>
          </cell>
          <cell r="E365" t="str">
            <v>COLEGIO ESTADUAL DE TEMPO INTEGRAL DE CRISTOPOLIS</v>
          </cell>
        </row>
        <row r="366">
          <cell r="C366">
            <v>1179662</v>
          </cell>
          <cell r="D366">
            <v>29474914</v>
          </cell>
          <cell r="E366" t="str">
            <v>CENTRO TERRITORIAL DE EDUCACAO PROFISSIONAL ALMIR TEIXEIRA SANTOS</v>
          </cell>
        </row>
        <row r="367">
          <cell r="C367">
            <v>1177102</v>
          </cell>
          <cell r="D367">
            <v>29427550</v>
          </cell>
          <cell r="E367" t="str">
            <v>COLEGIO ESTADUAL CONSTANTINO CATARINO DE SOUZA</v>
          </cell>
        </row>
        <row r="368">
          <cell r="C368">
            <v>1179440</v>
          </cell>
          <cell r="D368">
            <v>29464773</v>
          </cell>
          <cell r="E368" t="str">
            <v>COLEGIO ESTADUAL DE TEMPO INTEGRAL MARIA OTILIA LUTZ</v>
          </cell>
        </row>
        <row r="369">
          <cell r="C369">
            <v>1171390</v>
          </cell>
          <cell r="D369">
            <v>29379423</v>
          </cell>
          <cell r="E369" t="str">
            <v>COLEGIO ESTADUAL DE TEMPO INTEGRAL MIMOSO DO OESTE</v>
          </cell>
        </row>
        <row r="370">
          <cell r="C370">
            <v>1178086</v>
          </cell>
          <cell r="D370">
            <v>29431662</v>
          </cell>
          <cell r="E370" t="str">
            <v>COLEGIO ESTADUAL DE TEMPO INTEGRAL PROFESSORA MARIA HELENA OLIVEIRA</v>
          </cell>
        </row>
        <row r="371">
          <cell r="C371">
            <v>1178288</v>
          </cell>
          <cell r="D371">
            <v>29526809</v>
          </cell>
          <cell r="E371" t="str">
            <v>COLEGIO ESTADUAL PROFESSOR IVARDO PEREIRA BASTOS</v>
          </cell>
        </row>
        <row r="372">
          <cell r="C372">
            <v>1130856</v>
          </cell>
          <cell r="D372">
            <v>29343003</v>
          </cell>
          <cell r="E372" t="str">
            <v>COLEGIO ESTADUAL RODOLFO DE QUEIROZ</v>
          </cell>
        </row>
        <row r="373">
          <cell r="C373">
            <v>1130929</v>
          </cell>
          <cell r="D373">
            <v>29009197</v>
          </cell>
          <cell r="E373" t="str">
            <v>CENTRO TERRI.DE EDUC.PROFI.STA RITA DE CASSIA-CETEP STA RITA DE CASSIA</v>
          </cell>
        </row>
        <row r="374">
          <cell r="C374">
            <v>1176129</v>
          </cell>
          <cell r="D374">
            <v>29336082</v>
          </cell>
          <cell r="E374" t="str">
            <v>COLEGIO ESTADUAL BENTO ALVES DAS NEVES</v>
          </cell>
        </row>
        <row r="375">
          <cell r="C375">
            <v>1179619</v>
          </cell>
          <cell r="D375">
            <v>29470501</v>
          </cell>
          <cell r="E375" t="str">
            <v>COLEGIO ESTADUAL DO CAMPO MIGUEL MOREIRA DE CARVALHO</v>
          </cell>
        </row>
        <row r="376">
          <cell r="C376">
            <v>1165455</v>
          </cell>
          <cell r="D376">
            <v>29010438</v>
          </cell>
          <cell r="E376" t="str">
            <v>COLEGIO ESTADUAL DE TEMPO INTEGRAL ANTONIO INACIO DE OLIVEIRA</v>
          </cell>
        </row>
        <row r="377">
          <cell r="C377">
            <v>1176443</v>
          </cell>
          <cell r="D377">
            <v>29384400</v>
          </cell>
          <cell r="E377" t="str">
            <v>COLEGIO ESTADUAL DE TEMPO INTEGRAL DE BOQUIRA</v>
          </cell>
        </row>
        <row r="378">
          <cell r="C378">
            <v>1176458</v>
          </cell>
          <cell r="D378">
            <v>29384389</v>
          </cell>
          <cell r="E378" t="str">
            <v>COLEGIO ESTADUAL DO CAMPO DE TEMPO INTEGRAL DE BOTUPORA</v>
          </cell>
        </row>
        <row r="379">
          <cell r="C379">
            <v>1167709</v>
          </cell>
          <cell r="D379">
            <v>29205387</v>
          </cell>
          <cell r="E379" t="str">
            <v>COLEGIO ESTADUAL SAO SEBASTIAO</v>
          </cell>
        </row>
        <row r="380">
          <cell r="C380">
            <v>1165056</v>
          </cell>
          <cell r="D380">
            <v>29236606</v>
          </cell>
          <cell r="E380" t="str">
            <v>COLEGIO ESTADUAL DE TEMPO INTEGRAL DE AGUA QUENTE</v>
          </cell>
        </row>
        <row r="381">
          <cell r="C381">
            <v>1127960</v>
          </cell>
          <cell r="D381">
            <v>29206545</v>
          </cell>
          <cell r="E381" t="str">
            <v>COLEGIO ESTADUAL DO CAMPO DE TEMPO INTEGRAL DE IBIPITANGA</v>
          </cell>
        </row>
        <row r="382">
          <cell r="C382">
            <v>1179717</v>
          </cell>
          <cell r="D382">
            <v>29483395</v>
          </cell>
          <cell r="E382" t="str">
            <v>CENTRO REGIONAL DE ENS M COM INTE TECNOLOGICA-CEMIT BACIA DO PARAMIRIM</v>
          </cell>
        </row>
        <row r="383">
          <cell r="C383">
            <v>1128177</v>
          </cell>
          <cell r="D383">
            <v>29208297</v>
          </cell>
          <cell r="E383" t="str">
            <v>CENTRO TERRITORIAL DE EDUCACAO PROFISSIONAL DA BACIA DO PARAMIRIM</v>
          </cell>
        </row>
        <row r="384">
          <cell r="C384">
            <v>1128088</v>
          </cell>
          <cell r="D384">
            <v>29209439</v>
          </cell>
          <cell r="E384" t="str">
            <v>COLEGIO ESTADUAL CONEGO FIRMINO SOARES</v>
          </cell>
        </row>
        <row r="385">
          <cell r="C385">
            <v>1127731</v>
          </cell>
          <cell r="D385">
            <v>29239354</v>
          </cell>
          <cell r="E385" t="str">
            <v>COLEGIO ESTADUAL DE TEMPO INTEGRAL DE PARAMIRIM</v>
          </cell>
        </row>
        <row r="386">
          <cell r="C386">
            <v>1127634</v>
          </cell>
          <cell r="D386">
            <v>29240530</v>
          </cell>
          <cell r="E386" t="str">
            <v>COLEGIO ESTADUAL DO CAMPO DE IBIAJARA</v>
          </cell>
        </row>
        <row r="387">
          <cell r="C387">
            <v>1127707</v>
          </cell>
          <cell r="D387">
            <v>29240131</v>
          </cell>
          <cell r="E387" t="str">
            <v>COLEGIO ESTADUAL PAULO VI</v>
          </cell>
        </row>
        <row r="388">
          <cell r="C388">
            <v>1176430</v>
          </cell>
          <cell r="D388">
            <v>29392365</v>
          </cell>
          <cell r="E388" t="str">
            <v>CENTRO ESTADUAL DE EDUCACAO PROFISSIONAL EM GESTAO E MEIO AMBIENTE</v>
          </cell>
        </row>
        <row r="389">
          <cell r="C389">
            <v>1123817</v>
          </cell>
          <cell r="D389">
            <v>29256089</v>
          </cell>
          <cell r="E389" t="str">
            <v>COLEGIO ESTADUAL DE TEMPO INTEGRAL DE BRUMADO</v>
          </cell>
        </row>
        <row r="390">
          <cell r="C390">
            <v>1128371</v>
          </cell>
          <cell r="D390">
            <v>29240638</v>
          </cell>
          <cell r="E390" t="str">
            <v>COLEGIO ESTADUAL DE TEMPO INTEGRAL NORBERTO FERNANDES</v>
          </cell>
        </row>
        <row r="391">
          <cell r="C391">
            <v>1176710</v>
          </cell>
          <cell r="D391">
            <v>29410134</v>
          </cell>
          <cell r="E391" t="str">
            <v>CENTRO DE APOIO PEDAGOGICO ESPECIALIZADO PROFE IELITA NEVES COTRIM</v>
          </cell>
        </row>
        <row r="392">
          <cell r="C392">
            <v>1178115</v>
          </cell>
          <cell r="D392">
            <v>29433568</v>
          </cell>
          <cell r="E392" t="str">
            <v>COLEGIO ESTADUAL DO CAMPO PEDRO ATANASIO GARCIA</v>
          </cell>
        </row>
        <row r="393">
          <cell r="C393">
            <v>1179778</v>
          </cell>
          <cell r="D393">
            <v>29242231</v>
          </cell>
          <cell r="E393" t="str">
            <v>COMPLEXO INTEGRADO DE EDUC BASICA PROFIS E TECNOLOGICA-CIEBTEC</v>
          </cell>
        </row>
        <row r="394">
          <cell r="C394">
            <v>1170866</v>
          </cell>
          <cell r="D394">
            <v>29243882</v>
          </cell>
          <cell r="E394" t="str">
            <v>COLEGIO ESTADUAL DE TEMPO INTEGRAL ANTONIO BATISTA</v>
          </cell>
        </row>
        <row r="395">
          <cell r="C395">
            <v>1124163</v>
          </cell>
          <cell r="D395">
            <v>29214866</v>
          </cell>
          <cell r="E395" t="str">
            <v>COLEGIO ESTADUAL DE TEMPO INTEGRAL DE CONTENDAS DO SINCORA</v>
          </cell>
        </row>
        <row r="396">
          <cell r="C396">
            <v>1124287</v>
          </cell>
          <cell r="D396">
            <v>29237629</v>
          </cell>
          <cell r="E396" t="str">
            <v>COLEGIO ESTADUAL DE TEMPO INTEGRAL JOSE CAIRES ARAUJO</v>
          </cell>
        </row>
        <row r="397">
          <cell r="C397">
            <v>1129319</v>
          </cell>
          <cell r="D397">
            <v>29243920</v>
          </cell>
          <cell r="E397" t="str">
            <v>CENTRO ESTADUAL DE EDUCACAO PROFISSIONAL EM SAUDE E GESTAO</v>
          </cell>
        </row>
        <row r="398">
          <cell r="C398">
            <v>1176438</v>
          </cell>
          <cell r="D398">
            <v>29394414</v>
          </cell>
          <cell r="E398" t="str">
            <v>COLEGIO EST. DE TEMPO INTEGRAL PROF BEATRIZ GOMES E SOUZA DE BARROS</v>
          </cell>
        </row>
        <row r="399">
          <cell r="C399">
            <v>1178149</v>
          </cell>
          <cell r="D399">
            <v>29437814</v>
          </cell>
          <cell r="E399" t="str">
            <v>COLEGIO ESTADUAL DO CAMPO DE MUTAS</v>
          </cell>
        </row>
        <row r="400">
          <cell r="C400">
            <v>1128606</v>
          </cell>
          <cell r="D400">
            <v>29243947</v>
          </cell>
          <cell r="E400" t="str">
            <v>COLEGIO ESTADUAL GOVERNADOR LUIZ VIANA FILHO</v>
          </cell>
        </row>
        <row r="401">
          <cell r="C401">
            <v>1178031</v>
          </cell>
          <cell r="D401">
            <v>29424348</v>
          </cell>
          <cell r="E401" t="str">
            <v>COLEGIO ESTADUAL ANTONIO FIGUEIREDO</v>
          </cell>
        </row>
        <row r="402">
          <cell r="C402">
            <v>1168039</v>
          </cell>
          <cell r="D402">
            <v>29260256</v>
          </cell>
          <cell r="E402" t="str">
            <v>COLEGIO ESTADUAL DE TEMPO INTEGRAL ALBERCIO DA COSTA BRITO</v>
          </cell>
        </row>
        <row r="403">
          <cell r="C403">
            <v>1178218</v>
          </cell>
          <cell r="D403">
            <v>29443334</v>
          </cell>
          <cell r="E403" t="str">
            <v>COLEGIO ESTADUAL DE TEMPO INTEGRAL JORGE AMADO</v>
          </cell>
        </row>
        <row r="404">
          <cell r="C404">
            <v>1140606</v>
          </cell>
          <cell r="D404">
            <v>29248132</v>
          </cell>
          <cell r="E404" t="str">
            <v>COLEGIO ESTADUAL LUIS PRISCO VIANA</v>
          </cell>
        </row>
        <row r="405">
          <cell r="C405">
            <v>1173130</v>
          </cell>
          <cell r="D405">
            <v>29237645</v>
          </cell>
          <cell r="E405" t="str">
            <v>COLEGIO ESTADUAL DE TEMPO INTEGRAL JOAO VILAS BOAS</v>
          </cell>
        </row>
        <row r="406">
          <cell r="C406">
            <v>1124635</v>
          </cell>
          <cell r="D406">
            <v>29261660</v>
          </cell>
          <cell r="E406" t="str">
            <v>COLEGIO ESTADUAL DE TEMPO INTEGRAL DE MALHADA DE PEDRAS</v>
          </cell>
        </row>
        <row r="407">
          <cell r="C407">
            <v>1129130</v>
          </cell>
          <cell r="D407">
            <v>29251648</v>
          </cell>
          <cell r="E407" t="str">
            <v>COLEGIO ESTADUAL DE TEMPO INTEGRAL ANISIO TEIXEIRA</v>
          </cell>
        </row>
        <row r="408">
          <cell r="C408">
            <v>1176379</v>
          </cell>
          <cell r="D408">
            <v>29359805</v>
          </cell>
          <cell r="E408" t="str">
            <v>COLEGIO EST DE TEMPO INTEGRAL PETRONILIO DA SILVA PRADO</v>
          </cell>
        </row>
        <row r="409">
          <cell r="C409">
            <v>1176197</v>
          </cell>
          <cell r="D409">
            <v>29263972</v>
          </cell>
          <cell r="E409" t="str">
            <v>COLEGIO ESTADUAL DE TEMPO INTEGRAL DE RIO DO ANTONIO</v>
          </cell>
        </row>
        <row r="410">
          <cell r="C410">
            <v>1129416</v>
          </cell>
          <cell r="D410">
            <v>29264049</v>
          </cell>
          <cell r="E410" t="str">
            <v>COLEGIO ESTADUAL PROFESSORA LIA PUBLIO DE CASTRO</v>
          </cell>
        </row>
        <row r="411">
          <cell r="C411">
            <v>1129432</v>
          </cell>
          <cell r="D411">
            <v>29254396</v>
          </cell>
          <cell r="E411" t="str">
            <v>COLEGIO ESTADUAL DO CAMPO DE TEMPO INTEGRAL DOM PEDRO I</v>
          </cell>
        </row>
        <row r="412">
          <cell r="C412">
            <v>1177101</v>
          </cell>
          <cell r="D412">
            <v>29422167</v>
          </cell>
          <cell r="E412" t="str">
            <v>COLEGIO ESTADUAL DE TEMPO INTEGRAL EVA ROCHA</v>
          </cell>
        </row>
        <row r="413">
          <cell r="C413">
            <v>1178173</v>
          </cell>
          <cell r="D413">
            <v>29442095</v>
          </cell>
          <cell r="E413" t="str">
            <v>COLEGIO ESTADUAL DE TEMPO INTEGRAL JOAO TEIXEIRA DE NOVAES</v>
          </cell>
        </row>
        <row r="414">
          <cell r="C414">
            <v>1127910</v>
          </cell>
          <cell r="D414">
            <v>29210950</v>
          </cell>
          <cell r="E414" t="str">
            <v>COLEGIO ESTADUAL DE TEMPO INTEGRAL DE TANQUE NOVO</v>
          </cell>
        </row>
        <row r="415">
          <cell r="C415">
            <v>1137346</v>
          </cell>
          <cell r="D415">
            <v>29254426</v>
          </cell>
          <cell r="E415" t="str">
            <v>COLEGIO ESTADUAL DE TEMPO INTEGRAL DE URANDI</v>
          </cell>
        </row>
        <row r="416">
          <cell r="C416">
            <v>1123159</v>
          </cell>
          <cell r="D416">
            <v>29081319</v>
          </cell>
          <cell r="E416" t="str">
            <v>COLEGIO ESTADUAL BOA VISTA DO TUPIM</v>
          </cell>
        </row>
        <row r="417">
          <cell r="C417">
            <v>1179112</v>
          </cell>
          <cell r="D417">
            <v>29450837</v>
          </cell>
          <cell r="E417" t="str">
            <v>COLEGIO ESTADUAL DO CAMPO ALOISIO DAMASCENO DE JESUS</v>
          </cell>
        </row>
        <row r="418">
          <cell r="C418">
            <v>1164351</v>
          </cell>
          <cell r="D418">
            <v>29081440</v>
          </cell>
          <cell r="E418" t="str">
            <v>COLEGIO ESTADUAL DO CAMPO CASTELO BRANCO</v>
          </cell>
        </row>
        <row r="419">
          <cell r="C419">
            <v>1123183</v>
          </cell>
          <cell r="D419">
            <v>29081815</v>
          </cell>
          <cell r="E419" t="str">
            <v>COLEGIO ESTADUAL DO CAMPO EDGAR SANTOS</v>
          </cell>
        </row>
        <row r="420">
          <cell r="C420">
            <v>1123310</v>
          </cell>
          <cell r="D420">
            <v>29082234</v>
          </cell>
          <cell r="E420" t="str">
            <v>COLEGIO ESTADUAL LAURO FARANI PEDREIRA DE FREITAS</v>
          </cell>
        </row>
        <row r="421">
          <cell r="C421">
            <v>1164343</v>
          </cell>
          <cell r="D421">
            <v>29083044</v>
          </cell>
          <cell r="E421" t="str">
            <v>COLEGIO ESTADUAL DE IBIQUERA</v>
          </cell>
        </row>
        <row r="422">
          <cell r="C422">
            <v>1123434</v>
          </cell>
          <cell r="D422">
            <v>29083354</v>
          </cell>
          <cell r="E422" t="str">
            <v>CENTRO TERRITORIAL DE EDUCACAO PROFISSIONAL DO PIEMONTE PARAGUACU I</v>
          </cell>
        </row>
        <row r="423">
          <cell r="C423">
            <v>1123485</v>
          </cell>
          <cell r="D423">
            <v>29084202</v>
          </cell>
          <cell r="E423" t="str">
            <v>COLEGIO ESTADUAL CENTENARIO</v>
          </cell>
        </row>
        <row r="424">
          <cell r="C424">
            <v>1176429</v>
          </cell>
          <cell r="D424">
            <v>29393949</v>
          </cell>
          <cell r="E424" t="str">
            <v>COLEGIO ESTADUAL DE TEMPO INTEGRAL DARCI MARQUES DOS SANTOS</v>
          </cell>
        </row>
        <row r="425">
          <cell r="C425">
            <v>1178268</v>
          </cell>
          <cell r="D425">
            <v>29581605</v>
          </cell>
          <cell r="E425" t="str">
            <v>COLEGIO ESTADUAL DE TEMPO INTEGRAL GEOVANIA NOGUEIRA NUNES</v>
          </cell>
        </row>
        <row r="426">
          <cell r="C426">
            <v>1123531</v>
          </cell>
          <cell r="D426">
            <v>29084784</v>
          </cell>
          <cell r="E426" t="str">
            <v>COLEGIO ESTADUAL PROFESSORA DELZAIR NASCIMENTO GALVAO</v>
          </cell>
        </row>
        <row r="427">
          <cell r="C427">
            <v>1178398</v>
          </cell>
          <cell r="D427">
            <v>29980720</v>
          </cell>
          <cell r="E427" t="str">
            <v>COLEGIO ESTADUAL DE TEMPO INTEGRAL CARLITO DE CARVALHO</v>
          </cell>
        </row>
        <row r="428">
          <cell r="C428">
            <v>1123000</v>
          </cell>
          <cell r="D428">
            <v>29086914</v>
          </cell>
          <cell r="E428" t="str">
            <v>CENTRO TERRITORIAL DE EDUCACAO PROFISSIONAL PIEMONTE DO PARAGUACU II</v>
          </cell>
        </row>
        <row r="429">
          <cell r="C429">
            <v>1178016</v>
          </cell>
          <cell r="D429">
            <v>29426960</v>
          </cell>
          <cell r="E429" t="str">
            <v>COLEGIO ESTADUAL DE TEMPO INTEGRAL PROFESSORA AYDIL LIMA DOS SANTOS</v>
          </cell>
        </row>
        <row r="430">
          <cell r="C430">
            <v>1178044</v>
          </cell>
          <cell r="D430">
            <v>29424038</v>
          </cell>
          <cell r="E430" t="str">
            <v>COLEGIO ESTADUAL ANA LUCIA MAGALHAES</v>
          </cell>
        </row>
        <row r="431">
          <cell r="C431">
            <v>1178426</v>
          </cell>
          <cell r="D431">
            <v>29441919</v>
          </cell>
          <cell r="E431" t="str">
            <v>COLEGIO ESTADUAL DO CAMPO SANTO ANTONIO DO ARGOIM</v>
          </cell>
        </row>
        <row r="432">
          <cell r="C432">
            <v>1123957</v>
          </cell>
          <cell r="D432">
            <v>29087236</v>
          </cell>
          <cell r="E432" t="str">
            <v>COLEGIO ESTADUAL DE TEMPO INTEGRAL PROFESSOR MAGALHAES NETO</v>
          </cell>
        </row>
        <row r="433">
          <cell r="C433">
            <v>1178106</v>
          </cell>
          <cell r="D433">
            <v>29443113</v>
          </cell>
          <cell r="E433" t="str">
            <v>COLEGIO ESTADUAL LUIS EDUARDO MAGALHAES</v>
          </cell>
        </row>
        <row r="434">
          <cell r="C434">
            <v>1123043</v>
          </cell>
          <cell r="D434">
            <v>29088240</v>
          </cell>
          <cell r="E434" t="str">
            <v>COLEGIO ESTADUAL DE TEMPO INTEGRAL JOAO QUEIROZ</v>
          </cell>
        </row>
        <row r="435">
          <cell r="C435">
            <v>1122730</v>
          </cell>
          <cell r="D435">
            <v>29080533</v>
          </cell>
          <cell r="E435" t="str">
            <v>COLEGIO ESTADUAL DE TEMPO INTEGRAL JOSE RIBEIRO PAMPONET</v>
          </cell>
        </row>
        <row r="436">
          <cell r="C436">
            <v>1179030</v>
          </cell>
          <cell r="D436">
            <v>29398282</v>
          </cell>
          <cell r="E436" t="str">
            <v>COL EST DE TEMPO INTEGRAL PROF ZENILDA FERNANDES DOS SANTOS FARIAS</v>
          </cell>
        </row>
        <row r="437">
          <cell r="C437">
            <v>1162243</v>
          </cell>
          <cell r="D437">
            <v>29069580</v>
          </cell>
          <cell r="E437" t="str">
            <v>CENTRO TERRITORIAL DE EDUC PROFI DA BACIA DO JACUIPE III-EDNA DALTRO</v>
          </cell>
        </row>
        <row r="438">
          <cell r="C438">
            <v>1179806</v>
          </cell>
          <cell r="D438">
            <v>29488656</v>
          </cell>
          <cell r="E438" t="str">
            <v>COLEGIO ESTADUAL DO CAMPO DE PEDRAS ALTAS</v>
          </cell>
        </row>
        <row r="439">
          <cell r="C439">
            <v>1106904</v>
          </cell>
          <cell r="D439">
            <v>29139368</v>
          </cell>
          <cell r="E439" t="str">
            <v>COLEGIO ESTADUAL DE TEMPO INTEGRAL ANISIO TEIXEIRA</v>
          </cell>
        </row>
        <row r="440">
          <cell r="C440">
            <v>1179812</v>
          </cell>
          <cell r="D440">
            <v>29488575</v>
          </cell>
          <cell r="E440" t="str">
            <v>CEMIT BACIA DO JACUIPE</v>
          </cell>
        </row>
        <row r="441">
          <cell r="C441">
            <v>1107323</v>
          </cell>
          <cell r="D441">
            <v>29101484</v>
          </cell>
          <cell r="E441" t="str">
            <v>CENTRO TER DE EDUC PROFI DA BACIA DO JACUIPE PROF LUIZ CARLOS ARAUJO</v>
          </cell>
        </row>
        <row r="442">
          <cell r="C442">
            <v>1160445</v>
          </cell>
          <cell r="D442">
            <v>29101719</v>
          </cell>
          <cell r="E442" t="str">
            <v>COLEGIO ESTADUAL TEMPO INTEGRAL PROFESSOR ARISMARIO SENA FERREIRA</v>
          </cell>
        </row>
        <row r="443">
          <cell r="C443">
            <v>1122861</v>
          </cell>
          <cell r="D443">
            <v>29085500</v>
          </cell>
          <cell r="E443" t="str">
            <v>COLEGIO ESTADUAL DE TEMPO INTEGRAL ABELARDO MOREIRA</v>
          </cell>
        </row>
        <row r="444">
          <cell r="C444">
            <v>1160771</v>
          </cell>
          <cell r="D444">
            <v>29140633</v>
          </cell>
          <cell r="E444" t="str">
            <v>COLEGIO ESTADUAL DE TEMPO INTEGRAL VIRGILIO FRANCISCO PEREIRA</v>
          </cell>
        </row>
        <row r="445">
          <cell r="C445">
            <v>1106840</v>
          </cell>
          <cell r="D445">
            <v>29141044</v>
          </cell>
          <cell r="E445" t="str">
            <v>COLEGIO ESTADUAL DE TEMPO INTEGRAL PEDRO FALCONERI RIOS</v>
          </cell>
        </row>
        <row r="446">
          <cell r="C446">
            <v>1107234</v>
          </cell>
          <cell r="D446">
            <v>29105684</v>
          </cell>
          <cell r="E446" t="str">
            <v>COLEGIO ESTADUAL DE TEMPO INTEGRAL EUFRASIO GONÇALVES DE ALMEIDA</v>
          </cell>
        </row>
        <row r="447">
          <cell r="C447">
            <v>1122705</v>
          </cell>
          <cell r="D447">
            <v>29077540</v>
          </cell>
          <cell r="E447" t="str">
            <v>COLEGIO EST DE TEMPO INTEGRAL PROF TEREZINHA GONCALVES NOVAIS</v>
          </cell>
        </row>
        <row r="448">
          <cell r="C448">
            <v>1138172</v>
          </cell>
          <cell r="D448">
            <v>29142709</v>
          </cell>
          <cell r="E448" t="str">
            <v>CENTRO TERRIT DE EDUCACAO PROFIS DA BACIA DO JACUIPE II JOAO CAMPOS</v>
          </cell>
        </row>
        <row r="449">
          <cell r="C449">
            <v>1137982</v>
          </cell>
          <cell r="D449">
            <v>29142997</v>
          </cell>
          <cell r="E449" t="str">
            <v>COLEGIO ESTADUAL DE TEMPO INTEGRAL MARIA DAGMAR MIRANDA</v>
          </cell>
        </row>
        <row r="450">
          <cell r="C450">
            <v>1138245</v>
          </cell>
          <cell r="D450">
            <v>29143365</v>
          </cell>
          <cell r="E450" t="str">
            <v>COLEGIO ESTADUAL DO CAMPO DACILDA RIOS DE OLIVEIRA</v>
          </cell>
        </row>
        <row r="451">
          <cell r="C451">
            <v>1160828</v>
          </cell>
          <cell r="D451">
            <v>29143942</v>
          </cell>
          <cell r="E451" t="str">
            <v>COLEGIO ESTADUAL DO CAMPO PROFESSOR DIDIMO MASCARENHAS RIOS</v>
          </cell>
        </row>
        <row r="452">
          <cell r="C452">
            <v>1176125</v>
          </cell>
          <cell r="D452">
            <v>29354943</v>
          </cell>
          <cell r="E452" t="str">
            <v>COLEGIO ESTADUAL DE TEMPO INTEGRAL BERILO VILAS BOAS</v>
          </cell>
        </row>
        <row r="453">
          <cell r="C453">
            <v>1179792</v>
          </cell>
          <cell r="D453">
            <v>29488192</v>
          </cell>
          <cell r="E453" t="str">
            <v>COLEGIO ESTADUAL DE TEMPO INTEGRAL MARIA NEVES CARNEIRO</v>
          </cell>
        </row>
        <row r="454">
          <cell r="C454">
            <v>1107684</v>
          </cell>
          <cell r="D454">
            <v>29110866</v>
          </cell>
          <cell r="E454" t="str">
            <v>COLEGIO ESTADUAL DE TEMPO INTEGRAL RENATO MEDEIROS NETO</v>
          </cell>
        </row>
        <row r="455">
          <cell r="C455">
            <v>1107650</v>
          </cell>
          <cell r="D455">
            <v>29111285</v>
          </cell>
          <cell r="E455" t="str">
            <v>COLEGIO ESTADUAL DO CAMPO NOSSA SENHORA DE LOURDES</v>
          </cell>
        </row>
        <row r="456">
          <cell r="C456">
            <v>1176069</v>
          </cell>
          <cell r="D456">
            <v>29088623</v>
          </cell>
          <cell r="E456" t="str">
            <v>COLEGIO ESTADUAL DE TEMPO INTEGRAL PROFESSORA ADELIA MENDES</v>
          </cell>
        </row>
        <row r="457">
          <cell r="C457">
            <v>1122306</v>
          </cell>
          <cell r="D457">
            <v>29079934</v>
          </cell>
          <cell r="E457" t="str">
            <v>COLEGIO ESTADUAL DE TEMPO INTEGRAL FELIPE CASSIANO</v>
          </cell>
        </row>
        <row r="458">
          <cell r="C458">
            <v>1178027</v>
          </cell>
          <cell r="D458">
            <v>29068320</v>
          </cell>
          <cell r="E458" t="str">
            <v>COLEGIO ESTADUAL DE TEMPO INTEGRAL ARNALDO DE OLIVEIRA</v>
          </cell>
        </row>
        <row r="459">
          <cell r="C459">
            <v>1176100</v>
          </cell>
          <cell r="D459">
            <v>29344247</v>
          </cell>
          <cell r="E459" t="str">
            <v>CENTRO TERRITORIAL DE EDUCACAO PROFIS. DO PIEMONTE DA DIAMANTINA II</v>
          </cell>
        </row>
        <row r="460">
          <cell r="C460">
            <v>1158157</v>
          </cell>
          <cell r="D460">
            <v>29071275</v>
          </cell>
          <cell r="E460" t="str">
            <v>COLEGIO ESTADUAL DE TEMPO INTEGRAL DE JUNCO</v>
          </cell>
        </row>
        <row r="461">
          <cell r="C461">
            <v>1121962</v>
          </cell>
          <cell r="D461">
            <v>29070350</v>
          </cell>
          <cell r="E461" t="str">
            <v>COLEGIO ESTADUAL DE TEMPO INTEGRAL DEOCLECIANO BARBOSA DE CASTRO</v>
          </cell>
        </row>
        <row r="462">
          <cell r="C462">
            <v>1179765</v>
          </cell>
          <cell r="D462">
            <v>29486327</v>
          </cell>
          <cell r="E462" t="str">
            <v>COLEGIO ESTADUAL DO CAMPO PROFESSORA MARIA IZABEL DE OLIVEIRA</v>
          </cell>
        </row>
        <row r="463">
          <cell r="C463">
            <v>1122144</v>
          </cell>
          <cell r="D463">
            <v>29073014</v>
          </cell>
          <cell r="E463" t="str">
            <v>COLEGIO ESTADUAL DE TEMPO INTEGRAL DE MIGUEL CALMON</v>
          </cell>
        </row>
        <row r="464">
          <cell r="C464">
            <v>1178026</v>
          </cell>
          <cell r="D464">
            <v>29425530</v>
          </cell>
          <cell r="E464" t="str">
            <v>COLEGIO ESTADUAL DE TEMPO INTEGRAL NOSSA SENHORA DA CONCEICAO</v>
          </cell>
        </row>
        <row r="465">
          <cell r="C465">
            <v>1122365</v>
          </cell>
          <cell r="D465">
            <v>29073324</v>
          </cell>
          <cell r="E465" t="str">
            <v>COLEGIO ESTADUAL DE TEMPO INTEGRAL SOROR JOANA ANGELICA</v>
          </cell>
        </row>
        <row r="466">
          <cell r="C466">
            <v>1172419</v>
          </cell>
          <cell r="D466">
            <v>29075874</v>
          </cell>
          <cell r="E466" t="str">
            <v>COLEGIO ESTADUAL DE TEMPO INTEGRAL DE OUROLANDIA</v>
          </cell>
        </row>
        <row r="467">
          <cell r="C467">
            <v>1179811</v>
          </cell>
          <cell r="D467">
            <v>29489563</v>
          </cell>
          <cell r="E467" t="str">
            <v>COLEGIO ESTADUAL DO CAMPO MARIA LUCIA BARBOSA DA PAIXAO</v>
          </cell>
        </row>
        <row r="468">
          <cell r="C468">
            <v>1122233</v>
          </cell>
          <cell r="D468">
            <v>29079004</v>
          </cell>
          <cell r="E468" t="str">
            <v>COLEGIO ESTADUAL DE TEMPO INTEGRAL ERNESTO CARNEIRO RIBEIRO</v>
          </cell>
        </row>
        <row r="469">
          <cell r="C469">
            <v>1161794</v>
          </cell>
          <cell r="D469">
            <v>29079055</v>
          </cell>
          <cell r="E469" t="str">
            <v>COLEGIO ESTADUAL DE TEMPO INTEGRAL DE SERROLANDIA</v>
          </cell>
        </row>
        <row r="470">
          <cell r="C470">
            <v>1179205</v>
          </cell>
          <cell r="D470">
            <v>29441609</v>
          </cell>
          <cell r="E470" t="str">
            <v>COLEGIO ESTADUAL DE TEMPO INTEGRAL PROFESSORA MARIA MADALENA DA SILVA</v>
          </cell>
        </row>
        <row r="471">
          <cell r="C471">
            <v>1176123</v>
          </cell>
          <cell r="D471">
            <v>29340330</v>
          </cell>
          <cell r="E471" t="str">
            <v>COLEGIO ESTADUAL DE TEMPO INTEGRAL PROFESSORA ADJACI MARTINS DURANS</v>
          </cell>
        </row>
        <row r="472">
          <cell r="C472">
            <v>1165846</v>
          </cell>
          <cell r="D472">
            <v>29125898</v>
          </cell>
          <cell r="E472" t="str">
            <v>COLEGIO ESTADUAL DE TEMPO INTEGRAL CASTRO ALVES</v>
          </cell>
        </row>
        <row r="473">
          <cell r="C473">
            <v>1114893</v>
          </cell>
          <cell r="D473">
            <v>29126126</v>
          </cell>
          <cell r="E473" t="str">
            <v>COLEGIO ESTADUAL DE TEMPO INTEGRAL PROF LUZIA CARVALHO SILVA</v>
          </cell>
        </row>
        <row r="474">
          <cell r="C474">
            <v>1178319</v>
          </cell>
          <cell r="D474">
            <v>29599601</v>
          </cell>
          <cell r="E474" t="str">
            <v>COLEGIO ESTADUAL INDIGENA JOSE ZACARIAS</v>
          </cell>
        </row>
        <row r="475">
          <cell r="C475">
            <v>1178443</v>
          </cell>
          <cell r="D475">
            <v>29449340</v>
          </cell>
          <cell r="E475" t="str">
            <v>COLEGIO ESTADUAL INDIGENA TUXA CACIQUE RAUL VALERIO DE OLIVEIRA</v>
          </cell>
        </row>
        <row r="476">
          <cell r="C476">
            <v>1178096</v>
          </cell>
          <cell r="D476">
            <v>29429889</v>
          </cell>
          <cell r="E476" t="str">
            <v>COLEGIO ESTADUAL DE TEMPO INTEGRAL FLAVIANO DANTAS DO NASCIMENTO</v>
          </cell>
        </row>
        <row r="477">
          <cell r="C477">
            <v>1179128</v>
          </cell>
          <cell r="D477">
            <v>29126550</v>
          </cell>
          <cell r="E477" t="str">
            <v>COLEGIO ESTADUAL INDIGENA FLORENTINO DOMINGOS DE ANDRADE</v>
          </cell>
        </row>
        <row r="478">
          <cell r="C478">
            <v>1179131</v>
          </cell>
          <cell r="D478">
            <v>29463980</v>
          </cell>
          <cell r="E478" t="str">
            <v>COLEGIO ESTADUAL INDIGENA KIRIRI INDIO FELIZ</v>
          </cell>
        </row>
        <row r="479">
          <cell r="C479">
            <v>1178254</v>
          </cell>
          <cell r="D479">
            <v>29468000</v>
          </cell>
          <cell r="E479" t="str">
            <v>CENT.EST DE EDUC PROFIS EM INF E GESTAO LOURDES CARVALHO NEVES BATISTA</v>
          </cell>
        </row>
        <row r="480">
          <cell r="C480">
            <v>1114729</v>
          </cell>
          <cell r="D480">
            <v>29126991</v>
          </cell>
          <cell r="E480" t="str">
            <v>COLEGIO ESTADUAL PROFESSOR LUIZ NAVARRO DE BRITO</v>
          </cell>
        </row>
        <row r="481">
          <cell r="C481">
            <v>1178322</v>
          </cell>
          <cell r="D481">
            <v>29850843</v>
          </cell>
          <cell r="E481" t="str">
            <v>COLEGIO ESTADUAL DE TEMPO INTEGRAL AGUAS TERMAIS DE CIPO</v>
          </cell>
        </row>
        <row r="482">
          <cell r="C482">
            <v>1178049</v>
          </cell>
          <cell r="D482">
            <v>29423805</v>
          </cell>
          <cell r="E482" t="str">
            <v>COLEGIO ESTADUAL DE TEMPO INTEGRAL SANTO ANTONIO</v>
          </cell>
        </row>
        <row r="483">
          <cell r="C483">
            <v>1114559</v>
          </cell>
          <cell r="D483">
            <v>29117666</v>
          </cell>
          <cell r="E483" t="str">
            <v>CENTRO TERRITORIAL DE EDUCACAO PROFISSIONAL SERTAO FORTE</v>
          </cell>
        </row>
        <row r="484">
          <cell r="C484">
            <v>1114680</v>
          </cell>
          <cell r="D484">
            <v>29117240</v>
          </cell>
          <cell r="E484" t="str">
            <v>COLEGIO ESTADUAL DE TEMPO INTEGRAL EDUCANDARIO OLIVEIRA BRITO</v>
          </cell>
        </row>
        <row r="485">
          <cell r="C485">
            <v>1179120</v>
          </cell>
          <cell r="D485">
            <v>29117194</v>
          </cell>
          <cell r="E485" t="str">
            <v>COLEGIO ESTADUAL INDIGENA DOM JACKSON BERENGUER PRADO</v>
          </cell>
        </row>
        <row r="486">
          <cell r="C486">
            <v>1114478</v>
          </cell>
          <cell r="D486">
            <v>29128366</v>
          </cell>
          <cell r="E486" t="str">
            <v>COLEGIO ESTADUAL DE TEMPO INTEGRAL PROFESSORA ANA MIRENA DA SILVA</v>
          </cell>
        </row>
        <row r="487">
          <cell r="C487">
            <v>1178118</v>
          </cell>
          <cell r="D487">
            <v>29434530</v>
          </cell>
          <cell r="E487" t="str">
            <v>COLEGIO ESTADUAL DE TEMPO INTEGRAL JOSE DANTAS DE SOUZA</v>
          </cell>
        </row>
        <row r="488">
          <cell r="C488">
            <v>1178136</v>
          </cell>
          <cell r="D488">
            <v>29436931</v>
          </cell>
          <cell r="E488" t="str">
            <v>CENTRO TERRITORIAL DE EDUCACAO PROFISSIONAL RASO DA CATARINA</v>
          </cell>
        </row>
        <row r="489">
          <cell r="C489">
            <v>1177006</v>
          </cell>
          <cell r="D489">
            <v>29407834</v>
          </cell>
          <cell r="E489" t="str">
            <v>COLEGIO ESTADUAL DE TEMPO INTEGRAL SERTAO DA NATUBA DE NOVA SOURE</v>
          </cell>
        </row>
        <row r="490">
          <cell r="C490">
            <v>1166133</v>
          </cell>
          <cell r="D490">
            <v>29131383</v>
          </cell>
          <cell r="E490" t="str">
            <v>COLEGIO ESTADUAL DE TEMPO INTEGRAL PROFESSORA MARIA TEREZA DE OLIVEIRA</v>
          </cell>
        </row>
        <row r="491">
          <cell r="C491">
            <v>1115091</v>
          </cell>
          <cell r="D491">
            <v>29132045</v>
          </cell>
          <cell r="E491" t="str">
            <v>COLEGIO ESTADUAL DE TEMPO INTEGRAL DOUTOR JOSE CARLOS BEZERRA CARVALHO</v>
          </cell>
        </row>
        <row r="492">
          <cell r="C492">
            <v>1138539</v>
          </cell>
          <cell r="D492">
            <v>29113881</v>
          </cell>
          <cell r="E492" t="str">
            <v>COLEGIO ESTADUAL DE TEMPO INTEGRAL PROFESSORA HELENA BRITTO</v>
          </cell>
        </row>
        <row r="493">
          <cell r="C493">
            <v>1115342</v>
          </cell>
          <cell r="D493">
            <v>29132711</v>
          </cell>
          <cell r="E493" t="str">
            <v>COLEGIO ESTADUAL JOSEFA SOARES DE OLIVEIRA</v>
          </cell>
        </row>
        <row r="494">
          <cell r="C494">
            <v>1115326</v>
          </cell>
          <cell r="D494">
            <v>29133130</v>
          </cell>
          <cell r="E494" t="str">
            <v>CENTRO TERRITORIAL DE EDUCACAO PROFISSIONAL DO SEMI ARIDO NORDESTE II</v>
          </cell>
        </row>
        <row r="495">
          <cell r="C495">
            <v>1178084</v>
          </cell>
          <cell r="D495">
            <v>29428530</v>
          </cell>
          <cell r="E495" t="str">
            <v>COLEGIO CENTRAL DE RIBEIRA DO POMBAL</v>
          </cell>
        </row>
        <row r="496">
          <cell r="C496">
            <v>1115393</v>
          </cell>
          <cell r="D496">
            <v>29133955</v>
          </cell>
          <cell r="E496" t="str">
            <v>COLEGIO ESTADUAL DE TEMPO INTEGRAL PROFESSORA SILVIA FERREIRA DE BRITO</v>
          </cell>
        </row>
        <row r="497">
          <cell r="C497">
            <v>1178429</v>
          </cell>
          <cell r="D497">
            <v>29398940</v>
          </cell>
          <cell r="E497" t="str">
            <v>COLEGIO ESTADUAL DO CAMPO DE TEMPO INTEGRAL JOAO MARQUES DA SILVA</v>
          </cell>
        </row>
        <row r="498">
          <cell r="C498">
            <v>1179798</v>
          </cell>
          <cell r="D498">
            <v>29133130</v>
          </cell>
          <cell r="E498" t="str">
            <v>POLO EAD UAB DE RIBEIRA DO POMBAL</v>
          </cell>
        </row>
        <row r="499">
          <cell r="C499">
            <v>1114303</v>
          </cell>
          <cell r="D499">
            <v>29114500</v>
          </cell>
          <cell r="E499" t="str">
            <v>COLEGIO ESTADUAL DE TEMPO INTEGRAL MADRINHA DODO</v>
          </cell>
        </row>
        <row r="500">
          <cell r="C500">
            <v>1171196</v>
          </cell>
          <cell r="D500">
            <v>29115396</v>
          </cell>
          <cell r="E500" t="str">
            <v>COLEGIO ESTADUAL DE TEMPO INTEGRAL JOAO FRANCISCO DA SILVA</v>
          </cell>
        </row>
        <row r="501">
          <cell r="C501">
            <v>1178221</v>
          </cell>
          <cell r="D501">
            <v>29446740</v>
          </cell>
          <cell r="E501" t="str">
            <v>COLEGIO ESTADUAL DE TEMPO INTEGRAL ANTONIO DA COSTA BRITO</v>
          </cell>
        </row>
        <row r="502">
          <cell r="C502">
            <v>1107927</v>
          </cell>
          <cell r="D502">
            <v>29149835</v>
          </cell>
          <cell r="E502" t="str">
            <v>CENTRO TERRITORIAL DE EDUC.PROFISS. DO LITORAL NORTE E AGRESTE BAIANO</v>
          </cell>
        </row>
        <row r="503">
          <cell r="C503">
            <v>1176092</v>
          </cell>
          <cell r="D503">
            <v>29150450</v>
          </cell>
          <cell r="E503" t="str">
            <v>COLEGIO DA POLICIA MILITAR - CPM PROFESSOR CARLOS ROSA</v>
          </cell>
        </row>
        <row r="504">
          <cell r="C504">
            <v>1107773</v>
          </cell>
          <cell r="D504">
            <v>29150310</v>
          </cell>
          <cell r="E504" t="str">
            <v>COLEGIO ESTADUAL BRAZILINO VIEGAS</v>
          </cell>
        </row>
        <row r="505">
          <cell r="C505">
            <v>1135637</v>
          </cell>
          <cell r="D505">
            <v>29150418</v>
          </cell>
          <cell r="E505" t="str">
            <v>COLEGIO ESTADUAL DE ALAGOINHAS</v>
          </cell>
        </row>
        <row r="506">
          <cell r="C506">
            <v>1176465</v>
          </cell>
          <cell r="D506">
            <v>29395712</v>
          </cell>
          <cell r="E506" t="str">
            <v>COLEGIO ESTADUAL DEPUTADO LUIS EDUARDO MAGALHAES</v>
          </cell>
        </row>
        <row r="507">
          <cell r="C507">
            <v>1178266</v>
          </cell>
          <cell r="D507">
            <v>29456800</v>
          </cell>
          <cell r="E507" t="str">
            <v>COLEGIO ESTADUAL DO CAMPO JOAO CARLOS MEIRELES PAULILO</v>
          </cell>
        </row>
        <row r="508">
          <cell r="C508">
            <v>1178440</v>
          </cell>
          <cell r="D508">
            <v>29999812</v>
          </cell>
          <cell r="E508" t="str">
            <v>COLEGIO ESTADUAL DO CAMPO LEONCIO PEREIRA DOS SANTOS</v>
          </cell>
        </row>
        <row r="509">
          <cell r="C509">
            <v>1178077</v>
          </cell>
          <cell r="D509">
            <v>29431530</v>
          </cell>
          <cell r="E509" t="str">
            <v>COLEGIO ESTADUAL LUIZ NAVARRO DE BRITO</v>
          </cell>
        </row>
        <row r="510">
          <cell r="C510">
            <v>1108028</v>
          </cell>
          <cell r="D510">
            <v>29150663</v>
          </cell>
          <cell r="E510" t="str">
            <v>COLEGIO ESTADUAL MARIA JOSE BASTOS SILVA</v>
          </cell>
        </row>
        <row r="511">
          <cell r="C511">
            <v>1169809</v>
          </cell>
          <cell r="D511">
            <v>29150442</v>
          </cell>
          <cell r="E511" t="str">
            <v>COLEGIO ESTADUAL SAO FRANCISCO</v>
          </cell>
        </row>
        <row r="512">
          <cell r="C512">
            <v>1177089</v>
          </cell>
          <cell r="D512">
            <v>29417163</v>
          </cell>
          <cell r="E512" t="str">
            <v>COLEGIO MODELO LUIS EDUARDO MAGALHAES</v>
          </cell>
        </row>
        <row r="513">
          <cell r="C513">
            <v>1105207</v>
          </cell>
          <cell r="D513">
            <v>29150370</v>
          </cell>
          <cell r="E513" t="str">
            <v>ESCOLA DOS RODOVIARIOS</v>
          </cell>
        </row>
        <row r="514">
          <cell r="C514">
            <v>1107960</v>
          </cell>
          <cell r="D514">
            <v>29150191</v>
          </cell>
          <cell r="E514" t="str">
            <v>ESCOLA ESTADUAL OSCAR CORDEIRO</v>
          </cell>
        </row>
        <row r="515">
          <cell r="C515">
            <v>1107862</v>
          </cell>
          <cell r="D515">
            <v>29150590</v>
          </cell>
          <cell r="E515" t="str">
            <v>ESCOLA PROFESSOR JULIO LEAL ARAUJO</v>
          </cell>
        </row>
        <row r="516">
          <cell r="C516">
            <v>1107730</v>
          </cell>
          <cell r="D516">
            <v>29151651</v>
          </cell>
          <cell r="E516" t="str">
            <v>COLEGIO ESTADUAL DE TEMPO INTEGRAL DE ITAMIRA</v>
          </cell>
        </row>
        <row r="517">
          <cell r="C517">
            <v>1107749</v>
          </cell>
          <cell r="D517">
            <v>29151554</v>
          </cell>
          <cell r="E517" t="str">
            <v>COLEGIO ESTADUAL DE TEMPO INTEGRAL PROF AUREA DOS HUMILDES OLIVEIRA</v>
          </cell>
        </row>
        <row r="518">
          <cell r="C518">
            <v>1179312</v>
          </cell>
          <cell r="D518">
            <v>29461464</v>
          </cell>
          <cell r="E518" t="str">
            <v>COLEGIO ESTADUAL DE TEMPO INTEGRAL JOSE VICENTE LEAL</v>
          </cell>
        </row>
        <row r="519">
          <cell r="C519">
            <v>1179439</v>
          </cell>
          <cell r="D519">
            <v>29465400</v>
          </cell>
          <cell r="E519" t="str">
            <v>COLEGIO ESTADUAL DE TEMPO INTEGRAL PROFESSORA MARIA DO CARMO SANTANA</v>
          </cell>
        </row>
        <row r="520">
          <cell r="C520">
            <v>1108656</v>
          </cell>
          <cell r="D520">
            <v>29155401</v>
          </cell>
          <cell r="E520" t="str">
            <v>COL EST DO CAMPO DE TEMPO INTEGRAL DR JOSE ANTONIO DE ARAUJO PIMENTA</v>
          </cell>
        </row>
        <row r="521">
          <cell r="C521">
            <v>1108648</v>
          </cell>
          <cell r="D521">
            <v>29158605</v>
          </cell>
          <cell r="E521" t="str">
            <v>CENTRO EST DE EDUC PROF CONT E GEST DO N BAIANO PEDRO RIBEIRO PESSOA</v>
          </cell>
        </row>
        <row r="522">
          <cell r="C522">
            <v>1108591</v>
          </cell>
          <cell r="D522">
            <v>29158893</v>
          </cell>
          <cell r="E522" t="str">
            <v>COLEGIO ESTADUAL DE TEMPO INTEGRAL DE CATU</v>
          </cell>
        </row>
        <row r="523">
          <cell r="C523">
            <v>1108729</v>
          </cell>
          <cell r="D523">
            <v>29158850</v>
          </cell>
          <cell r="E523" t="str">
            <v>COLEGIO ESTADUAL DOUTOR ANTONIO CARLOS MAGALHAES</v>
          </cell>
        </row>
        <row r="524">
          <cell r="C524">
            <v>1108524</v>
          </cell>
          <cell r="D524">
            <v>29155673</v>
          </cell>
          <cell r="E524" t="str">
            <v>CENTRO INTEGRADO DE EDUCACAO DO CONDE</v>
          </cell>
        </row>
        <row r="525">
          <cell r="C525">
            <v>1108532</v>
          </cell>
          <cell r="D525">
            <v>29155894</v>
          </cell>
          <cell r="E525" t="str">
            <v>COLEGIO ESTADUAL CELSO MENDES DE LIMA</v>
          </cell>
        </row>
        <row r="526">
          <cell r="C526">
            <v>1114613</v>
          </cell>
          <cell r="D526">
            <v>29153190</v>
          </cell>
          <cell r="E526" t="str">
            <v>COLEGIO ESTADUAL DE TEMPO INTEGRAL EUDOXIA MARIA</v>
          </cell>
        </row>
        <row r="527">
          <cell r="C527">
            <v>1108753</v>
          </cell>
          <cell r="D527">
            <v>29156211</v>
          </cell>
          <cell r="E527" t="str">
            <v>COLEGIO ESTADUAL DE TEMPO INTEGRAL DUQUE DE CAXIAS</v>
          </cell>
        </row>
        <row r="528">
          <cell r="C528">
            <v>1179222</v>
          </cell>
          <cell r="D528">
            <v>29456495</v>
          </cell>
          <cell r="E528" t="str">
            <v>COLEGIO ESTADUAL PROFESSORA IVANECK MARIA AGUIAR COSTA</v>
          </cell>
        </row>
        <row r="529">
          <cell r="C529">
            <v>1176401</v>
          </cell>
          <cell r="D529">
            <v>29373280</v>
          </cell>
          <cell r="E529" t="str">
            <v>COLEGIO EST DE TEMPO INTEGRAL PROFESSORA JOANICE BACELAR BATISTA</v>
          </cell>
        </row>
        <row r="530">
          <cell r="C530">
            <v>1179754</v>
          </cell>
          <cell r="D530">
            <v>29487900</v>
          </cell>
          <cell r="E530" t="str">
            <v>CENTRO REG. INT. TECNOLOGICA-CEMIT LITORAL NORTE E AGRESTE BAIANO</v>
          </cell>
        </row>
        <row r="531">
          <cell r="C531">
            <v>1178078</v>
          </cell>
          <cell r="D531">
            <v>29430305</v>
          </cell>
          <cell r="E531" t="str">
            <v>COLEGIO EST DE TEMPO INTEGRAL PROFESSORA SIMONE SIMOES NERI</v>
          </cell>
        </row>
        <row r="532">
          <cell r="C532">
            <v>1178251</v>
          </cell>
          <cell r="D532">
            <v>29456606</v>
          </cell>
          <cell r="E532" t="str">
            <v>COLEGIO ESTADUAL DO CAMPO MARIA MENDES DE SOUZA</v>
          </cell>
        </row>
        <row r="533">
          <cell r="C533">
            <v>1133936</v>
          </cell>
          <cell r="D533">
            <v>29159318</v>
          </cell>
          <cell r="E533" t="str">
            <v>COLEGIO ESTADUAL PROFESSOR CARLOS SANTANA</v>
          </cell>
        </row>
        <row r="534">
          <cell r="C534">
            <v>1179315</v>
          </cell>
          <cell r="D534">
            <v>29459915</v>
          </cell>
          <cell r="E534" t="str">
            <v>COLEGIO ESTADUAL DO CAMPO PROFESSORA MARIA FREIRE ANUNCIACAO SILVA</v>
          </cell>
        </row>
        <row r="535">
          <cell r="C535">
            <v>1143494</v>
          </cell>
          <cell r="D535">
            <v>29129435</v>
          </cell>
          <cell r="E535" t="str">
            <v>COLEGIO ESTADUAL UIRASSU DE ASSIS BATISTA</v>
          </cell>
        </row>
        <row r="536">
          <cell r="C536">
            <v>1108141</v>
          </cell>
          <cell r="D536">
            <v>29157536</v>
          </cell>
          <cell r="E536" t="str">
            <v>COLEGIO ESTADUAL DOUTOR LUIZ VIANA FILHO</v>
          </cell>
        </row>
        <row r="537">
          <cell r="C537">
            <v>1115229</v>
          </cell>
          <cell r="D537">
            <v>29131553</v>
          </cell>
          <cell r="E537" t="str">
            <v>COLEGIO EST DE TEMPO INTEGRAL PROFESSORA NINALVA MARIA PARAIZO SILVA</v>
          </cell>
        </row>
        <row r="538">
          <cell r="C538">
            <v>1178259</v>
          </cell>
          <cell r="D538">
            <v>29848873</v>
          </cell>
          <cell r="E538" t="str">
            <v>COLEGIO ESTADUAL ACELINA DANTAS DA SILVA</v>
          </cell>
        </row>
        <row r="539">
          <cell r="C539">
            <v>1160186</v>
          </cell>
          <cell r="D539">
            <v>29104505</v>
          </cell>
          <cell r="E539" t="str">
            <v>COLEGIO ESTADUAL ELIEL MARTINS</v>
          </cell>
        </row>
        <row r="540">
          <cell r="C540">
            <v>1108222</v>
          </cell>
          <cell r="D540">
            <v>29104580</v>
          </cell>
          <cell r="E540" t="str">
            <v>COLEGIO ESTADUAL JOAO BENEVIDES NOGUEIRA</v>
          </cell>
        </row>
        <row r="541">
          <cell r="C541">
            <v>1108320</v>
          </cell>
          <cell r="D541">
            <v>29153964</v>
          </cell>
          <cell r="E541" t="str">
            <v>COLEGIO ESTADUAL DOUTOR JOSE CARVALHO BAPTISTA</v>
          </cell>
        </row>
        <row r="542">
          <cell r="C542">
            <v>1108311</v>
          </cell>
          <cell r="D542">
            <v>29154618</v>
          </cell>
          <cell r="E542" t="str">
            <v>COLEGIO ESTADUAL MARQUES DE ABRANTES</v>
          </cell>
        </row>
        <row r="543">
          <cell r="C543">
            <v>1108273</v>
          </cell>
          <cell r="D543">
            <v>29154707</v>
          </cell>
          <cell r="E543" t="str">
            <v>COLEGIO DEMOCRATICO ESTADUAL PROFESSOR EDGARD SANTOS</v>
          </cell>
        </row>
        <row r="544">
          <cell r="C544">
            <v>1105320</v>
          </cell>
          <cell r="D544">
            <v>29089115</v>
          </cell>
          <cell r="E544" t="str">
            <v>COLEGIO ESTADUAL DE AGUA FRIA</v>
          </cell>
        </row>
        <row r="545">
          <cell r="C545">
            <v>1105436</v>
          </cell>
          <cell r="D545">
            <v>29157803</v>
          </cell>
          <cell r="E545" t="str">
            <v>COLEGIO ESTADUAL DE TEMPO INTEGRAL AMELIA RODRIGUES</v>
          </cell>
        </row>
        <row r="546">
          <cell r="C546">
            <v>1105584</v>
          </cell>
          <cell r="D546">
            <v>29089964</v>
          </cell>
          <cell r="E546" t="str">
            <v>COLEGIO ESTADUAL DE TEMPO INTEGRAL ARTHUR VIEIRA DE OLIVEIRA</v>
          </cell>
        </row>
        <row r="547">
          <cell r="C547">
            <v>1105460</v>
          </cell>
          <cell r="D547">
            <v>29090350</v>
          </cell>
          <cell r="E547" t="str">
            <v>COLEGIO EST DO CAMPO DE TEMPO INT GENIVALDO DE ALMEIDA BRANDAO</v>
          </cell>
        </row>
        <row r="548">
          <cell r="C548">
            <v>1105568</v>
          </cell>
          <cell r="D548">
            <v>29090865</v>
          </cell>
          <cell r="E548" t="str">
            <v>COLEGIO ESTADUAL DE TEMPO INTEGRAL DE CONCEICAO DA FEIRA</v>
          </cell>
        </row>
        <row r="549">
          <cell r="C549">
            <v>1105266</v>
          </cell>
          <cell r="D549">
            <v>29091470</v>
          </cell>
          <cell r="E549" t="str">
            <v>COLEGIO ESTADUAL DE TEMPO INTEGRAL CONCEICAO DO JACUIPE</v>
          </cell>
        </row>
        <row r="550">
          <cell r="C550">
            <v>1105169</v>
          </cell>
          <cell r="D550">
            <v>29092191</v>
          </cell>
          <cell r="E550" t="str">
            <v>COLEGIO ESTADUAL DE TEMPO INTEGRAL DOM PEDRO II</v>
          </cell>
        </row>
        <row r="551">
          <cell r="C551">
            <v>1105100</v>
          </cell>
          <cell r="D551">
            <v>29092213</v>
          </cell>
          <cell r="E551" t="str">
            <v>COLEGIO ESTADUAL DO CAMPO PROFESSOR JOSE WALDOMIRO SANTOS DA CONCEICAO</v>
          </cell>
        </row>
        <row r="552">
          <cell r="C552">
            <v>1178101</v>
          </cell>
          <cell r="D552">
            <v>29436842</v>
          </cell>
          <cell r="E552" t="str">
            <v>CENTRO DE APOIO PEDAGOGICO ESPECIALIZADO DE FEIRA DE SANTANA - CAPE</v>
          </cell>
        </row>
        <row r="553">
          <cell r="C553">
            <v>1178163</v>
          </cell>
          <cell r="D553">
            <v>29380375</v>
          </cell>
          <cell r="E553" t="str">
            <v>CENTRO DE APOIO PEDAGOGICO ESPECIALIZADO JONATHAS TELLES DE CARVALHO</v>
          </cell>
        </row>
        <row r="554">
          <cell r="C554">
            <v>1142994</v>
          </cell>
          <cell r="D554">
            <v>29093295</v>
          </cell>
          <cell r="E554" t="str">
            <v>CENTRO DE ENSINO E CULTURA DR EDUARDO FROES DA MOTTA</v>
          </cell>
        </row>
        <row r="555">
          <cell r="C555">
            <v>1105975</v>
          </cell>
          <cell r="D555">
            <v>29093520</v>
          </cell>
          <cell r="E555" t="str">
            <v>CENTRO EST DE EDUCACAO PROFISSIONAL EM SAUDE DO CENTRO BAIANO</v>
          </cell>
        </row>
        <row r="556">
          <cell r="C556">
            <v>1105797</v>
          </cell>
          <cell r="D556">
            <v>29432960</v>
          </cell>
          <cell r="E556" t="str">
            <v>CENTRO ESTADUAL DE EDUCACAO PROFISSIONAL AUREO DE OLIVEIRA FILHO</v>
          </cell>
        </row>
        <row r="557">
          <cell r="C557">
            <v>1105754</v>
          </cell>
          <cell r="D557">
            <v>29093457</v>
          </cell>
          <cell r="E557" t="str">
            <v>CENTRO INTEGRADO DE EDUCACAO ASSIS CHATEAUBRIAND</v>
          </cell>
        </row>
        <row r="558">
          <cell r="C558">
            <v>1179657</v>
          </cell>
          <cell r="D558">
            <v>29474264</v>
          </cell>
          <cell r="E558" t="str">
            <v>CENTRO JUVENIL DE CIENCIA E CULTURA - CJCC FEIRA DE SANTANA</v>
          </cell>
        </row>
        <row r="559">
          <cell r="C559">
            <v>1163894</v>
          </cell>
          <cell r="D559">
            <v>29097509</v>
          </cell>
          <cell r="E559" t="str">
            <v>CENTRO TERRITORIAL DE EDUCACAO PROFISSIONAL DO PORTAL DO SERTAO</v>
          </cell>
        </row>
        <row r="560">
          <cell r="C560">
            <v>1105878</v>
          </cell>
          <cell r="D560">
            <v>29093317</v>
          </cell>
          <cell r="E560" t="str">
            <v>COLEGIO DA POLICIA MILITAR CPM DIVA PORTELA</v>
          </cell>
        </row>
        <row r="561">
          <cell r="C561">
            <v>1106467</v>
          </cell>
          <cell r="D561">
            <v>29093546</v>
          </cell>
          <cell r="E561" t="str">
            <v>COLEGIO EST DE TEMPO INTEGRAL PROF ANA ANGELICA VERGNE DE MORAIS</v>
          </cell>
        </row>
        <row r="562">
          <cell r="C562">
            <v>1106645</v>
          </cell>
          <cell r="D562">
            <v>29095166</v>
          </cell>
          <cell r="E562" t="str">
            <v>COLEGIO ESTADUAL DE TEMPO INTEGRAL CAROLINA MARIA DE JESUS</v>
          </cell>
        </row>
        <row r="563">
          <cell r="C563">
            <v>1106386</v>
          </cell>
          <cell r="D563">
            <v>29094100</v>
          </cell>
          <cell r="E563" t="str">
            <v>COLEGIO ESTADUAL DE TEMPO INTEGRAL DE FEIRA DE SANTANA</v>
          </cell>
        </row>
        <row r="564">
          <cell r="C564">
            <v>1105916</v>
          </cell>
          <cell r="D564">
            <v>29093511</v>
          </cell>
          <cell r="E564" t="str">
            <v>COLEGIO ESTADUAL DE TEMPO INTEGRAL EDITH MACHADO BOAVENTURA</v>
          </cell>
        </row>
        <row r="565">
          <cell r="C565">
            <v>1179770</v>
          </cell>
          <cell r="D565">
            <v>29094240</v>
          </cell>
          <cell r="E565" t="str">
            <v>COLEGIO ESTADUAL DE TEMPO INTEGRAL GEORGINA DE MELO ERISMANN</v>
          </cell>
        </row>
        <row r="566">
          <cell r="C566">
            <v>1106270</v>
          </cell>
          <cell r="D566">
            <v>29095140</v>
          </cell>
          <cell r="E566" t="str">
            <v>COLEGIO ESTADUAL DE TEMPO INTEGRAL HILDA CARNEIRO</v>
          </cell>
        </row>
        <row r="567">
          <cell r="C567">
            <v>1106564</v>
          </cell>
          <cell r="D567">
            <v>29094712</v>
          </cell>
          <cell r="E567" t="str">
            <v>COLEGIO ESTADUAL DE TEMPO INTEGRAL PROF ANA ALICE FIGUEREDO DOS SANTOS</v>
          </cell>
        </row>
        <row r="568">
          <cell r="C568">
            <v>1179769</v>
          </cell>
          <cell r="D568">
            <v>29095158</v>
          </cell>
          <cell r="E568" t="str">
            <v>COLEGIO ESTADUAL DE TEMPO INTEGRAL PROFESSORA CELIA SANTOS ANDRADE</v>
          </cell>
        </row>
        <row r="569">
          <cell r="C569">
            <v>1178137</v>
          </cell>
          <cell r="D569">
            <v>29441633</v>
          </cell>
          <cell r="E569" t="str">
            <v>COLEGIO ESTADUAL DO CAMPO DE JAGUARA</v>
          </cell>
        </row>
        <row r="570">
          <cell r="C570">
            <v>1160607</v>
          </cell>
          <cell r="D570">
            <v>29093341</v>
          </cell>
          <cell r="E570" t="str">
            <v>COLÉGIO ESTADUAL DO CAMPO DE TEMPO INTEGRAL CÔNEGO CUPERTINO DE LACERDA</v>
          </cell>
        </row>
        <row r="571">
          <cell r="C571">
            <v>1105932</v>
          </cell>
          <cell r="D571">
            <v>29096847</v>
          </cell>
          <cell r="E571" t="str">
            <v>COLEGIO ESTADUAL DO CAMPO EDIVALDO MACHADO BOAVENTURA</v>
          </cell>
        </row>
        <row r="572">
          <cell r="C572">
            <v>1106106</v>
          </cell>
          <cell r="D572">
            <v>29097541</v>
          </cell>
          <cell r="E572" t="str">
            <v>COLEGIO ESTADUAL DO CAMPO ITAN GUIMARAES CERQUEIRA</v>
          </cell>
        </row>
        <row r="573">
          <cell r="C573">
            <v>1106394</v>
          </cell>
          <cell r="D573">
            <v>29095239</v>
          </cell>
          <cell r="E573" t="str">
            <v>COLEGIO ESTADUAL DO CAMPO JOAO BAPTISTA CARNEIRO</v>
          </cell>
        </row>
        <row r="574">
          <cell r="C574">
            <v>1106718</v>
          </cell>
          <cell r="D574">
            <v>29097703</v>
          </cell>
          <cell r="E574" t="str">
            <v>COLEGIO ESTADUAL DO CAMPO MARIA QUITERIA</v>
          </cell>
        </row>
        <row r="575">
          <cell r="C575">
            <v>1106211</v>
          </cell>
          <cell r="D575">
            <v>29096596</v>
          </cell>
          <cell r="E575" t="str">
            <v>COLEGIO ESTADUAL DO CAMPO PADRE HENRIQUE ALVES BORGES</v>
          </cell>
        </row>
        <row r="576">
          <cell r="C576">
            <v>1178219</v>
          </cell>
          <cell r="D576">
            <v>29443768</v>
          </cell>
          <cell r="E576" t="str">
            <v>COLEGIO ESTADUAL DOUTOR JAIR SANTOS SILVA</v>
          </cell>
        </row>
        <row r="577">
          <cell r="C577">
            <v>1105886</v>
          </cell>
          <cell r="D577">
            <v>29093660</v>
          </cell>
          <cell r="E577" t="str">
            <v>COLEGIO ESTADUAL DURVALINA CARNEIRO</v>
          </cell>
        </row>
        <row r="578">
          <cell r="C578">
            <v>1105940</v>
          </cell>
          <cell r="D578">
            <v>29094194</v>
          </cell>
          <cell r="E578" t="str">
            <v>COLEGIO ESTADUAL ERNESTO CARNEIRO RIBEIRO</v>
          </cell>
        </row>
        <row r="579">
          <cell r="C579">
            <v>1106742</v>
          </cell>
          <cell r="D579">
            <v>29093279</v>
          </cell>
          <cell r="E579" t="str">
            <v>COLEGIO ESTADUAL GOVERNADOR LUIZ VIANA FILHO</v>
          </cell>
        </row>
        <row r="580">
          <cell r="C580">
            <v>1176448</v>
          </cell>
          <cell r="D580">
            <v>29387728</v>
          </cell>
          <cell r="E580" t="str">
            <v>COLEGIO ESTADUAL HELENA ASSIS SUZART</v>
          </cell>
        </row>
        <row r="581">
          <cell r="C581">
            <v>1106297</v>
          </cell>
          <cell r="D581">
            <v>29094151</v>
          </cell>
          <cell r="E581" t="str">
            <v>COLEGIO ESTADUAL IMACULADA CONCEICAO</v>
          </cell>
        </row>
        <row r="582">
          <cell r="C582">
            <v>1106599</v>
          </cell>
          <cell r="D582">
            <v>29095212</v>
          </cell>
          <cell r="E582" t="str">
            <v>COLEGIO ESTADUAL IRMA ROSA APARECIDA</v>
          </cell>
        </row>
        <row r="583">
          <cell r="C583">
            <v>1106491</v>
          </cell>
          <cell r="D583">
            <v>29093554</v>
          </cell>
          <cell r="E583" t="str">
            <v>COLEGIO ESTADUAL JUIZ JORGE FARIAS GOES</v>
          </cell>
        </row>
        <row r="584">
          <cell r="C584">
            <v>1176068</v>
          </cell>
          <cell r="D584">
            <v>29093473</v>
          </cell>
          <cell r="E584" t="str">
            <v>COLEGIO ESTADUAL LAZARO DOS SANTOS FERREIRA</v>
          </cell>
        </row>
        <row r="585">
          <cell r="C585">
            <v>1106289</v>
          </cell>
          <cell r="D585">
            <v>29093350</v>
          </cell>
          <cell r="E585" t="str">
            <v>COLEGIO ESTADUAL ODORICO TAVARES</v>
          </cell>
        </row>
        <row r="586">
          <cell r="C586">
            <v>1106335</v>
          </cell>
          <cell r="D586">
            <v>29093260</v>
          </cell>
          <cell r="E586" t="str">
            <v>COLEGIO ESTADUAL PROFESSORA CARMINDA MASCARENHAS VIEIRA</v>
          </cell>
        </row>
        <row r="587">
          <cell r="C587">
            <v>1106637</v>
          </cell>
          <cell r="D587">
            <v>29095999</v>
          </cell>
          <cell r="E587" t="str">
            <v>COLEGIO ESTADUAL PROFESSORA TECLA MELLO</v>
          </cell>
        </row>
        <row r="588">
          <cell r="C588">
            <v>1179826</v>
          </cell>
          <cell r="D588">
            <v>44449</v>
          </cell>
          <cell r="E588" t="str">
            <v>COLEGIO ESTADUAL QUILOMBOLA DE TEMPO INTEGRAL DA MATINHA</v>
          </cell>
        </row>
        <row r="589">
          <cell r="C589">
            <v>1106556</v>
          </cell>
          <cell r="D589">
            <v>29094798</v>
          </cell>
          <cell r="E589" t="str">
            <v>COLEGIO ESTADUAL ROTARY</v>
          </cell>
        </row>
        <row r="590">
          <cell r="C590">
            <v>1106220</v>
          </cell>
          <cell r="D590">
            <v>29094216</v>
          </cell>
          <cell r="E590" t="str">
            <v>COLEGIO ESTADUAL SANTO ANTONIO</v>
          </cell>
        </row>
        <row r="591">
          <cell r="C591">
            <v>1142242</v>
          </cell>
          <cell r="D591">
            <v>29097665</v>
          </cell>
          <cell r="E591" t="str">
            <v>COLEGIO ESTADUAL TEOTONIO VILELA</v>
          </cell>
        </row>
        <row r="592">
          <cell r="C592">
            <v>1106084</v>
          </cell>
          <cell r="D592">
            <v>29095190</v>
          </cell>
          <cell r="E592" t="str">
            <v>COLEGIO GEORGINA SOARES NASCIMENTO</v>
          </cell>
        </row>
        <row r="593">
          <cell r="C593">
            <v>1176423</v>
          </cell>
          <cell r="D593">
            <v>29387736</v>
          </cell>
          <cell r="E593" t="str">
            <v>COLEGIO MODELO LUIS EDUARDO MAGALHAES</v>
          </cell>
        </row>
        <row r="594">
          <cell r="C594">
            <v>1105959</v>
          </cell>
          <cell r="D594">
            <v>29096243</v>
          </cell>
          <cell r="E594" t="str">
            <v>INSTITUTO DE EDUCACAO DE TEMPO INTEGRAL GASTAO GUIMARAES</v>
          </cell>
        </row>
        <row r="595">
          <cell r="C595">
            <v>1160380</v>
          </cell>
          <cell r="D595">
            <v>29098165</v>
          </cell>
          <cell r="E595" t="str">
            <v>COLEGIO ESTADUAL DE TEMPO INTEGRAL AUREO FILHO</v>
          </cell>
        </row>
        <row r="596">
          <cell r="C596">
            <v>1107129</v>
          </cell>
          <cell r="D596">
            <v>29103290</v>
          </cell>
          <cell r="E596" t="str">
            <v>COLEGIO ESTADUAL DE TEMPO INTEGRAL PROFESSORA MARLENE ALVES DOS SANTOS</v>
          </cell>
        </row>
        <row r="597">
          <cell r="C597">
            <v>1107404</v>
          </cell>
          <cell r="D597">
            <v>29107440</v>
          </cell>
          <cell r="E597" t="str">
            <v>COLEGIO ESTADUAL DE TEMPO INTEGRAL SAO JOSE</v>
          </cell>
        </row>
        <row r="598">
          <cell r="C598">
            <v>1107382</v>
          </cell>
          <cell r="D598">
            <v>29107466</v>
          </cell>
          <cell r="E598" t="str">
            <v>COLEGIO ESTADUAL PROFESSOR CARLOS VALADARES</v>
          </cell>
        </row>
        <row r="599">
          <cell r="C599">
            <v>1107420</v>
          </cell>
          <cell r="D599">
            <v>29108047</v>
          </cell>
          <cell r="E599" t="str">
            <v>COLEGIO EST DO CAMPO DE TEMPO INTEGRAL JOSE ANTONIO DE ALMEIDA</v>
          </cell>
        </row>
        <row r="600">
          <cell r="C600">
            <v>1107501</v>
          </cell>
          <cell r="D600">
            <v>29109361</v>
          </cell>
          <cell r="E600" t="str">
            <v>COLEGIO ESTADUAL DE TEMPO INTEGRAL DE SANTO ESTEVAO</v>
          </cell>
        </row>
        <row r="601">
          <cell r="C601">
            <v>1107455</v>
          </cell>
          <cell r="D601">
            <v>29108900</v>
          </cell>
          <cell r="E601" t="str">
            <v>COLEGIO ESTADUAL DE TEMPO INTEGRAL PROFESSORA EDITE FERREIRA FONSECA</v>
          </cell>
        </row>
        <row r="602">
          <cell r="C602">
            <v>1107536</v>
          </cell>
          <cell r="D602">
            <v>29110076</v>
          </cell>
          <cell r="E602" t="str">
            <v>COLEGIO ESTADUAL DE TEMPO INTEGRAL DE SAO GONCALO DOS CAMPOS</v>
          </cell>
        </row>
        <row r="603">
          <cell r="C603">
            <v>1107706</v>
          </cell>
          <cell r="D603">
            <v>29111730</v>
          </cell>
          <cell r="E603" t="str">
            <v>COLEGIO ESTADUAL DE TEMPO INTEGRAL NOVIS FILHO</v>
          </cell>
        </row>
        <row r="604">
          <cell r="C604">
            <v>1178202</v>
          </cell>
          <cell r="D604">
            <v>29443288</v>
          </cell>
          <cell r="E604" t="str">
            <v>COLEGIO ESTADUAL ASSIS VALENTE</v>
          </cell>
        </row>
        <row r="605">
          <cell r="C605">
            <v>1178047</v>
          </cell>
          <cell r="D605">
            <v>29432510</v>
          </cell>
          <cell r="E605" t="str">
            <v>COLEGIO ESTADUAL TERRA NOVA</v>
          </cell>
        </row>
        <row r="606">
          <cell r="C606">
            <v>1124813</v>
          </cell>
          <cell r="D606">
            <v>29267420</v>
          </cell>
          <cell r="E606" t="str">
            <v>COLEGIO ESTADUAL DE TEMPO INTEGRAL DE ANAGE</v>
          </cell>
        </row>
        <row r="607">
          <cell r="C607">
            <v>1178405</v>
          </cell>
          <cell r="D607">
            <v>29395950</v>
          </cell>
          <cell r="E607" t="str">
            <v>COLEGIO ESTADUAL DE TEMPO INTEGRAL SISINIO RIBEIRO SILVA</v>
          </cell>
        </row>
        <row r="608">
          <cell r="C608">
            <v>1123671</v>
          </cell>
          <cell r="D608">
            <v>29255597</v>
          </cell>
          <cell r="E608" t="str">
            <v>COLEGIO ESTADUAL DE TEMPO INTEGRAL DE ARACATU</v>
          </cell>
        </row>
        <row r="609">
          <cell r="C609">
            <v>1124856</v>
          </cell>
          <cell r="D609">
            <v>29267480</v>
          </cell>
          <cell r="E609" t="str">
            <v>COLEGIO ESTADUAL DE TEMPO INTEGRAL DE BARRA DO CHOCA</v>
          </cell>
        </row>
        <row r="610">
          <cell r="C610">
            <v>1178404</v>
          </cell>
          <cell r="D610">
            <v>29395860</v>
          </cell>
          <cell r="E610" t="str">
            <v>COLEGIO ESTADUAL DE TEMPO INTEGRAL VITORIA LIMA DE OLIVEIRA</v>
          </cell>
        </row>
        <row r="611">
          <cell r="C611">
            <v>1179113</v>
          </cell>
          <cell r="D611">
            <v>29449332</v>
          </cell>
          <cell r="E611" t="str">
            <v>COLEGIO ESTADUAL DO CAMPO DE TEMPO INTEGRAL LUCIA ROCHA MACEDO</v>
          </cell>
        </row>
        <row r="612">
          <cell r="C612">
            <v>1124872</v>
          </cell>
          <cell r="D612">
            <v>29268168</v>
          </cell>
          <cell r="E612" t="str">
            <v>COLEGIO EST DE TEMPO INTEGRAL PROFESSORA ELINEUZA DA SILVA FERREIRA</v>
          </cell>
        </row>
        <row r="613">
          <cell r="C613">
            <v>1165706</v>
          </cell>
          <cell r="D613">
            <v>29269806</v>
          </cell>
          <cell r="E613" t="str">
            <v>COLEGIO ESTADUAL DE TEMPO INTEGRAL DE BOM JESUS DA SERRA</v>
          </cell>
        </row>
        <row r="614">
          <cell r="C614">
            <v>1165722</v>
          </cell>
          <cell r="D614">
            <v>29270570</v>
          </cell>
          <cell r="E614" t="str">
            <v>COLEGIO ESTADUAL DE TEMPO INTEGRAL DE CAETANOS</v>
          </cell>
        </row>
        <row r="615">
          <cell r="C615">
            <v>1179137</v>
          </cell>
          <cell r="D615">
            <v>29449456</v>
          </cell>
          <cell r="E615" t="str">
            <v>COL EST DO CAMPO DE TEMPO INTEGRAL GEOVANE FERREIRA DE QUEIROZ</v>
          </cell>
        </row>
        <row r="616">
          <cell r="C616">
            <v>1178438</v>
          </cell>
          <cell r="D616">
            <v>29434734</v>
          </cell>
          <cell r="E616" t="str">
            <v>COLEGIO ESTADUAL DE TEMPO INTEGRAL DE CANDIDO SALES</v>
          </cell>
        </row>
        <row r="617">
          <cell r="C617">
            <v>1179136</v>
          </cell>
          <cell r="D617">
            <v>29449545</v>
          </cell>
          <cell r="E617" t="str">
            <v>COLEGIO ESTADUAL DO CAMPO DE TEMPO INTEGRAL MAMEDIO BATISTA LOBAO</v>
          </cell>
        </row>
        <row r="618">
          <cell r="C618">
            <v>1177071</v>
          </cell>
          <cell r="D618">
            <v>29409535</v>
          </cell>
          <cell r="E618" t="str">
            <v>COLEGIO ESTADUAL DE TEMPO INTEGRAL PETRINA NOVAIS SILVA CAIRO</v>
          </cell>
        </row>
        <row r="619">
          <cell r="C619">
            <v>1128878</v>
          </cell>
          <cell r="D619">
            <v>29258324</v>
          </cell>
          <cell r="E619" t="str">
            <v>COLEGIO ESTADUAL DE TEMPO INTEGRAL DE CONDEUBA</v>
          </cell>
        </row>
        <row r="620">
          <cell r="C620">
            <v>1128924</v>
          </cell>
          <cell r="D620">
            <v>29259630</v>
          </cell>
          <cell r="E620" t="str">
            <v>COLEGIO ESTADUAL DE TEMPO INTEGRAL DE CORDEIROS</v>
          </cell>
        </row>
        <row r="621">
          <cell r="C621">
            <v>1165277</v>
          </cell>
          <cell r="D621">
            <v>29281261</v>
          </cell>
          <cell r="E621" t="str">
            <v>COLEGIO ESTADUAL DE TEMPO INTEGRAL JOSE PALLES SOBRINHO</v>
          </cell>
        </row>
        <row r="622">
          <cell r="C622">
            <v>1179271</v>
          </cell>
          <cell r="D622">
            <v>29459028</v>
          </cell>
          <cell r="E622" t="str">
            <v>COLEGIO ESTADUAL DO CAMPO NANCY DE CASTRO ESTAVES</v>
          </cell>
        </row>
        <row r="623">
          <cell r="C623">
            <v>1178271</v>
          </cell>
          <cell r="D623">
            <v>29535816</v>
          </cell>
          <cell r="E623" t="str">
            <v>COLEGIO ESTADUAL DE TEMPO INTEGRAL JORGE AMADO</v>
          </cell>
        </row>
        <row r="624">
          <cell r="C624">
            <v>1176160</v>
          </cell>
          <cell r="D624">
            <v>29335132</v>
          </cell>
          <cell r="E624" t="str">
            <v>COLEGIO ESTADUAL DE TEMPO INTEGRAL ZULEIDE FREIRE DE ABREU</v>
          </cell>
        </row>
        <row r="625">
          <cell r="C625">
            <v>1128460</v>
          </cell>
          <cell r="D625">
            <v>29249104</v>
          </cell>
          <cell r="E625" t="str">
            <v>COLEGIO ESTADUAL DE TEMPO INTEGRAL DE LICINIO DE ALMEIDA</v>
          </cell>
        </row>
        <row r="626">
          <cell r="C626">
            <v>1141815</v>
          </cell>
          <cell r="D626">
            <v>29261481</v>
          </cell>
          <cell r="E626" t="str">
            <v>COLEGIO ESTADUAL DE TEMPO INTEGRAL DE MAETINGA</v>
          </cell>
        </row>
        <row r="627">
          <cell r="C627">
            <v>1178113</v>
          </cell>
          <cell r="D627">
            <v>29434726</v>
          </cell>
          <cell r="E627" t="str">
            <v>COLEGIO ESTADUAL DE TEMPO INTEGRAL PROF DIOMAR SILVA BRITO</v>
          </cell>
        </row>
        <row r="628">
          <cell r="C628">
            <v>1129181</v>
          </cell>
          <cell r="D628">
            <v>29250285</v>
          </cell>
          <cell r="E628" t="str">
            <v>COLEGIO ESTADUAL DE TEMPO INTEGRAL DE MORTUGABA</v>
          </cell>
        </row>
        <row r="629">
          <cell r="C629">
            <v>1156634</v>
          </cell>
          <cell r="D629">
            <v>29261953</v>
          </cell>
          <cell r="E629" t="str">
            <v>COLEGIO ESTADUAL DE TEMPO INTEGRAL DE PIRIPA</v>
          </cell>
        </row>
        <row r="630">
          <cell r="C630">
            <v>1124996</v>
          </cell>
          <cell r="D630">
            <v>29275474</v>
          </cell>
          <cell r="E630" t="str">
            <v>COLEGIO ESTADUAL DE TEMPO INTEGRAL DE PLANALTO</v>
          </cell>
        </row>
        <row r="631">
          <cell r="C631">
            <v>1125062</v>
          </cell>
          <cell r="D631">
            <v>29277230</v>
          </cell>
          <cell r="E631" t="str">
            <v>COLEGIO ESTADUAL DE TEMPO INTEGRAL EURIDES SANTANA</v>
          </cell>
        </row>
        <row r="632">
          <cell r="C632">
            <v>1125186</v>
          </cell>
          <cell r="D632">
            <v>29276411</v>
          </cell>
          <cell r="E632" t="str">
            <v>COLEGIO ESTADUAL DE TEMPO INTEGRAL ROBERTO SANTOS</v>
          </cell>
        </row>
        <row r="633">
          <cell r="C633">
            <v>1178071</v>
          </cell>
          <cell r="D633">
            <v>29428556</v>
          </cell>
          <cell r="E633" t="str">
            <v>COLEGIO ESTADUAL DO CAMPO TEMPO INTEGRAL DE PRESIDENTE JANIO QUADROS</v>
          </cell>
        </row>
        <row r="634">
          <cell r="C634">
            <v>1124929</v>
          </cell>
          <cell r="D634">
            <v>29285291</v>
          </cell>
          <cell r="E634" t="str">
            <v>COLEGIO ESTADUAL DE TEMPO INTEGRAL ANTONIO GONCALVES</v>
          </cell>
        </row>
        <row r="635">
          <cell r="C635">
            <v>1178248</v>
          </cell>
          <cell r="D635">
            <v>29265932</v>
          </cell>
          <cell r="E635" t="str">
            <v>COLEGIO ESTADUAL MARIETA PEREIRA DOS SANTOS</v>
          </cell>
        </row>
        <row r="636">
          <cell r="C636">
            <v>1179285</v>
          </cell>
          <cell r="D636">
            <v>29461472</v>
          </cell>
          <cell r="E636" t="str">
            <v>CENT.REG.DE ENS.MEDIO COM INTERMEDIACAO TEC.-CEMIT DE VIT.DA CONQUISTA</v>
          </cell>
        </row>
        <row r="637">
          <cell r="C637">
            <v>1179790</v>
          </cell>
          <cell r="D637">
            <v>29494737</v>
          </cell>
          <cell r="E637" t="str">
            <v>CENTRO DE APOIO PEDAGOGICO ESPECIALIZADO DE VITORIA DA CONQUISTA</v>
          </cell>
        </row>
        <row r="638">
          <cell r="C638">
            <v>1179448</v>
          </cell>
          <cell r="D638">
            <v>29467861</v>
          </cell>
          <cell r="E638" t="str">
            <v>CENTRO JUVENIL DE CIENCIA E CULTURA-CJCC - VITORIA DA CONQUISTA</v>
          </cell>
        </row>
        <row r="639">
          <cell r="C639">
            <v>1125429</v>
          </cell>
          <cell r="D639">
            <v>29277990</v>
          </cell>
          <cell r="E639" t="str">
            <v>CENTRO TERRITORIAL DE EDUCACAO PROFISSIONAL DE VITORIA DA CONQUISTA</v>
          </cell>
        </row>
        <row r="640">
          <cell r="C640">
            <v>1125640</v>
          </cell>
          <cell r="D640">
            <v>29277787</v>
          </cell>
          <cell r="E640" t="str">
            <v>COLEGIO DA POLICIA MILITAR - CPM ERALDO TINOCO</v>
          </cell>
        </row>
        <row r="641">
          <cell r="C641">
            <v>1178119</v>
          </cell>
          <cell r="D641">
            <v>29433410</v>
          </cell>
          <cell r="E641" t="str">
            <v>COLEGIO EST. DE TEMPO INTEGRAL DOM CLIMERIO ALMEIDA DE ANDRADE</v>
          </cell>
        </row>
        <row r="642">
          <cell r="C642">
            <v>1125496</v>
          </cell>
          <cell r="D642">
            <v>29279810</v>
          </cell>
          <cell r="E642" t="str">
            <v>COLEGIO ESTADUAL DE TEMPO INTEGRAL ANISIO TEIXEIRA</v>
          </cell>
        </row>
        <row r="643">
          <cell r="C643">
            <v>1179223</v>
          </cell>
          <cell r="D643">
            <v>29456479</v>
          </cell>
          <cell r="E643" t="str">
            <v>COLEGIO ESTADUAL DE TEMPO INTEGRAL CAMILLO DE JESUS LIMA</v>
          </cell>
        </row>
        <row r="644">
          <cell r="C644">
            <v>1125992</v>
          </cell>
          <cell r="D644">
            <v>29279887</v>
          </cell>
          <cell r="E644" t="str">
            <v>COLEGIO ESTADUAL DE TEMPO INTEGRAL DE VITORIA DA CONQUISTA</v>
          </cell>
        </row>
        <row r="645">
          <cell r="C645">
            <v>1125160</v>
          </cell>
          <cell r="D645">
            <v>29277809</v>
          </cell>
          <cell r="E645" t="str">
            <v>COLEGIO ESTADUAL DE TEMPO INTEGRAL JOSE SA NUNES</v>
          </cell>
        </row>
        <row r="646">
          <cell r="C646">
            <v>1165358</v>
          </cell>
          <cell r="D646">
            <v>29279151</v>
          </cell>
          <cell r="E646" t="str">
            <v>COLEGIO ESTADUAL DE TEMPO INTEGRAL PADRE LUIZ SOARES PALMEIRA</v>
          </cell>
        </row>
        <row r="647">
          <cell r="C647">
            <v>1176435</v>
          </cell>
          <cell r="D647">
            <v>29402830</v>
          </cell>
          <cell r="E647" t="str">
            <v>COLEGIO ESTADUAL DE TEMPO INTEGRAL PROFESSORA HELEUSA FIGUEIRA CAMARA</v>
          </cell>
        </row>
        <row r="648">
          <cell r="C648">
            <v>1179246</v>
          </cell>
          <cell r="D648">
            <v>29457491</v>
          </cell>
          <cell r="E648" t="str">
            <v>COLEGIO ESTADUAL DO CAMPO DA CABECEIRA DO RIO JIBOIA</v>
          </cell>
        </row>
        <row r="649">
          <cell r="C649">
            <v>1179224</v>
          </cell>
          <cell r="D649">
            <v>29456487</v>
          </cell>
          <cell r="E649" t="str">
            <v>COLEGIO ESTADUAL DO CAMPO DE TEMPO INTEGRAL JOSE GONCALVES</v>
          </cell>
        </row>
        <row r="650">
          <cell r="C650">
            <v>1179822</v>
          </cell>
          <cell r="D650">
            <v>44414</v>
          </cell>
          <cell r="E650" t="str">
            <v>COLEGIO ESTADUAL DO CAMPO DE TEMPO INTEGRAL PROFESSORA ELISABETH MARIA COUTO</v>
          </cell>
        </row>
        <row r="651">
          <cell r="C651">
            <v>1125224</v>
          </cell>
          <cell r="D651">
            <v>29278112</v>
          </cell>
          <cell r="E651" t="str">
            <v>COLEGIO ESTADUAL KLEBER PACHECO DE OLIVEIRA</v>
          </cell>
        </row>
        <row r="652">
          <cell r="C652">
            <v>1125399</v>
          </cell>
          <cell r="D652">
            <v>29277752</v>
          </cell>
          <cell r="E652" t="str">
            <v>COLEGIO POLIVALENTE DE VITORIA DA CONQUISTA</v>
          </cell>
        </row>
        <row r="653">
          <cell r="C653">
            <v>1125305</v>
          </cell>
          <cell r="D653">
            <v>29279640</v>
          </cell>
          <cell r="E653" t="str">
            <v>COMPLEXO INTEGRADO DE EDUC BASICA PROFIS E TEC DE VITORIA DA CONQUISTA</v>
          </cell>
        </row>
        <row r="654">
          <cell r="C654">
            <v>1178152</v>
          </cell>
          <cell r="D654">
            <v>29440173</v>
          </cell>
          <cell r="E654" t="str">
            <v>COLEGIO ESTADUAL ALBERICO GOMES SANTANA</v>
          </cell>
        </row>
        <row r="655">
          <cell r="C655">
            <v>1135394</v>
          </cell>
          <cell r="D655">
            <v>29163234</v>
          </cell>
          <cell r="E655" t="str">
            <v>COLEGIO EST QUILOMBOLA DE TEMPO INTEGRAL DA BACIA DO IGUAPE</v>
          </cell>
        </row>
        <row r="656">
          <cell r="C656">
            <v>1133715</v>
          </cell>
          <cell r="D656">
            <v>29162610</v>
          </cell>
          <cell r="E656" t="str">
            <v>COLEGIO ESTADUAL DE CACHOEIRA</v>
          </cell>
        </row>
        <row r="657">
          <cell r="C657">
            <v>1109059</v>
          </cell>
          <cell r="D657">
            <v>29163374</v>
          </cell>
          <cell r="E657" t="str">
            <v>COLEGIO ESTADUAL DO CAMPO DE TEMPO INTEGRAL DE CASTRO ALVES</v>
          </cell>
        </row>
        <row r="658">
          <cell r="C658">
            <v>1108893</v>
          </cell>
          <cell r="D658">
            <v>29164826</v>
          </cell>
          <cell r="E658" t="str">
            <v>COLEGIO ESTADUAL DE TEMPO INTEGRAL MANDINHO DE SOUZA ALMEIDA</v>
          </cell>
        </row>
        <row r="659">
          <cell r="C659">
            <v>1133618</v>
          </cell>
          <cell r="D659">
            <v>29165253</v>
          </cell>
          <cell r="E659" t="str">
            <v>CENTRO TERRITORIAL DE EDUCACAO PROFIS RECONCAVO II ALBERTO TORRES</v>
          </cell>
        </row>
        <row r="660">
          <cell r="C660">
            <v>1133405</v>
          </cell>
          <cell r="D660">
            <v>29165407</v>
          </cell>
          <cell r="E660" t="str">
            <v>COLEGIO ESTADUAL DOUTOR LAURO PASSOS</v>
          </cell>
        </row>
        <row r="661">
          <cell r="C661">
            <v>1133502</v>
          </cell>
          <cell r="D661">
            <v>29165555</v>
          </cell>
          <cell r="E661" t="str">
            <v>COLEGIO ESTADUAL LANDULFO ALVES DE ALMEIDA</v>
          </cell>
        </row>
        <row r="662">
          <cell r="C662">
            <v>1176464</v>
          </cell>
          <cell r="D662">
            <v>29391466</v>
          </cell>
          <cell r="E662" t="str">
            <v>COLEGIO ESTADUAL LUCIANO PASSOS</v>
          </cell>
        </row>
        <row r="663">
          <cell r="C663">
            <v>1109164</v>
          </cell>
          <cell r="D663">
            <v>29166063</v>
          </cell>
          <cell r="E663" t="str">
            <v>COLEGIO ESTADUAL DE TEMPO INTEGRAL MARIA JURANDI OLIVEIRA BARRETO</v>
          </cell>
        </row>
        <row r="664">
          <cell r="C664">
            <v>1134029</v>
          </cell>
          <cell r="D664">
            <v>29166314</v>
          </cell>
          <cell r="E664" t="str">
            <v>COLEGIO ESTADUAL DE TEMPO INTEGRAL PROFESSOR EDGARD SANTOS</v>
          </cell>
        </row>
        <row r="665">
          <cell r="C665">
            <v>1176201</v>
          </cell>
          <cell r="D665">
            <v>29375983</v>
          </cell>
          <cell r="E665" t="str">
            <v>CENTRO ESTADUAL DE EDUCACAO PROFISSIONAL DO VALE DO PARAGUACU</v>
          </cell>
        </row>
        <row r="666">
          <cell r="C666">
            <v>1133863</v>
          </cell>
          <cell r="D666">
            <v>29167388</v>
          </cell>
          <cell r="E666" t="str">
            <v>COLEGIO ESTADUAL DE TEMPO INTEGRAL DE MARAGOGIPE</v>
          </cell>
        </row>
        <row r="667">
          <cell r="C667">
            <v>1178153</v>
          </cell>
          <cell r="D667">
            <v>29444896</v>
          </cell>
          <cell r="E667" t="str">
            <v>COLEGIO ESTADUAL DO CAMPO DE TEMPO INTEGRAL NOSSA SENHORA DA CONCEICAO</v>
          </cell>
        </row>
        <row r="668">
          <cell r="C668">
            <v>1166222</v>
          </cell>
          <cell r="D668">
            <v>29168775</v>
          </cell>
          <cell r="E668" t="str">
            <v>COLEGIO ESTADUAL DO CAMPO KLEBER PACHECO</v>
          </cell>
        </row>
        <row r="669">
          <cell r="C669">
            <v>1178143</v>
          </cell>
          <cell r="D669">
            <v>29441641</v>
          </cell>
          <cell r="E669" t="str">
            <v>COLEGIO ESTADUAL DE TEMPO INTEGRAL EVANCLEIDE ALMEIDA SANTOS BARRETO</v>
          </cell>
        </row>
        <row r="670">
          <cell r="C670">
            <v>1178001</v>
          </cell>
          <cell r="D670">
            <v>29417287</v>
          </cell>
          <cell r="E670" t="str">
            <v>COLEGIO ESTADUAL DO CAMPO MANOEL BENEDITO MASCARENHAS</v>
          </cell>
        </row>
        <row r="671">
          <cell r="C671">
            <v>1135610</v>
          </cell>
          <cell r="D671">
            <v>29169160</v>
          </cell>
          <cell r="E671" t="str">
            <v>COLEGIO ESTADUAL JOAO BATISTA PEREIRA FRAGA</v>
          </cell>
        </row>
        <row r="672">
          <cell r="C672">
            <v>1145691</v>
          </cell>
          <cell r="D672">
            <v>29169607</v>
          </cell>
          <cell r="E672" t="str">
            <v>COLEGIO ESTADUAL DOUTOR JOSE MARCELINO DE SOUZA</v>
          </cell>
        </row>
        <row r="673">
          <cell r="C673">
            <v>1109326</v>
          </cell>
          <cell r="D673">
            <v>29169615</v>
          </cell>
          <cell r="E673" t="str">
            <v>COLEGIO ESTADUAL GOVERNADOR LUIZ VIANA FILHO</v>
          </cell>
        </row>
        <row r="674">
          <cell r="C674">
            <v>1176467</v>
          </cell>
          <cell r="D674">
            <v>29400220</v>
          </cell>
          <cell r="E674" t="str">
            <v>COLEGIO ESTADUAL DE TEMPO INTEGRAL DE SALINAS DA MARGARIDA</v>
          </cell>
        </row>
        <row r="675">
          <cell r="C675">
            <v>1134665</v>
          </cell>
          <cell r="D675">
            <v>29170877</v>
          </cell>
          <cell r="E675" t="str">
            <v>CENTRO EST DE EDUC PROFISSIONAL EM TURISMO DO LESTE BAIANO</v>
          </cell>
        </row>
        <row r="676">
          <cell r="C676">
            <v>1178262</v>
          </cell>
          <cell r="D676">
            <v>29432537</v>
          </cell>
          <cell r="E676" t="str">
            <v>COLEGIO ESTADUAL ANTONIO DOS SANTOS PAIM</v>
          </cell>
        </row>
        <row r="677">
          <cell r="C677">
            <v>1178052</v>
          </cell>
          <cell r="D677">
            <v>29426383</v>
          </cell>
          <cell r="E677" t="str">
            <v>COLEGIO ESTADUAL CASTRO ALVES</v>
          </cell>
        </row>
        <row r="678">
          <cell r="C678">
            <v>1134568</v>
          </cell>
          <cell r="D678">
            <v>29170583</v>
          </cell>
          <cell r="E678" t="str">
            <v>COLEGIO ESTADUAL DE TEMPO INTEGRAL TEODORO SAMPAIO</v>
          </cell>
        </row>
        <row r="679">
          <cell r="C679">
            <v>1176152</v>
          </cell>
          <cell r="D679">
            <v>29337534</v>
          </cell>
          <cell r="E679" t="str">
            <v>CENTRO DE APOIO PEDAGOGICO ESPECIALIZADO LEAO AURELIO PIRES</v>
          </cell>
        </row>
        <row r="680">
          <cell r="C680">
            <v>1178087</v>
          </cell>
          <cell r="D680">
            <v>29432626</v>
          </cell>
          <cell r="E680" t="str">
            <v>CENTRO TERRITORIAL DE EDUCACAO PROFISSIONAL DO RECONCAVO</v>
          </cell>
        </row>
        <row r="681">
          <cell r="C681">
            <v>1164564</v>
          </cell>
          <cell r="D681">
            <v>29171610</v>
          </cell>
          <cell r="E681" t="str">
            <v>COLEGIO EST. DE TEMPO INTEGRAL PROF CLOVIS ESEQUIEL DOS SANTOS</v>
          </cell>
        </row>
        <row r="682">
          <cell r="C682">
            <v>1109652</v>
          </cell>
          <cell r="D682">
            <v>29171601</v>
          </cell>
          <cell r="E682" t="str">
            <v>COLEGIO ESTADUAL FRANCISCO DA CONCEICAO MENEZES</v>
          </cell>
        </row>
        <row r="683">
          <cell r="C683">
            <v>1134509</v>
          </cell>
          <cell r="D683">
            <v>29173531</v>
          </cell>
          <cell r="E683" t="str">
            <v>COLEGIO ESTADUAL DE TEMPO INTEGRAL SAO FELIPE</v>
          </cell>
        </row>
        <row r="684">
          <cell r="C684">
            <v>1134657</v>
          </cell>
          <cell r="D684">
            <v>29172870</v>
          </cell>
          <cell r="E684" t="str">
            <v>COLEGIO ESTADUAL ROMULO GALVAO</v>
          </cell>
        </row>
        <row r="685">
          <cell r="C685">
            <v>1134932</v>
          </cell>
          <cell r="D685">
            <v>29174180</v>
          </cell>
          <cell r="E685" t="str">
            <v>CENTRO TERRITORIAL DE EDUC. PROFI. DO RECONCAVO JONIVAL LUCAS</v>
          </cell>
        </row>
        <row r="686">
          <cell r="C686">
            <v>1178265</v>
          </cell>
          <cell r="D686">
            <v>29981760</v>
          </cell>
          <cell r="E686" t="str">
            <v>COLEGIO ESTADUAL DO CAMPO ANATIVO DO SACRAMENTO</v>
          </cell>
        </row>
        <row r="687">
          <cell r="C687">
            <v>1138954</v>
          </cell>
          <cell r="D687">
            <v>29174546</v>
          </cell>
          <cell r="E687" t="str">
            <v>COLEGIO ESTADUAL DOUTOR ELIEL DA SILVA MARTINS</v>
          </cell>
        </row>
        <row r="688">
          <cell r="C688">
            <v>1178053</v>
          </cell>
          <cell r="D688">
            <v>29432529</v>
          </cell>
          <cell r="E688" t="str">
            <v>COLEGIO ESTADUAL DE TEMPO INTEGRAL RICARDO CAMARA DA SILVA</v>
          </cell>
        </row>
        <row r="689">
          <cell r="C689">
            <v>1178030</v>
          </cell>
          <cell r="D689">
            <v>29174805</v>
          </cell>
          <cell r="E689" t="str">
            <v>COLEGIO ESTADUAL NOSSA SENHORA DA CONCEICAO</v>
          </cell>
        </row>
        <row r="690">
          <cell r="C690">
            <v>1178051</v>
          </cell>
          <cell r="D690">
            <v>29425417</v>
          </cell>
          <cell r="E690" t="str">
            <v>COLEGIO ESTADUAL DE TEMPO INTEGRAL DE AIQUARA</v>
          </cell>
        </row>
        <row r="691">
          <cell r="C691">
            <v>1110758</v>
          </cell>
          <cell r="D691">
            <v>29223652</v>
          </cell>
          <cell r="E691" t="str">
            <v>COLEGIO ESTADUAL DE TEMPO INTEGRAL DOUTOR VASCO FILHO</v>
          </cell>
        </row>
        <row r="692">
          <cell r="C692">
            <v>1117310</v>
          </cell>
          <cell r="D692">
            <v>29293707</v>
          </cell>
          <cell r="E692" t="str">
            <v>COLEGIO ESTADUAL ANTONIO MOTA BITTENCOURT</v>
          </cell>
        </row>
        <row r="693">
          <cell r="C693">
            <v>1117221</v>
          </cell>
          <cell r="D693">
            <v>29268524</v>
          </cell>
          <cell r="E693" t="str">
            <v>COLEGIO ESTADUAL BOANOVENSE</v>
          </cell>
        </row>
        <row r="694">
          <cell r="C694">
            <v>1116950</v>
          </cell>
          <cell r="D694">
            <v>29271967</v>
          </cell>
          <cell r="E694" t="str">
            <v>COLEGIO ESTADUAL DE TEMPO INTEGRAL DE DARIO MEIRA</v>
          </cell>
        </row>
        <row r="695">
          <cell r="C695">
            <v>1158882</v>
          </cell>
          <cell r="D695">
            <v>29299268</v>
          </cell>
          <cell r="E695" t="str">
            <v>COLEGIO ESTADUAL JOSE ARAUJO PEREIRA</v>
          </cell>
        </row>
        <row r="696">
          <cell r="C696">
            <v>1117108</v>
          </cell>
          <cell r="D696">
            <v>29300762</v>
          </cell>
          <cell r="E696" t="str">
            <v>COLEGIO ESTADUAL DE IBIRATAIA</v>
          </cell>
        </row>
        <row r="697">
          <cell r="C697">
            <v>1178097</v>
          </cell>
          <cell r="D697">
            <v>29429781</v>
          </cell>
          <cell r="E697" t="str">
            <v>COLEGIO ESTADUAL DO CAMPO DE ALGODAO</v>
          </cell>
        </row>
        <row r="698">
          <cell r="C698">
            <v>1178377</v>
          </cell>
          <cell r="D698">
            <v>29848792</v>
          </cell>
          <cell r="E698" t="str">
            <v>CENTRO DE APOIO PEDAGOGICO ESPECIALIZADO DE IPIAU - CAPE IPIAU</v>
          </cell>
        </row>
        <row r="699">
          <cell r="C699">
            <v>1166621</v>
          </cell>
          <cell r="D699">
            <v>29303702</v>
          </cell>
          <cell r="E699" t="str">
            <v>CENTRO TERRITORIAL DE EDUCACAO PROFISSIONAL DO MEDIO RIO DAS CONTAS</v>
          </cell>
        </row>
        <row r="700">
          <cell r="C700">
            <v>1117035</v>
          </cell>
          <cell r="D700">
            <v>29303354</v>
          </cell>
          <cell r="E700" t="str">
            <v>COLEGIO ESTADUAL DE TEMPO INTEGRAL DE IPIAU</v>
          </cell>
        </row>
        <row r="701">
          <cell r="C701">
            <v>1176433</v>
          </cell>
          <cell r="D701">
            <v>29390532</v>
          </cell>
          <cell r="E701" t="str">
            <v>COMPLEXO INTEGRADO DE EDUC BASICA PROFISSIONAL E TECNOLOGICA DE IPIAU</v>
          </cell>
        </row>
        <row r="702">
          <cell r="C702">
            <v>1178015</v>
          </cell>
          <cell r="D702">
            <v>29429005</v>
          </cell>
          <cell r="E702" t="str">
            <v>COLEGIO ESTADUAL PROFESSORA RENI MIRANDA FERREIRA</v>
          </cell>
        </row>
        <row r="703">
          <cell r="C703">
            <v>1117434</v>
          </cell>
          <cell r="D703">
            <v>29307759</v>
          </cell>
          <cell r="E703" t="str">
            <v>COLEGIO ESTADUAL DE TEMPO INTEGRAL DULCE ALMEIDA</v>
          </cell>
        </row>
        <row r="704">
          <cell r="C704">
            <v>1110294</v>
          </cell>
          <cell r="D704">
            <v>29309034</v>
          </cell>
          <cell r="E704" t="str">
            <v>COLEGIO ESTADUALDE TEMPO INTEGRAL JOAO GALVAO SOBRINHO</v>
          </cell>
        </row>
        <row r="705">
          <cell r="C705">
            <v>1179277</v>
          </cell>
          <cell r="D705">
            <v>29458994</v>
          </cell>
          <cell r="E705" t="str">
            <v>CENT REG DE ENS MEDIO COM INTERMEDIACAO TEC-CEMIT MEDIO RIO DE CONTAS</v>
          </cell>
        </row>
        <row r="706">
          <cell r="C706">
            <v>1178421</v>
          </cell>
          <cell r="D706">
            <v>29397324</v>
          </cell>
          <cell r="E706" t="str">
            <v>CENTRO DE APOIO PEDAGOGICO ESPECIALIZADO DE JEQUIE ¿ CAPE JEQUIE</v>
          </cell>
        </row>
        <row r="707">
          <cell r="C707">
            <v>1117892</v>
          </cell>
          <cell r="D707">
            <v>29229529</v>
          </cell>
          <cell r="E707" t="str">
            <v>CENTRO EST. DE EDUC. PROF. EM GESTAO E TECN. DA INFOR. REGIS PACHECO</v>
          </cell>
        </row>
        <row r="708">
          <cell r="C708">
            <v>1179659</v>
          </cell>
          <cell r="D708">
            <v>29473900</v>
          </cell>
          <cell r="E708" t="str">
            <v>CENTRO JUVENIL DE CIENCIA E CULTURA - CJCC JEQUIE</v>
          </cell>
        </row>
        <row r="709">
          <cell r="C709">
            <v>1176093</v>
          </cell>
          <cell r="D709">
            <v>29227690</v>
          </cell>
          <cell r="E709" t="str">
            <v>COLEGIO DA POLICIA MILITAR - CPM PROFESSOR POETA LUIS NEVES COTRIM</v>
          </cell>
        </row>
        <row r="710">
          <cell r="C710">
            <v>1117698</v>
          </cell>
          <cell r="D710">
            <v>29228549</v>
          </cell>
          <cell r="E710" t="str">
            <v>COLEGIO ESTADUAL DE TEMPO INTEGRAL DE JEQUIE</v>
          </cell>
        </row>
        <row r="711">
          <cell r="C711">
            <v>1176664</v>
          </cell>
          <cell r="D711">
            <v>29408172</v>
          </cell>
          <cell r="E711" t="str">
            <v>COLEGIO ESTADUAL DE TEMPO INTEGRAL LUISA MAHIM</v>
          </cell>
        </row>
        <row r="712">
          <cell r="C712">
            <v>1117850</v>
          </cell>
          <cell r="D712">
            <v>29229421</v>
          </cell>
          <cell r="E712" t="str">
            <v>COLEGIO ESTADUAL DE TEMPO INTEGRAL LUIZ NAVARRO DE BRITO</v>
          </cell>
        </row>
        <row r="713">
          <cell r="C713">
            <v>1117701</v>
          </cell>
          <cell r="D713">
            <v>29229324</v>
          </cell>
          <cell r="E713" t="str">
            <v>COLEGIO ESTADUAL DE TEMPO INTEGRAL PROFESSORA FARAILDES SANTOS</v>
          </cell>
        </row>
        <row r="714">
          <cell r="C714">
            <v>1117663</v>
          </cell>
          <cell r="D714">
            <v>29229294</v>
          </cell>
          <cell r="E714" t="str">
            <v>COLEGIO ESTADUAL DOUTOR MILTON SANTOS</v>
          </cell>
        </row>
        <row r="715">
          <cell r="C715">
            <v>1177092</v>
          </cell>
          <cell r="D715">
            <v>29416604</v>
          </cell>
          <cell r="E715" t="str">
            <v>COLEGIO ESTADUAL PAULO FREIRE</v>
          </cell>
        </row>
        <row r="716">
          <cell r="C716">
            <v>1117736</v>
          </cell>
          <cell r="D716">
            <v>29229464</v>
          </cell>
          <cell r="E716" t="str">
            <v>COLEGIO ESTADUAL PROFESSOR FIRMO NUNES DE OLIVEIRA</v>
          </cell>
        </row>
        <row r="717">
          <cell r="C717">
            <v>1117868</v>
          </cell>
          <cell r="D717">
            <v>29227658</v>
          </cell>
          <cell r="E717" t="str">
            <v>COMPLEXO INTEGRADO DE EDUCACAO BASICA PROFIS. E TECNOLOGICA DE JEQUIE</v>
          </cell>
        </row>
        <row r="718">
          <cell r="C718">
            <v>1178260</v>
          </cell>
          <cell r="D718">
            <v>29457602</v>
          </cell>
          <cell r="E718" t="str">
            <v>COLEGIO ESTADUAL DE TEMPO INTEGRAL GILDA RAMOS DOS SANTOS</v>
          </cell>
        </row>
        <row r="719">
          <cell r="C719">
            <v>1118147</v>
          </cell>
          <cell r="D719">
            <v>29273790</v>
          </cell>
          <cell r="E719" t="str">
            <v>COLEGIO ESTADUAL PROFESSORA ALMERINDA MEIRA DO CARMO</v>
          </cell>
        </row>
        <row r="720">
          <cell r="C720">
            <v>1178083</v>
          </cell>
          <cell r="D720">
            <v>29429498</v>
          </cell>
          <cell r="E720" t="str">
            <v>COLEGIO ESTADUAL PROFESSORA MARIA LEAL LOPES</v>
          </cell>
        </row>
        <row r="721">
          <cell r="C721">
            <v>1118406</v>
          </cell>
          <cell r="D721">
            <v>29314348</v>
          </cell>
          <cell r="E721" t="str">
            <v>COLEGIO ESTADUAL DE TEMPO INTEGRAL DE UBATA</v>
          </cell>
        </row>
        <row r="722">
          <cell r="C722">
            <v>1178048</v>
          </cell>
          <cell r="D722">
            <v>29427541</v>
          </cell>
          <cell r="E722" t="str">
            <v>COLEGIO ESTADUAL DE BREJOLANDIA</v>
          </cell>
        </row>
        <row r="723">
          <cell r="C723">
            <v>1131674</v>
          </cell>
          <cell r="D723">
            <v>29011507</v>
          </cell>
          <cell r="E723" t="str">
            <v>COLEGIO ESTADUAL DE TEMPO INTEGRAL RUY BARBOSA</v>
          </cell>
        </row>
        <row r="724">
          <cell r="C724">
            <v>1131607</v>
          </cell>
          <cell r="D724">
            <v>29011604</v>
          </cell>
          <cell r="E724" t="str">
            <v>COLEGIO ESTADUAL DE TEMPO INTEGRAL DE COCOS</v>
          </cell>
        </row>
        <row r="725">
          <cell r="C725">
            <v>1131534</v>
          </cell>
          <cell r="D725">
            <v>29012465</v>
          </cell>
          <cell r="E725" t="str">
            <v>COLEGIO ESTADUAL DE TEMPO INTEGRAL SAO JOAO DOS GERAIS</v>
          </cell>
        </row>
        <row r="726">
          <cell r="C726">
            <v>1131453</v>
          </cell>
          <cell r="D726">
            <v>29013275</v>
          </cell>
          <cell r="E726" t="str">
            <v>COLEGIO ESTADUAL DE TEMPO INTEGRAL DE CORRENTINA</v>
          </cell>
        </row>
        <row r="727">
          <cell r="C727">
            <v>1179830</v>
          </cell>
          <cell r="D727">
            <v>44459</v>
          </cell>
          <cell r="E727" t="str">
            <v>COLEGIO ESTADUAL DO CAMPO DE TEMPO INTEGRAL CENILDA SELMA SCHERRER STIMER</v>
          </cell>
        </row>
        <row r="728">
          <cell r="C728">
            <v>1141726</v>
          </cell>
          <cell r="D728">
            <v>29013887</v>
          </cell>
          <cell r="E728" t="str">
            <v>COLEGIO ESTADUAL DE TEMPO INTEGRAL MARIA DO SOCORRO PEREIRA DE MATOS</v>
          </cell>
        </row>
        <row r="729">
          <cell r="C729">
            <v>1179821</v>
          </cell>
          <cell r="D729">
            <v>44442</v>
          </cell>
          <cell r="E729" t="str">
            <v>CEMIT BACIA DO RIO CORRENTE</v>
          </cell>
        </row>
        <row r="730">
          <cell r="C730">
            <v>1132000</v>
          </cell>
          <cell r="D730">
            <v>29014433</v>
          </cell>
          <cell r="E730" t="str">
            <v>CENTRO TERRITORIAL DE EDUCACAO PROFISSIONAL DA BACIA DO RIO CORRENTE</v>
          </cell>
        </row>
        <row r="731">
          <cell r="C731">
            <v>1131860</v>
          </cell>
          <cell r="D731">
            <v>29015227</v>
          </cell>
          <cell r="E731" t="str">
            <v>COLEGIO ESTADUAL ROLANDO LARANJEIRA BARBOSA</v>
          </cell>
        </row>
        <row r="732">
          <cell r="C732">
            <v>1132158</v>
          </cell>
          <cell r="D732">
            <v>29015413</v>
          </cell>
          <cell r="E732" t="str">
            <v>COLEGIO ESTADUAL EDVALDO FLORES</v>
          </cell>
        </row>
        <row r="733">
          <cell r="C733">
            <v>1167741</v>
          </cell>
          <cell r="D733">
            <v>29016339</v>
          </cell>
          <cell r="E733" t="str">
            <v>COLEGIO ESTADUAL DE TEMPO INTEGRAL RIO CORRENTE</v>
          </cell>
        </row>
        <row r="734">
          <cell r="C734">
            <v>1131798</v>
          </cell>
          <cell r="D734">
            <v>29016916</v>
          </cell>
          <cell r="E734" t="str">
            <v>COLEGIO ESTADUAL DE TEMPO INTEGRAL SAO GONCALO</v>
          </cell>
        </row>
        <row r="735">
          <cell r="C735">
            <v>1131739</v>
          </cell>
          <cell r="D735">
            <v>29009880</v>
          </cell>
          <cell r="E735" t="str">
            <v>COLEGIO ESTADUAL DE TEMPO INTEGRAL DE TABOCAS</v>
          </cell>
        </row>
        <row r="736">
          <cell r="C736">
            <v>1113960</v>
          </cell>
          <cell r="D736">
            <v>29032539</v>
          </cell>
          <cell r="E736" t="str">
            <v>COLEGIO EST DE TEM INTEGRAL PROF MARIA DO SOCORRO GOMES POSSIDONIO</v>
          </cell>
        </row>
        <row r="737">
          <cell r="C737">
            <v>1113927</v>
          </cell>
          <cell r="D737">
            <v>29033047</v>
          </cell>
          <cell r="E737" t="str">
            <v>COLEGIO ESTADUAL DO CAMPO JOSEFINA GOMES DE ARAUJO</v>
          </cell>
        </row>
        <row r="738">
          <cell r="C738">
            <v>1179245</v>
          </cell>
          <cell r="D738">
            <v>29456886</v>
          </cell>
          <cell r="E738" t="str">
            <v>COLEGIO ESTADUAL INDIGENA DE TEMPO INTEGRAL SANTO ANTONIO DO PAMBU</v>
          </cell>
        </row>
        <row r="739">
          <cell r="C739">
            <v>1178070</v>
          </cell>
          <cell r="D739">
            <v>29424526</v>
          </cell>
          <cell r="E739" t="str">
            <v>COLEGIO ESTADUAL DE TEMPO INTEGRAL SAO JOSE</v>
          </cell>
        </row>
        <row r="740">
          <cell r="C740">
            <v>1113994</v>
          </cell>
          <cell r="D740">
            <v>29033187</v>
          </cell>
          <cell r="E740" t="str">
            <v>COLEGIO ESTADUAL MARIA DE LOURDES LIMA PEREIRA</v>
          </cell>
        </row>
        <row r="741">
          <cell r="C741">
            <v>1138504</v>
          </cell>
          <cell r="D741">
            <v>29034205</v>
          </cell>
          <cell r="E741" t="str">
            <v>COLEGIO ESTADUAL DE TEMPO INTEGRAL REIS MAGALHAES</v>
          </cell>
        </row>
        <row r="742">
          <cell r="C742">
            <v>1179669</v>
          </cell>
          <cell r="D742">
            <v>29493773</v>
          </cell>
          <cell r="E742" t="str">
            <v>COLEGIO ESTADUAL INDIGENA ANANIAS VITORIANO</v>
          </cell>
        </row>
        <row r="743">
          <cell r="C743">
            <v>1179123</v>
          </cell>
          <cell r="D743">
            <v>29354536</v>
          </cell>
          <cell r="E743" t="str">
            <v>COLEGIO ESTADUAL INDIGENA ANGELO PEREIRA XAVIER</v>
          </cell>
        </row>
        <row r="744">
          <cell r="C744">
            <v>1179203</v>
          </cell>
          <cell r="D744">
            <v>29373018</v>
          </cell>
          <cell r="E744" t="str">
            <v>COLEGIO ESTADUAL INDIGENA MANOEL COELHO</v>
          </cell>
        </row>
        <row r="745">
          <cell r="C745">
            <v>1179202</v>
          </cell>
          <cell r="D745">
            <v>29033950</v>
          </cell>
          <cell r="E745" t="str">
            <v>COLEGIO ESTADUAL INDIGENA SANTA RITA DE CASSIA</v>
          </cell>
        </row>
        <row r="746">
          <cell r="C746">
            <v>1179204</v>
          </cell>
          <cell r="D746">
            <v>29366739</v>
          </cell>
          <cell r="E746" t="str">
            <v>COLEGIO ESTADUAL INDIGINA XUCURU KARIRI</v>
          </cell>
        </row>
        <row r="747">
          <cell r="C747">
            <v>1179479</v>
          </cell>
          <cell r="D747">
            <v>29739624</v>
          </cell>
          <cell r="E747" t="str">
            <v>ESCOLA ESTADUAL INDIGENA JOSE MARTINS</v>
          </cell>
        </row>
        <row r="748">
          <cell r="C748">
            <v>1114265</v>
          </cell>
          <cell r="D748">
            <v>29034280</v>
          </cell>
          <cell r="E748" t="str">
            <v>COLEGIO ESTADUAL DE TEMPO INTEGRAL IRMA OLIVEIRA</v>
          </cell>
        </row>
        <row r="749">
          <cell r="C749">
            <v>1176143</v>
          </cell>
          <cell r="D749">
            <v>29332230</v>
          </cell>
          <cell r="E749" t="str">
            <v>CENTRO TERRITORIAL DE EDUCACAO PROFIS ITAPARICA II WILSON PEREIRA</v>
          </cell>
        </row>
        <row r="750">
          <cell r="C750">
            <v>1114257</v>
          </cell>
          <cell r="D750">
            <v>29034922</v>
          </cell>
          <cell r="E750" t="str">
            <v>CENTRO TERRITORIAL DE EDUCACAO PROFISSIONAL DE ITAPARICA</v>
          </cell>
        </row>
        <row r="751">
          <cell r="C751">
            <v>1174292</v>
          </cell>
          <cell r="D751">
            <v>29034965</v>
          </cell>
          <cell r="E751" t="str">
            <v>COLEGIO ESTADUAL CARLINA BARBOSA DE DEUS</v>
          </cell>
        </row>
        <row r="752">
          <cell r="C752">
            <v>1117779</v>
          </cell>
          <cell r="D752">
            <v>29035007</v>
          </cell>
          <cell r="E752" t="str">
            <v>COLEGIO ESTADUAL DE TEMPO INTEGRAL DE PAULO AFONSO</v>
          </cell>
        </row>
        <row r="753">
          <cell r="C753">
            <v>1118040</v>
          </cell>
          <cell r="D753">
            <v>29034990</v>
          </cell>
          <cell r="E753" t="str">
            <v>COLEGIO ESTADUAL DE TEMPO INTEGRAL QUITERIA MARIA DE JESUS</v>
          </cell>
        </row>
        <row r="754">
          <cell r="C754">
            <v>1176426</v>
          </cell>
          <cell r="D754">
            <v>29389976</v>
          </cell>
          <cell r="E754" t="str">
            <v>COLEGIO ESTADUAL PAULO FREIRE</v>
          </cell>
        </row>
        <row r="755">
          <cell r="C755">
            <v>1114133</v>
          </cell>
          <cell r="D755">
            <v>29036046</v>
          </cell>
          <cell r="E755" t="str">
            <v>COLEGIO ESTADUAL DULCINA CRUZ LIMA</v>
          </cell>
        </row>
        <row r="756">
          <cell r="C756">
            <v>1178006</v>
          </cell>
          <cell r="D756">
            <v>29423708</v>
          </cell>
          <cell r="E756" t="str">
            <v>COLEGIO ESTADUAL INDIGENA DE TEMPO INTEGRAL CAPITAO FRANCISCO RODELAS</v>
          </cell>
        </row>
        <row r="757">
          <cell r="C757">
            <v>1164998</v>
          </cell>
          <cell r="D757">
            <v>29047501</v>
          </cell>
          <cell r="E757" t="str">
            <v>COLEGIO ESTADUAL DO CAMPO DE TEMPO INTEGRAL DE ANDORINHA</v>
          </cell>
        </row>
        <row r="758">
          <cell r="C758">
            <v>1119577</v>
          </cell>
          <cell r="D758">
            <v>29048184</v>
          </cell>
          <cell r="E758" t="str">
            <v>COLEGIO ESTADUAL DE TEMPO INTEGRAL DE ANTONIO GONCALVES</v>
          </cell>
        </row>
        <row r="759">
          <cell r="C759">
            <v>1122020</v>
          </cell>
          <cell r="D759">
            <v>29069106</v>
          </cell>
          <cell r="E759" t="str">
            <v>COLEGIO ESTADUAL DO CAMPO ROMULO GALVAO</v>
          </cell>
        </row>
        <row r="760">
          <cell r="C760">
            <v>1119828</v>
          </cell>
          <cell r="D760">
            <v>29050057</v>
          </cell>
          <cell r="E760" t="str">
            <v>COLEGIO ESTADUAL DO CAMPO PROFESSORA HILDA MONTEIRO MENEZES</v>
          </cell>
        </row>
        <row r="761">
          <cell r="C761">
            <v>1179314</v>
          </cell>
          <cell r="D761">
            <v>29461510</v>
          </cell>
          <cell r="E761" t="str">
            <v>COLEGIO ESTADUAL QUILOMBOLA DE SAO TOME</v>
          </cell>
        </row>
        <row r="762">
          <cell r="C762">
            <v>1179606</v>
          </cell>
          <cell r="D762">
            <v>29470579</v>
          </cell>
          <cell r="E762" t="str">
            <v>COLEGIO ESTADUAL QUILOMBOLA LUIS JOSE DOS SANTOS</v>
          </cell>
        </row>
        <row r="763">
          <cell r="C763">
            <v>1121172</v>
          </cell>
          <cell r="D763">
            <v>29050910</v>
          </cell>
          <cell r="E763" t="str">
            <v>COLEGIO ESTADUAL DE TEMPO INTEGRAL CECENTINO PEREIRA MAIA</v>
          </cell>
        </row>
        <row r="764">
          <cell r="C764">
            <v>1176700</v>
          </cell>
          <cell r="D764">
            <v>29419468</v>
          </cell>
          <cell r="E764" t="str">
            <v>CENTRO TERRITORIAL DE EDUC PROFISSIONAL DO PIEMONTE NORTE DO ITAPICURU</v>
          </cell>
        </row>
        <row r="765">
          <cell r="C765">
            <v>1120257</v>
          </cell>
          <cell r="D765">
            <v>29053544</v>
          </cell>
          <cell r="E765" t="str">
            <v>COLEGIO ESTADUAL DO CAMPO PETRONIO PORTELA</v>
          </cell>
        </row>
        <row r="766">
          <cell r="C766">
            <v>1144032</v>
          </cell>
          <cell r="D766">
            <v>29055067</v>
          </cell>
          <cell r="E766" t="str">
            <v>COLEGIO ESTADUAL DE TEMPO INTEGRAL DE PINDOBACU</v>
          </cell>
        </row>
        <row r="767">
          <cell r="C767">
            <v>1140452</v>
          </cell>
          <cell r="D767">
            <v>29055075</v>
          </cell>
          <cell r="E767" t="str">
            <v>COLEGIO ESTADUAL DO CAMPO DE TEMPO INTEGRAL DE CARNAIBA</v>
          </cell>
        </row>
        <row r="768">
          <cell r="C768">
            <v>1164947</v>
          </cell>
          <cell r="D768">
            <v>29076846</v>
          </cell>
          <cell r="E768" t="str">
            <v>COLEGIO ESTADUAL DE TEMPO INTEGRAL NELSON MAIA</v>
          </cell>
        </row>
        <row r="769">
          <cell r="C769">
            <v>1179286</v>
          </cell>
          <cell r="D769">
            <v>29461529</v>
          </cell>
          <cell r="E769" t="str">
            <v>CENT.REG.DE ENS.MEDIO INTERMEDIACAO TEC CEMIT DO P. NORTE DO ITAPICURU</v>
          </cell>
        </row>
        <row r="770">
          <cell r="C770">
            <v>1144261</v>
          </cell>
          <cell r="D770">
            <v>29056616</v>
          </cell>
          <cell r="E770" t="str">
            <v>CENTRO DE APOIO PEDAGOGICO ESPECIALIZADO - CAPE SENHOR DO BONFIM</v>
          </cell>
        </row>
        <row r="771">
          <cell r="C771">
            <v>1164602</v>
          </cell>
          <cell r="D771">
            <v>29055385</v>
          </cell>
          <cell r="E771" t="str">
            <v>CENTRO ESTADUAL DE EDUCACAO PROFISSIONAL PROF. PAULO BATISTA MACHADO</v>
          </cell>
        </row>
        <row r="772">
          <cell r="C772">
            <v>1179287</v>
          </cell>
          <cell r="D772">
            <v>29461871</v>
          </cell>
          <cell r="E772" t="str">
            <v>CENTRO JUVENIL DE CIENCIA E CULTURA-CJCC SENHOR DO BOMFIM</v>
          </cell>
        </row>
        <row r="773">
          <cell r="C773">
            <v>1121261</v>
          </cell>
          <cell r="D773">
            <v>29055393</v>
          </cell>
          <cell r="E773" t="str">
            <v>COLEGIO ESTADUAL DE TEMPO INTEGRAL SENHOR DO BONFIM</v>
          </cell>
        </row>
        <row r="774">
          <cell r="C774">
            <v>1121156</v>
          </cell>
          <cell r="D774">
            <v>29056780</v>
          </cell>
          <cell r="E774" t="str">
            <v>COLEGIO ESTADUAL DO CAMPO PROFESSORA MARIANA AGOSTINHO DE OLIVEIRA</v>
          </cell>
        </row>
        <row r="775">
          <cell r="C775">
            <v>1120923</v>
          </cell>
          <cell r="D775">
            <v>29056144</v>
          </cell>
          <cell r="E775" t="str">
            <v>COLEGIO ESTADUAL TEIXEIRA DE FREITAS</v>
          </cell>
        </row>
        <row r="776">
          <cell r="C776">
            <v>1178104</v>
          </cell>
          <cell r="D776">
            <v>29433517</v>
          </cell>
          <cell r="E776" t="str">
            <v>COLEGIO MODELO LUIS EDUARDO MAGALHAES</v>
          </cell>
        </row>
        <row r="777">
          <cell r="C777">
            <v>1176611</v>
          </cell>
          <cell r="D777">
            <v>29447348</v>
          </cell>
          <cell r="E777" t="str">
            <v>CENTRO TERRITORIAL DE EDUCACAO PROFISSIONAL DA REGIAO METROPOLITANA</v>
          </cell>
        </row>
        <row r="778">
          <cell r="C778">
            <v>1177090</v>
          </cell>
          <cell r="D778">
            <v>29413680</v>
          </cell>
          <cell r="E778" t="str">
            <v>COLEGIO ESTADUAL CAMACARI</v>
          </cell>
        </row>
        <row r="779">
          <cell r="C779">
            <v>1178445</v>
          </cell>
          <cell r="D779">
            <v>29448018</v>
          </cell>
          <cell r="E779" t="str">
            <v>COLEGIO ESTADUAL DE TEMPO INTEGRAL DE BARRA DE POJUCA</v>
          </cell>
        </row>
        <row r="780">
          <cell r="C780">
            <v>1178399</v>
          </cell>
          <cell r="D780">
            <v>29362016</v>
          </cell>
          <cell r="E780" t="str">
            <v>COLEGIO ESTADUAL DE TEMPO INTEGRAL DE MONTE GORDO</v>
          </cell>
        </row>
        <row r="781">
          <cell r="C781">
            <v>1178400</v>
          </cell>
          <cell r="D781">
            <v>29982758</v>
          </cell>
          <cell r="E781" t="str">
            <v>COLEGIO ESTADUAL DE TEMPO INTEGRAL DE VILA DE ABRANTES</v>
          </cell>
        </row>
        <row r="782">
          <cell r="C782">
            <v>1101961</v>
          </cell>
          <cell r="D782">
            <v>29175771</v>
          </cell>
          <cell r="E782" t="str">
            <v>COLEGIO ESTADUAL DE TEMPO INTEGRAL GONCALO MUNIZ</v>
          </cell>
        </row>
        <row r="783">
          <cell r="C783">
            <v>1102259</v>
          </cell>
          <cell r="D783">
            <v>29175518</v>
          </cell>
          <cell r="E783" t="str">
            <v>COLEGIO ESTADUAL DE TEMPO INTEGRAL MASCARENHAS DE CAMACARI</v>
          </cell>
        </row>
        <row r="784">
          <cell r="C784">
            <v>1104707</v>
          </cell>
          <cell r="D784">
            <v>29175950</v>
          </cell>
          <cell r="E784" t="str">
            <v>COLEGIO ESTADUAL POLIVALENTE DE CAMACARI</v>
          </cell>
        </row>
        <row r="785">
          <cell r="C785">
            <v>1178420</v>
          </cell>
          <cell r="D785">
            <v>29397863</v>
          </cell>
          <cell r="E785" t="str">
            <v>COLEGIO ESTADUAL PROFESSORA NADIR ARAUJO COPQUE</v>
          </cell>
        </row>
        <row r="786">
          <cell r="C786">
            <v>1104669</v>
          </cell>
          <cell r="D786">
            <v>29176409</v>
          </cell>
          <cell r="E786" t="str">
            <v>CENTRO ESTADUAL DE EDUCACAO PROFISSIONAL DE CANDEIAS</v>
          </cell>
        </row>
        <row r="787">
          <cell r="C787">
            <v>1176410</v>
          </cell>
          <cell r="D787">
            <v>29383234</v>
          </cell>
          <cell r="E787" t="str">
            <v>COLEGIO DA POLICIA MILITAR - CPM FRANCISCO PEDRO DE OLIVEIRA</v>
          </cell>
        </row>
        <row r="788">
          <cell r="C788">
            <v>1177099</v>
          </cell>
          <cell r="D788">
            <v>29415969</v>
          </cell>
          <cell r="E788" t="str">
            <v>COLEGIO ESTADUAL CIDADE DE CANDEIAS</v>
          </cell>
        </row>
        <row r="789">
          <cell r="C789">
            <v>1104863</v>
          </cell>
          <cell r="D789">
            <v>29176808</v>
          </cell>
          <cell r="E789" t="str">
            <v>COLEGIO ESTADUAL LUIZ VIANA FILHO</v>
          </cell>
        </row>
        <row r="790">
          <cell r="C790">
            <v>1103719</v>
          </cell>
          <cell r="D790">
            <v>29177090</v>
          </cell>
          <cell r="E790" t="str">
            <v>COLEGIO ESTADUAL OURO NEGRO</v>
          </cell>
        </row>
        <row r="791">
          <cell r="C791">
            <v>1179670</v>
          </cell>
          <cell r="D791">
            <v>29475082</v>
          </cell>
          <cell r="E791" t="str">
            <v>CENTRO TERRITO. DE EDUC. PROFIS. DE DIAS D AVILA-CETEP DE DIAS D AVILA</v>
          </cell>
        </row>
        <row r="792">
          <cell r="C792">
            <v>1178035</v>
          </cell>
          <cell r="D792">
            <v>29427959</v>
          </cell>
          <cell r="E792" t="str">
            <v>COLEGIO ESTADUAL PROFESSOR EDILSON SOUTO FREIRE</v>
          </cell>
        </row>
        <row r="793">
          <cell r="C793">
            <v>1102453</v>
          </cell>
          <cell r="D793">
            <v>29177812</v>
          </cell>
          <cell r="E793" t="str">
            <v>COLEGIO ESTADUAL DE TEMPO INTEGRAL ERNESTO CARNEIRO RIBEIRO</v>
          </cell>
        </row>
        <row r="794">
          <cell r="C794">
            <v>1178431</v>
          </cell>
          <cell r="D794">
            <v>29398673</v>
          </cell>
          <cell r="E794" t="str">
            <v>CENTRO EST DE EDUCACAO PROFIS EM TECNOLOGIA INFORMACAO E COMUNICACAO</v>
          </cell>
        </row>
        <row r="795">
          <cell r="C795">
            <v>1100256</v>
          </cell>
          <cell r="D795">
            <v>29178320</v>
          </cell>
          <cell r="E795" t="str">
            <v>COLEGIO ESTADUAL ALFREDO AGOSTINHO DE DEUS</v>
          </cell>
        </row>
        <row r="796">
          <cell r="C796">
            <v>1100477</v>
          </cell>
          <cell r="D796">
            <v>29178487</v>
          </cell>
          <cell r="E796" t="str">
            <v>COLEGIO ESTADUAL AMERICO SIMAS</v>
          </cell>
        </row>
        <row r="797">
          <cell r="C797">
            <v>1100809</v>
          </cell>
          <cell r="D797">
            <v>29178231</v>
          </cell>
          <cell r="E797" t="str">
            <v>COLEGIO ESTADUAL BARTOLOMEU DE GUSMAO</v>
          </cell>
        </row>
        <row r="798">
          <cell r="C798">
            <v>1102470</v>
          </cell>
          <cell r="D798">
            <v>29178550</v>
          </cell>
          <cell r="E798" t="str">
            <v>COLEGIO ESTADUAL DE TEMPO INTEGRAL DE PORTAO</v>
          </cell>
        </row>
        <row r="799">
          <cell r="C799">
            <v>1110081</v>
          </cell>
          <cell r="D799">
            <v>29178584</v>
          </cell>
          <cell r="E799" t="str">
            <v>COLEGIO ESTADUAL FRANCISCO PEREIRA FRANCO</v>
          </cell>
        </row>
        <row r="800">
          <cell r="C800">
            <v>1176364</v>
          </cell>
          <cell r="D800">
            <v>29359635</v>
          </cell>
          <cell r="E800" t="str">
            <v>COLEGIO ESTADUAL HERMANO GOUVEIA NETO</v>
          </cell>
        </row>
        <row r="801">
          <cell r="C801">
            <v>1101147</v>
          </cell>
          <cell r="D801">
            <v>29179220</v>
          </cell>
          <cell r="E801" t="str">
            <v>COLEGIO ESTADUAL ANTONIO BALBINO</v>
          </cell>
        </row>
        <row r="802">
          <cell r="C802">
            <v>1176073</v>
          </cell>
          <cell r="D802">
            <v>29160227</v>
          </cell>
          <cell r="E802" t="str">
            <v>COLEGIO ESTADUAL ALAOR COUTINHO</v>
          </cell>
        </row>
        <row r="803">
          <cell r="C803">
            <v>1134134</v>
          </cell>
          <cell r="D803">
            <v>29159539</v>
          </cell>
          <cell r="E803" t="str">
            <v>COLEGIO ESTADUAL DE TEMPO INTEGRAL DE MATA DE SAO JOAO</v>
          </cell>
        </row>
        <row r="804">
          <cell r="C804">
            <v>1176461</v>
          </cell>
          <cell r="D804">
            <v>29391253</v>
          </cell>
          <cell r="E804" t="str">
            <v>COLEGIO ESTADUAL LUIS EDUARDO MAGALHAES</v>
          </cell>
        </row>
        <row r="805">
          <cell r="C805">
            <v>1166354</v>
          </cell>
          <cell r="D805">
            <v>29160502</v>
          </cell>
          <cell r="E805" t="str">
            <v>COLEGIO ESTADUAL PADRE JOAO MONTEZ</v>
          </cell>
        </row>
        <row r="806">
          <cell r="C806">
            <v>1179480</v>
          </cell>
          <cell r="D806">
            <v>41500</v>
          </cell>
          <cell r="E806" t="str">
            <v>CENT EST. DE REFERENCIA DO ENSINO MEDIO COM INTER. TECNOLOGICA-CEMITEC</v>
          </cell>
        </row>
        <row r="807">
          <cell r="C807">
            <v>1103441</v>
          </cell>
          <cell r="D807">
            <v>29199182</v>
          </cell>
          <cell r="E807" t="str">
            <v>CENTRO DE APOIO PEDAGOGICO ESPECIALIZADO ALBERTO DE ASSIS</v>
          </cell>
        </row>
        <row r="808">
          <cell r="C808">
            <v>1176420</v>
          </cell>
          <cell r="D808">
            <v>29386632</v>
          </cell>
          <cell r="E808" t="str">
            <v>CENTRO DE APOIO PEDAGOGICO ESPECIALIZADO CATIA MARIA PAIM CRUZ</v>
          </cell>
        </row>
        <row r="809">
          <cell r="C809">
            <v>1174500</v>
          </cell>
          <cell r="D809">
            <v>29179815</v>
          </cell>
          <cell r="E809" t="str">
            <v>CENTRO DE APOIO PEDAGOGICO ESPECIALIZADO DA BAHIA</v>
          </cell>
        </row>
        <row r="810">
          <cell r="C810">
            <v>1104049</v>
          </cell>
          <cell r="D810">
            <v>29200342</v>
          </cell>
          <cell r="E810" t="str">
            <v>CENTRO DE APOIO PEDAGOGICO ESPECIALIZADO PESTALOZZI</v>
          </cell>
        </row>
        <row r="811">
          <cell r="C811">
            <v>1176075</v>
          </cell>
          <cell r="D811">
            <v>29193999</v>
          </cell>
          <cell r="E811" t="str">
            <v>CENTRO DE EDUCACAO PELA ARTE HORA DA CRIANCA</v>
          </cell>
        </row>
        <row r="812">
          <cell r="C812">
            <v>1101309</v>
          </cell>
          <cell r="D812">
            <v>29179548</v>
          </cell>
          <cell r="E812" t="str">
            <v>CENTRO EDUCACIONAL CARNEIRO RIBEIRO - CLASSE I</v>
          </cell>
        </row>
        <row r="813">
          <cell r="C813">
            <v>1101368</v>
          </cell>
          <cell r="D813">
            <v>29179394</v>
          </cell>
          <cell r="E813" t="str">
            <v>CENTRO EDUCACIONAL CARNEIRO RIBEIRO - CLASSE II</v>
          </cell>
        </row>
        <row r="814">
          <cell r="C814">
            <v>1101430</v>
          </cell>
          <cell r="D814">
            <v>29179629</v>
          </cell>
          <cell r="E814" t="str">
            <v>CENTRO EDUCACIONAL CARNEIRO RIBEIRO - CLASSE III</v>
          </cell>
        </row>
        <row r="815">
          <cell r="C815">
            <v>1101490</v>
          </cell>
          <cell r="D815">
            <v>29179491</v>
          </cell>
          <cell r="E815" t="str">
            <v>CENTRO EDUCACIONAL CARNEIRO RIBEIRO - CLASSE IV</v>
          </cell>
        </row>
        <row r="816">
          <cell r="C816">
            <v>1101511</v>
          </cell>
          <cell r="D816">
            <v>29983720</v>
          </cell>
          <cell r="E816" t="str">
            <v>CENTRO EDUCACIONAL CARNEIRO RIBEIRO - ESCOLA PARQUE</v>
          </cell>
        </row>
        <row r="817">
          <cell r="C817">
            <v>1101163</v>
          </cell>
          <cell r="D817">
            <v>29180490</v>
          </cell>
          <cell r="E817" t="str">
            <v>CENTRO EDUCACIONAL EDGAR SANTOS</v>
          </cell>
        </row>
        <row r="818">
          <cell r="C818">
            <v>1102941</v>
          </cell>
          <cell r="D818">
            <v>29196434</v>
          </cell>
          <cell r="E818" t="str">
            <v>CENTRO EST DE EDUC PROF CONTROLE E PROCESSOS INDUST NEWTON SUCUPIRA</v>
          </cell>
        </row>
        <row r="819">
          <cell r="C819">
            <v>1103778</v>
          </cell>
          <cell r="D819">
            <v>29199387</v>
          </cell>
          <cell r="E819" t="str">
            <v>CENTRO EST. DE EDUCACAO PROFISSIONAL FORMACAO E EVENTOS ISAIAS ALVES</v>
          </cell>
        </row>
        <row r="820">
          <cell r="C820">
            <v>1104936</v>
          </cell>
          <cell r="D820">
            <v>29187320</v>
          </cell>
          <cell r="E820" t="str">
            <v>CENTRO EST EDUC PROF GESTAO NEGOCIOS TURISMO LUIZ NAVARRO DE BRITO</v>
          </cell>
        </row>
        <row r="821">
          <cell r="C821">
            <v>1102186</v>
          </cell>
          <cell r="D821">
            <v>29191190</v>
          </cell>
          <cell r="E821" t="str">
            <v>CENTRO EST PROF EM SAUDE E TECN DA INF CARLOS CORR DE MENEZES SANTANNA</v>
          </cell>
        </row>
        <row r="822">
          <cell r="C822">
            <v>1104693</v>
          </cell>
          <cell r="D822">
            <v>29181631</v>
          </cell>
          <cell r="E822" t="str">
            <v>CENTRO ESTAD DE EDUC, INOVACAO E FORMACAO DA BAHIA-CEEIFOR- MAE STELLA</v>
          </cell>
        </row>
        <row r="823">
          <cell r="C823">
            <v>1102550</v>
          </cell>
          <cell r="D823">
            <v>29180104</v>
          </cell>
          <cell r="E823" t="str">
            <v>CENTRO ESTADUAL DE EDUC PROFIS EM LOG.E TRANS.LUIZ PINTO DE CARVALHO</v>
          </cell>
        </row>
        <row r="824">
          <cell r="C824">
            <v>1103514</v>
          </cell>
          <cell r="D824">
            <v>29181542</v>
          </cell>
          <cell r="E824" t="str">
            <v>CENTRO ESTADUAL DE EDUCACAO PROFISSIONAL EM GESTAO SEVERINO VIEIRA</v>
          </cell>
        </row>
        <row r="825">
          <cell r="C825">
            <v>1178175</v>
          </cell>
          <cell r="D825">
            <v>29447151</v>
          </cell>
          <cell r="E825" t="str">
            <v>CENTRO ESTADUAL DE EDUCACAO PROFISSIONAL EM MUSICA</v>
          </cell>
        </row>
        <row r="826">
          <cell r="C826">
            <v>1100736</v>
          </cell>
          <cell r="D826">
            <v>29181151</v>
          </cell>
          <cell r="E826" t="str">
            <v>CENTRO ESTADUAL DE EDUCACAO PROFISSIONAL EM SAUDE ANISIO TEIXEIRA</v>
          </cell>
        </row>
        <row r="827">
          <cell r="C827">
            <v>1178323</v>
          </cell>
          <cell r="D827">
            <v>29882729</v>
          </cell>
          <cell r="E827" t="str">
            <v>CENTRO ESTADUAL DE EDUCACAO PROFISSIONAL EMPREENDE BAHIA</v>
          </cell>
        </row>
        <row r="828">
          <cell r="C828">
            <v>1179208</v>
          </cell>
          <cell r="D828">
            <v>29460026</v>
          </cell>
          <cell r="E828" t="str">
            <v>CENTRO JUVENIL DE CIENCIA E CULTURA-CJCC CENTRAL</v>
          </cell>
        </row>
        <row r="829">
          <cell r="C829">
            <v>1100523</v>
          </cell>
          <cell r="D829">
            <v>29190738</v>
          </cell>
          <cell r="E829" t="str">
            <v>COLEGIO ESTADUAL DANTAS JUNIOR</v>
          </cell>
        </row>
        <row r="830">
          <cell r="C830">
            <v>1175280</v>
          </cell>
          <cell r="D830">
            <v>29192307</v>
          </cell>
          <cell r="E830" t="str">
            <v>COLEGIO ESTADUAL HELENA MAGALHAES</v>
          </cell>
        </row>
        <row r="831">
          <cell r="C831">
            <v>1176080</v>
          </cell>
          <cell r="D831">
            <v>29182115</v>
          </cell>
          <cell r="E831" t="str">
            <v>COLEGIO DA POLICIA MILITAR - CPM DONA LEONOR CALMON</v>
          </cell>
        </row>
        <row r="832">
          <cell r="C832">
            <v>1102046</v>
          </cell>
          <cell r="D832">
            <v>29182190</v>
          </cell>
          <cell r="E832" t="str">
            <v>COLEGIO DA POLICIA MILITAR - CPM JOAO FLORENCIO GOMES</v>
          </cell>
        </row>
        <row r="833">
          <cell r="C833">
            <v>1176391</v>
          </cell>
          <cell r="D833">
            <v>29357896</v>
          </cell>
          <cell r="E833" t="str">
            <v>COLEGIO DA POLICIA MILITAR - CPM LUIZ TARQUINIO</v>
          </cell>
        </row>
        <row r="834">
          <cell r="C834">
            <v>1104650</v>
          </cell>
          <cell r="D834">
            <v>29181429</v>
          </cell>
          <cell r="E834" t="str">
            <v>COLEGIO DA POLICIA MILITAR - UNIDADE I CPM DENDEZEIROS</v>
          </cell>
        </row>
        <row r="835">
          <cell r="C835">
            <v>1176389</v>
          </cell>
          <cell r="D835">
            <v>29437377</v>
          </cell>
          <cell r="E835" t="str">
            <v>COLEGIO DA POLICIA MILITAR - UNIDADE II CPM LOBATO</v>
          </cell>
        </row>
        <row r="836">
          <cell r="C836">
            <v>1100817</v>
          </cell>
          <cell r="D836">
            <v>29192617</v>
          </cell>
          <cell r="E836" t="str">
            <v>COLEGIO EST DE TEMPO INTEGRAL PROFESSORA CLARICE PEREIRA DOS SANTOS</v>
          </cell>
        </row>
        <row r="837">
          <cell r="C837">
            <v>1104731</v>
          </cell>
          <cell r="D837">
            <v>29187001</v>
          </cell>
          <cell r="E837" t="str">
            <v>COLEGIO ESTADUAL POLIVALENTE DE AMARALINA</v>
          </cell>
        </row>
        <row r="838">
          <cell r="C838">
            <v>1100167</v>
          </cell>
          <cell r="D838">
            <v>29188903</v>
          </cell>
          <cell r="E838" t="str">
            <v>COLEGIO ESTADUAL ABILIO CESAR BORGES</v>
          </cell>
        </row>
        <row r="839">
          <cell r="C839">
            <v>1101651</v>
          </cell>
          <cell r="D839">
            <v>29190770</v>
          </cell>
          <cell r="E839" t="str">
            <v>COLEGIO ESTADUAL ALBERTO SANTOS DUMONT</v>
          </cell>
        </row>
        <row r="840">
          <cell r="C840">
            <v>1100221</v>
          </cell>
          <cell r="D840">
            <v>29189047</v>
          </cell>
          <cell r="E840" t="str">
            <v>COLEGIO ESTADUAL ALBERTO VALENCA</v>
          </cell>
        </row>
        <row r="841">
          <cell r="C841">
            <v>1100418</v>
          </cell>
          <cell r="D841">
            <v>29189080</v>
          </cell>
          <cell r="E841" t="str">
            <v>COLEGIO ESTADUAL ALFREDO MAGALHAES</v>
          </cell>
        </row>
        <row r="842">
          <cell r="C842">
            <v>1100434</v>
          </cell>
          <cell r="D842">
            <v>29182077</v>
          </cell>
          <cell r="E842" t="str">
            <v>COLEGIO ESTADUAL ALIPIO FRANCA</v>
          </cell>
        </row>
        <row r="843">
          <cell r="C843">
            <v>1100400</v>
          </cell>
          <cell r="D843">
            <v>29182689</v>
          </cell>
          <cell r="E843" t="str">
            <v>COLEGIO ESTADUAL ALMIRANTE BARROSO</v>
          </cell>
        </row>
        <row r="844">
          <cell r="C844">
            <v>1100485</v>
          </cell>
          <cell r="D844">
            <v>29192013</v>
          </cell>
          <cell r="E844" t="str">
            <v>COLEGIO ESTADUAL ANA BERNARDES</v>
          </cell>
        </row>
        <row r="845">
          <cell r="C845">
            <v>1178157</v>
          </cell>
          <cell r="D845">
            <v>29444667</v>
          </cell>
          <cell r="E845" t="str">
            <v>COLEGIO ESTADUAL ANA CRISTINA PRAZERES MATA PIRES</v>
          </cell>
        </row>
        <row r="846">
          <cell r="C846">
            <v>1179805</v>
          </cell>
          <cell r="D846">
            <v>29494010</v>
          </cell>
          <cell r="E846" t="str">
            <v>COLEGIO ESTADUAL ANA NERY</v>
          </cell>
        </row>
        <row r="847">
          <cell r="C847">
            <v>1100540</v>
          </cell>
          <cell r="D847">
            <v>29189241</v>
          </cell>
          <cell r="E847" t="str">
            <v>COLEGIO ESTADUAL ANFRISIA SANTIAGO</v>
          </cell>
        </row>
        <row r="848">
          <cell r="C848">
            <v>1100612</v>
          </cell>
          <cell r="D848">
            <v>29182034</v>
          </cell>
          <cell r="E848" t="str">
            <v>COLEGIO ESTADUAL ANTONIO CARLOS MAGALHAES</v>
          </cell>
        </row>
        <row r="849">
          <cell r="C849">
            <v>1102372</v>
          </cell>
          <cell r="D849">
            <v>29188792</v>
          </cell>
          <cell r="E849" t="str">
            <v>COLEGIO ESTADUAL ARTUR DE SALES</v>
          </cell>
        </row>
        <row r="850">
          <cell r="C850">
            <v>1100388</v>
          </cell>
          <cell r="D850">
            <v>29189454</v>
          </cell>
          <cell r="E850" t="str">
            <v>COLEGIO ESTADUAL ASSIS CHATEAUBRIAND</v>
          </cell>
        </row>
        <row r="851">
          <cell r="C851">
            <v>1101031</v>
          </cell>
          <cell r="D851">
            <v>29182093</v>
          </cell>
          <cell r="E851" t="str">
            <v>COLEGIO ESTADUAL AZEVEDO FERNANDES</v>
          </cell>
        </row>
        <row r="852">
          <cell r="C852">
            <v>1142463</v>
          </cell>
          <cell r="D852">
            <v>29191335</v>
          </cell>
          <cell r="E852" t="str">
            <v>COLEGIO ESTADUAL BATISTA NEVES</v>
          </cell>
        </row>
        <row r="853">
          <cell r="C853">
            <v>1145829</v>
          </cell>
          <cell r="D853">
            <v>29191270</v>
          </cell>
          <cell r="E853" t="str">
            <v>COLEGIO ESTADUAL BENTO GONCALVES</v>
          </cell>
        </row>
        <row r="854">
          <cell r="C854">
            <v>1101074</v>
          </cell>
          <cell r="D854">
            <v>29190835</v>
          </cell>
          <cell r="E854" t="str">
            <v>COLEGIO ESTADUAL BRIGADEIRO EDUARDO GOMES</v>
          </cell>
        </row>
        <row r="855">
          <cell r="C855">
            <v>1176079</v>
          </cell>
          <cell r="D855">
            <v>29192188</v>
          </cell>
          <cell r="E855" t="str">
            <v>COLEGIO ESTADUAL CELIA MATA PIRES</v>
          </cell>
        </row>
        <row r="856">
          <cell r="C856">
            <v>1101937</v>
          </cell>
          <cell r="D856">
            <v>29190851</v>
          </cell>
          <cell r="E856" t="str">
            <v>COLEGIO ESTADUAL CESARE CASALI</v>
          </cell>
        </row>
        <row r="857">
          <cell r="C857">
            <v>1102011</v>
          </cell>
          <cell r="D857">
            <v>29190860</v>
          </cell>
          <cell r="E857" t="str">
            <v>COLEGIO ESTADUAL CIDADE DE CURITIBA</v>
          </cell>
        </row>
        <row r="858">
          <cell r="C858">
            <v>1102534</v>
          </cell>
          <cell r="D858">
            <v>29191378</v>
          </cell>
          <cell r="E858" t="str">
            <v>COLEGIO ESTADUAL CLARICE SANTIAGO DOS SANTOS</v>
          </cell>
        </row>
        <row r="859">
          <cell r="C859">
            <v>1102151</v>
          </cell>
          <cell r="D859">
            <v>29182697</v>
          </cell>
          <cell r="E859" t="str">
            <v>COLEGIO ESTADUAL CLERISTON ANDRADE</v>
          </cell>
        </row>
        <row r="860">
          <cell r="C860">
            <v>1104260</v>
          </cell>
          <cell r="D860">
            <v>29190363</v>
          </cell>
          <cell r="E860" t="str">
            <v>COLEGIO ESTADUAL CONSELHEIRO VICENTE PACHECO DE OLIVEIRA</v>
          </cell>
        </row>
        <row r="861">
          <cell r="C861">
            <v>1102097</v>
          </cell>
          <cell r="D861">
            <v>29190878</v>
          </cell>
          <cell r="E861" t="str">
            <v>COLEGIO ESTADUAL COSME DE FARIAS</v>
          </cell>
        </row>
        <row r="862">
          <cell r="C862">
            <v>1100345</v>
          </cell>
          <cell r="D862">
            <v>29182123</v>
          </cell>
          <cell r="E862" t="str">
            <v>COLEGIO ESTADUAL DA BAHIA CENTRAL</v>
          </cell>
        </row>
        <row r="863">
          <cell r="C863">
            <v>1176206</v>
          </cell>
          <cell r="D863">
            <v>29357829</v>
          </cell>
          <cell r="E863" t="str">
            <v>COLEGIO ESTADUAL DALVA MATOS</v>
          </cell>
        </row>
        <row r="864">
          <cell r="C864">
            <v>1100493</v>
          </cell>
          <cell r="D864">
            <v>29190720</v>
          </cell>
          <cell r="E864" t="str">
            <v>COLEGIO ESTADUAL DANIEL LISBOA</v>
          </cell>
        </row>
        <row r="865">
          <cell r="C865">
            <v>1176094</v>
          </cell>
          <cell r="D865">
            <v>29336627</v>
          </cell>
          <cell r="E865" t="str">
            <v>COLEGIO ESTADUAL DAVID MENDES PEREIRA</v>
          </cell>
        </row>
        <row r="866">
          <cell r="C866">
            <v>1174713</v>
          </cell>
          <cell r="D866">
            <v>29191211</v>
          </cell>
          <cell r="E866" t="str">
            <v>COLEGIO ESTADUAL DE APLICACAO ANISIO TEIXEIRA</v>
          </cell>
        </row>
        <row r="867">
          <cell r="C867">
            <v>1179485</v>
          </cell>
          <cell r="D867">
            <v>29467934</v>
          </cell>
          <cell r="E867" t="str">
            <v>COLEGIO ESTADUAL DE NOVA ESPERANCA</v>
          </cell>
        </row>
        <row r="868">
          <cell r="C868">
            <v>1177094</v>
          </cell>
          <cell r="D868">
            <v>29414903</v>
          </cell>
          <cell r="E868" t="str">
            <v>COLEGIO ESTADUAL DE PLATAFORMA</v>
          </cell>
        </row>
        <row r="869">
          <cell r="C869">
            <v>1176795</v>
          </cell>
          <cell r="D869">
            <v>29404282</v>
          </cell>
          <cell r="E869" t="str">
            <v>COLEGIO ESTADUAL DE PRAIA GRANDE</v>
          </cell>
        </row>
        <row r="870">
          <cell r="C870">
            <v>1100370</v>
          </cell>
          <cell r="D870">
            <v>29191661</v>
          </cell>
          <cell r="E870" t="str">
            <v>COLEGIO ESTADUAL DE TEMPO INTEGRAL BARROS BARRETO</v>
          </cell>
        </row>
        <row r="871">
          <cell r="C871">
            <v>1101856</v>
          </cell>
          <cell r="D871">
            <v>29181470</v>
          </cell>
          <cell r="E871" t="str">
            <v>COLEGIO ESTADUAL DE TEMPO INTEGRAL DUQUE DE CAXIAS</v>
          </cell>
        </row>
        <row r="872">
          <cell r="C872">
            <v>1176096</v>
          </cell>
          <cell r="D872">
            <v>29336708</v>
          </cell>
          <cell r="E872" t="str">
            <v>COLEGIO ESTADUAL DE TEMPO INTEGRAL EDUARDO BAHIANA</v>
          </cell>
        </row>
        <row r="873">
          <cell r="C873">
            <v>1104588</v>
          </cell>
          <cell r="D873">
            <v>29191840</v>
          </cell>
          <cell r="E873" t="str">
            <v>COLEGIO ESTADUAL DE TEMPO INTEGRAL EDVALDO BRANDAO CORREIA</v>
          </cell>
        </row>
        <row r="874">
          <cell r="C874">
            <v>1102992</v>
          </cell>
          <cell r="D874">
            <v>29182158</v>
          </cell>
          <cell r="E874" t="str">
            <v>COLEGIO ESTADUAL DE TEMPO INTEGRAL EVARISTO DA VEIGA</v>
          </cell>
        </row>
        <row r="875">
          <cell r="C875">
            <v>1103786</v>
          </cell>
          <cell r="D875">
            <v>29181496</v>
          </cell>
          <cell r="E875" t="str">
            <v>COLEGIO ESTADUAL DE TEMPO INTEGRAL GOVERNADOR ROBERTO SANTOS</v>
          </cell>
        </row>
        <row r="876">
          <cell r="C876">
            <v>1141939</v>
          </cell>
          <cell r="D876">
            <v>29192293</v>
          </cell>
          <cell r="E876" t="str">
            <v>COLEGIO ESTADUAL DE TEMPO INTEGRAL HEITOR VILLA LOBOS</v>
          </cell>
        </row>
        <row r="877">
          <cell r="C877">
            <v>1103816</v>
          </cell>
          <cell r="D877">
            <v>29190894</v>
          </cell>
          <cell r="E877" t="str">
            <v>COLEGIO ESTADUAL DE TEMPO INTEGRAL JOSE DIAS DE SALES</v>
          </cell>
        </row>
        <row r="878">
          <cell r="C878">
            <v>1102666</v>
          </cell>
          <cell r="D878">
            <v>29181500</v>
          </cell>
          <cell r="E878" t="str">
            <v>COLEGIO ESTADUAL DE TEMPO INTEGRAL MANOEL DEVOTO</v>
          </cell>
        </row>
        <row r="879">
          <cell r="C879">
            <v>1178138</v>
          </cell>
          <cell r="D879">
            <v>29438934</v>
          </cell>
          <cell r="E879" t="str">
            <v>COLEGIO ESTADUAL DE TEMPO INTEGRAL MESTRE PAULO DOS ANJOS</v>
          </cell>
        </row>
        <row r="880">
          <cell r="C880">
            <v>1100426</v>
          </cell>
          <cell r="D880">
            <v>29192030</v>
          </cell>
          <cell r="E880" t="str">
            <v>COLEGIO ESTADUAL DE TEMPO INTEGRAL MINISTRO ALIOMAR BALEEIRO</v>
          </cell>
        </row>
        <row r="881">
          <cell r="C881">
            <v>1104596</v>
          </cell>
          <cell r="D881">
            <v>29181534</v>
          </cell>
          <cell r="E881" t="str">
            <v>COLEGIO ESTADUAL DE TEMPO INTEGRAL NELSON MANDELA</v>
          </cell>
        </row>
        <row r="882">
          <cell r="C882">
            <v>1176422</v>
          </cell>
          <cell r="D882">
            <v>29392861</v>
          </cell>
          <cell r="E882" t="str">
            <v>COLEGIO ESTADUAL DE TEMPO INTEGRAL PAULO FREIRE</v>
          </cell>
        </row>
        <row r="883">
          <cell r="C883">
            <v>1104057</v>
          </cell>
          <cell r="D883">
            <v>29191068</v>
          </cell>
          <cell r="E883" t="str">
            <v>COLEGIO ESTADUAL DE TEMPO INTEGRAL PINTO DE AGUIAR</v>
          </cell>
        </row>
        <row r="884">
          <cell r="C884">
            <v>1104600</v>
          </cell>
          <cell r="D884">
            <v>29182174</v>
          </cell>
          <cell r="E884" t="str">
            <v>COLEGIO ESTADUAL DE TEMPO INTEGRAL PROF PEDRO PAULO MARQUES E MARQUES</v>
          </cell>
        </row>
        <row r="885">
          <cell r="C885">
            <v>1102925</v>
          </cell>
          <cell r="D885">
            <v>29192153</v>
          </cell>
          <cell r="E885" t="str">
            <v>COLEGIO ESTADUAL DE TEMPO INTEGRAL PROFESSOR NELSON BARROS</v>
          </cell>
        </row>
        <row r="886">
          <cell r="C886">
            <v>1174721</v>
          </cell>
          <cell r="D886">
            <v>29195462</v>
          </cell>
          <cell r="E886" t="str">
            <v>COLEGIO ESTADUAL DE TEMPO INTEGRAL PROFESSOR NOGUEIRA PASSOS</v>
          </cell>
        </row>
        <row r="887">
          <cell r="C887">
            <v>1103417</v>
          </cell>
          <cell r="D887">
            <v>29187583</v>
          </cell>
          <cell r="E887" t="str">
            <v>COLEGIO ESTADUAL DE TEMPO INTEGRAL RENAN BALEEIRO</v>
          </cell>
        </row>
        <row r="888">
          <cell r="C888">
            <v>1103859</v>
          </cell>
          <cell r="D888">
            <v>29182565</v>
          </cell>
          <cell r="E888" t="str">
            <v>COLEGIO ESTADUAL DE TEMPO INTEGRAL ROTARY</v>
          </cell>
        </row>
        <row r="889">
          <cell r="C889">
            <v>1178325</v>
          </cell>
          <cell r="D889">
            <v>29842727</v>
          </cell>
          <cell r="E889" t="str">
            <v>COLEGIO ESTADUAL DE TEMPO INTEGRAL SAO DANIEL COMBONI</v>
          </cell>
        </row>
        <row r="890">
          <cell r="C890">
            <v>1100973</v>
          </cell>
          <cell r="D890">
            <v>29191092</v>
          </cell>
          <cell r="E890" t="str">
            <v>COLEGIO ESTADUAL DE TEMPO INTEGRAL ZUMBI DOS PALMARES</v>
          </cell>
        </row>
        <row r="891">
          <cell r="C891">
            <v>1100981</v>
          </cell>
          <cell r="D891">
            <v>29184460</v>
          </cell>
          <cell r="E891" t="str">
            <v>COLEGIO ESTADUAL DEMOCRATICO BERTHOLDO CIRILO DOS REIS</v>
          </cell>
        </row>
        <row r="892">
          <cell r="C892">
            <v>1104570</v>
          </cell>
          <cell r="D892">
            <v>29191360</v>
          </cell>
          <cell r="E892" t="str">
            <v>COLEGIO ESTADUAL DEPUTADO HENRIQUE BRITO</v>
          </cell>
        </row>
        <row r="893">
          <cell r="C893">
            <v>1173946</v>
          </cell>
          <cell r="D893">
            <v>29182131</v>
          </cell>
          <cell r="E893" t="str">
            <v>COLEGIO ESTADUAL DEPUTADO MANOEL NOVAES</v>
          </cell>
        </row>
        <row r="894">
          <cell r="C894">
            <v>1104642</v>
          </cell>
          <cell r="D894">
            <v>29184916</v>
          </cell>
          <cell r="E894" t="str">
            <v>COLEGIO ESTADUAL DESEMBARGADOR PEDRO RIBEIRO</v>
          </cell>
        </row>
        <row r="895">
          <cell r="C895">
            <v>1101376</v>
          </cell>
          <cell r="D895">
            <v>29182247</v>
          </cell>
          <cell r="E895" t="str">
            <v>COLEGIO ESTADUAL DO STIEP CARLOS MARIGHELLA</v>
          </cell>
        </row>
        <row r="896">
          <cell r="C896">
            <v>1100949</v>
          </cell>
          <cell r="D896">
            <v>29192889</v>
          </cell>
          <cell r="E896" t="str">
            <v>COLEGIO ESTADUAL DOIS DE JULHO</v>
          </cell>
        </row>
        <row r="897">
          <cell r="C897">
            <v>1163924</v>
          </cell>
          <cell r="D897">
            <v>29192277</v>
          </cell>
          <cell r="E897" t="str">
            <v>COLEGIO ESTADUAL DONA MORA GUIMARAES</v>
          </cell>
        </row>
        <row r="898">
          <cell r="C898">
            <v>1100337</v>
          </cell>
          <cell r="D898">
            <v>29189012</v>
          </cell>
          <cell r="E898" t="str">
            <v>COLEGIO ESTADUAL DOUTOR AILTON PINTO DE ANDRADE</v>
          </cell>
        </row>
        <row r="899">
          <cell r="C899">
            <v>1102160</v>
          </cell>
          <cell r="D899">
            <v>29190754</v>
          </cell>
          <cell r="E899" t="str">
            <v>COLEGIO ESTADUAL DOUTOR JOAO PEDRO DOS SANTOS</v>
          </cell>
        </row>
        <row r="900">
          <cell r="C900">
            <v>1100957</v>
          </cell>
          <cell r="D900">
            <v>29190916</v>
          </cell>
          <cell r="E900" t="str">
            <v>COLEGIO ESTADUAL EDIVALDO BOAVENTURA</v>
          </cell>
        </row>
        <row r="901">
          <cell r="C901">
            <v>1100914</v>
          </cell>
          <cell r="D901">
            <v>29192064</v>
          </cell>
          <cell r="E901" t="str">
            <v>COLEGIO ESTADUAL EDSON TENORIO DE ALBUQUERQUE</v>
          </cell>
        </row>
        <row r="902">
          <cell r="C902">
            <v>1101449</v>
          </cell>
          <cell r="D902">
            <v>29191920</v>
          </cell>
          <cell r="E902" t="str">
            <v>COLEGIO ESTADUAL ERALDO TINOCO</v>
          </cell>
        </row>
        <row r="903">
          <cell r="C903">
            <v>1102976</v>
          </cell>
          <cell r="D903">
            <v>29190932</v>
          </cell>
          <cell r="E903" t="str">
            <v>COLEGIO ESTADUAL EURICLES DE MATOS</v>
          </cell>
        </row>
        <row r="904">
          <cell r="C904">
            <v>1176205</v>
          </cell>
          <cell r="D904">
            <v>29359597</v>
          </cell>
          <cell r="E904" t="str">
            <v>COLEGIO ESTADUAL FRANCISCO DA CONCEICAO MENEZES</v>
          </cell>
        </row>
        <row r="905">
          <cell r="C905">
            <v>1103174</v>
          </cell>
          <cell r="D905">
            <v>29182719</v>
          </cell>
          <cell r="E905" t="str">
            <v>COLEGIO ESTADUAL FREDERICO COSTA</v>
          </cell>
        </row>
        <row r="906">
          <cell r="C906">
            <v>1101872</v>
          </cell>
          <cell r="D906">
            <v>29182166</v>
          </cell>
          <cell r="E906" t="str">
            <v>COLEGIO ESTADUAL GOES CALMON</v>
          </cell>
        </row>
        <row r="907">
          <cell r="C907">
            <v>1101899</v>
          </cell>
          <cell r="D907">
            <v>29181488</v>
          </cell>
          <cell r="E907" t="str">
            <v>COLEGIO ESTADUAL GOVERNADOR LOMANTO JUNIOR</v>
          </cell>
        </row>
        <row r="908">
          <cell r="C908">
            <v>1136498</v>
          </cell>
          <cell r="D908">
            <v>29190967</v>
          </cell>
          <cell r="E908" t="str">
            <v>COLEGIO ESTADUAL GOVERNADOR OTAVIO MANGABEIRA</v>
          </cell>
        </row>
        <row r="909">
          <cell r="C909">
            <v>1103220</v>
          </cell>
          <cell r="D909">
            <v>29182042</v>
          </cell>
          <cell r="E909" t="str">
            <v>COLEGIO ESTADUAL HELENA CELESTINO MAGALHAES</v>
          </cell>
        </row>
        <row r="910">
          <cell r="C910">
            <v>1104413</v>
          </cell>
          <cell r="D910">
            <v>29192790</v>
          </cell>
          <cell r="E910" t="str">
            <v>COLEGIO ESTADUAL HENRIQUETA MARTINS CATHARINO</v>
          </cell>
        </row>
        <row r="911">
          <cell r="C911">
            <v>1101953</v>
          </cell>
          <cell r="D911">
            <v>29193095</v>
          </cell>
          <cell r="E911" t="str">
            <v>COLEGIO ESTADUAL JOAO CARIBE</v>
          </cell>
        </row>
        <row r="912">
          <cell r="C912">
            <v>1101988</v>
          </cell>
          <cell r="D912">
            <v>29190991</v>
          </cell>
          <cell r="E912" t="str">
            <v>COLEGIO ESTADUAL JOAO DAS BOTAS</v>
          </cell>
        </row>
        <row r="913">
          <cell r="C913">
            <v>1102364</v>
          </cell>
          <cell r="D913">
            <v>29188768</v>
          </cell>
          <cell r="E913" t="str">
            <v>COLEGIO ESTADUAL JOSIAS DE ALMEIDA MELO</v>
          </cell>
        </row>
        <row r="914">
          <cell r="C914">
            <v>1102445</v>
          </cell>
          <cell r="D914">
            <v>29191009</v>
          </cell>
          <cell r="E914" t="str">
            <v>COLEGIO ESTADUAL KLEBER PACHECO</v>
          </cell>
        </row>
        <row r="915">
          <cell r="C915">
            <v>1101333</v>
          </cell>
          <cell r="D915">
            <v>29185351</v>
          </cell>
          <cell r="E915" t="str">
            <v>COLEGIO ESTADUAL LEDA JESUINO DOS SANTOS</v>
          </cell>
        </row>
        <row r="916">
          <cell r="C916">
            <v>1176446</v>
          </cell>
          <cell r="D916">
            <v>29386535</v>
          </cell>
          <cell r="E916" t="str">
            <v>COLEGIO ESTADUAL LINDEMBERGUE CARDOSO</v>
          </cell>
        </row>
        <row r="917">
          <cell r="C917">
            <v>1102542</v>
          </cell>
          <cell r="D917">
            <v>29190908</v>
          </cell>
          <cell r="E917" t="str">
            <v>COLEGIO ESTADUAL LUIS ROGERIO DE SOUZA</v>
          </cell>
        </row>
        <row r="918">
          <cell r="C918">
            <v>1104880</v>
          </cell>
          <cell r="D918">
            <v>29187303</v>
          </cell>
          <cell r="E918" t="str">
            <v>COLEGIO ESTADUAL LUIZ FERNANDO MACEDO COSTA</v>
          </cell>
        </row>
        <row r="919">
          <cell r="C919">
            <v>1104898</v>
          </cell>
          <cell r="D919">
            <v>29192021</v>
          </cell>
          <cell r="E919" t="str">
            <v>COLEGIO ESTADUAL LUIZ JOSE DE OLIVEIRA</v>
          </cell>
        </row>
        <row r="920">
          <cell r="C920">
            <v>1102879</v>
          </cell>
          <cell r="D920">
            <v>29181143</v>
          </cell>
          <cell r="E920" t="str">
            <v>COLEGIO ESTADUAL LUIZ VIANA</v>
          </cell>
        </row>
        <row r="921">
          <cell r="C921">
            <v>1102704</v>
          </cell>
          <cell r="D921">
            <v>29183987</v>
          </cell>
          <cell r="E921" t="str">
            <v>COLEGIO ESTADUAL MARCILIO DIAS</v>
          </cell>
        </row>
        <row r="922">
          <cell r="C922">
            <v>1102704</v>
          </cell>
          <cell r="D922">
            <v>29183987</v>
          </cell>
          <cell r="E922" t="str">
            <v>COLEGIO ESTADUAL MARCILIO DIAS</v>
          </cell>
        </row>
        <row r="923">
          <cell r="C923">
            <v>1103107</v>
          </cell>
          <cell r="D923">
            <v>29193532</v>
          </cell>
          <cell r="E923" t="str">
            <v>COLEGIO ESTADUAL MARECHAL MASCARENHAS DE MORAIS</v>
          </cell>
        </row>
        <row r="924">
          <cell r="C924">
            <v>1102747</v>
          </cell>
          <cell r="D924">
            <v>29193567</v>
          </cell>
          <cell r="E924" t="str">
            <v>COLEGIO ESTADUAL MARIA AMELIA SANTOS</v>
          </cell>
        </row>
        <row r="925">
          <cell r="C925">
            <v>1102844</v>
          </cell>
          <cell r="D925">
            <v>29185394</v>
          </cell>
          <cell r="E925" t="str">
            <v>COLEGIO ESTADUAL MARIO AUGUSTO TEIXEIRA DE FREITAS</v>
          </cell>
        </row>
        <row r="926">
          <cell r="C926">
            <v>1102852</v>
          </cell>
          <cell r="D926">
            <v>29182204</v>
          </cell>
          <cell r="E926" t="str">
            <v>COLEGIO ESTADUAL MARQUES DE MARICA</v>
          </cell>
        </row>
        <row r="927">
          <cell r="C927">
            <v>1172320</v>
          </cell>
          <cell r="D927">
            <v>29192242</v>
          </cell>
          <cell r="E927" t="str">
            <v>COLEGIO ESTADUAL MESTRE MOA DO KATENDE</v>
          </cell>
        </row>
        <row r="928">
          <cell r="C928">
            <v>1102640</v>
          </cell>
          <cell r="D928">
            <v>29193966</v>
          </cell>
          <cell r="E928" t="str">
            <v>COLEGIO ESTADUAL MONSENHOR MANOEL BARBOSA</v>
          </cell>
        </row>
        <row r="929">
          <cell r="C929">
            <v>1146140</v>
          </cell>
          <cell r="D929">
            <v>29199930</v>
          </cell>
          <cell r="E929" t="str">
            <v>COLEGIO ESTADUAL MONTEIRO LOBATO</v>
          </cell>
        </row>
        <row r="930">
          <cell r="C930">
            <v>1100701</v>
          </cell>
          <cell r="D930">
            <v>29192170</v>
          </cell>
          <cell r="E930" t="str">
            <v>COLEGIO ESTADUAL NORMA RIBEIRO</v>
          </cell>
        </row>
        <row r="931">
          <cell r="C931">
            <v>1104111</v>
          </cell>
          <cell r="D931">
            <v>29194750</v>
          </cell>
          <cell r="E931" t="str">
            <v>COLEGIO ESTADUAL NOSSA SENHORA DE FATIMA</v>
          </cell>
        </row>
        <row r="932">
          <cell r="C932">
            <v>1104103</v>
          </cell>
          <cell r="D932">
            <v>29194776</v>
          </cell>
          <cell r="E932" t="str">
            <v>COLEGIO ESTADUAL NOSSA SENHORA DE FATIMA</v>
          </cell>
        </row>
        <row r="933">
          <cell r="C933">
            <v>1176387</v>
          </cell>
          <cell r="D933">
            <v>29382017</v>
          </cell>
          <cell r="E933" t="str">
            <v>COLEGIO ESTADUAL OLIVEIRA BRITO</v>
          </cell>
        </row>
        <row r="934">
          <cell r="C934">
            <v>1102348</v>
          </cell>
          <cell r="D934">
            <v>29186935</v>
          </cell>
          <cell r="E934" t="str">
            <v>COLEGIO ESTADUAL PADRE JOSE VASCONCELOS</v>
          </cell>
        </row>
        <row r="935">
          <cell r="C935">
            <v>1103565</v>
          </cell>
          <cell r="D935">
            <v>29191041</v>
          </cell>
          <cell r="E935" t="str">
            <v>COLEGIO ESTADUAL PADRE PALMEIRA</v>
          </cell>
        </row>
        <row r="936">
          <cell r="C936">
            <v>1104626</v>
          </cell>
          <cell r="D936">
            <v>29199026</v>
          </cell>
          <cell r="E936" t="str">
            <v>COLEGIO ESTADUAL PAULO AMERICO DE OLIVEIRA</v>
          </cell>
        </row>
        <row r="937">
          <cell r="C937">
            <v>1103662</v>
          </cell>
          <cell r="D937">
            <v>29182239</v>
          </cell>
          <cell r="E937" t="str">
            <v>COLEGIO ESTADUAL PEDRO CALMON</v>
          </cell>
        </row>
        <row r="938">
          <cell r="C938">
            <v>1104677</v>
          </cell>
          <cell r="D938">
            <v>29187010</v>
          </cell>
          <cell r="E938" t="str">
            <v>COLEGIO ESTADUAL POLIVALENTE SAN DIEGO</v>
          </cell>
        </row>
        <row r="939">
          <cell r="C939">
            <v>1102232</v>
          </cell>
          <cell r="D939">
            <v>29181526</v>
          </cell>
          <cell r="E939" t="str">
            <v>COLEGIO ESTADUAL PRESIDENTE COSTA E SILVA</v>
          </cell>
        </row>
        <row r="940">
          <cell r="C940">
            <v>1104219</v>
          </cell>
          <cell r="D940">
            <v>29187095</v>
          </cell>
          <cell r="E940" t="str">
            <v>COLEGIO ESTADUAL PRINCESA IZABEL</v>
          </cell>
        </row>
        <row r="941">
          <cell r="C941">
            <v>1176720</v>
          </cell>
          <cell r="D941">
            <v>29404371</v>
          </cell>
          <cell r="E941" t="str">
            <v>COLEGIO ESTADUAL PROFESSOR ARISTIDES DE SOUZA OLIVEIRA</v>
          </cell>
        </row>
        <row r="942">
          <cell r="C942">
            <v>1176095</v>
          </cell>
          <cell r="D942">
            <v>29336473</v>
          </cell>
          <cell r="E942" t="str">
            <v>COLEGIO ESTADUAL PROFESSOR CARLOS ALBERTO CERQUEIRA</v>
          </cell>
        </row>
        <row r="943">
          <cell r="C943">
            <v>1176109</v>
          </cell>
          <cell r="D943">
            <v>29343160</v>
          </cell>
          <cell r="E943" t="str">
            <v>COLEGIO ESTADUAL PROFESSOR CARLOS BARROS</v>
          </cell>
        </row>
        <row r="944">
          <cell r="C944">
            <v>1102216</v>
          </cell>
          <cell r="D944">
            <v>29191084</v>
          </cell>
          <cell r="E944" t="str">
            <v>COLEGIO ESTADUAL PROFESSOR CARLOS SANT ANNA</v>
          </cell>
        </row>
        <row r="945">
          <cell r="C945">
            <v>1100833</v>
          </cell>
          <cell r="D945">
            <v>29184932</v>
          </cell>
          <cell r="E945" t="str">
            <v>COLEGIO ESTADUAL PROFESSOR EDSON CARNEIRO</v>
          </cell>
        </row>
        <row r="946">
          <cell r="C946">
            <v>1176189</v>
          </cell>
          <cell r="D946">
            <v>29185300</v>
          </cell>
          <cell r="E946" t="str">
            <v>COLEGIO ESTADUAL PROFESSOR GEORGE FRAGOSO MODESTO</v>
          </cell>
        </row>
        <row r="947">
          <cell r="C947">
            <v>1176661</v>
          </cell>
          <cell r="D947">
            <v>29404290</v>
          </cell>
          <cell r="E947" t="str">
            <v>COLEGIO ESTADUAL PROFESSOR JOSE BARRETO DE ARAUJO BASTOS</v>
          </cell>
        </row>
        <row r="948">
          <cell r="C948">
            <v>1146094</v>
          </cell>
          <cell r="D948">
            <v>29191343</v>
          </cell>
          <cell r="E948" t="str">
            <v>COLEGIO ESTADUAL PROFESSOR ROMULO ALMEIDA</v>
          </cell>
        </row>
        <row r="949">
          <cell r="C949">
            <v>1101120</v>
          </cell>
          <cell r="D949">
            <v>29187419</v>
          </cell>
          <cell r="E949" t="str">
            <v>COLEGIO ESTADUAL PROFESSORA ELISABETH CHAVES VELOSO</v>
          </cell>
        </row>
        <row r="950">
          <cell r="C950">
            <v>1101619</v>
          </cell>
          <cell r="D950">
            <v>29192650</v>
          </cell>
          <cell r="E950" t="str">
            <v>COLEGIO ESTADUAL PROFESSORA GEORGINA RAMOS DA SILVA</v>
          </cell>
        </row>
        <row r="951">
          <cell r="C951">
            <v>1176445</v>
          </cell>
          <cell r="D951">
            <v>29386543</v>
          </cell>
          <cell r="E951" t="str">
            <v>COLEGIO ESTADUAL PROFESSORA HELOISA COSTA</v>
          </cell>
        </row>
        <row r="952">
          <cell r="C952">
            <v>1100884</v>
          </cell>
          <cell r="D952">
            <v>29184983</v>
          </cell>
          <cell r="E952" t="str">
            <v>COLEGIO ESTADUAL PROFESSORA LEILA RUBENS FONSECA</v>
          </cell>
        </row>
        <row r="953">
          <cell r="C953">
            <v>1174772</v>
          </cell>
          <cell r="D953">
            <v>29192080</v>
          </cell>
          <cell r="E953" t="str">
            <v>COLEGIO ESTADUAL PROFESSORA MARIA ANITA</v>
          </cell>
        </row>
        <row r="954">
          <cell r="C954">
            <v>1176810</v>
          </cell>
          <cell r="D954">
            <v>29411491</v>
          </cell>
          <cell r="E954" t="str">
            <v>COLEGIO ESTADUAL PROFESSORA MARIA BERNADETE BRANDAO</v>
          </cell>
        </row>
        <row r="955">
          <cell r="C955">
            <v>1176880</v>
          </cell>
          <cell r="D955">
            <v>29404339</v>
          </cell>
          <cell r="E955" t="str">
            <v>COLEGIO ESTADUAL PROFESSORA MARIA DE LOURDES PARADA FRANCH</v>
          </cell>
        </row>
        <row r="956">
          <cell r="C956">
            <v>1176765</v>
          </cell>
          <cell r="D956">
            <v>29404240</v>
          </cell>
          <cell r="E956" t="str">
            <v>COLEGIO ESTADUAL PROFESSORA MARIA ODETTE PITHON RAYNAL</v>
          </cell>
        </row>
        <row r="957">
          <cell r="C957">
            <v>1176071</v>
          </cell>
          <cell r="D957">
            <v>29192331</v>
          </cell>
          <cell r="E957" t="str">
            <v>COLEGIO ESTADUAL PROFESSORA MARILEINE DA SILVA</v>
          </cell>
        </row>
        <row r="958">
          <cell r="C958">
            <v>1176660</v>
          </cell>
          <cell r="D958">
            <v>29404274</v>
          </cell>
          <cell r="E958" t="str">
            <v>COLEGIO ESTADUAL PROFESSORA NOEMIA REGO</v>
          </cell>
        </row>
        <row r="959">
          <cell r="C959">
            <v>1103301</v>
          </cell>
          <cell r="D959">
            <v>29185173</v>
          </cell>
          <cell r="E959" t="str">
            <v>COLEGIO ESTADUAL RAFAEL OLIVEIRA</v>
          </cell>
        </row>
        <row r="960">
          <cell r="C960">
            <v>1103336</v>
          </cell>
          <cell r="D960">
            <v>29182271</v>
          </cell>
          <cell r="E960" t="str">
            <v>COLEGIO ESTADUAL RAPHAEL SERRAVALLE</v>
          </cell>
        </row>
        <row r="961">
          <cell r="C961">
            <v>1103344</v>
          </cell>
          <cell r="D961">
            <v>29200024</v>
          </cell>
          <cell r="E961" t="str">
            <v>COLEGIO ESTADUAL RAYMUNDO DE ALMEIDA GOUVEIA</v>
          </cell>
        </row>
        <row r="962">
          <cell r="C962">
            <v>1176210</v>
          </cell>
          <cell r="D962">
            <v>29360960</v>
          </cell>
          <cell r="E962" t="str">
            <v>COLEGIO ESTADUAL RAYMUNDO MATTA</v>
          </cell>
        </row>
        <row r="963">
          <cell r="C963">
            <v>1103905</v>
          </cell>
          <cell r="D963">
            <v>29182735</v>
          </cell>
          <cell r="E963" t="str">
            <v>COLEGIO ESTADUAL RUBEN DARIO</v>
          </cell>
        </row>
        <row r="964">
          <cell r="C964">
            <v>1103972</v>
          </cell>
          <cell r="D964">
            <v>29191114</v>
          </cell>
          <cell r="E964" t="str">
            <v>COLEGIO ESTADUAL RUTH PACHECO</v>
          </cell>
        </row>
        <row r="965">
          <cell r="C965">
            <v>1101520</v>
          </cell>
          <cell r="D965">
            <v>29188270</v>
          </cell>
          <cell r="E965" t="str">
            <v>COLEGIO ESTADUAL SANTA RITA DE CASSIA</v>
          </cell>
        </row>
        <row r="966">
          <cell r="C966">
            <v>1103212</v>
          </cell>
          <cell r="D966">
            <v>29200075</v>
          </cell>
          <cell r="E966" t="str">
            <v>COLEGIO ESTADUAL SARA VIOLETA DE MELLO KERTESZ</v>
          </cell>
        </row>
        <row r="967">
          <cell r="C967">
            <v>1178076</v>
          </cell>
          <cell r="D967">
            <v>29436877</v>
          </cell>
          <cell r="E967" t="str">
            <v>COLEGIO ESTADUAL SATELITE</v>
          </cell>
        </row>
        <row r="968">
          <cell r="C968">
            <v>1103239</v>
          </cell>
          <cell r="D968">
            <v>29191130</v>
          </cell>
          <cell r="E968" t="str">
            <v>COLEGIO ESTADUAL SATIRO DIAS</v>
          </cell>
        </row>
        <row r="969">
          <cell r="C969">
            <v>1103387</v>
          </cell>
          <cell r="D969">
            <v>29181550</v>
          </cell>
          <cell r="E969" t="str">
            <v>COLEGIO ESTADUAL SENHOR DO BONFIM</v>
          </cell>
        </row>
        <row r="970">
          <cell r="C970">
            <v>1176610</v>
          </cell>
          <cell r="D970">
            <v>29404266</v>
          </cell>
          <cell r="E970" t="str">
            <v>COLEGIO ESTADUAL SETE DE SETEMBRO</v>
          </cell>
        </row>
        <row r="971">
          <cell r="C971">
            <v>1104537</v>
          </cell>
          <cell r="D971">
            <v>29191149</v>
          </cell>
          <cell r="E971" t="str">
            <v>COLEGIO ESTADUAL SOLANGE HORTELIO FRANCO</v>
          </cell>
        </row>
        <row r="972">
          <cell r="C972">
            <v>1104820</v>
          </cell>
          <cell r="D972">
            <v>29182050</v>
          </cell>
          <cell r="E972" t="str">
            <v>COLEGIO ESTADUAL TEREZA CONCEICAO MENEZES</v>
          </cell>
        </row>
        <row r="973">
          <cell r="C973">
            <v>1103654</v>
          </cell>
          <cell r="D973">
            <v>29188458</v>
          </cell>
          <cell r="E973" t="str">
            <v>COLEGIO ESTADUAL TEREZA HELENA MATA PIRES</v>
          </cell>
        </row>
        <row r="974">
          <cell r="C974">
            <v>1176377</v>
          </cell>
          <cell r="D974">
            <v>29357861</v>
          </cell>
          <cell r="E974" t="str">
            <v>COLEGIO ESTADUAL THALES DE AZEVEDO</v>
          </cell>
        </row>
        <row r="975">
          <cell r="C975">
            <v>1103751</v>
          </cell>
          <cell r="D975">
            <v>29182280</v>
          </cell>
          <cell r="E975" t="str">
            <v>COLEGIO ESTADUAL URSULA CATHARINO</v>
          </cell>
        </row>
        <row r="976">
          <cell r="C976">
            <v>1136072</v>
          </cell>
          <cell r="D976">
            <v>29192226</v>
          </cell>
          <cell r="E976" t="str">
            <v>COLEGIO ESTADUAL VALE DOS LAGOS</v>
          </cell>
        </row>
        <row r="977">
          <cell r="C977">
            <v>1104243</v>
          </cell>
          <cell r="D977">
            <v>29191157</v>
          </cell>
          <cell r="E977" t="str">
            <v>COLEGIO ESTADUAL VERA LUX</v>
          </cell>
        </row>
        <row r="978">
          <cell r="C978">
            <v>1176760</v>
          </cell>
          <cell r="D978">
            <v>29404304</v>
          </cell>
          <cell r="E978" t="str">
            <v>COLEGIO ESTADUAL VILA CANARIA</v>
          </cell>
        </row>
        <row r="979">
          <cell r="C979">
            <v>1103085</v>
          </cell>
          <cell r="D979">
            <v>29191165</v>
          </cell>
          <cell r="E979" t="str">
            <v>COLEGIO ESTADUAL VISCONDE DE MAUA</v>
          </cell>
        </row>
        <row r="980">
          <cell r="C980">
            <v>1135998</v>
          </cell>
          <cell r="D980">
            <v>29191173</v>
          </cell>
          <cell r="E980" t="str">
            <v>COLEGIO ESTADUAL YEDA BARRADAS CARNEIRO</v>
          </cell>
        </row>
        <row r="981">
          <cell r="C981">
            <v>1168837</v>
          </cell>
          <cell r="D981">
            <v>29182182</v>
          </cell>
          <cell r="E981" t="str">
            <v>COLEGIO ESTADUAL YPIRANGA</v>
          </cell>
        </row>
        <row r="982">
          <cell r="C982">
            <v>1163967</v>
          </cell>
          <cell r="D982">
            <v>29192137</v>
          </cell>
          <cell r="E982" t="str">
            <v>COLEGIO ESTADUALDE TEMPO INTEGRAL DINAH GONCALVES</v>
          </cell>
        </row>
        <row r="983">
          <cell r="C983">
            <v>1102984</v>
          </cell>
          <cell r="D983">
            <v>29193699</v>
          </cell>
          <cell r="E983" t="str">
            <v>COLEGIO ESTADUALDE TEMPO INTEGRAL MARIO COSTA NETO</v>
          </cell>
        </row>
        <row r="984">
          <cell r="C984">
            <v>1101791</v>
          </cell>
          <cell r="D984">
            <v>29191637</v>
          </cell>
          <cell r="E984" t="str">
            <v>ESCOLA DONA JENNY GOMES</v>
          </cell>
        </row>
        <row r="985">
          <cell r="C985">
            <v>1176390</v>
          </cell>
          <cell r="D985">
            <v>29358140</v>
          </cell>
          <cell r="E985" t="str">
            <v>ESCOLA ESTADUAL ANISIO TEIXEIRA - CLASSE VI</v>
          </cell>
        </row>
        <row r="986">
          <cell r="C986">
            <v>1104367</v>
          </cell>
          <cell r="D986">
            <v>29200296</v>
          </cell>
          <cell r="E986" t="str">
            <v>ESCOLA ESTADUAL BILINGUE E CAPE PARA PESSOAS COM SURDEZ WILSON LINS</v>
          </cell>
        </row>
        <row r="987">
          <cell r="C987">
            <v>1101546</v>
          </cell>
          <cell r="D987">
            <v>29189950</v>
          </cell>
          <cell r="E987" t="str">
            <v>ESCOLA ESTADUAL CASTRO ALVES</v>
          </cell>
        </row>
        <row r="988">
          <cell r="C988">
            <v>1102909</v>
          </cell>
          <cell r="D988">
            <v>29188784</v>
          </cell>
          <cell r="E988" t="str">
            <v>ESCOLA ESTADUAL DEPUTADO NAOMAR ALCANTARA</v>
          </cell>
        </row>
        <row r="989">
          <cell r="C989">
            <v>1100868</v>
          </cell>
          <cell r="D989">
            <v>29191572</v>
          </cell>
          <cell r="E989" t="str">
            <v>ESCOLA ESTADUAL DOM AVELAR BRANDAO VILELA</v>
          </cell>
        </row>
        <row r="990">
          <cell r="C990">
            <v>1176202</v>
          </cell>
          <cell r="D990">
            <v>29357624</v>
          </cell>
          <cell r="E990" t="str">
            <v>ESCOLA ESTADUAL LEA LEAL</v>
          </cell>
        </row>
        <row r="991">
          <cell r="C991">
            <v>1102836</v>
          </cell>
          <cell r="D991">
            <v>29193656</v>
          </cell>
          <cell r="E991" t="str">
            <v>ESCOLA ESTADUAL MARIA ROMANA CALMON</v>
          </cell>
        </row>
        <row r="992">
          <cell r="C992">
            <v>1103557</v>
          </cell>
          <cell r="D992">
            <v>29186749</v>
          </cell>
          <cell r="E992" t="str">
            <v>ESCOLA ESTADUAL OCRIDALINA MADUREIRA</v>
          </cell>
        </row>
        <row r="993">
          <cell r="C993">
            <v>1101759</v>
          </cell>
          <cell r="D993">
            <v>29187877</v>
          </cell>
          <cell r="E993" t="str">
            <v>ESCOLA ESTADUAL PIERRE VERGER</v>
          </cell>
        </row>
        <row r="994">
          <cell r="C994">
            <v>1104715</v>
          </cell>
          <cell r="D994">
            <v>29187079</v>
          </cell>
          <cell r="E994" t="str">
            <v>ESCOLA ESTADUAL PRESCILIANO SILVA</v>
          </cell>
        </row>
        <row r="995">
          <cell r="C995">
            <v>1176800</v>
          </cell>
          <cell r="D995">
            <v>29404312</v>
          </cell>
          <cell r="E995" t="str">
            <v>ESCOLA ESTADUAL PROFESSOR GERMANO MACHADO NETO</v>
          </cell>
        </row>
        <row r="996">
          <cell r="C996">
            <v>1104375</v>
          </cell>
          <cell r="D996">
            <v>29183839</v>
          </cell>
          <cell r="E996" t="str">
            <v>ESCOLA ESTADUAL PROFESSORA ARMANDINA MARQUES</v>
          </cell>
        </row>
        <row r="997">
          <cell r="C997">
            <v>1176074</v>
          </cell>
          <cell r="D997">
            <v>29185408</v>
          </cell>
          <cell r="E997" t="str">
            <v>ESCOLA ESTADUAL PROFESSORA MARIINHA TAVARES</v>
          </cell>
        </row>
        <row r="998">
          <cell r="C998">
            <v>1102917</v>
          </cell>
          <cell r="D998">
            <v>29186552</v>
          </cell>
          <cell r="E998" t="str">
            <v>ESCOLA ESTADUAL PROFESSORA NATALIA VINHAES</v>
          </cell>
        </row>
        <row r="999">
          <cell r="C999">
            <v>1141998</v>
          </cell>
          <cell r="D999">
            <v>29192218</v>
          </cell>
          <cell r="E999" t="str">
            <v>ESCOLA ESTADUAL RAUL SA</v>
          </cell>
        </row>
        <row r="1000">
          <cell r="C1000">
            <v>1176392</v>
          </cell>
          <cell r="D1000">
            <v>29374677</v>
          </cell>
          <cell r="E1000" t="str">
            <v>ESCOLA ESTADUAL SEVERINO VIEIRA</v>
          </cell>
        </row>
        <row r="1001">
          <cell r="C1001">
            <v>1104022</v>
          </cell>
          <cell r="D1001">
            <v>29188431</v>
          </cell>
          <cell r="E1001" t="str">
            <v>ESCOLA ESTADUAL TEODORO SAMPAIO</v>
          </cell>
        </row>
        <row r="1002">
          <cell r="C1002">
            <v>1103506</v>
          </cell>
          <cell r="D1002">
            <v>29187346</v>
          </cell>
          <cell r="E1002" t="str">
            <v>ESCOLA PROFESSOR ROBERTO SANTOS</v>
          </cell>
        </row>
        <row r="1003">
          <cell r="C1003">
            <v>1103492</v>
          </cell>
          <cell r="D1003">
            <v>29188695</v>
          </cell>
          <cell r="E1003" t="str">
            <v>ESCOLA VISCONDE DE ITAPARICA</v>
          </cell>
        </row>
        <row r="1004">
          <cell r="C1004">
            <v>1176408</v>
          </cell>
          <cell r="D1004">
            <v>29383528</v>
          </cell>
          <cell r="E1004" t="str">
            <v>COLEGIO ESTADUAL DO CAMPO ANNA JUNQUEIRA AYRES TOURINHO</v>
          </cell>
        </row>
        <row r="1005">
          <cell r="C1005">
            <v>1134851</v>
          </cell>
          <cell r="D1005">
            <v>29200482</v>
          </cell>
          <cell r="E1005" t="str">
            <v>COLEGIO ESTADUAL MARTINHO SALLES BRASIL</v>
          </cell>
        </row>
        <row r="1006">
          <cell r="C1006">
            <v>1135190</v>
          </cell>
          <cell r="D1006">
            <v>29160774</v>
          </cell>
          <cell r="E1006" t="str">
            <v>COLEGIO EST DE TEMPO INTEGRAL MONSENHOR LUIZ FERREIRA DE BRITO</v>
          </cell>
        </row>
        <row r="1007">
          <cell r="C1007">
            <v>1176915</v>
          </cell>
          <cell r="D1007">
            <v>29410835</v>
          </cell>
          <cell r="E1007" t="str">
            <v>COLEGIO ESTADUAL DE TEMPO INTEGRAL JARDILINA DE SANTANA OLIVEIRA</v>
          </cell>
        </row>
        <row r="1008">
          <cell r="C1008">
            <v>1144520</v>
          </cell>
          <cell r="D1008">
            <v>29201020</v>
          </cell>
          <cell r="E1008" t="str">
            <v>CENTRO EDUCACIONAL SANTO ANTONIO</v>
          </cell>
        </row>
        <row r="1009">
          <cell r="C1009">
            <v>1176072</v>
          </cell>
          <cell r="D1009">
            <v>29201632</v>
          </cell>
          <cell r="E1009" t="str">
            <v>CENTRO ESTADUAL DE EDUC PROF EM SERVICOS E PROC IND IRMA DULCE</v>
          </cell>
        </row>
        <row r="1010">
          <cell r="C1010">
            <v>1100655</v>
          </cell>
          <cell r="D1010">
            <v>29201608</v>
          </cell>
          <cell r="E1010" t="str">
            <v>COLEGIO ESTADUAL DE ARATU</v>
          </cell>
        </row>
        <row r="1011">
          <cell r="C1011">
            <v>1100159</v>
          </cell>
          <cell r="D1011">
            <v>29201390</v>
          </cell>
          <cell r="E1011" t="str">
            <v>COLEGIO ESTADUAL DE TEMPO INTEGRAL ALBERTO SILVA</v>
          </cell>
        </row>
        <row r="1012">
          <cell r="C1012">
            <v>1100930</v>
          </cell>
          <cell r="D1012">
            <v>29201527</v>
          </cell>
          <cell r="E1012" t="str">
            <v>COLEGIO ESTADUAL DOUTOR BERLINDO MAMEDE DE OLIVEIRA</v>
          </cell>
        </row>
        <row r="1013">
          <cell r="C1013">
            <v>1104928</v>
          </cell>
          <cell r="D1013">
            <v>29201535</v>
          </cell>
          <cell r="E1013" t="str">
            <v>COLEGIO ESTADUAL DOUTOR LUIZ VIANA FILHO</v>
          </cell>
        </row>
        <row r="1014">
          <cell r="C1014">
            <v>1177009</v>
          </cell>
          <cell r="D1014">
            <v>29404460</v>
          </cell>
          <cell r="E1014" t="str">
            <v>COLEGIO ESTADUAL MANOEL DE JESUS</v>
          </cell>
        </row>
        <row r="1015">
          <cell r="C1015">
            <v>1104723</v>
          </cell>
          <cell r="D1015">
            <v>29201373</v>
          </cell>
          <cell r="E1015" t="str">
            <v>COLEGIO ESTADUAL POLIVALENTE DE ARATU</v>
          </cell>
        </row>
        <row r="1016">
          <cell r="C1016">
            <v>1103395</v>
          </cell>
          <cell r="D1016">
            <v>29201853</v>
          </cell>
          <cell r="E1016" t="str">
            <v>COLEGIO ESTADUAL REGINA SIMOES</v>
          </cell>
        </row>
        <row r="1017">
          <cell r="C1017">
            <v>1103000</v>
          </cell>
          <cell r="D1017">
            <v>29201063</v>
          </cell>
          <cell r="E1017" t="str">
            <v>COLEGIO ESTADUAL REITOR MIGUEL CALMON</v>
          </cell>
        </row>
        <row r="1018">
          <cell r="C1018">
            <v>1178430</v>
          </cell>
          <cell r="D1018">
            <v>29862728</v>
          </cell>
          <cell r="E1018" t="str">
            <v>CENTRO ESTADUAL DE EDUCACAO PROFISSIONAL DO OCEANO</v>
          </cell>
        </row>
        <row r="1019">
          <cell r="C1019">
            <v>1102402</v>
          </cell>
          <cell r="D1019">
            <v>29202604</v>
          </cell>
          <cell r="E1019" t="str">
            <v>COLEGIO ESTADUAL DESEMBARGADOR JULIO VIRGINIO DE SANTANA</v>
          </cell>
        </row>
        <row r="1020">
          <cell r="C1020">
            <v>1102410</v>
          </cell>
          <cell r="D1020">
            <v>29202493</v>
          </cell>
          <cell r="E1020" t="str">
            <v>COLEGIO ESTADUAL JURACY MAGALHAES JUNIOR</v>
          </cell>
        </row>
        <row r="1021">
          <cell r="C1021">
            <v>1112998</v>
          </cell>
          <cell r="D1021">
            <v>29294100</v>
          </cell>
          <cell r="E1021" t="str">
            <v>COLEGIO ESTADUAL DE TEMPO INTEGRAL DE BELMONTE</v>
          </cell>
        </row>
        <row r="1022">
          <cell r="C1022">
            <v>1179829</v>
          </cell>
          <cell r="D1022">
            <v>44462</v>
          </cell>
          <cell r="E1022" t="str">
            <v>COLEGIO ESTADUAL DO CAMPO DE TEMPO INTEGRAL TEOBALDA PASSOS DOS SANTOS</v>
          </cell>
        </row>
        <row r="1023">
          <cell r="C1023">
            <v>1178012</v>
          </cell>
          <cell r="D1023">
            <v>29428203</v>
          </cell>
          <cell r="E1023" t="str">
            <v>CENTRO TERRITORIAL DE EDUCACAO PROFISSIONAL DA COSTA DO DESCOBRIMENTO</v>
          </cell>
        </row>
        <row r="1024">
          <cell r="C1024">
            <v>1146264</v>
          </cell>
          <cell r="D1024">
            <v>29319218</v>
          </cell>
          <cell r="E1024" t="str">
            <v>COLEGIO ESTADUAL BADEN POWELL</v>
          </cell>
        </row>
        <row r="1025">
          <cell r="C1025">
            <v>1146183</v>
          </cell>
          <cell r="D1025">
            <v>29318378</v>
          </cell>
          <cell r="E1025" t="str">
            <v>COLEGIO ESTADUAL ELOYNA BARRADAS</v>
          </cell>
        </row>
        <row r="1026">
          <cell r="C1026">
            <v>1146167</v>
          </cell>
          <cell r="D1026">
            <v>29318220</v>
          </cell>
          <cell r="E1026" t="str">
            <v>COMPLEXO INTEGRADO DE EDUCACAO BASICA PROFISSIONAL E TECNOLOGIA</v>
          </cell>
        </row>
        <row r="1027">
          <cell r="C1027">
            <v>1112890</v>
          </cell>
          <cell r="D1027">
            <v>29319358</v>
          </cell>
          <cell r="E1027" t="str">
            <v>COLEGIO ESTADUAL JESUS MOURA</v>
          </cell>
        </row>
        <row r="1028">
          <cell r="C1028">
            <v>1170181</v>
          </cell>
          <cell r="D1028">
            <v>29320623</v>
          </cell>
          <cell r="E1028" t="str">
            <v>COLEGIO ESTADUAL DE TEMPO INTEGRAL PAULO FREIRE</v>
          </cell>
        </row>
        <row r="1029">
          <cell r="C1029">
            <v>1146493</v>
          </cell>
          <cell r="D1029">
            <v>29321298</v>
          </cell>
          <cell r="E1029" t="str">
            <v>COLEGIO ESTADUAL LOIDE ALCANTARA NEVES</v>
          </cell>
        </row>
        <row r="1030">
          <cell r="C1030">
            <v>1146523</v>
          </cell>
          <cell r="D1030">
            <v>29309638</v>
          </cell>
          <cell r="E1030" t="str">
            <v>COLEGIO ESTADUAL CLOVIS ADOLPHO STOLZE</v>
          </cell>
        </row>
        <row r="1031">
          <cell r="C1031">
            <v>1146434</v>
          </cell>
          <cell r="D1031">
            <v>29326320</v>
          </cell>
          <cell r="E1031" t="str">
            <v>CENTRO ESTADUAL DE EDUCACAO PROFISSIONAL 2 DE JULHO</v>
          </cell>
        </row>
        <row r="1032">
          <cell r="C1032">
            <v>1178067</v>
          </cell>
          <cell r="D1032">
            <v>29428084</v>
          </cell>
          <cell r="E1032" t="str">
            <v>COLEGIO ESTADUAL ARRAIAL D AJUDA - CEAA</v>
          </cell>
        </row>
        <row r="1033">
          <cell r="C1033">
            <v>1177093</v>
          </cell>
          <cell r="D1033">
            <v>29422345</v>
          </cell>
          <cell r="E1033" t="str">
            <v>COLEGIO ESTADUAL DE TEMPO INTEGRAL DE PORTO SEGURO</v>
          </cell>
        </row>
        <row r="1034">
          <cell r="C1034">
            <v>1178043</v>
          </cell>
          <cell r="D1034">
            <v>29431450</v>
          </cell>
          <cell r="E1034" t="str">
            <v>COLEGIO ESTADUAL DE TRANCOSO</v>
          </cell>
        </row>
        <row r="1035">
          <cell r="C1035">
            <v>1178042</v>
          </cell>
          <cell r="D1035">
            <v>29428254</v>
          </cell>
          <cell r="E1035" t="str">
            <v>COLEGIO ESTADUAL DO CAMPO DOUTOR ERALDO TINOCO</v>
          </cell>
        </row>
        <row r="1036">
          <cell r="C1036">
            <v>1179818</v>
          </cell>
          <cell r="D1036">
            <v>44372</v>
          </cell>
          <cell r="E1036" t="str">
            <v>COLEGIO ESTADUAL INDIGENA PATAXO BARRA VELHA</v>
          </cell>
        </row>
        <row r="1037">
          <cell r="C1037">
            <v>1179823</v>
          </cell>
          <cell r="D1037">
            <v>44441</v>
          </cell>
          <cell r="E1037" t="str">
            <v>COLEGIO ESTADUAL INDIGENA PATAXO BOCA DA MATA</v>
          </cell>
        </row>
        <row r="1038">
          <cell r="C1038">
            <v>1141149</v>
          </cell>
          <cell r="D1038">
            <v>29326028</v>
          </cell>
          <cell r="E1038" t="str">
            <v>COMPLEXO INTEGRADO DE EDUC BASICA PROFIS E TECNOLOGICA DE PORTO SEGURO</v>
          </cell>
        </row>
        <row r="1039">
          <cell r="C1039">
            <v>1178401</v>
          </cell>
          <cell r="D1039">
            <v>29397707</v>
          </cell>
          <cell r="E1039" t="str">
            <v>COLEGIO ESTADUAL INDIGENA COROA VERMELHA</v>
          </cell>
        </row>
        <row r="1040">
          <cell r="C1040">
            <v>1178037</v>
          </cell>
          <cell r="D1040">
            <v>29428092</v>
          </cell>
          <cell r="E1040" t="str">
            <v>COLEGIO ESTADUAL PROFESSORA TEREZINHA SCARAMUSSA</v>
          </cell>
        </row>
      </sheetData>
      <sheetData sheetId="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7">
    <outlinePr summaryBelow="0" summaryRight="0"/>
  </sheetPr>
  <dimension ref="A1:BE1048575"/>
  <sheetViews>
    <sheetView showGridLines="0" tabSelected="1" view="pageBreakPreview" zoomScale="85" zoomScaleNormal="70" zoomScaleSheetLayoutView="85" workbookViewId="0">
      <pane ySplit="6" topLeftCell="A7" activePane="bottomLeft" state="frozen"/>
      <selection activeCell="R1" sqref="R1"/>
      <selection pane="bottomLeft" activeCell="I7" sqref="I7"/>
    </sheetView>
  </sheetViews>
  <sheetFormatPr defaultColWidth="12.5703125" defaultRowHeight="15.75" customHeight="1"/>
  <cols>
    <col min="1" max="1" width="7.140625" style="118" customWidth="1"/>
    <col min="2" max="2" width="16.28515625" style="162" customWidth="1"/>
    <col min="3" max="3" width="6.28515625" style="162" bestFit="1" customWidth="1"/>
    <col min="4" max="4" width="7.5703125" style="79" customWidth="1"/>
    <col min="5" max="5" width="22.85546875" style="162" bestFit="1" customWidth="1"/>
    <col min="6" max="6" width="15.5703125" style="162" bestFit="1" customWidth="1"/>
    <col min="7" max="7" width="17.5703125" style="169" customWidth="1"/>
    <col min="8" max="8" width="16.28515625" style="172" customWidth="1"/>
    <col min="9" max="9" width="83.5703125" style="14" customWidth="1"/>
    <col min="10" max="10" width="38" style="111" customWidth="1"/>
    <col min="11" max="12" width="21.140625" style="162" customWidth="1"/>
    <col min="13" max="13" width="15.140625" style="162" customWidth="1"/>
    <col min="14" max="14" width="19.5703125" style="162" customWidth="1"/>
    <col min="15" max="15" width="19.85546875" style="162" customWidth="1"/>
    <col min="16" max="16" width="19.5703125" style="162" customWidth="1"/>
    <col min="17" max="17" width="20.85546875" style="162" customWidth="1"/>
    <col min="18" max="18" width="19.5703125" style="162" customWidth="1"/>
    <col min="19" max="20" width="21.85546875" style="162" customWidth="1"/>
    <col min="21" max="21" width="11.85546875" style="162" customWidth="1"/>
    <col min="22" max="22" width="15" style="162" customWidth="1"/>
    <col min="23" max="23" width="20.7109375" style="162" customWidth="1"/>
    <col min="24" max="24" width="19.5703125" style="162" customWidth="1"/>
    <col min="25" max="25" width="21.42578125" style="162" customWidth="1"/>
    <col min="26" max="26" width="21" style="162" customWidth="1"/>
    <col min="27" max="27" width="24.85546875" style="162" customWidth="1"/>
    <col min="28" max="28" width="28.7109375" style="162" customWidth="1"/>
    <col min="29" max="29" width="19.140625" style="266" customWidth="1"/>
    <col min="30" max="30" width="24.85546875" style="266" customWidth="1"/>
    <col min="31" max="31" width="25.5703125" style="267" customWidth="1"/>
    <col min="32" max="32" width="16.140625" style="315" customWidth="1"/>
    <col min="33" max="33" width="26.42578125" style="162" customWidth="1"/>
    <col min="34" max="34" width="16.7109375" style="15" customWidth="1"/>
    <col min="35" max="35" width="14.42578125" style="15" customWidth="1"/>
    <col min="36" max="36" width="11" style="162" customWidth="1"/>
    <col min="37" max="37" width="13.42578125" style="162" customWidth="1"/>
    <col min="38" max="38" width="25.140625" style="162" customWidth="1"/>
    <col min="39" max="39" width="18.42578125" style="162" customWidth="1"/>
    <col min="40" max="40" width="15.42578125" style="162" customWidth="1"/>
    <col min="41" max="41" width="12.42578125" style="162" bestFit="1" customWidth="1"/>
    <col min="42" max="42" width="11" style="162" bestFit="1" customWidth="1"/>
    <col min="43" max="43" width="16.85546875" style="162" customWidth="1"/>
    <col min="44" max="44" width="19.140625" style="162" customWidth="1"/>
    <col min="45" max="45" width="25.5703125" style="162" customWidth="1"/>
    <col min="46" max="46" width="14.140625" style="162" customWidth="1"/>
    <col min="47" max="47" width="8.85546875" style="162" customWidth="1"/>
    <col min="48" max="48" width="10.42578125" style="162" customWidth="1"/>
    <col min="49" max="49" width="20.5703125" style="162" customWidth="1"/>
    <col min="50" max="50" width="19.85546875" style="162" customWidth="1"/>
    <col min="51" max="51" width="23.42578125" style="162" customWidth="1"/>
    <col min="52" max="53" width="26.140625" style="162" customWidth="1"/>
    <col min="54" max="54" width="14" style="319" customWidth="1"/>
    <col min="55" max="55" width="22.140625" style="320" customWidth="1"/>
    <col min="56" max="56" width="22" style="332" customWidth="1"/>
    <col min="57" max="57" width="21.85546875" style="326" customWidth="1"/>
  </cols>
  <sheetData>
    <row r="1" spans="1:57" ht="15.75" customHeight="1">
      <c r="A1" s="338" t="s">
        <v>4767</v>
      </c>
    </row>
    <row r="2" spans="1:57" ht="15.75" customHeight="1">
      <c r="A2" s="338" t="s">
        <v>4768</v>
      </c>
      <c r="F2" s="268"/>
      <c r="G2" s="173"/>
      <c r="AL2" s="269"/>
    </row>
    <row r="3" spans="1:57" ht="18" customHeight="1">
      <c r="A3" s="116" t="s">
        <v>473</v>
      </c>
      <c r="F3" s="268"/>
      <c r="G3" s="173"/>
      <c r="I3" s="31" t="s">
        <v>2061</v>
      </c>
      <c r="J3" s="112"/>
      <c r="AC3" s="266">
        <f>O728-16</f>
        <v>63</v>
      </c>
      <c r="AL3" s="270"/>
    </row>
    <row r="4" spans="1:57" ht="15.75" customHeight="1">
      <c r="A4" s="338" t="s">
        <v>4769</v>
      </c>
      <c r="F4" s="268"/>
      <c r="G4" s="173"/>
      <c r="AJ4" s="271"/>
      <c r="AK4" s="271"/>
      <c r="AM4" s="271"/>
      <c r="AN4" s="271"/>
    </row>
    <row r="5" spans="1:57" ht="24" customHeight="1">
      <c r="A5" s="265"/>
      <c r="F5" s="268"/>
      <c r="G5" s="173"/>
      <c r="AL5" s="177" t="s">
        <v>2064</v>
      </c>
    </row>
    <row r="6" spans="1:57" s="16" customFormat="1" ht="61.5" customHeight="1">
      <c r="A6" s="117" t="s">
        <v>2018</v>
      </c>
      <c r="B6" s="8" t="s">
        <v>453</v>
      </c>
      <c r="C6" s="8" t="s">
        <v>452</v>
      </c>
      <c r="D6" s="78" t="s">
        <v>0</v>
      </c>
      <c r="E6" s="8" t="s">
        <v>515</v>
      </c>
      <c r="F6" s="80" t="s">
        <v>2</v>
      </c>
      <c r="G6" s="80" t="s">
        <v>451</v>
      </c>
      <c r="H6" s="44" t="s">
        <v>450</v>
      </c>
      <c r="I6" s="8" t="s">
        <v>474</v>
      </c>
      <c r="J6" s="8" t="s">
        <v>1855</v>
      </c>
      <c r="K6" s="30" t="s">
        <v>4435</v>
      </c>
      <c r="L6" s="170" t="s">
        <v>4426</v>
      </c>
      <c r="M6" s="30" t="s">
        <v>4436</v>
      </c>
      <c r="N6" s="170" t="s">
        <v>4427</v>
      </c>
      <c r="O6" s="12" t="s">
        <v>4437</v>
      </c>
      <c r="P6" s="170" t="s">
        <v>4428</v>
      </c>
      <c r="Q6" s="12" t="s">
        <v>4438</v>
      </c>
      <c r="R6" s="170" t="s">
        <v>4429</v>
      </c>
      <c r="S6" s="13" t="s">
        <v>4439</v>
      </c>
      <c r="T6" s="170" t="s">
        <v>4430</v>
      </c>
      <c r="U6" s="127" t="s">
        <v>4440</v>
      </c>
      <c r="V6" s="170" t="s">
        <v>4431</v>
      </c>
      <c r="W6" s="33" t="s">
        <v>4441</v>
      </c>
      <c r="X6" s="170" t="s">
        <v>4432</v>
      </c>
      <c r="Y6" s="9" t="s">
        <v>4442</v>
      </c>
      <c r="Z6" s="10" t="s">
        <v>4433</v>
      </c>
      <c r="AA6" s="313" t="s">
        <v>4444</v>
      </c>
      <c r="AB6" s="10" t="s">
        <v>4445</v>
      </c>
      <c r="AC6" s="75" t="s">
        <v>4443</v>
      </c>
      <c r="AD6" s="314" t="s">
        <v>4434</v>
      </c>
      <c r="AE6" s="44" t="s">
        <v>3</v>
      </c>
      <c r="AF6" s="11" t="s">
        <v>454</v>
      </c>
      <c r="AG6" s="2" t="s">
        <v>455</v>
      </c>
      <c r="AH6" s="137" t="s">
        <v>456</v>
      </c>
      <c r="AI6" s="32" t="s">
        <v>1919</v>
      </c>
      <c r="AJ6" s="2" t="s">
        <v>457</v>
      </c>
      <c r="AK6" s="175" t="s">
        <v>4487</v>
      </c>
      <c r="AL6" s="3" t="s">
        <v>2062</v>
      </c>
      <c r="AM6" s="4" t="s">
        <v>458</v>
      </c>
      <c r="AN6" s="176" t="s">
        <v>2063</v>
      </c>
      <c r="AO6" s="5" t="s">
        <v>459</v>
      </c>
      <c r="AP6" s="5" t="s">
        <v>460</v>
      </c>
      <c r="AQ6" s="6" t="s">
        <v>461</v>
      </c>
      <c r="AR6" s="1" t="s">
        <v>462</v>
      </c>
      <c r="AS6" s="1" t="s">
        <v>2049</v>
      </c>
      <c r="AT6" s="1" t="s">
        <v>4446</v>
      </c>
      <c r="AU6" s="1" t="s">
        <v>463</v>
      </c>
      <c r="AV6" s="1" t="s">
        <v>464</v>
      </c>
      <c r="AW6" s="1" t="s">
        <v>465</v>
      </c>
      <c r="AX6" s="1" t="s">
        <v>466</v>
      </c>
      <c r="AY6" s="1" t="s">
        <v>467</v>
      </c>
      <c r="AZ6" s="1" t="s">
        <v>468</v>
      </c>
      <c r="BA6" s="1" t="s">
        <v>4447</v>
      </c>
      <c r="BB6" s="321" t="s">
        <v>4489</v>
      </c>
      <c r="BC6" s="322" t="s">
        <v>4488</v>
      </c>
      <c r="BD6" s="333" t="s">
        <v>4491</v>
      </c>
      <c r="BE6" s="327" t="s">
        <v>4490</v>
      </c>
    </row>
    <row r="7" spans="1:57" s="178" customFormat="1" ht="28.5" customHeight="1">
      <c r="A7" s="68">
        <v>1</v>
      </c>
      <c r="B7" s="56" t="s">
        <v>1883</v>
      </c>
      <c r="C7" s="56">
        <v>5300</v>
      </c>
      <c r="D7" s="57">
        <v>1</v>
      </c>
      <c r="E7" s="163" t="s">
        <v>4</v>
      </c>
      <c r="F7" s="56">
        <v>1125747</v>
      </c>
      <c r="G7" s="56">
        <v>1102920</v>
      </c>
      <c r="H7" s="61">
        <v>29057809</v>
      </c>
      <c r="I7" s="84" t="str">
        <f>VLOOKUP($F7,'[3]Sistema Escolar'!$C$3:$E$5000,3,0)</f>
        <v>COLEGIO ESTADUAL SAO SEBASTIAO</v>
      </c>
      <c r="J7" s="193" t="s">
        <v>1912</v>
      </c>
      <c r="K7" s="56">
        <v>0</v>
      </c>
      <c r="L7" s="56">
        <v>0</v>
      </c>
      <c r="M7" s="56">
        <v>0</v>
      </c>
      <c r="N7" s="56">
        <v>0</v>
      </c>
      <c r="O7" s="56">
        <v>550</v>
      </c>
      <c r="P7" s="56">
        <v>421</v>
      </c>
      <c r="Q7" s="56">
        <v>0</v>
      </c>
      <c r="R7" s="56">
        <v>0</v>
      </c>
      <c r="S7" s="56">
        <v>79</v>
      </c>
      <c r="T7" s="56">
        <v>65</v>
      </c>
      <c r="U7" s="56">
        <v>0</v>
      </c>
      <c r="V7" s="56">
        <v>0</v>
      </c>
      <c r="W7" s="56">
        <v>0</v>
      </c>
      <c r="X7" s="56">
        <v>0</v>
      </c>
      <c r="Y7" s="56">
        <f t="shared" ref="Y7:Z70" si="0">K7+M7</f>
        <v>0</v>
      </c>
      <c r="Z7" s="56">
        <f t="shared" si="0"/>
        <v>0</v>
      </c>
      <c r="AA7" s="68">
        <f t="shared" ref="AA7:AB70" si="1">O7+Q7+S7</f>
        <v>629</v>
      </c>
      <c r="AB7" s="68">
        <f t="shared" si="1"/>
        <v>486</v>
      </c>
      <c r="AC7" s="68">
        <f>K7+M7+O7+Q7+S7+U7+W7</f>
        <v>629</v>
      </c>
      <c r="AD7" s="68">
        <f>L7+N7+P7+R7+T7+V7+X7</f>
        <v>486</v>
      </c>
      <c r="AE7" s="68">
        <f>VLOOKUP(F7,[1]quantitativo_estudantes_turmas_!$D$6:$H$1043,5,0)</f>
        <v>17</v>
      </c>
      <c r="AF7" s="318">
        <f t="shared" ref="AF7:AF70" si="2">IF(AB7=0,0,(AB7)*100%/AD7)</f>
        <v>1</v>
      </c>
      <c r="AG7" s="248">
        <f t="shared" ref="AG7:AG70" si="3">IF(AD7=0,0,IF(AD7&lt;=120,15387.23,IF(AD7&lt;=250,20516.3,IF(AD7&lt;=500,25645.38,IF(AD7&lt;=750,30774.46,IF(AD7&lt;=1000,41032.61,IF(AD7&lt;=1500,47919.3,IF(AD7&lt;=2000,71807.06,IF(AD7&lt;=3000,82065.22,IF(AD7&lt;=5000,92323.37,102581.52))))))))))</f>
        <v>25645.38</v>
      </c>
      <c r="AH7" s="194">
        <f>IF(W7&lt;&gt;0,AG7,IF(AQ7="Escola nova",AG7,IF(AF7&gt;=70%,AG7,IF(AND(AF7&lt;70%,AR7="Tempo Integral"),AG7,"0,00"))))</f>
        <v>25645.38</v>
      </c>
      <c r="AI7" s="70">
        <v>0</v>
      </c>
      <c r="AJ7" s="70">
        <f t="shared" ref="AJ7:AJ70" si="4">SUM(AG7:AH7)</f>
        <v>51290.76</v>
      </c>
      <c r="AK7" s="195">
        <v>12000</v>
      </c>
      <c r="AL7" s="337">
        <f t="shared" ref="AL7:AL70" si="5">AJ7/4+AI7</f>
        <v>12822.69</v>
      </c>
      <c r="AM7" s="56" t="str">
        <f>VLOOKUP(F7,'Plan atualizada aptas e desativ'!$C$4:$I$1457,7,0)</f>
        <v>APTA</v>
      </c>
      <c r="AN7" s="196">
        <f>AL7-AK7</f>
        <v>822.69000000000051</v>
      </c>
      <c r="AO7" s="56" t="s">
        <v>517</v>
      </c>
      <c r="AP7" s="56" t="s">
        <v>518</v>
      </c>
      <c r="AQ7" s="56"/>
      <c r="AR7" s="56" t="s">
        <v>449</v>
      </c>
      <c r="AS7" s="56" t="s">
        <v>449</v>
      </c>
      <c r="AT7" s="56"/>
      <c r="AU7" s="56"/>
      <c r="AV7" s="56"/>
      <c r="AW7" s="56"/>
      <c r="AX7" s="56"/>
      <c r="AY7" s="56" t="s">
        <v>449</v>
      </c>
      <c r="AZ7" s="56"/>
      <c r="BA7" s="56"/>
      <c r="BB7" s="323">
        <f>VLOOKUP($F7,'[2]1ª Parcela FAED Manutencao 2026'!$E$7:$K$1036,5,0)</f>
        <v>629</v>
      </c>
      <c r="BC7" s="324">
        <f>VLOOKUP($F7,'[2]1ª Parcela FAED Manutencao 2026'!$E$7:$K$1036,7,0)</f>
        <v>15387.23</v>
      </c>
      <c r="BD7" s="335">
        <f>AD7-BB7</f>
        <v>-143</v>
      </c>
      <c r="BE7" s="328">
        <f>AL7-BC7</f>
        <v>-2564.5399999999991</v>
      </c>
    </row>
    <row r="8" spans="1:57" s="87" customFormat="1" ht="28.5" customHeight="1">
      <c r="A8" s="68">
        <v>2</v>
      </c>
      <c r="B8" s="56" t="s">
        <v>1883</v>
      </c>
      <c r="C8" s="56">
        <v>5300</v>
      </c>
      <c r="D8" s="57">
        <v>1</v>
      </c>
      <c r="E8" s="197" t="s">
        <v>4</v>
      </c>
      <c r="F8" s="193">
        <v>1179795</v>
      </c>
      <c r="G8" s="56">
        <v>9999999</v>
      </c>
      <c r="H8" s="198">
        <v>29488974</v>
      </c>
      <c r="I8" s="84" t="str">
        <f>VLOOKUP($F8,'[3]Sistema Escolar'!$C$3:$E$5000,3,0)</f>
        <v>COLEGIO ESTADUAL DE TEMPO INTEGRAL PROFESSORA NANCY DA ROCHA CARDOSO</v>
      </c>
      <c r="J8" s="193" t="s">
        <v>1978</v>
      </c>
      <c r="K8" s="56">
        <v>0</v>
      </c>
      <c r="L8" s="56">
        <v>0</v>
      </c>
      <c r="M8" s="56">
        <v>0</v>
      </c>
      <c r="N8" s="56">
        <v>0</v>
      </c>
      <c r="O8" s="56">
        <v>208</v>
      </c>
      <c r="P8" s="56">
        <v>106</v>
      </c>
      <c r="Q8" s="56">
        <v>115</v>
      </c>
      <c r="R8" s="56">
        <v>215</v>
      </c>
      <c r="S8" s="56">
        <v>62</v>
      </c>
      <c r="T8" s="56">
        <v>50</v>
      </c>
      <c r="U8" s="56">
        <v>0</v>
      </c>
      <c r="V8" s="56">
        <v>0</v>
      </c>
      <c r="W8" s="56">
        <v>0</v>
      </c>
      <c r="X8" s="56">
        <v>0</v>
      </c>
      <c r="Y8" s="56">
        <f t="shared" si="0"/>
        <v>0</v>
      </c>
      <c r="Z8" s="56">
        <f t="shared" si="0"/>
        <v>0</v>
      </c>
      <c r="AA8" s="68">
        <f t="shared" si="1"/>
        <v>385</v>
      </c>
      <c r="AB8" s="68">
        <f t="shared" si="1"/>
        <v>371</v>
      </c>
      <c r="AC8" s="68">
        <f t="shared" ref="AC8:AC71" si="6">K8+M8+O8+Q8+S8+U8+W8</f>
        <v>385</v>
      </c>
      <c r="AD8" s="68">
        <f t="shared" ref="AD8:AD71" si="7">L8+N8+P8+R8+T8+V8+X8</f>
        <v>371</v>
      </c>
      <c r="AE8" s="68">
        <f>VLOOKUP(F8,[1]quantitativo_estudantes_turmas_!$D$6:$H$1043,5,0)</f>
        <v>11</v>
      </c>
      <c r="AF8" s="318">
        <f t="shared" si="2"/>
        <v>1</v>
      </c>
      <c r="AG8" s="248">
        <f t="shared" si="3"/>
        <v>25645.38</v>
      </c>
      <c r="AH8" s="194">
        <f t="shared" ref="AH8:AH71" si="8">IF(W8&lt;&gt;0,AG8,IF(AQ8="Escola nova",AG8,IF(AF8&gt;=70%,AG8,IF(AND(AF8&lt;70%,AR8="Tempo Integral"),AG8,"0,00"))))</f>
        <v>25645.38</v>
      </c>
      <c r="AI8" s="70">
        <v>0</v>
      </c>
      <c r="AJ8" s="70">
        <f t="shared" si="4"/>
        <v>51290.76</v>
      </c>
      <c r="AK8" s="195">
        <v>10000</v>
      </c>
      <c r="AL8" s="337">
        <f t="shared" si="5"/>
        <v>12822.69</v>
      </c>
      <c r="AM8" s="56" t="str">
        <f>VLOOKUP(F8,'Plan atualizada aptas e desativ'!$C$4:$I$1457,7,0)</f>
        <v>APTA</v>
      </c>
      <c r="AN8" s="196">
        <f t="shared" ref="AN8:AN71" si="9">AL8-AK8</f>
        <v>2822.6900000000005</v>
      </c>
      <c r="AO8" s="56" t="s">
        <v>517</v>
      </c>
      <c r="AP8" s="56" t="s">
        <v>2024</v>
      </c>
      <c r="AQ8" s="56" t="s">
        <v>2020</v>
      </c>
      <c r="AR8" s="56" t="s">
        <v>1918</v>
      </c>
      <c r="AS8" s="56" t="s">
        <v>449</v>
      </c>
      <c r="AT8" s="56"/>
      <c r="AU8" s="56"/>
      <c r="AV8" s="56"/>
      <c r="AW8" s="56"/>
      <c r="AX8" s="56"/>
      <c r="AY8" s="56"/>
      <c r="AZ8" s="56"/>
      <c r="BA8" s="56"/>
      <c r="BB8" s="323">
        <f>VLOOKUP($F8,'[2]1ª Parcela FAED Manutencao 2026'!$E$7:$K$1036,5,0)</f>
        <v>385</v>
      </c>
      <c r="BC8" s="324">
        <f>VLOOKUP($F8,'[2]1ª Parcela FAED Manutencao 2026'!$E$7:$K$1036,7,0)</f>
        <v>12822.69</v>
      </c>
      <c r="BD8" s="335">
        <f t="shared" ref="BD8:BD71" si="10">AD8-BB8</f>
        <v>-14</v>
      </c>
      <c r="BE8" s="330">
        <f t="shared" ref="BE8:BE71" si="11">AL8-BC8</f>
        <v>0</v>
      </c>
    </row>
    <row r="9" spans="1:57" s="178" customFormat="1" ht="28.5" customHeight="1">
      <c r="A9" s="68">
        <v>3</v>
      </c>
      <c r="B9" s="56" t="s">
        <v>1883</v>
      </c>
      <c r="C9" s="56">
        <v>5300</v>
      </c>
      <c r="D9" s="57">
        <v>1</v>
      </c>
      <c r="E9" s="163" t="s">
        <v>5</v>
      </c>
      <c r="F9" s="56">
        <v>1125925</v>
      </c>
      <c r="G9" s="56">
        <v>1102929</v>
      </c>
      <c r="H9" s="61">
        <v>29058244</v>
      </c>
      <c r="I9" s="84" t="str">
        <f>VLOOKUP($F9,'[3]Sistema Escolar'!$C$3:$E$5000,3,0)</f>
        <v>COLEGIO ESTADUAL DE TEMPO INTEGRAL EDIVALDO MACHADO BOAVENTURA</v>
      </c>
      <c r="J9" s="193" t="s">
        <v>1978</v>
      </c>
      <c r="K9" s="56">
        <v>0</v>
      </c>
      <c r="L9" s="56">
        <v>0</v>
      </c>
      <c r="M9" s="56">
        <v>0</v>
      </c>
      <c r="N9" s="56">
        <v>0</v>
      </c>
      <c r="O9" s="56">
        <v>379</v>
      </c>
      <c r="P9" s="56">
        <v>198</v>
      </c>
      <c r="Q9" s="56">
        <v>127</v>
      </c>
      <c r="R9" s="56">
        <v>188</v>
      </c>
      <c r="S9" s="56">
        <v>56</v>
      </c>
      <c r="T9" s="56">
        <v>42</v>
      </c>
      <c r="U9" s="56">
        <v>0</v>
      </c>
      <c r="V9" s="56">
        <v>0</v>
      </c>
      <c r="W9" s="56">
        <v>0</v>
      </c>
      <c r="X9" s="56">
        <v>0</v>
      </c>
      <c r="Y9" s="56">
        <f t="shared" si="0"/>
        <v>0</v>
      </c>
      <c r="Z9" s="56">
        <f t="shared" si="0"/>
        <v>0</v>
      </c>
      <c r="AA9" s="68">
        <f t="shared" si="1"/>
        <v>562</v>
      </c>
      <c r="AB9" s="68">
        <f t="shared" si="1"/>
        <v>428</v>
      </c>
      <c r="AC9" s="68">
        <f t="shared" si="6"/>
        <v>562</v>
      </c>
      <c r="AD9" s="68">
        <f t="shared" si="7"/>
        <v>428</v>
      </c>
      <c r="AE9" s="68">
        <f>VLOOKUP(F9,[1]quantitativo_estudantes_turmas_!$D$6:$H$1043,5,0)</f>
        <v>15</v>
      </c>
      <c r="AF9" s="318">
        <f t="shared" si="2"/>
        <v>1</v>
      </c>
      <c r="AG9" s="248">
        <f t="shared" si="3"/>
        <v>25645.38</v>
      </c>
      <c r="AH9" s="194">
        <f t="shared" si="8"/>
        <v>25645.38</v>
      </c>
      <c r="AI9" s="70">
        <v>0</v>
      </c>
      <c r="AJ9" s="70">
        <f t="shared" si="4"/>
        <v>51290.76</v>
      </c>
      <c r="AK9" s="195">
        <v>12000</v>
      </c>
      <c r="AL9" s="337">
        <f t="shared" si="5"/>
        <v>12822.69</v>
      </c>
      <c r="AM9" s="56" t="str">
        <f>VLOOKUP(F9,'Plan atualizada aptas e desativ'!$C$4:$I$1457,7,0)</f>
        <v>APTA</v>
      </c>
      <c r="AN9" s="196">
        <f t="shared" si="9"/>
        <v>822.69000000000051</v>
      </c>
      <c r="AO9" s="56" t="s">
        <v>520</v>
      </c>
      <c r="AP9" s="56" t="s">
        <v>521</v>
      </c>
      <c r="AQ9" s="56"/>
      <c r="AR9" s="56" t="s">
        <v>1918</v>
      </c>
      <c r="AS9" s="56" t="s">
        <v>449</v>
      </c>
      <c r="AT9" s="56"/>
      <c r="AU9" s="56"/>
      <c r="AV9" s="56"/>
      <c r="AW9" s="56"/>
      <c r="AX9" s="56"/>
      <c r="AY9" s="56" t="s">
        <v>449</v>
      </c>
      <c r="AZ9" s="56"/>
      <c r="BA9" s="56"/>
      <c r="BB9" s="323">
        <f>VLOOKUP($F9,'[2]1ª Parcela FAED Manutencao 2026'!$E$7:$K$1036,5,0)</f>
        <v>562</v>
      </c>
      <c r="BC9" s="324">
        <f>VLOOKUP($F9,'[2]1ª Parcela FAED Manutencao 2026'!$E$7:$K$1036,7,0)</f>
        <v>15387.23</v>
      </c>
      <c r="BD9" s="335">
        <f t="shared" si="10"/>
        <v>-134</v>
      </c>
      <c r="BE9" s="328">
        <f t="shared" si="11"/>
        <v>-2564.5399999999991</v>
      </c>
    </row>
    <row r="10" spans="1:57" s="87" customFormat="1" ht="28.5" customHeight="1">
      <c r="A10" s="68">
        <v>4</v>
      </c>
      <c r="B10" s="56" t="s">
        <v>1883</v>
      </c>
      <c r="C10" s="56">
        <v>5300</v>
      </c>
      <c r="D10" s="57">
        <v>1</v>
      </c>
      <c r="E10" s="163" t="s">
        <v>6</v>
      </c>
      <c r="F10" s="56">
        <v>1126212</v>
      </c>
      <c r="G10" s="56">
        <v>1102935</v>
      </c>
      <c r="H10" s="61">
        <v>29059380</v>
      </c>
      <c r="I10" s="84" t="str">
        <f>VLOOKUP($F10,'[3]Sistema Escolar'!$C$3:$E$5000,3,0)</f>
        <v>COLEGIO ESTADUAL DE TEMPO INTEGRAL NECY NOVAIS</v>
      </c>
      <c r="J10" s="193" t="s">
        <v>1978</v>
      </c>
      <c r="K10" s="56">
        <v>0</v>
      </c>
      <c r="L10" s="56">
        <v>0</v>
      </c>
      <c r="M10" s="56">
        <v>0</v>
      </c>
      <c r="N10" s="56">
        <v>0</v>
      </c>
      <c r="O10" s="56">
        <v>424</v>
      </c>
      <c r="P10" s="56">
        <v>536</v>
      </c>
      <c r="Q10" s="56">
        <v>0</v>
      </c>
      <c r="R10" s="56">
        <v>0</v>
      </c>
      <c r="S10" s="56">
        <v>31</v>
      </c>
      <c r="T10" s="56">
        <v>76</v>
      </c>
      <c r="U10" s="56">
        <v>0</v>
      </c>
      <c r="V10" s="56">
        <v>0</v>
      </c>
      <c r="W10" s="56">
        <v>0</v>
      </c>
      <c r="X10" s="56">
        <v>0</v>
      </c>
      <c r="Y10" s="56">
        <f t="shared" si="0"/>
        <v>0</v>
      </c>
      <c r="Z10" s="56">
        <f t="shared" si="0"/>
        <v>0</v>
      </c>
      <c r="AA10" s="68">
        <f t="shared" si="1"/>
        <v>455</v>
      </c>
      <c r="AB10" s="68">
        <f t="shared" si="1"/>
        <v>612</v>
      </c>
      <c r="AC10" s="68">
        <f t="shared" si="6"/>
        <v>455</v>
      </c>
      <c r="AD10" s="68">
        <f t="shared" si="7"/>
        <v>612</v>
      </c>
      <c r="AE10" s="68">
        <f>VLOOKUP(F10,[1]quantitativo_estudantes_turmas_!$D$6:$H$1043,5,0)</f>
        <v>20</v>
      </c>
      <c r="AF10" s="318">
        <f t="shared" si="2"/>
        <v>1</v>
      </c>
      <c r="AG10" s="248">
        <f t="shared" si="3"/>
        <v>30774.46</v>
      </c>
      <c r="AH10" s="194">
        <f t="shared" si="8"/>
        <v>30774.46</v>
      </c>
      <c r="AI10" s="70">
        <v>0</v>
      </c>
      <c r="AJ10" s="70">
        <f t="shared" si="4"/>
        <v>61548.92</v>
      </c>
      <c r="AK10" s="195">
        <v>10000</v>
      </c>
      <c r="AL10" s="337">
        <f t="shared" si="5"/>
        <v>15387.23</v>
      </c>
      <c r="AM10" s="56" t="str">
        <f>VLOOKUP(F10,'Plan atualizada aptas e desativ'!$C$4:$I$1457,7,0)</f>
        <v>APTA</v>
      </c>
      <c r="AN10" s="196">
        <f t="shared" si="9"/>
        <v>5387.23</v>
      </c>
      <c r="AO10" s="56" t="s">
        <v>517</v>
      </c>
      <c r="AP10" s="56" t="s">
        <v>522</v>
      </c>
      <c r="AQ10" s="56"/>
      <c r="AR10" s="56" t="s">
        <v>449</v>
      </c>
      <c r="AS10" s="56" t="s">
        <v>449</v>
      </c>
      <c r="AT10" s="56"/>
      <c r="AU10" s="56"/>
      <c r="AV10" s="56"/>
      <c r="AW10" s="56"/>
      <c r="AX10" s="56"/>
      <c r="AY10" s="56" t="s">
        <v>449</v>
      </c>
      <c r="AZ10" s="56"/>
      <c r="BA10" s="56"/>
      <c r="BB10" s="323">
        <f>VLOOKUP($F10,'[2]1ª Parcela FAED Manutencao 2026'!$E$7:$K$1036,5,0)</f>
        <v>455</v>
      </c>
      <c r="BC10" s="324">
        <f>VLOOKUP($F10,'[2]1ª Parcela FAED Manutencao 2026'!$E$7:$K$1036,7,0)</f>
        <v>12822.69</v>
      </c>
      <c r="BD10" s="336">
        <f t="shared" si="10"/>
        <v>157</v>
      </c>
      <c r="BE10" s="331">
        <f t="shared" si="11"/>
        <v>2564.5399999999991</v>
      </c>
    </row>
    <row r="11" spans="1:57" s="178" customFormat="1" ht="28.5" customHeight="1">
      <c r="A11" s="68">
        <v>5</v>
      </c>
      <c r="B11" s="56" t="s">
        <v>1883</v>
      </c>
      <c r="C11" s="56">
        <v>5300</v>
      </c>
      <c r="D11" s="57">
        <v>1</v>
      </c>
      <c r="E11" s="163" t="s">
        <v>7</v>
      </c>
      <c r="F11" s="56">
        <v>1126247</v>
      </c>
      <c r="G11" s="56">
        <v>1102939</v>
      </c>
      <c r="H11" s="61">
        <v>29060001</v>
      </c>
      <c r="I11" s="84" t="str">
        <f>VLOOKUP($F11,'[3]Sistema Escolar'!$C$3:$E$5000,3,0)</f>
        <v>COLEGIO ESTADUAL DE TEMPO INTEGRAL IMACULADA CONCEICAO</v>
      </c>
      <c r="J11" s="193" t="s">
        <v>1978</v>
      </c>
      <c r="K11" s="56">
        <v>0</v>
      </c>
      <c r="L11" s="56">
        <v>0</v>
      </c>
      <c r="M11" s="56">
        <v>0</v>
      </c>
      <c r="N11" s="56">
        <v>0</v>
      </c>
      <c r="O11" s="56">
        <v>622</v>
      </c>
      <c r="P11" s="56">
        <v>0</v>
      </c>
      <c r="Q11" s="56">
        <v>454</v>
      </c>
      <c r="R11" s="56">
        <v>640</v>
      </c>
      <c r="S11" s="56">
        <v>108</v>
      </c>
      <c r="T11" s="56">
        <v>103</v>
      </c>
      <c r="U11" s="56">
        <v>0</v>
      </c>
      <c r="V11" s="56">
        <v>0</v>
      </c>
      <c r="W11" s="56">
        <v>0</v>
      </c>
      <c r="X11" s="56">
        <v>0</v>
      </c>
      <c r="Y11" s="56">
        <f t="shared" si="0"/>
        <v>0</v>
      </c>
      <c r="Z11" s="56">
        <f t="shared" si="0"/>
        <v>0</v>
      </c>
      <c r="AA11" s="68">
        <f t="shared" si="1"/>
        <v>1184</v>
      </c>
      <c r="AB11" s="68">
        <f t="shared" si="1"/>
        <v>743</v>
      </c>
      <c r="AC11" s="68">
        <f t="shared" si="6"/>
        <v>1184</v>
      </c>
      <c r="AD11" s="68">
        <f t="shared" si="7"/>
        <v>743</v>
      </c>
      <c r="AE11" s="68">
        <f>VLOOKUP(F11,[1]quantitativo_estudantes_turmas_!$D$6:$H$1043,5,0)</f>
        <v>19</v>
      </c>
      <c r="AF11" s="318">
        <f t="shared" si="2"/>
        <v>1</v>
      </c>
      <c r="AG11" s="248">
        <f t="shared" si="3"/>
        <v>30774.46</v>
      </c>
      <c r="AH11" s="194">
        <f t="shared" si="8"/>
        <v>30774.46</v>
      </c>
      <c r="AI11" s="70">
        <v>0</v>
      </c>
      <c r="AJ11" s="70">
        <f t="shared" si="4"/>
        <v>61548.92</v>
      </c>
      <c r="AK11" s="195">
        <v>20000</v>
      </c>
      <c r="AL11" s="337">
        <f t="shared" si="5"/>
        <v>15387.23</v>
      </c>
      <c r="AM11" s="56" t="str">
        <f>VLOOKUP(F11,'Plan atualizada aptas e desativ'!$C$4:$I$1457,7,0)</f>
        <v>APTA</v>
      </c>
      <c r="AN11" s="196">
        <f t="shared" si="9"/>
        <v>-4612.7700000000004</v>
      </c>
      <c r="AO11" s="56" t="s">
        <v>523</v>
      </c>
      <c r="AP11" s="56" t="s">
        <v>524</v>
      </c>
      <c r="AQ11" s="56"/>
      <c r="AR11" s="56" t="s">
        <v>1918</v>
      </c>
      <c r="AS11" s="56" t="s">
        <v>449</v>
      </c>
      <c r="AT11" s="56"/>
      <c r="AU11" s="56"/>
      <c r="AV11" s="56"/>
      <c r="AW11" s="56"/>
      <c r="AX11" s="56"/>
      <c r="AY11" s="56" t="s">
        <v>449</v>
      </c>
      <c r="AZ11" s="56"/>
      <c r="BA11" s="56"/>
      <c r="BB11" s="323">
        <f>VLOOKUP($F11,'[2]1ª Parcela FAED Manutencao 2026'!$E$7:$K$1036,5,0)</f>
        <v>1184</v>
      </c>
      <c r="BC11" s="324">
        <f>VLOOKUP($F11,'[2]1ª Parcela FAED Manutencao 2026'!$E$7:$K$1036,7,0)</f>
        <v>23959.65</v>
      </c>
      <c r="BD11" s="335">
        <f t="shared" si="10"/>
        <v>-441</v>
      </c>
      <c r="BE11" s="328">
        <f t="shared" si="11"/>
        <v>-8572.4200000000019</v>
      </c>
    </row>
    <row r="12" spans="1:57" s="87" customFormat="1" ht="28.5" customHeight="1">
      <c r="A12" s="68">
        <v>6</v>
      </c>
      <c r="B12" s="56" t="s">
        <v>1883</v>
      </c>
      <c r="C12" s="56">
        <v>5300</v>
      </c>
      <c r="D12" s="57">
        <v>1</v>
      </c>
      <c r="E12" s="163" t="s">
        <v>8</v>
      </c>
      <c r="F12" s="56">
        <v>1137583</v>
      </c>
      <c r="G12" s="56">
        <v>1102945</v>
      </c>
      <c r="H12" s="61">
        <v>29060206</v>
      </c>
      <c r="I12" s="84" t="str">
        <f>VLOOKUP($F12,'[3]Sistema Escolar'!$C$3:$E$5000,3,0)</f>
        <v>COLEGIO ESTADUAL DO CAMPO MAXIMINO MARTINS</v>
      </c>
      <c r="J12" s="193" t="s">
        <v>1913</v>
      </c>
      <c r="K12" s="56">
        <v>0</v>
      </c>
      <c r="L12" s="56">
        <v>0</v>
      </c>
      <c r="M12" s="56">
        <v>0</v>
      </c>
      <c r="N12" s="56">
        <v>0</v>
      </c>
      <c r="O12" s="56">
        <v>256</v>
      </c>
      <c r="P12" s="56">
        <v>151</v>
      </c>
      <c r="Q12" s="56">
        <v>0</v>
      </c>
      <c r="R12" s="56">
        <v>76</v>
      </c>
      <c r="S12" s="56">
        <v>43</v>
      </c>
      <c r="T12" s="56">
        <v>32</v>
      </c>
      <c r="U12" s="56">
        <v>0</v>
      </c>
      <c r="V12" s="56">
        <v>0</v>
      </c>
      <c r="W12" s="56">
        <v>0</v>
      </c>
      <c r="X12" s="56">
        <v>0</v>
      </c>
      <c r="Y12" s="56">
        <f t="shared" si="0"/>
        <v>0</v>
      </c>
      <c r="Z12" s="56">
        <f t="shared" si="0"/>
        <v>0</v>
      </c>
      <c r="AA12" s="68">
        <f t="shared" si="1"/>
        <v>299</v>
      </c>
      <c r="AB12" s="68">
        <f t="shared" si="1"/>
        <v>259</v>
      </c>
      <c r="AC12" s="68">
        <f t="shared" si="6"/>
        <v>299</v>
      </c>
      <c r="AD12" s="68">
        <f t="shared" si="7"/>
        <v>259</v>
      </c>
      <c r="AE12" s="68">
        <f>VLOOKUP(F12,[1]quantitativo_estudantes_turmas_!$D$6:$H$1043,5,0)</f>
        <v>9</v>
      </c>
      <c r="AF12" s="318">
        <f t="shared" si="2"/>
        <v>1</v>
      </c>
      <c r="AG12" s="248">
        <f t="shared" si="3"/>
        <v>25645.38</v>
      </c>
      <c r="AH12" s="194">
        <f t="shared" si="8"/>
        <v>25645.38</v>
      </c>
      <c r="AI12" s="70">
        <v>0</v>
      </c>
      <c r="AJ12" s="70">
        <f t="shared" si="4"/>
        <v>51290.76</v>
      </c>
      <c r="AK12" s="195">
        <v>10000</v>
      </c>
      <c r="AL12" s="337">
        <f t="shared" si="5"/>
        <v>12822.69</v>
      </c>
      <c r="AM12" s="56" t="str">
        <f>VLOOKUP(F12,'Plan atualizada aptas e desativ'!$C$4:$I$1457,7,0)</f>
        <v>APTA</v>
      </c>
      <c r="AN12" s="196">
        <f t="shared" si="9"/>
        <v>2822.6900000000005</v>
      </c>
      <c r="AO12" s="56" t="s">
        <v>517</v>
      </c>
      <c r="AP12" s="56" t="s">
        <v>526</v>
      </c>
      <c r="AQ12" s="56"/>
      <c r="AR12" s="56" t="s">
        <v>1918</v>
      </c>
      <c r="AS12" s="56" t="s">
        <v>449</v>
      </c>
      <c r="AT12" s="56"/>
      <c r="AU12" s="56"/>
      <c r="AV12" s="56"/>
      <c r="AW12" s="56"/>
      <c r="AX12" s="56"/>
      <c r="AY12" s="56" t="s">
        <v>449</v>
      </c>
      <c r="AZ12" s="56"/>
      <c r="BA12" s="56"/>
      <c r="BB12" s="323">
        <f>VLOOKUP($F12,'[2]1ª Parcela FAED Manutencao 2026'!$E$7:$K$1036,5,0)</f>
        <v>299</v>
      </c>
      <c r="BC12" s="324">
        <f>VLOOKUP($F12,'[2]1ª Parcela FAED Manutencao 2026'!$E$7:$K$1036,7,0)</f>
        <v>12822.69</v>
      </c>
      <c r="BD12" s="335">
        <f t="shared" si="10"/>
        <v>-40</v>
      </c>
      <c r="BE12" s="330">
        <f t="shared" si="11"/>
        <v>0</v>
      </c>
    </row>
    <row r="13" spans="1:57" s="178" customFormat="1" ht="28.5" customHeight="1">
      <c r="A13" s="68">
        <v>7</v>
      </c>
      <c r="B13" s="56" t="s">
        <v>1883</v>
      </c>
      <c r="C13" s="56">
        <v>5300</v>
      </c>
      <c r="D13" s="57">
        <v>1</v>
      </c>
      <c r="E13" s="163" t="s">
        <v>8</v>
      </c>
      <c r="F13" s="56">
        <v>1163100</v>
      </c>
      <c r="G13" s="56">
        <v>1102947</v>
      </c>
      <c r="H13" s="61">
        <v>29060214</v>
      </c>
      <c r="I13" s="84" t="str">
        <f>VLOOKUP($F13,'[3]Sistema Escolar'!$C$3:$E$5000,3,0)</f>
        <v>COLEGIO ESTADUAL JOSE RIBEIRO DE ARAUJO</v>
      </c>
      <c r="J13" s="193" t="s">
        <v>1978</v>
      </c>
      <c r="K13" s="56">
        <v>0</v>
      </c>
      <c r="L13" s="56">
        <v>0</v>
      </c>
      <c r="M13" s="56">
        <v>0</v>
      </c>
      <c r="N13" s="56">
        <v>0</v>
      </c>
      <c r="O13" s="56">
        <v>481</v>
      </c>
      <c r="P13" s="56">
        <v>130</v>
      </c>
      <c r="Q13" s="56">
        <v>386</v>
      </c>
      <c r="R13" s="56">
        <v>514</v>
      </c>
      <c r="S13" s="56">
        <v>0</v>
      </c>
      <c r="T13" s="56">
        <v>0</v>
      </c>
      <c r="U13" s="56">
        <v>0</v>
      </c>
      <c r="V13" s="56">
        <v>0</v>
      </c>
      <c r="W13" s="56">
        <v>0</v>
      </c>
      <c r="X13" s="56">
        <v>0</v>
      </c>
      <c r="Y13" s="56">
        <f t="shared" si="0"/>
        <v>0</v>
      </c>
      <c r="Z13" s="56">
        <f t="shared" si="0"/>
        <v>0</v>
      </c>
      <c r="AA13" s="68">
        <f t="shared" si="1"/>
        <v>867</v>
      </c>
      <c r="AB13" s="68">
        <f t="shared" si="1"/>
        <v>644</v>
      </c>
      <c r="AC13" s="68">
        <f t="shared" si="6"/>
        <v>867</v>
      </c>
      <c r="AD13" s="68">
        <f t="shared" si="7"/>
        <v>644</v>
      </c>
      <c r="AE13" s="68">
        <f>VLOOKUP(F13,[1]quantitativo_estudantes_turmas_!$D$6:$H$1043,5,0)</f>
        <v>20</v>
      </c>
      <c r="AF13" s="318">
        <f t="shared" si="2"/>
        <v>1</v>
      </c>
      <c r="AG13" s="248">
        <f t="shared" si="3"/>
        <v>30774.46</v>
      </c>
      <c r="AH13" s="194">
        <f t="shared" si="8"/>
        <v>30774.46</v>
      </c>
      <c r="AI13" s="70">
        <v>0</v>
      </c>
      <c r="AJ13" s="70">
        <f t="shared" si="4"/>
        <v>61548.92</v>
      </c>
      <c r="AK13" s="195">
        <v>16000</v>
      </c>
      <c r="AL13" s="337">
        <f t="shared" si="5"/>
        <v>15387.23</v>
      </c>
      <c r="AM13" s="56" t="str">
        <f>VLOOKUP(F13,'Plan atualizada aptas e desativ'!$C$4:$I$1457,7,0)</f>
        <v>APTA</v>
      </c>
      <c r="AN13" s="196">
        <f t="shared" si="9"/>
        <v>-612.77000000000044</v>
      </c>
      <c r="AO13" s="56" t="s">
        <v>517</v>
      </c>
      <c r="AP13" s="56" t="s">
        <v>525</v>
      </c>
      <c r="AQ13" s="56"/>
      <c r="AR13" s="56" t="s">
        <v>1918</v>
      </c>
      <c r="AS13" s="56" t="s">
        <v>449</v>
      </c>
      <c r="AT13" s="56"/>
      <c r="AU13" s="56"/>
      <c r="AV13" s="56"/>
      <c r="AW13" s="56"/>
      <c r="AX13" s="56"/>
      <c r="AY13" s="56" t="s">
        <v>449</v>
      </c>
      <c r="AZ13" s="56"/>
      <c r="BA13" s="56"/>
      <c r="BB13" s="323">
        <f>VLOOKUP($F13,'[2]1ª Parcela FAED Manutencao 2026'!$E$7:$K$1036,5,0)</f>
        <v>867</v>
      </c>
      <c r="BC13" s="324">
        <f>VLOOKUP($F13,'[2]1ª Parcela FAED Manutencao 2026'!$E$7:$K$1036,7,0)</f>
        <v>20516.305</v>
      </c>
      <c r="BD13" s="335">
        <f t="shared" si="10"/>
        <v>-223</v>
      </c>
      <c r="BE13" s="328">
        <f t="shared" si="11"/>
        <v>-5129.0750000000007</v>
      </c>
    </row>
    <row r="14" spans="1:57" s="178" customFormat="1" ht="28.5" customHeight="1">
      <c r="A14" s="68">
        <v>8</v>
      </c>
      <c r="B14" s="56" t="s">
        <v>1883</v>
      </c>
      <c r="C14" s="56">
        <v>5300</v>
      </c>
      <c r="D14" s="57">
        <v>1</v>
      </c>
      <c r="E14" s="163" t="s">
        <v>9</v>
      </c>
      <c r="F14" s="56">
        <v>1163088</v>
      </c>
      <c r="G14" s="56">
        <v>1102954</v>
      </c>
      <c r="H14" s="61">
        <v>29061016</v>
      </c>
      <c r="I14" s="84" t="str">
        <f>VLOOKUP($F14,'[3]Sistema Escolar'!$C$3:$E$5000,3,0)</f>
        <v>COLEGIO ESTADUAL DE TEMPO INTEGRAL JOSE DE SOUZA MACHADO</v>
      </c>
      <c r="J14" s="193" t="s">
        <v>1978</v>
      </c>
      <c r="K14" s="56">
        <v>0</v>
      </c>
      <c r="L14" s="56">
        <v>0</v>
      </c>
      <c r="M14" s="56">
        <v>0</v>
      </c>
      <c r="N14" s="56">
        <v>0</v>
      </c>
      <c r="O14" s="56">
        <v>304</v>
      </c>
      <c r="P14" s="56">
        <v>0</v>
      </c>
      <c r="Q14" s="56">
        <v>425</v>
      </c>
      <c r="R14" s="56">
        <v>469</v>
      </c>
      <c r="S14" s="56">
        <v>102</v>
      </c>
      <c r="T14" s="56">
        <v>103</v>
      </c>
      <c r="U14" s="56">
        <v>0</v>
      </c>
      <c r="V14" s="56">
        <v>0</v>
      </c>
      <c r="W14" s="56">
        <v>0</v>
      </c>
      <c r="X14" s="56">
        <v>0</v>
      </c>
      <c r="Y14" s="56">
        <f t="shared" si="0"/>
        <v>0</v>
      </c>
      <c r="Z14" s="56">
        <f t="shared" si="0"/>
        <v>0</v>
      </c>
      <c r="AA14" s="68">
        <f t="shared" si="1"/>
        <v>831</v>
      </c>
      <c r="AB14" s="68">
        <f t="shared" si="1"/>
        <v>572</v>
      </c>
      <c r="AC14" s="68">
        <f t="shared" si="6"/>
        <v>831</v>
      </c>
      <c r="AD14" s="68">
        <f t="shared" si="7"/>
        <v>572</v>
      </c>
      <c r="AE14" s="68">
        <f>VLOOKUP(F14,[1]quantitativo_estudantes_turmas_!$D$6:$H$1043,5,0)</f>
        <v>17</v>
      </c>
      <c r="AF14" s="318">
        <f t="shared" si="2"/>
        <v>1</v>
      </c>
      <c r="AG14" s="248">
        <f t="shared" si="3"/>
        <v>30774.46</v>
      </c>
      <c r="AH14" s="194">
        <f t="shared" si="8"/>
        <v>30774.46</v>
      </c>
      <c r="AI14" s="70">
        <v>0</v>
      </c>
      <c r="AJ14" s="70">
        <f t="shared" si="4"/>
        <v>61548.92</v>
      </c>
      <c r="AK14" s="195">
        <v>16000</v>
      </c>
      <c r="AL14" s="337">
        <f t="shared" si="5"/>
        <v>15387.23</v>
      </c>
      <c r="AM14" s="56" t="str">
        <f>VLOOKUP(F14,'Plan atualizada aptas e desativ'!$C$4:$I$1457,7,0)</f>
        <v>APTA</v>
      </c>
      <c r="AN14" s="196">
        <f t="shared" si="9"/>
        <v>-612.77000000000044</v>
      </c>
      <c r="AO14" s="56" t="s">
        <v>517</v>
      </c>
      <c r="AP14" s="56" t="s">
        <v>527</v>
      </c>
      <c r="AQ14" s="56"/>
      <c r="AR14" s="56" t="s">
        <v>1918</v>
      </c>
      <c r="AS14" s="56" t="s">
        <v>449</v>
      </c>
      <c r="AT14" s="56"/>
      <c r="AU14" s="56"/>
      <c r="AV14" s="56"/>
      <c r="AW14" s="56"/>
      <c r="AX14" s="56"/>
      <c r="AY14" s="56" t="s">
        <v>449</v>
      </c>
      <c r="AZ14" s="56"/>
      <c r="BA14" s="56"/>
      <c r="BB14" s="323">
        <f>VLOOKUP($F14,'[2]1ª Parcela FAED Manutencao 2026'!$E$7:$K$1036,5,0)</f>
        <v>831</v>
      </c>
      <c r="BC14" s="324">
        <f>VLOOKUP($F14,'[2]1ª Parcela FAED Manutencao 2026'!$E$7:$K$1036,7,0)</f>
        <v>20516.305</v>
      </c>
      <c r="BD14" s="335">
        <f t="shared" si="10"/>
        <v>-259</v>
      </c>
      <c r="BE14" s="328">
        <f t="shared" si="11"/>
        <v>-5129.0750000000007</v>
      </c>
    </row>
    <row r="15" spans="1:57" s="87" customFormat="1" ht="28.5" customHeight="1">
      <c r="A15" s="68">
        <v>9</v>
      </c>
      <c r="B15" s="56" t="s">
        <v>1883</v>
      </c>
      <c r="C15" s="56">
        <v>5300</v>
      </c>
      <c r="D15" s="57">
        <v>1</v>
      </c>
      <c r="E15" s="163" t="s">
        <v>10</v>
      </c>
      <c r="F15" s="56">
        <v>1125887</v>
      </c>
      <c r="G15" s="56">
        <v>1102959</v>
      </c>
      <c r="H15" s="61">
        <v>29061628</v>
      </c>
      <c r="I15" s="84" t="str">
        <f>VLOOKUP($F15,'[3]Sistema Escolar'!$C$3:$E$5000,3,0)</f>
        <v>COLEGIO ESTADUAL MARIA QUITERIA</v>
      </c>
      <c r="J15" s="193" t="s">
        <v>1978</v>
      </c>
      <c r="K15" s="56">
        <v>0</v>
      </c>
      <c r="L15" s="56">
        <v>0</v>
      </c>
      <c r="M15" s="56">
        <v>0</v>
      </c>
      <c r="N15" s="56">
        <v>0</v>
      </c>
      <c r="O15" s="56">
        <v>27</v>
      </c>
      <c r="P15" s="56">
        <v>26</v>
      </c>
      <c r="Q15" s="56">
        <v>209</v>
      </c>
      <c r="R15" s="56">
        <v>166</v>
      </c>
      <c r="S15" s="56">
        <v>75</v>
      </c>
      <c r="T15" s="56">
        <v>58</v>
      </c>
      <c r="U15" s="56">
        <v>0</v>
      </c>
      <c r="V15" s="56">
        <v>0</v>
      </c>
      <c r="W15" s="56">
        <v>0</v>
      </c>
      <c r="X15" s="56">
        <v>0</v>
      </c>
      <c r="Y15" s="56">
        <f t="shared" si="0"/>
        <v>0</v>
      </c>
      <c r="Z15" s="56">
        <f t="shared" si="0"/>
        <v>0</v>
      </c>
      <c r="AA15" s="68">
        <f t="shared" si="1"/>
        <v>311</v>
      </c>
      <c r="AB15" s="68">
        <f t="shared" si="1"/>
        <v>250</v>
      </c>
      <c r="AC15" s="68">
        <f t="shared" si="6"/>
        <v>311</v>
      </c>
      <c r="AD15" s="68">
        <f t="shared" si="7"/>
        <v>250</v>
      </c>
      <c r="AE15" s="68">
        <f>VLOOKUP(F15,[1]quantitativo_estudantes_turmas_!$D$6:$H$1043,5,0)</f>
        <v>11</v>
      </c>
      <c r="AF15" s="318">
        <f t="shared" si="2"/>
        <v>1</v>
      </c>
      <c r="AG15" s="248">
        <f t="shared" si="3"/>
        <v>20516.3</v>
      </c>
      <c r="AH15" s="194">
        <f t="shared" si="8"/>
        <v>20516.3</v>
      </c>
      <c r="AI15" s="70">
        <v>0</v>
      </c>
      <c r="AJ15" s="70">
        <f t="shared" si="4"/>
        <v>41032.6</v>
      </c>
      <c r="AK15" s="195">
        <v>10000</v>
      </c>
      <c r="AL15" s="337">
        <f t="shared" si="5"/>
        <v>10258.15</v>
      </c>
      <c r="AM15" s="56" t="str">
        <f>VLOOKUP(F15,'Plan atualizada aptas e desativ'!$C$4:$I$1457,7,0)</f>
        <v>INADIMPLENTE</v>
      </c>
      <c r="AN15" s="196">
        <f t="shared" si="9"/>
        <v>258.14999999999964</v>
      </c>
      <c r="AO15" s="56" t="s">
        <v>528</v>
      </c>
      <c r="AP15" s="56" t="s">
        <v>529</v>
      </c>
      <c r="AQ15" s="56"/>
      <c r="AR15" s="56" t="s">
        <v>1918</v>
      </c>
      <c r="AS15" s="56" t="s">
        <v>449</v>
      </c>
      <c r="AT15" s="56"/>
      <c r="AU15" s="56"/>
      <c r="AV15" s="56"/>
      <c r="AW15" s="56"/>
      <c r="AX15" s="56"/>
      <c r="AY15" s="56" t="s">
        <v>449</v>
      </c>
      <c r="AZ15" s="56"/>
      <c r="BA15" s="56"/>
      <c r="BB15" s="323">
        <f>VLOOKUP($F15,'[2]1ª Parcela FAED Manutencao 2026'!$E$7:$K$1036,5,0)</f>
        <v>311</v>
      </c>
      <c r="BC15" s="324">
        <f>VLOOKUP($F15,'[2]1ª Parcela FAED Manutencao 2026'!$E$7:$K$1036,7,0)</f>
        <v>12822.69</v>
      </c>
      <c r="BD15" s="335">
        <f t="shared" si="10"/>
        <v>-61</v>
      </c>
      <c r="BE15" s="328">
        <f t="shared" si="11"/>
        <v>-2564.5400000000009</v>
      </c>
    </row>
    <row r="16" spans="1:57" s="87" customFormat="1" ht="28.5" customHeight="1">
      <c r="A16" s="68">
        <v>10</v>
      </c>
      <c r="B16" s="56" t="s">
        <v>1883</v>
      </c>
      <c r="C16" s="56">
        <v>5300</v>
      </c>
      <c r="D16" s="57">
        <v>1</v>
      </c>
      <c r="E16" s="163" t="s">
        <v>11</v>
      </c>
      <c r="F16" s="56">
        <v>1126050</v>
      </c>
      <c r="G16" s="56">
        <v>1102965</v>
      </c>
      <c r="H16" s="61">
        <v>29062519</v>
      </c>
      <c r="I16" s="84" t="str">
        <f>VLOOKUP($F16,'[3]Sistema Escolar'!$C$3:$E$5000,3,0)</f>
        <v>COLEGIO ESTADUAL DO CAMPO DE TEMPO INTEGRAL DE MIROROS</v>
      </c>
      <c r="J16" s="193" t="s">
        <v>1979</v>
      </c>
      <c r="K16" s="56">
        <v>0</v>
      </c>
      <c r="L16" s="56">
        <v>0</v>
      </c>
      <c r="M16" s="56">
        <v>0</v>
      </c>
      <c r="N16" s="56">
        <v>0</v>
      </c>
      <c r="O16" s="56">
        <v>143</v>
      </c>
      <c r="P16" s="56">
        <v>0</v>
      </c>
      <c r="Q16" s="56">
        <v>47</v>
      </c>
      <c r="R16" s="56">
        <v>165</v>
      </c>
      <c r="S16" s="56">
        <v>31</v>
      </c>
      <c r="T16" s="56">
        <v>36</v>
      </c>
      <c r="U16" s="56">
        <v>0</v>
      </c>
      <c r="V16" s="56">
        <v>0</v>
      </c>
      <c r="W16" s="56">
        <v>0</v>
      </c>
      <c r="X16" s="56">
        <v>0</v>
      </c>
      <c r="Y16" s="56">
        <f t="shared" si="0"/>
        <v>0</v>
      </c>
      <c r="Z16" s="56">
        <f t="shared" si="0"/>
        <v>0</v>
      </c>
      <c r="AA16" s="68">
        <f t="shared" si="1"/>
        <v>221</v>
      </c>
      <c r="AB16" s="68">
        <f t="shared" si="1"/>
        <v>201</v>
      </c>
      <c r="AC16" s="68">
        <f t="shared" si="6"/>
        <v>221</v>
      </c>
      <c r="AD16" s="68">
        <f t="shared" si="7"/>
        <v>201</v>
      </c>
      <c r="AE16" s="68">
        <f>VLOOKUP(F16,[1]quantitativo_estudantes_turmas_!$D$6:$H$1043,5,0)</f>
        <v>8</v>
      </c>
      <c r="AF16" s="318">
        <f t="shared" si="2"/>
        <v>1</v>
      </c>
      <c r="AG16" s="248">
        <f t="shared" si="3"/>
        <v>20516.3</v>
      </c>
      <c r="AH16" s="194">
        <f t="shared" si="8"/>
        <v>20516.3</v>
      </c>
      <c r="AI16" s="70">
        <v>0</v>
      </c>
      <c r="AJ16" s="70">
        <f t="shared" si="4"/>
        <v>41032.6</v>
      </c>
      <c r="AK16" s="195">
        <v>8000</v>
      </c>
      <c r="AL16" s="337">
        <f t="shared" si="5"/>
        <v>10258.15</v>
      </c>
      <c r="AM16" s="56" t="str">
        <f>VLOOKUP(F16,'Plan atualizada aptas e desativ'!$C$4:$I$1457,7,0)</f>
        <v>APTA</v>
      </c>
      <c r="AN16" s="196">
        <f t="shared" si="9"/>
        <v>2258.1499999999996</v>
      </c>
      <c r="AO16" s="56" t="s">
        <v>517</v>
      </c>
      <c r="AP16" s="56" t="s">
        <v>531</v>
      </c>
      <c r="AQ16" s="56"/>
      <c r="AR16" s="56" t="s">
        <v>1918</v>
      </c>
      <c r="AS16" s="56" t="s">
        <v>449</v>
      </c>
      <c r="AT16" s="56"/>
      <c r="AU16" s="56"/>
      <c r="AV16" s="56"/>
      <c r="AW16" s="56"/>
      <c r="AX16" s="56"/>
      <c r="AY16" s="56" t="s">
        <v>449</v>
      </c>
      <c r="AZ16" s="56"/>
      <c r="BA16" s="56"/>
      <c r="BB16" s="323">
        <f>VLOOKUP($F16,'[2]1ª Parcela FAED Manutencao 2026'!$E$7:$K$1036,5,0)</f>
        <v>221</v>
      </c>
      <c r="BC16" s="324">
        <f>VLOOKUP($F16,'[2]1ª Parcela FAED Manutencao 2026'!$E$7:$K$1036,7,0)</f>
        <v>10258.15</v>
      </c>
      <c r="BD16" s="335">
        <f t="shared" si="10"/>
        <v>-20</v>
      </c>
      <c r="BE16" s="330">
        <f t="shared" si="11"/>
        <v>0</v>
      </c>
    </row>
    <row r="17" spans="1:57" s="178" customFormat="1" ht="28.5" customHeight="1">
      <c r="A17" s="68">
        <v>11</v>
      </c>
      <c r="B17" s="56" t="s">
        <v>1883</v>
      </c>
      <c r="C17" s="56">
        <v>5300</v>
      </c>
      <c r="D17" s="57">
        <v>1</v>
      </c>
      <c r="E17" s="163" t="s">
        <v>11</v>
      </c>
      <c r="F17" s="56">
        <v>1125968</v>
      </c>
      <c r="G17" s="56">
        <v>1102962</v>
      </c>
      <c r="H17" s="61">
        <v>29062250</v>
      </c>
      <c r="I17" s="84" t="str">
        <f>VLOOKUP($F17,'[3]Sistema Escolar'!$C$3:$E$5000,3,0)</f>
        <v>COLEGIO EST DE TEMPO INTEGRAL PROFESSORA CELIA OLIVEIRA LEITE</v>
      </c>
      <c r="J17" s="193" t="s">
        <v>1978</v>
      </c>
      <c r="K17" s="56">
        <v>0</v>
      </c>
      <c r="L17" s="56">
        <v>0</v>
      </c>
      <c r="M17" s="56">
        <v>0</v>
      </c>
      <c r="N17" s="56">
        <v>0</v>
      </c>
      <c r="O17" s="56">
        <v>191</v>
      </c>
      <c r="P17" s="56">
        <v>0</v>
      </c>
      <c r="Q17" s="56">
        <v>295</v>
      </c>
      <c r="R17" s="56">
        <v>323</v>
      </c>
      <c r="S17" s="56">
        <v>52</v>
      </c>
      <c r="T17" s="56">
        <v>47</v>
      </c>
      <c r="U17" s="56">
        <v>0</v>
      </c>
      <c r="V17" s="56">
        <v>0</v>
      </c>
      <c r="W17" s="56">
        <v>0</v>
      </c>
      <c r="X17" s="56">
        <v>0</v>
      </c>
      <c r="Y17" s="56">
        <f t="shared" si="0"/>
        <v>0</v>
      </c>
      <c r="Z17" s="56">
        <f t="shared" si="0"/>
        <v>0</v>
      </c>
      <c r="AA17" s="68">
        <f t="shared" si="1"/>
        <v>538</v>
      </c>
      <c r="AB17" s="68">
        <f t="shared" si="1"/>
        <v>370</v>
      </c>
      <c r="AC17" s="68">
        <f t="shared" si="6"/>
        <v>538</v>
      </c>
      <c r="AD17" s="68">
        <f t="shared" si="7"/>
        <v>370</v>
      </c>
      <c r="AE17" s="68">
        <f>VLOOKUP(F17,[1]quantitativo_estudantes_turmas_!$D$6:$H$1043,5,0)</f>
        <v>12</v>
      </c>
      <c r="AF17" s="318">
        <f t="shared" si="2"/>
        <v>1</v>
      </c>
      <c r="AG17" s="248">
        <f t="shared" si="3"/>
        <v>25645.38</v>
      </c>
      <c r="AH17" s="194">
        <f t="shared" si="8"/>
        <v>25645.38</v>
      </c>
      <c r="AI17" s="70">
        <v>0</v>
      </c>
      <c r="AJ17" s="70">
        <f t="shared" si="4"/>
        <v>51290.76</v>
      </c>
      <c r="AK17" s="195">
        <v>12000</v>
      </c>
      <c r="AL17" s="337">
        <f t="shared" si="5"/>
        <v>12822.69</v>
      </c>
      <c r="AM17" s="56" t="str">
        <f>VLOOKUP(F17,'Plan atualizada aptas e desativ'!$C$4:$I$1457,7,0)</f>
        <v>APTA</v>
      </c>
      <c r="AN17" s="196">
        <f t="shared" si="9"/>
        <v>822.69000000000051</v>
      </c>
      <c r="AO17" s="56" t="s">
        <v>517</v>
      </c>
      <c r="AP17" s="56" t="s">
        <v>530</v>
      </c>
      <c r="AQ17" s="56"/>
      <c r="AR17" s="56" t="s">
        <v>1918</v>
      </c>
      <c r="AS17" s="56" t="s">
        <v>449</v>
      </c>
      <c r="AT17" s="56"/>
      <c r="AU17" s="56"/>
      <c r="AV17" s="56"/>
      <c r="AW17" s="56"/>
      <c r="AX17" s="56"/>
      <c r="AY17" s="56" t="s">
        <v>449</v>
      </c>
      <c r="AZ17" s="56"/>
      <c r="BA17" s="56"/>
      <c r="BB17" s="323">
        <f>VLOOKUP($F17,'[2]1ª Parcela FAED Manutencao 2026'!$E$7:$K$1036,5,0)</f>
        <v>538</v>
      </c>
      <c r="BC17" s="324">
        <f>VLOOKUP($F17,'[2]1ª Parcela FAED Manutencao 2026'!$E$7:$K$1036,7,0)</f>
        <v>15387.23</v>
      </c>
      <c r="BD17" s="335">
        <f t="shared" si="10"/>
        <v>-168</v>
      </c>
      <c r="BE17" s="328">
        <f t="shared" si="11"/>
        <v>-2564.5399999999991</v>
      </c>
    </row>
    <row r="18" spans="1:57" s="178" customFormat="1" ht="28.5" customHeight="1">
      <c r="A18" s="68">
        <v>12</v>
      </c>
      <c r="B18" s="56" t="s">
        <v>1883</v>
      </c>
      <c r="C18" s="56">
        <v>5300</v>
      </c>
      <c r="D18" s="57">
        <v>1</v>
      </c>
      <c r="E18" s="163" t="s">
        <v>12</v>
      </c>
      <c r="F18" s="56">
        <v>1162774</v>
      </c>
      <c r="G18" s="56">
        <v>1102976</v>
      </c>
      <c r="H18" s="61">
        <v>29062632</v>
      </c>
      <c r="I18" s="84" t="str">
        <f>VLOOKUP($F18,'[3]Sistema Escolar'!$C$3:$E$5000,3,0)</f>
        <v>COLEGIO ESTADUAL DO CAMPO DE IBITITA</v>
      </c>
      <c r="J18" s="193" t="s">
        <v>1979</v>
      </c>
      <c r="K18" s="56">
        <v>0</v>
      </c>
      <c r="L18" s="56">
        <v>0</v>
      </c>
      <c r="M18" s="56">
        <v>0</v>
      </c>
      <c r="N18" s="56">
        <v>0</v>
      </c>
      <c r="O18" s="56">
        <v>262</v>
      </c>
      <c r="P18" s="56">
        <v>0</v>
      </c>
      <c r="Q18" s="56">
        <v>374</v>
      </c>
      <c r="R18" s="56">
        <v>419</v>
      </c>
      <c r="S18" s="56">
        <v>92</v>
      </c>
      <c r="T18" s="56">
        <v>121</v>
      </c>
      <c r="U18" s="56">
        <v>0</v>
      </c>
      <c r="V18" s="56">
        <v>0</v>
      </c>
      <c r="W18" s="56">
        <v>0</v>
      </c>
      <c r="X18" s="56">
        <v>0</v>
      </c>
      <c r="Y18" s="56">
        <f t="shared" si="0"/>
        <v>0</v>
      </c>
      <c r="Z18" s="56">
        <f t="shared" si="0"/>
        <v>0</v>
      </c>
      <c r="AA18" s="68">
        <f t="shared" si="1"/>
        <v>728</v>
      </c>
      <c r="AB18" s="68">
        <f t="shared" si="1"/>
        <v>540</v>
      </c>
      <c r="AC18" s="68">
        <f t="shared" si="6"/>
        <v>728</v>
      </c>
      <c r="AD18" s="68">
        <f t="shared" si="7"/>
        <v>540</v>
      </c>
      <c r="AE18" s="68">
        <f>VLOOKUP(F18,[1]quantitativo_estudantes_turmas_!$D$6:$H$1043,5,0)</f>
        <v>15</v>
      </c>
      <c r="AF18" s="318">
        <f t="shared" si="2"/>
        <v>1</v>
      </c>
      <c r="AG18" s="248">
        <f t="shared" si="3"/>
        <v>30774.46</v>
      </c>
      <c r="AH18" s="194">
        <f t="shared" si="8"/>
        <v>30774.46</v>
      </c>
      <c r="AI18" s="70">
        <v>0</v>
      </c>
      <c r="AJ18" s="70">
        <f t="shared" si="4"/>
        <v>61548.92</v>
      </c>
      <c r="AK18" s="195">
        <v>12000</v>
      </c>
      <c r="AL18" s="337">
        <f t="shared" si="5"/>
        <v>15387.23</v>
      </c>
      <c r="AM18" s="56" t="str">
        <f>VLOOKUP(F18,'Plan atualizada aptas e desativ'!$C$4:$I$1457,7,0)</f>
        <v>APTA</v>
      </c>
      <c r="AN18" s="196">
        <f t="shared" si="9"/>
        <v>3387.2299999999996</v>
      </c>
      <c r="AO18" s="56" t="s">
        <v>532</v>
      </c>
      <c r="AP18" s="56" t="s">
        <v>533</v>
      </c>
      <c r="AQ18" s="56"/>
      <c r="AR18" s="56" t="s">
        <v>1918</v>
      </c>
      <c r="AS18" s="56" t="s">
        <v>449</v>
      </c>
      <c r="AT18" s="56"/>
      <c r="AU18" s="56"/>
      <c r="AV18" s="56"/>
      <c r="AW18" s="56"/>
      <c r="AX18" s="56"/>
      <c r="AY18" s="56" t="s">
        <v>449</v>
      </c>
      <c r="AZ18" s="56"/>
      <c r="BA18" s="56"/>
      <c r="BB18" s="323">
        <f>VLOOKUP($F18,'[2]1ª Parcela FAED Manutencao 2026'!$E$7:$K$1036,5,0)</f>
        <v>728</v>
      </c>
      <c r="BC18" s="324">
        <f>VLOOKUP($F18,'[2]1ª Parcela FAED Manutencao 2026'!$E$7:$K$1036,7,0)</f>
        <v>15387.23</v>
      </c>
      <c r="BD18" s="335">
        <f t="shared" si="10"/>
        <v>-188</v>
      </c>
      <c r="BE18" s="330">
        <f t="shared" si="11"/>
        <v>0</v>
      </c>
    </row>
    <row r="19" spans="1:57" s="87" customFormat="1" ht="28.5" customHeight="1">
      <c r="A19" s="68">
        <v>13</v>
      </c>
      <c r="B19" s="56" t="s">
        <v>1883</v>
      </c>
      <c r="C19" s="56">
        <v>5300</v>
      </c>
      <c r="D19" s="57">
        <v>1</v>
      </c>
      <c r="E19" s="163" t="s">
        <v>13</v>
      </c>
      <c r="F19" s="56">
        <v>1127260</v>
      </c>
      <c r="G19" s="56">
        <v>1103080</v>
      </c>
      <c r="H19" s="61">
        <v>29207843</v>
      </c>
      <c r="I19" s="84" t="str">
        <f>VLOOKUP($F19,'[3]Sistema Escolar'!$C$3:$E$5000,3,0)</f>
        <v>COLEGIO ESTADUAL DE TEMPO INTEGRAL CASTRO ALVES</v>
      </c>
      <c r="J19" s="193" t="s">
        <v>1978</v>
      </c>
      <c r="K19" s="56">
        <v>0</v>
      </c>
      <c r="L19" s="56">
        <v>0</v>
      </c>
      <c r="M19" s="56">
        <v>0</v>
      </c>
      <c r="N19" s="56">
        <v>0</v>
      </c>
      <c r="O19" s="56">
        <v>365</v>
      </c>
      <c r="P19" s="56">
        <v>386</v>
      </c>
      <c r="Q19" s="56">
        <v>0</v>
      </c>
      <c r="R19" s="56">
        <v>0</v>
      </c>
      <c r="S19" s="56">
        <v>46</v>
      </c>
      <c r="T19" s="56">
        <v>60</v>
      </c>
      <c r="U19" s="56">
        <v>0</v>
      </c>
      <c r="V19" s="56">
        <v>0</v>
      </c>
      <c r="W19" s="56">
        <v>0</v>
      </c>
      <c r="X19" s="56">
        <v>0</v>
      </c>
      <c r="Y19" s="56">
        <f t="shared" si="0"/>
        <v>0</v>
      </c>
      <c r="Z19" s="56">
        <f t="shared" si="0"/>
        <v>0</v>
      </c>
      <c r="AA19" s="68">
        <f t="shared" si="1"/>
        <v>411</v>
      </c>
      <c r="AB19" s="68">
        <f t="shared" si="1"/>
        <v>446</v>
      </c>
      <c r="AC19" s="68">
        <f t="shared" si="6"/>
        <v>411</v>
      </c>
      <c r="AD19" s="68">
        <f t="shared" si="7"/>
        <v>446</v>
      </c>
      <c r="AE19" s="68">
        <f>VLOOKUP(F19,[1]quantitativo_estudantes_turmas_!$D$6:$H$1043,5,0)</f>
        <v>15</v>
      </c>
      <c r="AF19" s="318">
        <f t="shared" si="2"/>
        <v>1</v>
      </c>
      <c r="AG19" s="248">
        <f t="shared" si="3"/>
        <v>25645.38</v>
      </c>
      <c r="AH19" s="194">
        <f t="shared" si="8"/>
        <v>25645.38</v>
      </c>
      <c r="AI19" s="70">
        <v>0</v>
      </c>
      <c r="AJ19" s="70">
        <f t="shared" si="4"/>
        <v>51290.76</v>
      </c>
      <c r="AK19" s="195">
        <v>10000</v>
      </c>
      <c r="AL19" s="337">
        <f t="shared" si="5"/>
        <v>12822.69</v>
      </c>
      <c r="AM19" s="56" t="str">
        <f>VLOOKUP(F19,'Plan atualizada aptas e desativ'!$C$4:$I$1457,7,0)</f>
        <v>APTA</v>
      </c>
      <c r="AN19" s="196">
        <f t="shared" si="9"/>
        <v>2822.6900000000005</v>
      </c>
      <c r="AO19" s="56" t="s">
        <v>534</v>
      </c>
      <c r="AP19" s="56" t="s">
        <v>535</v>
      </c>
      <c r="AQ19" s="56"/>
      <c r="AR19" s="56" t="s">
        <v>449</v>
      </c>
      <c r="AS19" s="56" t="s">
        <v>449</v>
      </c>
      <c r="AT19" s="56"/>
      <c r="AU19" s="56"/>
      <c r="AV19" s="56"/>
      <c r="AW19" s="56"/>
      <c r="AX19" s="56"/>
      <c r="AY19" s="56" t="s">
        <v>449</v>
      </c>
      <c r="AZ19" s="56"/>
      <c r="BA19" s="56"/>
      <c r="BB19" s="323">
        <f>VLOOKUP($F19,'[2]1ª Parcela FAED Manutencao 2026'!$E$7:$K$1036,5,0)</f>
        <v>411</v>
      </c>
      <c r="BC19" s="324">
        <f>VLOOKUP($F19,'[2]1ª Parcela FAED Manutencao 2026'!$E$7:$K$1036,7,0)</f>
        <v>12822.69</v>
      </c>
      <c r="BD19" s="336">
        <f t="shared" si="10"/>
        <v>35</v>
      </c>
      <c r="BE19" s="330">
        <f t="shared" si="11"/>
        <v>0</v>
      </c>
    </row>
    <row r="20" spans="1:57" s="178" customFormat="1" ht="28.5" customHeight="1">
      <c r="A20" s="68">
        <v>14</v>
      </c>
      <c r="B20" s="56" t="s">
        <v>1883</v>
      </c>
      <c r="C20" s="56">
        <v>5300</v>
      </c>
      <c r="D20" s="57">
        <v>1</v>
      </c>
      <c r="E20" s="163" t="s">
        <v>14</v>
      </c>
      <c r="F20" s="56">
        <v>1179281</v>
      </c>
      <c r="G20" s="56">
        <v>9999999</v>
      </c>
      <c r="H20" s="61">
        <v>29459141</v>
      </c>
      <c r="I20" s="84" t="str">
        <f>VLOOKUP($F20,'[3]Sistema Escolar'!$C$3:$E$5000,3,0)</f>
        <v>CENT.REG.DE ENS.MEDIO COM INTERMEDIACAO TEC.-CEMIT DE IRECE</v>
      </c>
      <c r="J20" s="193" t="s">
        <v>464</v>
      </c>
      <c r="K20" s="56">
        <v>0</v>
      </c>
      <c r="L20" s="56">
        <v>0</v>
      </c>
      <c r="M20" s="56">
        <v>0</v>
      </c>
      <c r="N20" s="56">
        <v>0</v>
      </c>
      <c r="O20" s="56">
        <v>1232</v>
      </c>
      <c r="P20" s="56">
        <v>868</v>
      </c>
      <c r="Q20" s="56">
        <v>0</v>
      </c>
      <c r="R20" s="56">
        <v>0</v>
      </c>
      <c r="S20" s="56">
        <v>0</v>
      </c>
      <c r="T20" s="56">
        <v>0</v>
      </c>
      <c r="U20" s="56">
        <v>0</v>
      </c>
      <c r="V20" s="56">
        <v>0</v>
      </c>
      <c r="W20" s="56">
        <v>0</v>
      </c>
      <c r="X20" s="56">
        <v>0</v>
      </c>
      <c r="Y20" s="56">
        <f t="shared" si="0"/>
        <v>0</v>
      </c>
      <c r="Z20" s="56">
        <f t="shared" si="0"/>
        <v>0</v>
      </c>
      <c r="AA20" s="68">
        <f t="shared" si="1"/>
        <v>1232</v>
      </c>
      <c r="AB20" s="68">
        <f t="shared" si="1"/>
        <v>868</v>
      </c>
      <c r="AC20" s="68">
        <f t="shared" si="6"/>
        <v>1232</v>
      </c>
      <c r="AD20" s="68">
        <f t="shared" si="7"/>
        <v>868</v>
      </c>
      <c r="AE20" s="68">
        <f>VLOOKUP(F20,[1]quantitativo_estudantes_turmas_!$D$6:$H$1043,5,0)</f>
        <v>56</v>
      </c>
      <c r="AF20" s="318">
        <f t="shared" si="2"/>
        <v>1</v>
      </c>
      <c r="AG20" s="248">
        <f t="shared" si="3"/>
        <v>41032.61</v>
      </c>
      <c r="AH20" s="194">
        <f t="shared" si="8"/>
        <v>41032.61</v>
      </c>
      <c r="AI20" s="70">
        <v>0</v>
      </c>
      <c r="AJ20" s="70">
        <f t="shared" si="4"/>
        <v>82065.22</v>
      </c>
      <c r="AK20" s="195">
        <v>20000</v>
      </c>
      <c r="AL20" s="337">
        <f t="shared" si="5"/>
        <v>20516.305</v>
      </c>
      <c r="AM20" s="56" t="str">
        <f>VLOOKUP(F20,'Plan atualizada aptas e desativ'!$C$4:$I$1457,7,0)</f>
        <v>APTA</v>
      </c>
      <c r="AN20" s="196">
        <f t="shared" si="9"/>
        <v>516.30500000000029</v>
      </c>
      <c r="AO20" s="56" t="s">
        <v>517</v>
      </c>
      <c r="AP20" s="56" t="s">
        <v>537</v>
      </c>
      <c r="AQ20" s="56"/>
      <c r="AR20" s="56" t="s">
        <v>449</v>
      </c>
      <c r="AS20" s="56" t="s">
        <v>449</v>
      </c>
      <c r="AT20" s="56"/>
      <c r="AU20" s="56"/>
      <c r="AV20" s="56"/>
      <c r="AW20" s="56"/>
      <c r="AX20" s="56"/>
      <c r="AY20" s="56" t="s">
        <v>449</v>
      </c>
      <c r="AZ20" s="56"/>
      <c r="BA20" s="56"/>
      <c r="BB20" s="323">
        <f>VLOOKUP($F20,'[2]1ª Parcela FAED Manutencao 2026'!$E$7:$K$1036,5,0)</f>
        <v>1232</v>
      </c>
      <c r="BC20" s="324">
        <f>VLOOKUP($F20,'[2]1ª Parcela FAED Manutencao 2026'!$E$7:$K$1036,7,0)</f>
        <v>23959.65</v>
      </c>
      <c r="BD20" s="335">
        <f t="shared" si="10"/>
        <v>-364</v>
      </c>
      <c r="BE20" s="328">
        <f t="shared" si="11"/>
        <v>-3443.3450000000012</v>
      </c>
    </row>
    <row r="21" spans="1:57" s="178" customFormat="1" ht="28.5" customHeight="1">
      <c r="A21" s="68">
        <v>15</v>
      </c>
      <c r="B21" s="56" t="s">
        <v>1883</v>
      </c>
      <c r="C21" s="56">
        <v>5300</v>
      </c>
      <c r="D21" s="57">
        <v>1</v>
      </c>
      <c r="E21" s="163" t="s">
        <v>14</v>
      </c>
      <c r="F21" s="56">
        <v>1126611</v>
      </c>
      <c r="G21" s="56">
        <v>1103993</v>
      </c>
      <c r="H21" s="61">
        <v>29064147</v>
      </c>
      <c r="I21" s="84" t="str">
        <f>VLOOKUP($F21,'[3]Sistema Escolar'!$C$3:$E$5000,3,0)</f>
        <v>COLEGIO ESTADUAL DE TEMPO INTEGRAL PROFESSORA DARIA DOURADO LOPES</v>
      </c>
      <c r="J21" s="193" t="s">
        <v>1978</v>
      </c>
      <c r="K21" s="56">
        <v>0</v>
      </c>
      <c r="L21" s="56">
        <v>0</v>
      </c>
      <c r="M21" s="56">
        <v>0</v>
      </c>
      <c r="N21" s="56">
        <v>0</v>
      </c>
      <c r="O21" s="56">
        <v>445</v>
      </c>
      <c r="P21" s="56">
        <v>0</v>
      </c>
      <c r="Q21" s="56">
        <v>238</v>
      </c>
      <c r="R21" s="56">
        <v>458</v>
      </c>
      <c r="S21" s="56">
        <v>231</v>
      </c>
      <c r="T21" s="56">
        <v>315</v>
      </c>
      <c r="U21" s="56">
        <v>0</v>
      </c>
      <c r="V21" s="56">
        <v>0</v>
      </c>
      <c r="W21" s="56">
        <v>0</v>
      </c>
      <c r="X21" s="56">
        <v>25</v>
      </c>
      <c r="Y21" s="56">
        <f t="shared" si="0"/>
        <v>0</v>
      </c>
      <c r="Z21" s="56">
        <f t="shared" si="0"/>
        <v>0</v>
      </c>
      <c r="AA21" s="68">
        <f t="shared" si="1"/>
        <v>914</v>
      </c>
      <c r="AB21" s="68">
        <f t="shared" si="1"/>
        <v>773</v>
      </c>
      <c r="AC21" s="68">
        <f t="shared" si="6"/>
        <v>914</v>
      </c>
      <c r="AD21" s="68">
        <f t="shared" si="7"/>
        <v>798</v>
      </c>
      <c r="AE21" s="68">
        <f>VLOOKUP(F21,[1]quantitativo_estudantes_turmas_!$D$6:$H$1043,5,0)</f>
        <v>23</v>
      </c>
      <c r="AF21" s="318">
        <f t="shared" si="2"/>
        <v>0.96867167919799502</v>
      </c>
      <c r="AG21" s="248">
        <f t="shared" si="3"/>
        <v>41032.61</v>
      </c>
      <c r="AH21" s="194">
        <f t="shared" si="8"/>
        <v>41032.61</v>
      </c>
      <c r="AI21" s="70">
        <v>0</v>
      </c>
      <c r="AJ21" s="70">
        <f t="shared" si="4"/>
        <v>82065.22</v>
      </c>
      <c r="AK21" s="195">
        <v>16000</v>
      </c>
      <c r="AL21" s="337">
        <f t="shared" si="5"/>
        <v>20516.305</v>
      </c>
      <c r="AM21" s="56" t="str">
        <f>VLOOKUP(F21,'Plan atualizada aptas e desativ'!$C$4:$I$1457,7,0)</f>
        <v>APTA</v>
      </c>
      <c r="AN21" s="196">
        <f t="shared" si="9"/>
        <v>4516.3050000000003</v>
      </c>
      <c r="AO21" s="56" t="s">
        <v>517</v>
      </c>
      <c r="AP21" s="56" t="s">
        <v>539</v>
      </c>
      <c r="AQ21" s="56"/>
      <c r="AR21" s="56" t="s">
        <v>1918</v>
      </c>
      <c r="AS21" s="56" t="s">
        <v>449</v>
      </c>
      <c r="AT21" s="56"/>
      <c r="AU21" s="56"/>
      <c r="AV21" s="56"/>
      <c r="AW21" s="56"/>
      <c r="AX21" s="56"/>
      <c r="AY21" s="56" t="s">
        <v>449</v>
      </c>
      <c r="AZ21" s="56"/>
      <c r="BA21" s="56"/>
      <c r="BB21" s="323">
        <f>VLOOKUP($F21,'[2]1ª Parcela FAED Manutencao 2026'!$E$7:$K$1036,5,0)</f>
        <v>914</v>
      </c>
      <c r="BC21" s="324">
        <f>VLOOKUP($F21,'[2]1ª Parcela FAED Manutencao 2026'!$E$7:$K$1036,7,0)</f>
        <v>20516.305</v>
      </c>
      <c r="BD21" s="335">
        <f t="shared" si="10"/>
        <v>-116</v>
      </c>
      <c r="BE21" s="330">
        <f t="shared" si="11"/>
        <v>0</v>
      </c>
    </row>
    <row r="22" spans="1:57" s="178" customFormat="1" ht="28.5" customHeight="1">
      <c r="A22" s="68">
        <v>16</v>
      </c>
      <c r="B22" s="56" t="s">
        <v>1883</v>
      </c>
      <c r="C22" s="56">
        <v>5300</v>
      </c>
      <c r="D22" s="57">
        <v>1</v>
      </c>
      <c r="E22" s="163" t="s">
        <v>14</v>
      </c>
      <c r="F22" s="56">
        <v>1176431</v>
      </c>
      <c r="G22" s="56">
        <v>1102989</v>
      </c>
      <c r="H22" s="61">
        <v>29403230</v>
      </c>
      <c r="I22" s="84" t="str">
        <f>VLOOKUP($F22,'[3]Sistema Escolar'!$C$3:$E$5000,3,0)</f>
        <v>COLEGIO ESTADUAL DE TEMPO INTEGRAL PROF JORGE RODRIGUES DOS SANTOS</v>
      </c>
      <c r="J22" s="193" t="s">
        <v>1978</v>
      </c>
      <c r="K22" s="56">
        <v>0</v>
      </c>
      <c r="L22" s="56">
        <v>0</v>
      </c>
      <c r="M22" s="56">
        <v>0</v>
      </c>
      <c r="N22" s="56">
        <v>0</v>
      </c>
      <c r="O22" s="56">
        <v>324</v>
      </c>
      <c r="P22" s="56">
        <v>28</v>
      </c>
      <c r="Q22" s="56">
        <v>922</v>
      </c>
      <c r="R22" s="56">
        <v>952</v>
      </c>
      <c r="S22" s="56">
        <v>0</v>
      </c>
      <c r="T22" s="56">
        <v>0</v>
      </c>
      <c r="U22" s="56">
        <v>0</v>
      </c>
      <c r="V22" s="56">
        <v>0</v>
      </c>
      <c r="W22" s="56">
        <v>0</v>
      </c>
      <c r="X22" s="56">
        <v>0</v>
      </c>
      <c r="Y22" s="56">
        <f t="shared" si="0"/>
        <v>0</v>
      </c>
      <c r="Z22" s="56">
        <f t="shared" si="0"/>
        <v>0</v>
      </c>
      <c r="AA22" s="68">
        <f t="shared" si="1"/>
        <v>1246</v>
      </c>
      <c r="AB22" s="68">
        <f t="shared" si="1"/>
        <v>980</v>
      </c>
      <c r="AC22" s="68">
        <f t="shared" si="6"/>
        <v>1246</v>
      </c>
      <c r="AD22" s="68">
        <f t="shared" si="7"/>
        <v>980</v>
      </c>
      <c r="AE22" s="68">
        <f>VLOOKUP(F22,[1]quantitativo_estudantes_turmas_!$D$6:$H$1043,5,0)</f>
        <v>25</v>
      </c>
      <c r="AF22" s="318">
        <f t="shared" si="2"/>
        <v>1</v>
      </c>
      <c r="AG22" s="248">
        <f t="shared" si="3"/>
        <v>41032.61</v>
      </c>
      <c r="AH22" s="194">
        <f t="shared" si="8"/>
        <v>41032.61</v>
      </c>
      <c r="AI22" s="70">
        <v>0</v>
      </c>
      <c r="AJ22" s="70">
        <f t="shared" si="4"/>
        <v>82065.22</v>
      </c>
      <c r="AK22" s="195">
        <v>20000</v>
      </c>
      <c r="AL22" s="337">
        <f t="shared" si="5"/>
        <v>20516.305</v>
      </c>
      <c r="AM22" s="56" t="str">
        <f>VLOOKUP(F22,'Plan atualizada aptas e desativ'!$C$4:$I$1457,7,0)</f>
        <v>APTA</v>
      </c>
      <c r="AN22" s="196">
        <f t="shared" si="9"/>
        <v>516.30500000000029</v>
      </c>
      <c r="AO22" s="56" t="s">
        <v>517</v>
      </c>
      <c r="AP22" s="56" t="s">
        <v>540</v>
      </c>
      <c r="AQ22" s="56"/>
      <c r="AR22" s="56" t="s">
        <v>1918</v>
      </c>
      <c r="AS22" s="56" t="s">
        <v>449</v>
      </c>
      <c r="AT22" s="56"/>
      <c r="AU22" s="56"/>
      <c r="AV22" s="56"/>
      <c r="AW22" s="56"/>
      <c r="AX22" s="56"/>
      <c r="AY22" s="56" t="s">
        <v>449</v>
      </c>
      <c r="AZ22" s="56"/>
      <c r="BA22" s="56"/>
      <c r="BB22" s="323">
        <f>VLOOKUP($F22,'[2]1ª Parcela FAED Manutencao 2026'!$E$7:$K$1036,5,0)</f>
        <v>1246</v>
      </c>
      <c r="BC22" s="324">
        <f>VLOOKUP($F22,'[2]1ª Parcela FAED Manutencao 2026'!$E$7:$K$1036,7,0)</f>
        <v>23959.65</v>
      </c>
      <c r="BD22" s="335">
        <f t="shared" si="10"/>
        <v>-266</v>
      </c>
      <c r="BE22" s="328">
        <f t="shared" si="11"/>
        <v>-3443.3450000000012</v>
      </c>
    </row>
    <row r="23" spans="1:57" s="87" customFormat="1" ht="28.5" customHeight="1">
      <c r="A23" s="68">
        <v>17</v>
      </c>
      <c r="B23" s="56" t="s">
        <v>1883</v>
      </c>
      <c r="C23" s="56">
        <v>5300</v>
      </c>
      <c r="D23" s="57">
        <v>1</v>
      </c>
      <c r="E23" s="163" t="s">
        <v>4448</v>
      </c>
      <c r="F23" s="56">
        <v>1178258</v>
      </c>
      <c r="G23" s="56">
        <v>1105498</v>
      </c>
      <c r="H23" s="61">
        <v>29447755</v>
      </c>
      <c r="I23" s="84" t="str">
        <f>VLOOKUP($F23,'[3]Sistema Escolar'!$C$3:$E$5000,3,0)</f>
        <v>COLEGIO ESTADUAL DO CAMPO FRANCISCO CASTRO LARANJEIRA</v>
      </c>
      <c r="J23" s="193" t="s">
        <v>1979</v>
      </c>
      <c r="K23" s="56">
        <v>0</v>
      </c>
      <c r="L23" s="56">
        <v>0</v>
      </c>
      <c r="M23" s="56">
        <v>0</v>
      </c>
      <c r="N23" s="56">
        <v>0</v>
      </c>
      <c r="O23" s="56">
        <v>154</v>
      </c>
      <c r="P23" s="56">
        <v>25</v>
      </c>
      <c r="Q23" s="56">
        <v>238</v>
      </c>
      <c r="R23" s="56">
        <v>247</v>
      </c>
      <c r="S23" s="56">
        <v>0</v>
      </c>
      <c r="T23" s="56">
        <v>0</v>
      </c>
      <c r="U23" s="56">
        <v>0</v>
      </c>
      <c r="V23" s="56">
        <v>0</v>
      </c>
      <c r="W23" s="56">
        <v>0</v>
      </c>
      <c r="X23" s="56">
        <v>0</v>
      </c>
      <c r="Y23" s="56">
        <f t="shared" si="0"/>
        <v>0</v>
      </c>
      <c r="Z23" s="56">
        <f t="shared" si="0"/>
        <v>0</v>
      </c>
      <c r="AA23" s="68">
        <f t="shared" si="1"/>
        <v>392</v>
      </c>
      <c r="AB23" s="68">
        <f t="shared" si="1"/>
        <v>272</v>
      </c>
      <c r="AC23" s="68">
        <f t="shared" si="6"/>
        <v>392</v>
      </c>
      <c r="AD23" s="68">
        <f t="shared" si="7"/>
        <v>272</v>
      </c>
      <c r="AE23" s="68">
        <f>VLOOKUP(F23,[1]quantitativo_estudantes_turmas_!$D$6:$H$1043,5,0)</f>
        <v>9</v>
      </c>
      <c r="AF23" s="318">
        <f t="shared" si="2"/>
        <v>1</v>
      </c>
      <c r="AG23" s="248">
        <f t="shared" si="3"/>
        <v>25645.38</v>
      </c>
      <c r="AH23" s="194">
        <f t="shared" si="8"/>
        <v>25645.38</v>
      </c>
      <c r="AI23" s="70">
        <v>0</v>
      </c>
      <c r="AJ23" s="70">
        <f t="shared" si="4"/>
        <v>51290.76</v>
      </c>
      <c r="AK23" s="195">
        <v>10000</v>
      </c>
      <c r="AL23" s="337">
        <f t="shared" si="5"/>
        <v>12822.69</v>
      </c>
      <c r="AM23" s="56" t="str">
        <f>VLOOKUP(F23,'Plan atualizada aptas e desativ'!$C$4:$I$1457,7,0)</f>
        <v>APTA</v>
      </c>
      <c r="AN23" s="196">
        <f t="shared" si="9"/>
        <v>2822.6900000000005</v>
      </c>
      <c r="AO23" s="56" t="s">
        <v>517</v>
      </c>
      <c r="AP23" s="56" t="s">
        <v>541</v>
      </c>
      <c r="AQ23" s="56"/>
      <c r="AR23" s="56" t="s">
        <v>1918</v>
      </c>
      <c r="AS23" s="56" t="s">
        <v>449</v>
      </c>
      <c r="AT23" s="56"/>
      <c r="AU23" s="56"/>
      <c r="AV23" s="56"/>
      <c r="AW23" s="56"/>
      <c r="AX23" s="56"/>
      <c r="AY23" s="56" t="s">
        <v>449</v>
      </c>
      <c r="AZ23" s="56"/>
      <c r="BA23" s="56"/>
      <c r="BB23" s="323">
        <f>VLOOKUP($F23,'[2]1ª Parcela FAED Manutencao 2026'!$E$7:$K$1036,5,0)</f>
        <v>392</v>
      </c>
      <c r="BC23" s="324">
        <f>VLOOKUP($F23,'[2]1ª Parcela FAED Manutencao 2026'!$E$7:$K$1036,7,0)</f>
        <v>12822.69</v>
      </c>
      <c r="BD23" s="335">
        <f t="shared" si="10"/>
        <v>-120</v>
      </c>
      <c r="BE23" s="330">
        <f t="shared" si="11"/>
        <v>0</v>
      </c>
    </row>
    <row r="24" spans="1:57" s="178" customFormat="1" ht="28.5" customHeight="1">
      <c r="A24" s="68">
        <v>18</v>
      </c>
      <c r="B24" s="56" t="s">
        <v>1883</v>
      </c>
      <c r="C24" s="56">
        <v>5300</v>
      </c>
      <c r="D24" s="57">
        <v>1</v>
      </c>
      <c r="E24" s="163" t="s">
        <v>16</v>
      </c>
      <c r="F24" s="56">
        <v>1162502</v>
      </c>
      <c r="G24" s="56">
        <v>1102995</v>
      </c>
      <c r="H24" s="61">
        <v>29064392</v>
      </c>
      <c r="I24" s="84" t="str">
        <f>VLOOKUP($F24,'[3]Sistema Escolar'!$C$3:$E$5000,3,0)</f>
        <v>COLEGIO ESTADUAL DE TEMPO INTEGRAL IDALINA DA SILVA DOURADO</v>
      </c>
      <c r="J24" s="193" t="s">
        <v>1978</v>
      </c>
      <c r="K24" s="56">
        <v>0</v>
      </c>
      <c r="L24" s="56">
        <v>0</v>
      </c>
      <c r="M24" s="56">
        <v>0</v>
      </c>
      <c r="N24" s="56">
        <v>0</v>
      </c>
      <c r="O24" s="56">
        <v>884</v>
      </c>
      <c r="P24" s="56">
        <v>837</v>
      </c>
      <c r="Q24" s="56">
        <v>0</v>
      </c>
      <c r="R24" s="56">
        <v>0</v>
      </c>
      <c r="S24" s="56">
        <v>136</v>
      </c>
      <c r="T24" s="56">
        <v>106</v>
      </c>
      <c r="U24" s="56">
        <v>0</v>
      </c>
      <c r="V24" s="56">
        <v>0</v>
      </c>
      <c r="W24" s="56">
        <v>0</v>
      </c>
      <c r="X24" s="56">
        <v>0</v>
      </c>
      <c r="Y24" s="56">
        <f t="shared" si="0"/>
        <v>0</v>
      </c>
      <c r="Z24" s="56">
        <f t="shared" si="0"/>
        <v>0</v>
      </c>
      <c r="AA24" s="68">
        <f t="shared" si="1"/>
        <v>1020</v>
      </c>
      <c r="AB24" s="68">
        <f t="shared" si="1"/>
        <v>943</v>
      </c>
      <c r="AC24" s="68">
        <f t="shared" si="6"/>
        <v>1020</v>
      </c>
      <c r="AD24" s="68">
        <f t="shared" si="7"/>
        <v>943</v>
      </c>
      <c r="AE24" s="68">
        <f>VLOOKUP(F24,[1]quantitativo_estudantes_turmas_!$D$6:$H$1043,5,0)</f>
        <v>24</v>
      </c>
      <c r="AF24" s="318">
        <f t="shared" si="2"/>
        <v>1</v>
      </c>
      <c r="AG24" s="248">
        <f t="shared" si="3"/>
        <v>41032.61</v>
      </c>
      <c r="AH24" s="194">
        <f t="shared" si="8"/>
        <v>41032.61</v>
      </c>
      <c r="AI24" s="70">
        <v>0</v>
      </c>
      <c r="AJ24" s="70">
        <f t="shared" si="4"/>
        <v>82065.22</v>
      </c>
      <c r="AK24" s="195">
        <v>20000</v>
      </c>
      <c r="AL24" s="337">
        <f t="shared" si="5"/>
        <v>20516.305</v>
      </c>
      <c r="AM24" s="56" t="str">
        <f>VLOOKUP(F24,'Plan atualizada aptas e desativ'!$C$4:$I$1457,7,0)</f>
        <v>APTA</v>
      </c>
      <c r="AN24" s="196">
        <f t="shared" si="9"/>
        <v>516.30500000000029</v>
      </c>
      <c r="AO24" s="56" t="s">
        <v>517</v>
      </c>
      <c r="AP24" s="56" t="s">
        <v>542</v>
      </c>
      <c r="AQ24" s="56"/>
      <c r="AR24" s="56" t="s">
        <v>449</v>
      </c>
      <c r="AS24" s="56" t="s">
        <v>449</v>
      </c>
      <c r="AT24" s="56"/>
      <c r="AU24" s="56"/>
      <c r="AV24" s="56"/>
      <c r="AW24" s="56"/>
      <c r="AX24" s="56"/>
      <c r="AY24" s="56" t="s">
        <v>449</v>
      </c>
      <c r="AZ24" s="56"/>
      <c r="BA24" s="56"/>
      <c r="BB24" s="323">
        <f>VLOOKUP($F24,'[2]1ª Parcela FAED Manutencao 2026'!$E$7:$K$1036,5,0)</f>
        <v>1020</v>
      </c>
      <c r="BC24" s="324">
        <f>VLOOKUP($F24,'[2]1ª Parcela FAED Manutencao 2026'!$E$7:$K$1036,7,0)</f>
        <v>23959.65</v>
      </c>
      <c r="BD24" s="335">
        <f t="shared" si="10"/>
        <v>-77</v>
      </c>
      <c r="BE24" s="328">
        <f t="shared" si="11"/>
        <v>-3443.3450000000012</v>
      </c>
    </row>
    <row r="25" spans="1:57" s="178" customFormat="1" ht="28.5" customHeight="1">
      <c r="A25" s="68">
        <v>19</v>
      </c>
      <c r="B25" s="56" t="s">
        <v>1883</v>
      </c>
      <c r="C25" s="56">
        <v>5300</v>
      </c>
      <c r="D25" s="57">
        <v>1</v>
      </c>
      <c r="E25" s="163" t="s">
        <v>17</v>
      </c>
      <c r="F25" s="56">
        <v>1178040</v>
      </c>
      <c r="G25" s="56">
        <v>1104572</v>
      </c>
      <c r="H25" s="61">
        <v>29428726</v>
      </c>
      <c r="I25" s="84" t="str">
        <f>VLOOKUP($F25,'[3]Sistema Escolar'!$C$3:$E$5000,3,0)</f>
        <v>COLEGIO EST DE TEMPO INTEGRAL PROFESSOR ETEVALDO MARTINIANO DA ROCHA</v>
      </c>
      <c r="J25" s="193" t="s">
        <v>1978</v>
      </c>
      <c r="K25" s="56">
        <v>0</v>
      </c>
      <c r="L25" s="56">
        <v>0</v>
      </c>
      <c r="M25" s="56">
        <v>0</v>
      </c>
      <c r="N25" s="56">
        <v>0</v>
      </c>
      <c r="O25" s="56">
        <v>339</v>
      </c>
      <c r="P25" s="56">
        <v>0</v>
      </c>
      <c r="Q25" s="56">
        <v>461</v>
      </c>
      <c r="R25" s="56">
        <v>546</v>
      </c>
      <c r="S25" s="56">
        <v>66</v>
      </c>
      <c r="T25" s="56">
        <v>68</v>
      </c>
      <c r="U25" s="56">
        <v>0</v>
      </c>
      <c r="V25" s="56">
        <v>0</v>
      </c>
      <c r="W25" s="56">
        <v>0</v>
      </c>
      <c r="X25" s="56">
        <v>0</v>
      </c>
      <c r="Y25" s="56">
        <f t="shared" si="0"/>
        <v>0</v>
      </c>
      <c r="Z25" s="56">
        <f t="shared" si="0"/>
        <v>0</v>
      </c>
      <c r="AA25" s="68">
        <f t="shared" si="1"/>
        <v>866</v>
      </c>
      <c r="AB25" s="68">
        <f t="shared" si="1"/>
        <v>614</v>
      </c>
      <c r="AC25" s="68">
        <f t="shared" si="6"/>
        <v>866</v>
      </c>
      <c r="AD25" s="68">
        <f t="shared" si="7"/>
        <v>614</v>
      </c>
      <c r="AE25" s="68">
        <f>VLOOKUP(F25,[1]quantitativo_estudantes_turmas_!$D$6:$H$1043,5,0)</f>
        <v>16</v>
      </c>
      <c r="AF25" s="318">
        <f t="shared" si="2"/>
        <v>1</v>
      </c>
      <c r="AG25" s="248">
        <f t="shared" si="3"/>
        <v>30774.46</v>
      </c>
      <c r="AH25" s="194">
        <f t="shared" si="8"/>
        <v>30774.46</v>
      </c>
      <c r="AI25" s="70">
        <v>0</v>
      </c>
      <c r="AJ25" s="70">
        <f t="shared" si="4"/>
        <v>61548.92</v>
      </c>
      <c r="AK25" s="195">
        <v>16000</v>
      </c>
      <c r="AL25" s="337">
        <f t="shared" si="5"/>
        <v>15387.23</v>
      </c>
      <c r="AM25" s="56" t="str">
        <f>VLOOKUP(F25,'Plan atualizada aptas e desativ'!$C$4:$I$1457,7,0)</f>
        <v>APTA</v>
      </c>
      <c r="AN25" s="196">
        <f t="shared" si="9"/>
        <v>-612.77000000000044</v>
      </c>
      <c r="AO25" s="56" t="s">
        <v>543</v>
      </c>
      <c r="AP25" s="56" t="s">
        <v>544</v>
      </c>
      <c r="AQ25" s="56"/>
      <c r="AR25" s="56" t="s">
        <v>1918</v>
      </c>
      <c r="AS25" s="56" t="s">
        <v>449</v>
      </c>
      <c r="AT25" s="56"/>
      <c r="AU25" s="56"/>
      <c r="AV25" s="56"/>
      <c r="AW25" s="56"/>
      <c r="AX25" s="56"/>
      <c r="AY25" s="56" t="s">
        <v>449</v>
      </c>
      <c r="AZ25" s="56"/>
      <c r="BA25" s="56"/>
      <c r="BB25" s="323">
        <f>VLOOKUP($F25,'[2]1ª Parcela FAED Manutencao 2026'!$E$7:$K$1036,5,0)</f>
        <v>866</v>
      </c>
      <c r="BC25" s="324">
        <f>VLOOKUP($F25,'[2]1ª Parcela FAED Manutencao 2026'!$E$7:$K$1036,7,0)</f>
        <v>20516.305</v>
      </c>
      <c r="BD25" s="335">
        <f t="shared" si="10"/>
        <v>-252</v>
      </c>
      <c r="BE25" s="328">
        <f t="shared" si="11"/>
        <v>-5129.0750000000007</v>
      </c>
    </row>
    <row r="26" spans="1:57" s="178" customFormat="1" ht="28.5" customHeight="1">
      <c r="A26" s="68">
        <v>20</v>
      </c>
      <c r="B26" s="56" t="s">
        <v>1883</v>
      </c>
      <c r="C26" s="56">
        <v>5300</v>
      </c>
      <c r="D26" s="57">
        <v>1</v>
      </c>
      <c r="E26" s="163" t="s">
        <v>18</v>
      </c>
      <c r="F26" s="56">
        <v>1162480</v>
      </c>
      <c r="G26" s="56">
        <v>1103006</v>
      </c>
      <c r="H26" s="61">
        <v>29065356</v>
      </c>
      <c r="I26" s="84" t="str">
        <f>VLOOKUP($F26,'[3]Sistema Escolar'!$C$3:$E$5000,3,0)</f>
        <v>COLEGIO ESTADUAL DE TEMPO INTEGRAL JUSTINIANO DE CASTRO DOURADO</v>
      </c>
      <c r="J26" s="193" t="s">
        <v>1978</v>
      </c>
      <c r="K26" s="56">
        <v>0</v>
      </c>
      <c r="L26" s="56">
        <v>0</v>
      </c>
      <c r="M26" s="56">
        <v>0</v>
      </c>
      <c r="N26" s="56">
        <v>0</v>
      </c>
      <c r="O26" s="56">
        <v>113</v>
      </c>
      <c r="P26" s="56">
        <v>87</v>
      </c>
      <c r="Q26" s="56">
        <v>532</v>
      </c>
      <c r="R26" s="56">
        <v>536</v>
      </c>
      <c r="S26" s="56">
        <v>131</v>
      </c>
      <c r="T26" s="56">
        <v>58</v>
      </c>
      <c r="U26" s="56">
        <v>0</v>
      </c>
      <c r="V26" s="56">
        <v>0</v>
      </c>
      <c r="W26" s="56">
        <v>0</v>
      </c>
      <c r="X26" s="56">
        <v>0</v>
      </c>
      <c r="Y26" s="56">
        <f t="shared" si="0"/>
        <v>0</v>
      </c>
      <c r="Z26" s="56">
        <f t="shared" si="0"/>
        <v>0</v>
      </c>
      <c r="AA26" s="68">
        <f t="shared" si="1"/>
        <v>776</v>
      </c>
      <c r="AB26" s="68">
        <f t="shared" si="1"/>
        <v>681</v>
      </c>
      <c r="AC26" s="68">
        <f t="shared" si="6"/>
        <v>776</v>
      </c>
      <c r="AD26" s="68">
        <f t="shared" si="7"/>
        <v>681</v>
      </c>
      <c r="AE26" s="68">
        <f>VLOOKUP(F26,[1]quantitativo_estudantes_turmas_!$D$6:$H$1043,5,0)</f>
        <v>19</v>
      </c>
      <c r="AF26" s="318">
        <f t="shared" si="2"/>
        <v>1</v>
      </c>
      <c r="AG26" s="248">
        <f t="shared" si="3"/>
        <v>30774.46</v>
      </c>
      <c r="AH26" s="194">
        <f t="shared" si="8"/>
        <v>30774.46</v>
      </c>
      <c r="AI26" s="70">
        <v>0</v>
      </c>
      <c r="AJ26" s="70">
        <f t="shared" si="4"/>
        <v>61548.92</v>
      </c>
      <c r="AK26" s="195">
        <v>16000</v>
      </c>
      <c r="AL26" s="337">
        <f t="shared" si="5"/>
        <v>15387.23</v>
      </c>
      <c r="AM26" s="56" t="str">
        <f>VLOOKUP(F26,'Plan atualizada aptas e desativ'!$C$4:$I$1457,7,0)</f>
        <v>APTA</v>
      </c>
      <c r="AN26" s="196">
        <f t="shared" si="9"/>
        <v>-612.77000000000044</v>
      </c>
      <c r="AO26" s="56" t="s">
        <v>517</v>
      </c>
      <c r="AP26" s="56" t="s">
        <v>546</v>
      </c>
      <c r="AQ26" s="56"/>
      <c r="AR26" s="56" t="s">
        <v>1918</v>
      </c>
      <c r="AS26" s="56" t="s">
        <v>449</v>
      </c>
      <c r="AT26" s="56"/>
      <c r="AU26" s="56"/>
      <c r="AV26" s="56"/>
      <c r="AW26" s="56"/>
      <c r="AX26" s="56"/>
      <c r="AY26" s="56" t="s">
        <v>449</v>
      </c>
      <c r="AZ26" s="56"/>
      <c r="BA26" s="56"/>
      <c r="BB26" s="323">
        <f>VLOOKUP($F26,'[2]1ª Parcela FAED Manutencao 2026'!$E$7:$K$1036,5,0)</f>
        <v>776</v>
      </c>
      <c r="BC26" s="324">
        <f>VLOOKUP($F26,'[2]1ª Parcela FAED Manutencao 2026'!$E$7:$K$1036,7,0)</f>
        <v>20516.305</v>
      </c>
      <c r="BD26" s="335">
        <f t="shared" si="10"/>
        <v>-95</v>
      </c>
      <c r="BE26" s="328">
        <f t="shared" si="11"/>
        <v>-5129.0750000000007</v>
      </c>
    </row>
    <row r="27" spans="1:57" s="87" customFormat="1" ht="28.5" customHeight="1">
      <c r="A27" s="68">
        <v>21</v>
      </c>
      <c r="B27" s="56" t="s">
        <v>1883</v>
      </c>
      <c r="C27" s="56">
        <v>5300</v>
      </c>
      <c r="D27" s="57">
        <v>1</v>
      </c>
      <c r="E27" s="163" t="s">
        <v>18</v>
      </c>
      <c r="F27" s="56">
        <v>1178257</v>
      </c>
      <c r="G27" s="56">
        <v>1105497</v>
      </c>
      <c r="H27" s="61">
        <v>29536200</v>
      </c>
      <c r="I27" s="84" t="str">
        <f>VLOOKUP($F27,'[3]Sistema Escolar'!$C$3:$E$5000,3,0)</f>
        <v>COLEGIO ESTADUAL DO CAMPO DE AGUADA NOVA</v>
      </c>
      <c r="J27" s="193" t="s">
        <v>1913</v>
      </c>
      <c r="K27" s="56">
        <v>0</v>
      </c>
      <c r="L27" s="56">
        <v>0</v>
      </c>
      <c r="M27" s="56">
        <v>0</v>
      </c>
      <c r="N27" s="56">
        <v>0</v>
      </c>
      <c r="O27" s="56">
        <v>289</v>
      </c>
      <c r="P27" s="56">
        <v>275</v>
      </c>
      <c r="Q27" s="56">
        <v>0</v>
      </c>
      <c r="R27" s="56">
        <v>0</v>
      </c>
      <c r="S27" s="56">
        <v>120</v>
      </c>
      <c r="T27" s="56">
        <v>32</v>
      </c>
      <c r="U27" s="56">
        <v>0</v>
      </c>
      <c r="V27" s="56">
        <v>0</v>
      </c>
      <c r="W27" s="56">
        <v>0</v>
      </c>
      <c r="X27" s="56">
        <v>0</v>
      </c>
      <c r="Y27" s="56">
        <f t="shared" si="0"/>
        <v>0</v>
      </c>
      <c r="Z27" s="56">
        <f t="shared" si="0"/>
        <v>0</v>
      </c>
      <c r="AA27" s="68">
        <f t="shared" si="1"/>
        <v>409</v>
      </c>
      <c r="AB27" s="68">
        <f t="shared" si="1"/>
        <v>307</v>
      </c>
      <c r="AC27" s="68">
        <f t="shared" si="6"/>
        <v>409</v>
      </c>
      <c r="AD27" s="68">
        <f t="shared" si="7"/>
        <v>307</v>
      </c>
      <c r="AE27" s="68">
        <f>VLOOKUP(F27,[1]quantitativo_estudantes_turmas_!$D$6:$H$1043,5,0)</f>
        <v>13</v>
      </c>
      <c r="AF27" s="318">
        <f t="shared" si="2"/>
        <v>1</v>
      </c>
      <c r="AG27" s="248">
        <f t="shared" si="3"/>
        <v>25645.38</v>
      </c>
      <c r="AH27" s="194">
        <f t="shared" si="8"/>
        <v>25645.38</v>
      </c>
      <c r="AI27" s="70">
        <v>0</v>
      </c>
      <c r="AJ27" s="70">
        <f t="shared" si="4"/>
        <v>51290.76</v>
      </c>
      <c r="AK27" s="195">
        <v>10000</v>
      </c>
      <c r="AL27" s="337">
        <f t="shared" si="5"/>
        <v>12822.69</v>
      </c>
      <c r="AM27" s="56" t="str">
        <f>VLOOKUP(F27,'Plan atualizada aptas e desativ'!$C$4:$I$1457,7,0)</f>
        <v>APTA</v>
      </c>
      <c r="AN27" s="196">
        <f t="shared" si="9"/>
        <v>2822.6900000000005</v>
      </c>
      <c r="AO27" s="56" t="s">
        <v>517</v>
      </c>
      <c r="AP27" s="56" t="s">
        <v>545</v>
      </c>
      <c r="AQ27" s="56"/>
      <c r="AR27" s="56" t="s">
        <v>449</v>
      </c>
      <c r="AS27" s="56" t="s">
        <v>449</v>
      </c>
      <c r="AT27" s="56"/>
      <c r="AU27" s="56"/>
      <c r="AV27" s="56"/>
      <c r="AW27" s="56"/>
      <c r="AX27" s="56"/>
      <c r="AY27" s="56" t="s">
        <v>449</v>
      </c>
      <c r="AZ27" s="56"/>
      <c r="BA27" s="56"/>
      <c r="BB27" s="323">
        <f>VLOOKUP($F27,'[2]1ª Parcela FAED Manutencao 2026'!$E$7:$K$1036,5,0)</f>
        <v>409</v>
      </c>
      <c r="BC27" s="324">
        <f>VLOOKUP($F27,'[2]1ª Parcela FAED Manutencao 2026'!$E$7:$K$1036,7,0)</f>
        <v>12822.69</v>
      </c>
      <c r="BD27" s="335">
        <f t="shared" si="10"/>
        <v>-102</v>
      </c>
      <c r="BE27" s="330">
        <f t="shared" si="11"/>
        <v>0</v>
      </c>
    </row>
    <row r="28" spans="1:57" s="178" customFormat="1" ht="28.5" customHeight="1">
      <c r="A28" s="68">
        <v>22</v>
      </c>
      <c r="B28" s="56" t="s">
        <v>1883</v>
      </c>
      <c r="C28" s="56">
        <v>5300</v>
      </c>
      <c r="D28" s="57">
        <v>1</v>
      </c>
      <c r="E28" s="163" t="s">
        <v>19</v>
      </c>
      <c r="F28" s="56">
        <v>1178146</v>
      </c>
      <c r="G28" s="56">
        <v>1105452</v>
      </c>
      <c r="H28" s="61">
        <v>29445400</v>
      </c>
      <c r="I28" s="84" t="str">
        <f>VLOOKUP($F28,'[3]Sistema Escolar'!$C$3:$E$5000,3,0)</f>
        <v>COLEGIO ESTADUAL DE TEMPO INTEGRAL DE MULUNGU DO MORRO</v>
      </c>
      <c r="J28" s="193" t="s">
        <v>1978</v>
      </c>
      <c r="K28" s="56">
        <v>0</v>
      </c>
      <c r="L28" s="56">
        <v>0</v>
      </c>
      <c r="M28" s="56">
        <v>0</v>
      </c>
      <c r="N28" s="56">
        <v>0</v>
      </c>
      <c r="O28" s="56">
        <v>455</v>
      </c>
      <c r="P28" s="56">
        <v>468</v>
      </c>
      <c r="Q28" s="56">
        <v>0</v>
      </c>
      <c r="R28" s="56">
        <v>0</v>
      </c>
      <c r="S28" s="56">
        <v>155</v>
      </c>
      <c r="T28" s="56">
        <v>98</v>
      </c>
      <c r="U28" s="56">
        <v>0</v>
      </c>
      <c r="V28" s="56">
        <v>0</v>
      </c>
      <c r="W28" s="56">
        <v>0</v>
      </c>
      <c r="X28" s="56">
        <v>0</v>
      </c>
      <c r="Y28" s="56">
        <f t="shared" si="0"/>
        <v>0</v>
      </c>
      <c r="Z28" s="56">
        <f t="shared" si="0"/>
        <v>0</v>
      </c>
      <c r="AA28" s="68">
        <f t="shared" si="1"/>
        <v>610</v>
      </c>
      <c r="AB28" s="68">
        <f t="shared" si="1"/>
        <v>566</v>
      </c>
      <c r="AC28" s="68">
        <f t="shared" si="6"/>
        <v>610</v>
      </c>
      <c r="AD28" s="68">
        <f t="shared" si="7"/>
        <v>566</v>
      </c>
      <c r="AE28" s="68">
        <f>VLOOKUP(F28,[1]quantitativo_estudantes_turmas_!$D$6:$H$1043,5,0)</f>
        <v>21</v>
      </c>
      <c r="AF28" s="318">
        <f t="shared" si="2"/>
        <v>1</v>
      </c>
      <c r="AG28" s="248">
        <f t="shared" si="3"/>
        <v>30774.46</v>
      </c>
      <c r="AH28" s="194">
        <f t="shared" si="8"/>
        <v>30774.46</v>
      </c>
      <c r="AI28" s="70">
        <v>0</v>
      </c>
      <c r="AJ28" s="70">
        <f t="shared" si="4"/>
        <v>61548.92</v>
      </c>
      <c r="AK28" s="195">
        <v>12000</v>
      </c>
      <c r="AL28" s="337">
        <f t="shared" si="5"/>
        <v>15387.23</v>
      </c>
      <c r="AM28" s="56" t="str">
        <f>VLOOKUP(F28,'Plan atualizada aptas e desativ'!$C$4:$I$1457,7,0)</f>
        <v>APTA</v>
      </c>
      <c r="AN28" s="196">
        <f t="shared" si="9"/>
        <v>3387.2299999999996</v>
      </c>
      <c r="AO28" s="56" t="s">
        <v>517</v>
      </c>
      <c r="AP28" s="56" t="s">
        <v>547</v>
      </c>
      <c r="AQ28" s="56"/>
      <c r="AR28" s="56" t="s">
        <v>449</v>
      </c>
      <c r="AS28" s="56" t="s">
        <v>449</v>
      </c>
      <c r="AT28" s="56"/>
      <c r="AU28" s="56"/>
      <c r="AV28" s="56"/>
      <c r="AW28" s="56"/>
      <c r="AX28" s="56"/>
      <c r="AY28" s="56" t="s">
        <v>449</v>
      </c>
      <c r="AZ28" s="56"/>
      <c r="BA28" s="56"/>
      <c r="BB28" s="323">
        <f>VLOOKUP($F28,'[2]1ª Parcela FAED Manutencao 2026'!$E$7:$K$1036,5,0)</f>
        <v>610</v>
      </c>
      <c r="BC28" s="324">
        <f>VLOOKUP($F28,'[2]1ª Parcela FAED Manutencao 2026'!$E$7:$K$1036,7,0)</f>
        <v>15387.23</v>
      </c>
      <c r="BD28" s="335">
        <f t="shared" si="10"/>
        <v>-44</v>
      </c>
      <c r="BE28" s="330">
        <f t="shared" si="11"/>
        <v>0</v>
      </c>
    </row>
    <row r="29" spans="1:57" s="178" customFormat="1" ht="28.5" customHeight="1">
      <c r="A29" s="68">
        <v>23</v>
      </c>
      <c r="B29" s="56" t="s">
        <v>1883</v>
      </c>
      <c r="C29" s="56">
        <v>5300</v>
      </c>
      <c r="D29" s="57">
        <v>1</v>
      </c>
      <c r="E29" s="163" t="s">
        <v>20</v>
      </c>
      <c r="F29" s="56">
        <v>1127154</v>
      </c>
      <c r="G29" s="56">
        <v>1103016</v>
      </c>
      <c r="H29" s="61">
        <v>29066395</v>
      </c>
      <c r="I29" s="84" t="str">
        <f>VLOOKUP($F29,'[3]Sistema Escolar'!$C$3:$E$5000,3,0)</f>
        <v>COLEGIO ESTADUAL DE TEMPO INTEGRAL LEILA JANAINA BRITO GONCALVES</v>
      </c>
      <c r="J29" s="193" t="s">
        <v>1978</v>
      </c>
      <c r="K29" s="56">
        <v>0</v>
      </c>
      <c r="L29" s="56">
        <v>0</v>
      </c>
      <c r="M29" s="56">
        <v>0</v>
      </c>
      <c r="N29" s="56">
        <v>0</v>
      </c>
      <c r="O29" s="56">
        <v>251</v>
      </c>
      <c r="P29" s="56">
        <v>70</v>
      </c>
      <c r="Q29" s="56">
        <v>416</v>
      </c>
      <c r="R29" s="56">
        <v>359</v>
      </c>
      <c r="S29" s="56">
        <v>118</v>
      </c>
      <c r="T29" s="56">
        <v>94</v>
      </c>
      <c r="U29" s="56">
        <v>0</v>
      </c>
      <c r="V29" s="56">
        <v>0</v>
      </c>
      <c r="W29" s="56">
        <v>0</v>
      </c>
      <c r="X29" s="56">
        <v>0</v>
      </c>
      <c r="Y29" s="56">
        <f t="shared" si="0"/>
        <v>0</v>
      </c>
      <c r="Z29" s="56">
        <f t="shared" si="0"/>
        <v>0</v>
      </c>
      <c r="AA29" s="68">
        <f t="shared" si="1"/>
        <v>785</v>
      </c>
      <c r="AB29" s="68">
        <f t="shared" si="1"/>
        <v>523</v>
      </c>
      <c r="AC29" s="68">
        <f t="shared" si="6"/>
        <v>785</v>
      </c>
      <c r="AD29" s="68">
        <f t="shared" si="7"/>
        <v>523</v>
      </c>
      <c r="AE29" s="68">
        <f>VLOOKUP(F29,[1]quantitativo_estudantes_turmas_!$D$6:$H$1043,5,0)</f>
        <v>17</v>
      </c>
      <c r="AF29" s="318">
        <f t="shared" si="2"/>
        <v>1</v>
      </c>
      <c r="AG29" s="248">
        <f t="shared" si="3"/>
        <v>30774.46</v>
      </c>
      <c r="AH29" s="194">
        <f t="shared" si="8"/>
        <v>30774.46</v>
      </c>
      <c r="AI29" s="70">
        <v>0</v>
      </c>
      <c r="AJ29" s="70">
        <f t="shared" si="4"/>
        <v>61548.92</v>
      </c>
      <c r="AK29" s="195">
        <v>16000</v>
      </c>
      <c r="AL29" s="337">
        <f t="shared" si="5"/>
        <v>15387.23</v>
      </c>
      <c r="AM29" s="56" t="str">
        <f>VLOOKUP(F29,'Plan atualizada aptas e desativ'!$C$4:$I$1457,7,0)</f>
        <v>APTA</v>
      </c>
      <c r="AN29" s="196">
        <f t="shared" si="9"/>
        <v>-612.77000000000044</v>
      </c>
      <c r="AO29" s="56" t="s">
        <v>548</v>
      </c>
      <c r="AP29" s="56" t="s">
        <v>549</v>
      </c>
      <c r="AQ29" s="56"/>
      <c r="AR29" s="56" t="s">
        <v>1918</v>
      </c>
      <c r="AS29" s="56" t="s">
        <v>449</v>
      </c>
      <c r="AT29" s="56"/>
      <c r="AU29" s="56"/>
      <c r="AV29" s="56"/>
      <c r="AW29" s="56"/>
      <c r="AX29" s="56"/>
      <c r="AY29" s="56" t="s">
        <v>449</v>
      </c>
      <c r="AZ29" s="56"/>
      <c r="BA29" s="56"/>
      <c r="BB29" s="323">
        <f>VLOOKUP($F29,'[2]1ª Parcela FAED Manutencao 2026'!$E$7:$K$1036,5,0)</f>
        <v>785</v>
      </c>
      <c r="BC29" s="324">
        <f>VLOOKUP($F29,'[2]1ª Parcela FAED Manutencao 2026'!$E$7:$K$1036,7,0)</f>
        <v>20516.305</v>
      </c>
      <c r="BD29" s="335">
        <f t="shared" si="10"/>
        <v>-262</v>
      </c>
      <c r="BE29" s="328">
        <f t="shared" si="11"/>
        <v>-5129.0750000000007</v>
      </c>
    </row>
    <row r="30" spans="1:57" s="87" customFormat="1" ht="28.5" customHeight="1">
      <c r="A30" s="68">
        <v>24</v>
      </c>
      <c r="B30" s="56" t="s">
        <v>1883</v>
      </c>
      <c r="C30" s="56">
        <v>5300</v>
      </c>
      <c r="D30" s="57">
        <v>1</v>
      </c>
      <c r="E30" s="163" t="s">
        <v>21</v>
      </c>
      <c r="F30" s="56">
        <v>1179655</v>
      </c>
      <c r="G30" s="56">
        <v>9999999</v>
      </c>
      <c r="H30" s="61">
        <v>29473365</v>
      </c>
      <c r="I30" s="84" t="str">
        <f>VLOOKUP($F30,'[3]Sistema Escolar'!$C$3:$E$5000,3,0)</f>
        <v>COLEGIO ESTADUAL ALMERINDA ALMEIDA</v>
      </c>
      <c r="J30" s="193" t="s">
        <v>1912</v>
      </c>
      <c r="K30" s="56">
        <v>0</v>
      </c>
      <c r="L30" s="56">
        <v>0</v>
      </c>
      <c r="M30" s="56">
        <v>0</v>
      </c>
      <c r="N30" s="56">
        <v>0</v>
      </c>
      <c r="O30" s="56">
        <v>241</v>
      </c>
      <c r="P30" s="56">
        <v>235</v>
      </c>
      <c r="Q30" s="56">
        <v>0</v>
      </c>
      <c r="R30" s="56">
        <v>0</v>
      </c>
      <c r="S30" s="56">
        <v>36</v>
      </c>
      <c r="T30" s="56">
        <v>39</v>
      </c>
      <c r="U30" s="56">
        <v>0</v>
      </c>
      <c r="V30" s="56">
        <v>0</v>
      </c>
      <c r="W30" s="56">
        <v>0</v>
      </c>
      <c r="X30" s="56">
        <v>0</v>
      </c>
      <c r="Y30" s="56">
        <f t="shared" si="0"/>
        <v>0</v>
      </c>
      <c r="Z30" s="56">
        <f t="shared" si="0"/>
        <v>0</v>
      </c>
      <c r="AA30" s="68">
        <f t="shared" si="1"/>
        <v>277</v>
      </c>
      <c r="AB30" s="68">
        <f t="shared" si="1"/>
        <v>274</v>
      </c>
      <c r="AC30" s="68">
        <f t="shared" si="6"/>
        <v>277</v>
      </c>
      <c r="AD30" s="68">
        <f t="shared" si="7"/>
        <v>274</v>
      </c>
      <c r="AE30" s="68">
        <f>VLOOKUP(F30,[1]quantitativo_estudantes_turmas_!$D$6:$H$1043,5,0)</f>
        <v>10</v>
      </c>
      <c r="AF30" s="318">
        <f t="shared" si="2"/>
        <v>1</v>
      </c>
      <c r="AG30" s="248">
        <f t="shared" si="3"/>
        <v>25645.38</v>
      </c>
      <c r="AH30" s="194">
        <f t="shared" si="8"/>
        <v>25645.38</v>
      </c>
      <c r="AI30" s="70">
        <v>0</v>
      </c>
      <c r="AJ30" s="70">
        <f t="shared" si="4"/>
        <v>51290.76</v>
      </c>
      <c r="AK30" s="195">
        <v>10000</v>
      </c>
      <c r="AL30" s="337">
        <f t="shared" si="5"/>
        <v>12822.69</v>
      </c>
      <c r="AM30" s="56" t="str">
        <f>VLOOKUP(F30,'Plan atualizada aptas e desativ'!$C$4:$I$1457,7,0)</f>
        <v>APTA</v>
      </c>
      <c r="AN30" s="196">
        <f t="shared" si="9"/>
        <v>2822.6900000000005</v>
      </c>
      <c r="AO30" s="56" t="s">
        <v>517</v>
      </c>
      <c r="AP30" s="56" t="s">
        <v>550</v>
      </c>
      <c r="AQ30" s="56"/>
      <c r="AR30" s="56" t="s">
        <v>449</v>
      </c>
      <c r="AS30" s="56" t="s">
        <v>449</v>
      </c>
      <c r="AT30" s="56"/>
      <c r="AU30" s="56"/>
      <c r="AV30" s="56"/>
      <c r="AW30" s="56"/>
      <c r="AX30" s="56"/>
      <c r="AY30" s="56" t="s">
        <v>449</v>
      </c>
      <c r="AZ30" s="56"/>
      <c r="BA30" s="56"/>
      <c r="BB30" s="323">
        <f>VLOOKUP($F30,'[2]1ª Parcela FAED Manutencao 2026'!$E$7:$K$1036,5,0)</f>
        <v>277</v>
      </c>
      <c r="BC30" s="324">
        <f>VLOOKUP($F30,'[2]1ª Parcela FAED Manutencao 2026'!$E$7:$K$1036,7,0)</f>
        <v>12822.69</v>
      </c>
      <c r="BD30" s="335">
        <f t="shared" si="10"/>
        <v>-3</v>
      </c>
      <c r="BE30" s="330">
        <f t="shared" si="11"/>
        <v>0</v>
      </c>
    </row>
    <row r="31" spans="1:57" s="178" customFormat="1" ht="28.5" customHeight="1">
      <c r="A31" s="68">
        <v>25</v>
      </c>
      <c r="B31" s="56" t="s">
        <v>1883</v>
      </c>
      <c r="C31" s="56">
        <v>5300</v>
      </c>
      <c r="D31" s="57">
        <v>1</v>
      </c>
      <c r="E31" s="163" t="s">
        <v>21</v>
      </c>
      <c r="F31" s="56">
        <v>1162618</v>
      </c>
      <c r="G31" s="56">
        <v>1103020</v>
      </c>
      <c r="H31" s="61">
        <v>29067332</v>
      </c>
      <c r="I31" s="84" t="str">
        <f>VLOOKUP($F31,'[3]Sistema Escolar'!$C$3:$E$5000,3,0)</f>
        <v>COLEGIO ESTADUAL DE TEMPO INTEGRAL PROFESSORA ROSALIA PEREIRA DA ROCHA</v>
      </c>
      <c r="J31" s="193" t="s">
        <v>1978</v>
      </c>
      <c r="K31" s="56">
        <v>0</v>
      </c>
      <c r="L31" s="56">
        <v>0</v>
      </c>
      <c r="M31" s="56">
        <v>0</v>
      </c>
      <c r="N31" s="56">
        <v>0</v>
      </c>
      <c r="O31" s="56">
        <v>258</v>
      </c>
      <c r="P31" s="56">
        <v>119</v>
      </c>
      <c r="Q31" s="56">
        <v>187</v>
      </c>
      <c r="R31" s="56">
        <v>266</v>
      </c>
      <c r="S31" s="56">
        <v>80</v>
      </c>
      <c r="T31" s="56">
        <v>105</v>
      </c>
      <c r="U31" s="56">
        <v>0</v>
      </c>
      <c r="V31" s="56">
        <v>0</v>
      </c>
      <c r="W31" s="56">
        <v>0</v>
      </c>
      <c r="X31" s="56">
        <v>0</v>
      </c>
      <c r="Y31" s="56">
        <f t="shared" si="0"/>
        <v>0</v>
      </c>
      <c r="Z31" s="56">
        <f t="shared" si="0"/>
        <v>0</v>
      </c>
      <c r="AA31" s="68">
        <f t="shared" si="1"/>
        <v>525</v>
      </c>
      <c r="AB31" s="68">
        <f t="shared" si="1"/>
        <v>490</v>
      </c>
      <c r="AC31" s="68">
        <f t="shared" si="6"/>
        <v>525</v>
      </c>
      <c r="AD31" s="68">
        <f t="shared" si="7"/>
        <v>490</v>
      </c>
      <c r="AE31" s="68">
        <f>VLOOKUP(F31,[1]quantitativo_estudantes_turmas_!$D$6:$H$1043,5,0)</f>
        <v>17</v>
      </c>
      <c r="AF31" s="318">
        <f t="shared" si="2"/>
        <v>1</v>
      </c>
      <c r="AG31" s="248">
        <f t="shared" si="3"/>
        <v>25645.38</v>
      </c>
      <c r="AH31" s="194">
        <f t="shared" si="8"/>
        <v>25645.38</v>
      </c>
      <c r="AI31" s="70">
        <v>0</v>
      </c>
      <c r="AJ31" s="70">
        <f t="shared" si="4"/>
        <v>51290.76</v>
      </c>
      <c r="AK31" s="195">
        <v>12000</v>
      </c>
      <c r="AL31" s="337">
        <f t="shared" si="5"/>
        <v>12822.69</v>
      </c>
      <c r="AM31" s="56" t="str">
        <f>VLOOKUP(F31,'Plan atualizada aptas e desativ'!$C$4:$I$1457,7,0)</f>
        <v>APTA</v>
      </c>
      <c r="AN31" s="196">
        <f t="shared" si="9"/>
        <v>822.69000000000051</v>
      </c>
      <c r="AO31" s="56" t="s">
        <v>517</v>
      </c>
      <c r="AP31" s="56" t="s">
        <v>551</v>
      </c>
      <c r="AQ31" s="56"/>
      <c r="AR31" s="56" t="s">
        <v>1918</v>
      </c>
      <c r="AS31" s="56" t="s">
        <v>449</v>
      </c>
      <c r="AT31" s="56"/>
      <c r="AU31" s="56"/>
      <c r="AV31" s="56"/>
      <c r="AW31" s="56"/>
      <c r="AX31" s="56"/>
      <c r="AY31" s="56" t="s">
        <v>449</v>
      </c>
      <c r="AZ31" s="56"/>
      <c r="BA31" s="56"/>
      <c r="BB31" s="323">
        <f>VLOOKUP($F31,'[2]1ª Parcela FAED Manutencao 2026'!$E$7:$K$1036,5,0)</f>
        <v>525</v>
      </c>
      <c r="BC31" s="324">
        <f>VLOOKUP($F31,'[2]1ª Parcela FAED Manutencao 2026'!$E$7:$K$1036,7,0)</f>
        <v>15387.23</v>
      </c>
      <c r="BD31" s="335">
        <f t="shared" si="10"/>
        <v>-35</v>
      </c>
      <c r="BE31" s="328">
        <f t="shared" si="11"/>
        <v>-2564.5399999999991</v>
      </c>
    </row>
    <row r="32" spans="1:57" s="178" customFormat="1" ht="28.5" customHeight="1">
      <c r="A32" s="68">
        <v>26</v>
      </c>
      <c r="B32" s="56" t="s">
        <v>1883</v>
      </c>
      <c r="C32" s="56">
        <v>5300</v>
      </c>
      <c r="D32" s="57">
        <v>1</v>
      </c>
      <c r="E32" s="163" t="s">
        <v>22</v>
      </c>
      <c r="F32" s="56">
        <v>1178038</v>
      </c>
      <c r="G32" s="56">
        <v>1103029</v>
      </c>
      <c r="H32" s="61">
        <v>29425328</v>
      </c>
      <c r="I32" s="84" t="str">
        <f>VLOOKUP($F32,'[3]Sistema Escolar'!$C$3:$E$5000,3,0)</f>
        <v>COLEGIO ESTADUAL MANOEL LEVI</v>
      </c>
      <c r="J32" s="193" t="s">
        <v>1978</v>
      </c>
      <c r="K32" s="56">
        <v>0</v>
      </c>
      <c r="L32" s="56">
        <v>0</v>
      </c>
      <c r="M32" s="56">
        <v>0</v>
      </c>
      <c r="N32" s="56">
        <v>0</v>
      </c>
      <c r="O32" s="56">
        <v>162</v>
      </c>
      <c r="P32" s="56">
        <v>92</v>
      </c>
      <c r="Q32" s="56">
        <v>282</v>
      </c>
      <c r="R32" s="56">
        <v>326</v>
      </c>
      <c r="S32" s="56">
        <v>102</v>
      </c>
      <c r="T32" s="56">
        <v>66</v>
      </c>
      <c r="U32" s="56">
        <v>0</v>
      </c>
      <c r="V32" s="56">
        <v>0</v>
      </c>
      <c r="W32" s="56">
        <v>0</v>
      </c>
      <c r="X32" s="56">
        <v>0</v>
      </c>
      <c r="Y32" s="56">
        <f t="shared" si="0"/>
        <v>0</v>
      </c>
      <c r="Z32" s="56">
        <f t="shared" si="0"/>
        <v>0</v>
      </c>
      <c r="AA32" s="68">
        <f t="shared" si="1"/>
        <v>546</v>
      </c>
      <c r="AB32" s="68">
        <f t="shared" si="1"/>
        <v>484</v>
      </c>
      <c r="AC32" s="68">
        <f t="shared" si="6"/>
        <v>546</v>
      </c>
      <c r="AD32" s="68">
        <f t="shared" si="7"/>
        <v>484</v>
      </c>
      <c r="AE32" s="68">
        <f>VLOOKUP(F32,[1]quantitativo_estudantes_turmas_!$D$6:$H$1043,5,0)</f>
        <v>14</v>
      </c>
      <c r="AF32" s="318">
        <f t="shared" si="2"/>
        <v>1</v>
      </c>
      <c r="AG32" s="248">
        <f t="shared" si="3"/>
        <v>25645.38</v>
      </c>
      <c r="AH32" s="194">
        <f t="shared" si="8"/>
        <v>25645.38</v>
      </c>
      <c r="AI32" s="70">
        <v>0</v>
      </c>
      <c r="AJ32" s="70">
        <f t="shared" si="4"/>
        <v>51290.76</v>
      </c>
      <c r="AK32" s="195">
        <v>12000</v>
      </c>
      <c r="AL32" s="337">
        <f t="shared" si="5"/>
        <v>12822.69</v>
      </c>
      <c r="AM32" s="56" t="str">
        <f>VLOOKUP(F32,'Plan atualizada aptas e desativ'!$C$4:$I$1457,7,0)</f>
        <v>APTA</v>
      </c>
      <c r="AN32" s="196">
        <f t="shared" si="9"/>
        <v>822.69000000000051</v>
      </c>
      <c r="AO32" s="56" t="s">
        <v>552</v>
      </c>
      <c r="AP32" s="56" t="s">
        <v>553</v>
      </c>
      <c r="AQ32" s="56"/>
      <c r="AR32" s="56" t="s">
        <v>1918</v>
      </c>
      <c r="AS32" s="56" t="s">
        <v>449</v>
      </c>
      <c r="AT32" s="56"/>
      <c r="AU32" s="56"/>
      <c r="AV32" s="56"/>
      <c r="AW32" s="56"/>
      <c r="AX32" s="56"/>
      <c r="AY32" s="56" t="s">
        <v>449</v>
      </c>
      <c r="AZ32" s="56"/>
      <c r="BA32" s="56"/>
      <c r="BB32" s="323">
        <f>VLOOKUP($F32,'[2]1ª Parcela FAED Manutencao 2026'!$E$7:$K$1036,5,0)</f>
        <v>546</v>
      </c>
      <c r="BC32" s="324">
        <f>VLOOKUP($F32,'[2]1ª Parcela FAED Manutencao 2026'!$E$7:$K$1036,7,0)</f>
        <v>15387.23</v>
      </c>
      <c r="BD32" s="335">
        <f t="shared" si="10"/>
        <v>-62</v>
      </c>
      <c r="BE32" s="328">
        <f t="shared" si="11"/>
        <v>-2564.5399999999991</v>
      </c>
    </row>
    <row r="33" spans="1:57" s="178" customFormat="1" ht="28.5" customHeight="1">
      <c r="A33" s="68">
        <v>27</v>
      </c>
      <c r="B33" s="56" t="s">
        <v>1883</v>
      </c>
      <c r="C33" s="56">
        <v>5300</v>
      </c>
      <c r="D33" s="57">
        <v>1</v>
      </c>
      <c r="E33" s="163" t="s">
        <v>23</v>
      </c>
      <c r="F33" s="56">
        <v>1126808</v>
      </c>
      <c r="G33" s="56">
        <v>1103030</v>
      </c>
      <c r="H33" s="61">
        <v>29041333</v>
      </c>
      <c r="I33" s="84" t="str">
        <f>VLOOKUP($F33,'[3]Sistema Escolar'!$C$3:$E$5000,3,0)</f>
        <v>CENTRO EST DE EDUCACAO PROFI EM RECURSOS NATURAIS DO CENTRO BAIANO</v>
      </c>
      <c r="J33" s="193" t="s">
        <v>1858</v>
      </c>
      <c r="K33" s="56">
        <v>0</v>
      </c>
      <c r="L33" s="56">
        <v>0</v>
      </c>
      <c r="M33" s="56">
        <v>0</v>
      </c>
      <c r="N33" s="56">
        <v>0</v>
      </c>
      <c r="O33" s="56">
        <v>1083</v>
      </c>
      <c r="P33" s="56">
        <v>1147</v>
      </c>
      <c r="Q33" s="56">
        <v>0</v>
      </c>
      <c r="R33" s="56">
        <v>0</v>
      </c>
      <c r="S33" s="56">
        <v>42</v>
      </c>
      <c r="T33" s="56">
        <v>0</v>
      </c>
      <c r="U33" s="56">
        <v>0</v>
      </c>
      <c r="V33" s="56">
        <v>0</v>
      </c>
      <c r="W33" s="56">
        <v>0</v>
      </c>
      <c r="X33" s="56">
        <v>0</v>
      </c>
      <c r="Y33" s="56">
        <f t="shared" si="0"/>
        <v>0</v>
      </c>
      <c r="Z33" s="56">
        <f t="shared" si="0"/>
        <v>0</v>
      </c>
      <c r="AA33" s="68">
        <f t="shared" si="1"/>
        <v>1125</v>
      </c>
      <c r="AB33" s="68">
        <f t="shared" si="1"/>
        <v>1147</v>
      </c>
      <c r="AC33" s="68">
        <f t="shared" si="6"/>
        <v>1125</v>
      </c>
      <c r="AD33" s="68">
        <f t="shared" si="7"/>
        <v>1147</v>
      </c>
      <c r="AE33" s="68">
        <f>VLOOKUP(F33,[1]quantitativo_estudantes_turmas_!$D$6:$H$1043,5,0)</f>
        <v>39</v>
      </c>
      <c r="AF33" s="318">
        <f t="shared" si="2"/>
        <v>1</v>
      </c>
      <c r="AG33" s="248">
        <f t="shared" si="3"/>
        <v>47919.3</v>
      </c>
      <c r="AH33" s="194">
        <f t="shared" si="8"/>
        <v>47919.3</v>
      </c>
      <c r="AI33" s="70">
        <v>0</v>
      </c>
      <c r="AJ33" s="70">
        <f t="shared" si="4"/>
        <v>95838.6</v>
      </c>
      <c r="AK33" s="195">
        <v>20000</v>
      </c>
      <c r="AL33" s="337">
        <f t="shared" si="5"/>
        <v>23959.65</v>
      </c>
      <c r="AM33" s="56" t="str">
        <f>VLOOKUP(F33,'Plan atualizada aptas e desativ'!$C$4:$I$1457,7,0)</f>
        <v>APTA</v>
      </c>
      <c r="AN33" s="196">
        <f t="shared" si="9"/>
        <v>3959.6500000000015</v>
      </c>
      <c r="AO33" s="56" t="s">
        <v>554</v>
      </c>
      <c r="AP33" s="56" t="s">
        <v>555</v>
      </c>
      <c r="AQ33" s="56"/>
      <c r="AR33" s="56" t="s">
        <v>449</v>
      </c>
      <c r="AS33" s="56" t="s">
        <v>449</v>
      </c>
      <c r="AT33" s="56"/>
      <c r="AU33" s="56"/>
      <c r="AV33" s="56"/>
      <c r="AW33" s="56"/>
      <c r="AX33" s="56"/>
      <c r="AY33" s="56" t="s">
        <v>449</v>
      </c>
      <c r="AZ33" s="56"/>
      <c r="BA33" s="56"/>
      <c r="BB33" s="323">
        <f>VLOOKUP($F33,'[2]1ª Parcela FAED Manutencao 2026'!$E$7:$K$1036,5,0)</f>
        <v>1125</v>
      </c>
      <c r="BC33" s="324">
        <f>VLOOKUP($F33,'[2]1ª Parcela FAED Manutencao 2026'!$E$7:$K$1036,7,0)</f>
        <v>23959.65</v>
      </c>
      <c r="BD33" s="336">
        <f t="shared" si="10"/>
        <v>22</v>
      </c>
      <c r="BE33" s="330">
        <f t="shared" si="11"/>
        <v>0</v>
      </c>
    </row>
    <row r="34" spans="1:57" s="178" customFormat="1" ht="28.5" customHeight="1">
      <c r="A34" s="68">
        <v>28</v>
      </c>
      <c r="B34" s="56" t="s">
        <v>1883</v>
      </c>
      <c r="C34" s="56">
        <v>5300</v>
      </c>
      <c r="D34" s="57">
        <v>1</v>
      </c>
      <c r="E34" s="163" t="s">
        <v>23</v>
      </c>
      <c r="F34" s="56">
        <v>1176432</v>
      </c>
      <c r="G34" s="56">
        <v>1103048</v>
      </c>
      <c r="H34" s="61">
        <v>29395321</v>
      </c>
      <c r="I34" s="84" t="str">
        <f>VLOOKUP($F34,'[3]Sistema Escolar'!$C$3:$E$5000,3,0)</f>
        <v>COLEGIO ESTADUAL PROFESSORA GILDETE DE SOUZA VIANA</v>
      </c>
      <c r="J34" s="193" t="s">
        <v>1912</v>
      </c>
      <c r="K34" s="56">
        <v>0</v>
      </c>
      <c r="L34" s="56">
        <v>0</v>
      </c>
      <c r="M34" s="56">
        <v>0</v>
      </c>
      <c r="N34" s="56">
        <v>0</v>
      </c>
      <c r="O34" s="56">
        <v>695</v>
      </c>
      <c r="P34" s="56">
        <v>556</v>
      </c>
      <c r="Q34" s="56">
        <v>30</v>
      </c>
      <c r="R34" s="56">
        <v>15</v>
      </c>
      <c r="S34" s="56">
        <v>100</v>
      </c>
      <c r="T34" s="56">
        <v>171</v>
      </c>
      <c r="U34" s="56">
        <v>0</v>
      </c>
      <c r="V34" s="56">
        <v>0</v>
      </c>
      <c r="W34" s="56">
        <v>0</v>
      </c>
      <c r="X34" s="56">
        <v>0</v>
      </c>
      <c r="Y34" s="56">
        <f t="shared" si="0"/>
        <v>0</v>
      </c>
      <c r="Z34" s="56">
        <f t="shared" si="0"/>
        <v>0</v>
      </c>
      <c r="AA34" s="68">
        <f t="shared" si="1"/>
        <v>825</v>
      </c>
      <c r="AB34" s="68">
        <f t="shared" si="1"/>
        <v>742</v>
      </c>
      <c r="AC34" s="68">
        <f t="shared" si="6"/>
        <v>825</v>
      </c>
      <c r="AD34" s="68">
        <f t="shared" si="7"/>
        <v>742</v>
      </c>
      <c r="AE34" s="68">
        <f>VLOOKUP(F34,[1]quantitativo_estudantes_turmas_!$D$6:$H$1043,5,0)</f>
        <v>23</v>
      </c>
      <c r="AF34" s="318">
        <f t="shared" si="2"/>
        <v>1</v>
      </c>
      <c r="AG34" s="248">
        <f t="shared" si="3"/>
        <v>30774.46</v>
      </c>
      <c r="AH34" s="194">
        <f t="shared" si="8"/>
        <v>30774.46</v>
      </c>
      <c r="AI34" s="70">
        <v>0</v>
      </c>
      <c r="AJ34" s="70">
        <f t="shared" si="4"/>
        <v>61548.92</v>
      </c>
      <c r="AK34" s="195">
        <v>16000</v>
      </c>
      <c r="AL34" s="337">
        <f t="shared" si="5"/>
        <v>15387.23</v>
      </c>
      <c r="AM34" s="56" t="str">
        <f>VLOOKUP(F34,'Plan atualizada aptas e desativ'!$C$4:$I$1457,7,0)</f>
        <v>APTA</v>
      </c>
      <c r="AN34" s="196">
        <f t="shared" si="9"/>
        <v>-612.77000000000044</v>
      </c>
      <c r="AO34" s="56" t="s">
        <v>554</v>
      </c>
      <c r="AP34" s="56" t="s">
        <v>556</v>
      </c>
      <c r="AQ34" s="56"/>
      <c r="AR34" s="56" t="s">
        <v>1918</v>
      </c>
      <c r="AS34" s="56" t="s">
        <v>449</v>
      </c>
      <c r="AT34" s="56"/>
      <c r="AU34" s="56"/>
      <c r="AV34" s="56"/>
      <c r="AW34" s="56"/>
      <c r="AX34" s="56"/>
      <c r="AY34" s="56" t="s">
        <v>449</v>
      </c>
      <c r="AZ34" s="56"/>
      <c r="BA34" s="56"/>
      <c r="BB34" s="323">
        <f>VLOOKUP($F34,'[2]1ª Parcela FAED Manutencao 2026'!$E$7:$K$1036,5,0)</f>
        <v>825</v>
      </c>
      <c r="BC34" s="324">
        <f>VLOOKUP($F34,'[2]1ª Parcela FAED Manutencao 2026'!$E$7:$K$1036,7,0)</f>
        <v>20516.305</v>
      </c>
      <c r="BD34" s="335">
        <f t="shared" si="10"/>
        <v>-83</v>
      </c>
      <c r="BE34" s="328">
        <f t="shared" si="11"/>
        <v>-5129.0750000000007</v>
      </c>
    </row>
    <row r="35" spans="1:57" s="178" customFormat="1" ht="28.5" customHeight="1">
      <c r="A35" s="68">
        <v>29</v>
      </c>
      <c r="B35" s="56" t="s">
        <v>1883</v>
      </c>
      <c r="C35" s="56">
        <v>5300</v>
      </c>
      <c r="D35" s="57">
        <v>1</v>
      </c>
      <c r="E35" s="163" t="s">
        <v>1988</v>
      </c>
      <c r="F35" s="56">
        <v>1179658</v>
      </c>
      <c r="G35" s="56">
        <v>9999999</v>
      </c>
      <c r="H35" s="61">
        <v>29474310</v>
      </c>
      <c r="I35" s="84" t="str">
        <f>VLOOKUP($F35,'[3]Sistema Escolar'!$C$3:$E$5000,3,0)</f>
        <v>CENTRO JUVENIL DE CIENCIA E CULTURA - CJCC IRECE</v>
      </c>
      <c r="J35" s="193" t="s">
        <v>1856</v>
      </c>
      <c r="K35" s="56">
        <v>0</v>
      </c>
      <c r="L35" s="56">
        <v>0</v>
      </c>
      <c r="M35" s="56">
        <v>0</v>
      </c>
      <c r="N35" s="56">
        <v>0</v>
      </c>
      <c r="O35" s="56">
        <v>0</v>
      </c>
      <c r="P35" s="56">
        <v>0</v>
      </c>
      <c r="Q35" s="56">
        <v>0</v>
      </c>
      <c r="R35" s="56">
        <v>0</v>
      </c>
      <c r="S35" s="56">
        <v>0</v>
      </c>
      <c r="T35" s="56">
        <v>0</v>
      </c>
      <c r="U35" s="56">
        <v>127</v>
      </c>
      <c r="V35" s="56">
        <v>127</v>
      </c>
      <c r="W35" s="56">
        <v>0</v>
      </c>
      <c r="X35" s="56">
        <v>0</v>
      </c>
      <c r="Y35" s="56">
        <f t="shared" si="0"/>
        <v>0</v>
      </c>
      <c r="Z35" s="56">
        <f t="shared" si="0"/>
        <v>0</v>
      </c>
      <c r="AA35" s="68">
        <f t="shared" si="1"/>
        <v>0</v>
      </c>
      <c r="AB35" s="68">
        <f t="shared" si="1"/>
        <v>0</v>
      </c>
      <c r="AC35" s="68">
        <f t="shared" si="6"/>
        <v>127</v>
      </c>
      <c r="AD35" s="68">
        <f t="shared" si="7"/>
        <v>127</v>
      </c>
      <c r="AE35" s="68">
        <f>VLOOKUP(F35,[1]quantitativo_estudantes_turmas_!$D$6:$H$1043,5,0)</f>
        <v>0</v>
      </c>
      <c r="AF35" s="318">
        <f t="shared" si="2"/>
        <v>0</v>
      </c>
      <c r="AG35" s="248">
        <f t="shared" si="3"/>
        <v>20516.3</v>
      </c>
      <c r="AH35" s="194" t="str">
        <f t="shared" si="8"/>
        <v>0,00</v>
      </c>
      <c r="AI35" s="70">
        <v>0</v>
      </c>
      <c r="AJ35" s="70">
        <f t="shared" si="4"/>
        <v>20516.3</v>
      </c>
      <c r="AK35" s="195">
        <v>4000</v>
      </c>
      <c r="AL35" s="337">
        <f t="shared" si="5"/>
        <v>5129.0749999999998</v>
      </c>
      <c r="AM35" s="56" t="str">
        <f>VLOOKUP(F35,'Plan atualizada aptas e desativ'!$C$4:$I$1457,7,0)</f>
        <v>APTA</v>
      </c>
      <c r="AN35" s="196">
        <f t="shared" si="9"/>
        <v>1129.0749999999998</v>
      </c>
      <c r="AO35" s="56" t="s">
        <v>517</v>
      </c>
      <c r="AP35" s="56" t="s">
        <v>536</v>
      </c>
      <c r="AQ35" s="56"/>
      <c r="AR35" s="56" t="s">
        <v>449</v>
      </c>
      <c r="AS35" s="56" t="s">
        <v>449</v>
      </c>
      <c r="AT35" s="56"/>
      <c r="AU35" s="56"/>
      <c r="AV35" s="56"/>
      <c r="AW35" s="56"/>
      <c r="AX35" s="56"/>
      <c r="AY35" s="56" t="s">
        <v>449</v>
      </c>
      <c r="AZ35" s="56"/>
      <c r="BA35" s="56"/>
      <c r="BB35" s="323">
        <f>VLOOKUP($F35,'[2]1ª Parcela FAED Manutencao 2026'!$E$7:$K$1036,5,0)</f>
        <v>127</v>
      </c>
      <c r="BC35" s="324">
        <f>VLOOKUP($F35,'[2]1ª Parcela FAED Manutencao 2026'!$E$7:$K$1036,7,0)</f>
        <v>5129.0749999999998</v>
      </c>
      <c r="BD35" s="334">
        <f t="shared" si="10"/>
        <v>0</v>
      </c>
      <c r="BE35" s="330">
        <f t="shared" si="11"/>
        <v>0</v>
      </c>
    </row>
    <row r="36" spans="1:57" s="178" customFormat="1" ht="28.5" customHeight="1">
      <c r="A36" s="68">
        <v>30</v>
      </c>
      <c r="B36" s="56" t="s">
        <v>1883</v>
      </c>
      <c r="C36" s="56">
        <v>5300</v>
      </c>
      <c r="D36" s="57">
        <v>1</v>
      </c>
      <c r="E36" s="58" t="s">
        <v>1883</v>
      </c>
      <c r="F36" s="56">
        <v>1126590</v>
      </c>
      <c r="G36" s="56">
        <v>1104546</v>
      </c>
      <c r="H36" s="61">
        <v>29064120</v>
      </c>
      <c r="I36" s="84" t="str">
        <f>VLOOKUP($F36,'[3]Sistema Escolar'!$C$3:$E$5000,3,0)</f>
        <v>CENTRO TERRITORIAL DE EDUCACAO PROFISSIONAL DE IRECE</v>
      </c>
      <c r="J36" s="193" t="s">
        <v>2050</v>
      </c>
      <c r="K36" s="56">
        <v>0</v>
      </c>
      <c r="L36" s="56">
        <v>0</v>
      </c>
      <c r="M36" s="56">
        <v>0</v>
      </c>
      <c r="N36" s="56">
        <v>0</v>
      </c>
      <c r="O36" s="56">
        <v>1674</v>
      </c>
      <c r="P36" s="56">
        <v>1804</v>
      </c>
      <c r="Q36" s="56">
        <v>0</v>
      </c>
      <c r="R36" s="56">
        <v>0</v>
      </c>
      <c r="S36" s="56">
        <v>0</v>
      </c>
      <c r="T36" s="56">
        <v>0</v>
      </c>
      <c r="U36" s="56">
        <v>0</v>
      </c>
      <c r="V36" s="56">
        <v>0</v>
      </c>
      <c r="W36" s="56">
        <v>0</v>
      </c>
      <c r="X36" s="56">
        <v>0</v>
      </c>
      <c r="Y36" s="56">
        <f t="shared" si="0"/>
        <v>0</v>
      </c>
      <c r="Z36" s="56">
        <f t="shared" si="0"/>
        <v>0</v>
      </c>
      <c r="AA36" s="68">
        <f t="shared" si="1"/>
        <v>1674</v>
      </c>
      <c r="AB36" s="68">
        <f t="shared" si="1"/>
        <v>1804</v>
      </c>
      <c r="AC36" s="68">
        <f t="shared" si="6"/>
        <v>1674</v>
      </c>
      <c r="AD36" s="68">
        <f t="shared" si="7"/>
        <v>1804</v>
      </c>
      <c r="AE36" s="68">
        <f>VLOOKUP(F36,[1]quantitativo_estudantes_turmas_!$D$6:$H$1043,5,0)</f>
        <v>56</v>
      </c>
      <c r="AF36" s="318">
        <f t="shared" si="2"/>
        <v>1</v>
      </c>
      <c r="AG36" s="248">
        <f t="shared" si="3"/>
        <v>71807.06</v>
      </c>
      <c r="AH36" s="194">
        <f t="shared" si="8"/>
        <v>71807.06</v>
      </c>
      <c r="AI36" s="70">
        <v>0</v>
      </c>
      <c r="AJ36" s="70">
        <f t="shared" si="4"/>
        <v>143614.12</v>
      </c>
      <c r="AK36" s="195">
        <v>28000</v>
      </c>
      <c r="AL36" s="337">
        <f t="shared" si="5"/>
        <v>35903.53</v>
      </c>
      <c r="AM36" s="56" t="str">
        <f>VLOOKUP(F36,'Plan atualizada aptas e desativ'!$C$4:$I$1457,7,0)</f>
        <v>APTA</v>
      </c>
      <c r="AN36" s="196">
        <f t="shared" si="9"/>
        <v>7903.5299999999988</v>
      </c>
      <c r="AO36" s="56" t="s">
        <v>517</v>
      </c>
      <c r="AP36" s="56" t="s">
        <v>538</v>
      </c>
      <c r="AQ36" s="56"/>
      <c r="AR36" s="56" t="s">
        <v>449</v>
      </c>
      <c r="AS36" s="56" t="s">
        <v>2049</v>
      </c>
      <c r="AT36" s="56"/>
      <c r="AU36" s="56"/>
      <c r="AV36" s="56"/>
      <c r="AW36" s="56"/>
      <c r="AX36" s="56"/>
      <c r="AY36" s="56" t="s">
        <v>449</v>
      </c>
      <c r="AZ36" s="56"/>
      <c r="BA36" s="56"/>
      <c r="BB36" s="323">
        <f>VLOOKUP($F36,'[2]1ª Parcela FAED Manutencao 2026'!$E$7:$K$1036,5,0)</f>
        <v>1674</v>
      </c>
      <c r="BC36" s="324">
        <f>VLOOKUP($F36,'[2]1ª Parcela FAED Manutencao 2026'!$E$7:$K$1036,7,0)</f>
        <v>67903.53</v>
      </c>
      <c r="BD36" s="336">
        <f t="shared" si="10"/>
        <v>130</v>
      </c>
      <c r="BE36" s="328">
        <f t="shared" si="11"/>
        <v>-32000</v>
      </c>
    </row>
    <row r="37" spans="1:57" s="87" customFormat="1" ht="28.5" customHeight="1">
      <c r="A37" s="68">
        <v>31</v>
      </c>
      <c r="B37" s="56" t="s">
        <v>1884</v>
      </c>
      <c r="C37" s="56">
        <v>5400</v>
      </c>
      <c r="D37" s="57">
        <v>2</v>
      </c>
      <c r="E37" s="163" t="s">
        <v>24</v>
      </c>
      <c r="F37" s="56">
        <v>1178324</v>
      </c>
      <c r="G37" s="56">
        <v>1105547</v>
      </c>
      <c r="H37" s="61">
        <v>29863724</v>
      </c>
      <c r="I37" s="84" t="str">
        <f>VLOOKUP($F37,'[3]Sistema Escolar'!$C$3:$E$5000,3,0)</f>
        <v>CENTRO ESTADUAL DE EDUCACAO PROFISSIONAL AGUAS</v>
      </c>
      <c r="J37" s="193" t="s">
        <v>1980</v>
      </c>
      <c r="K37" s="56">
        <v>0</v>
      </c>
      <c r="L37" s="56">
        <v>0</v>
      </c>
      <c r="M37" s="56">
        <v>0</v>
      </c>
      <c r="N37" s="56">
        <v>0</v>
      </c>
      <c r="O37" s="56">
        <v>302</v>
      </c>
      <c r="P37" s="56">
        <v>121</v>
      </c>
      <c r="Q37" s="56">
        <v>0</v>
      </c>
      <c r="R37" s="56">
        <v>169</v>
      </c>
      <c r="S37" s="56">
        <v>0</v>
      </c>
      <c r="T37" s="56">
        <v>0</v>
      </c>
      <c r="U37" s="56">
        <v>0</v>
      </c>
      <c r="V37" s="56">
        <v>0</v>
      </c>
      <c r="W37" s="56">
        <v>0</v>
      </c>
      <c r="X37" s="56">
        <v>0</v>
      </c>
      <c r="Y37" s="56">
        <f t="shared" si="0"/>
        <v>0</v>
      </c>
      <c r="Z37" s="56">
        <f t="shared" si="0"/>
        <v>0</v>
      </c>
      <c r="AA37" s="68">
        <f t="shared" si="1"/>
        <v>302</v>
      </c>
      <c r="AB37" s="68">
        <f t="shared" si="1"/>
        <v>290</v>
      </c>
      <c r="AC37" s="68">
        <f t="shared" si="6"/>
        <v>302</v>
      </c>
      <c r="AD37" s="68">
        <f t="shared" si="7"/>
        <v>290</v>
      </c>
      <c r="AE37" s="68">
        <f>VLOOKUP(F37,[1]quantitativo_estudantes_turmas_!$D$6:$H$1043,5,0)</f>
        <v>12</v>
      </c>
      <c r="AF37" s="318">
        <f t="shared" si="2"/>
        <v>1</v>
      </c>
      <c r="AG37" s="248">
        <f t="shared" si="3"/>
        <v>25645.38</v>
      </c>
      <c r="AH37" s="194">
        <f t="shared" si="8"/>
        <v>25645.38</v>
      </c>
      <c r="AI37" s="70">
        <v>0</v>
      </c>
      <c r="AJ37" s="70">
        <f t="shared" si="4"/>
        <v>51290.76</v>
      </c>
      <c r="AK37" s="195">
        <v>10000</v>
      </c>
      <c r="AL37" s="337">
        <f t="shared" si="5"/>
        <v>12822.69</v>
      </c>
      <c r="AM37" s="56" t="str">
        <f>VLOOKUP(F37,'Plan atualizada aptas e desativ'!$C$4:$I$1457,7,0)</f>
        <v>APTA</v>
      </c>
      <c r="AN37" s="196">
        <f t="shared" si="9"/>
        <v>2822.6900000000005</v>
      </c>
      <c r="AO37" s="56" t="s">
        <v>557</v>
      </c>
      <c r="AP37" s="56" t="s">
        <v>558</v>
      </c>
      <c r="AQ37" s="56"/>
      <c r="AR37" s="56" t="s">
        <v>1918</v>
      </c>
      <c r="AS37" s="56" t="s">
        <v>449</v>
      </c>
      <c r="AT37" s="56"/>
      <c r="AU37" s="56"/>
      <c r="AV37" s="56"/>
      <c r="AW37" s="56"/>
      <c r="AX37" s="56"/>
      <c r="AY37" s="56" t="s">
        <v>449</v>
      </c>
      <c r="AZ37" s="56"/>
      <c r="BA37" s="56"/>
      <c r="BB37" s="323">
        <f>VLOOKUP($F37,'[2]1ª Parcela FAED Manutencao 2026'!$E$7:$K$1036,5,0)</f>
        <v>302</v>
      </c>
      <c r="BC37" s="324">
        <f>VLOOKUP($F37,'[2]1ª Parcela FAED Manutencao 2026'!$E$7:$K$1036,7,0)</f>
        <v>12822.69</v>
      </c>
      <c r="BD37" s="335">
        <f t="shared" si="10"/>
        <v>-12</v>
      </c>
      <c r="BE37" s="330">
        <f t="shared" si="11"/>
        <v>0</v>
      </c>
    </row>
    <row r="38" spans="1:57" s="178" customFormat="1" ht="28.5" customHeight="1">
      <c r="A38" s="68">
        <v>32</v>
      </c>
      <c r="B38" s="56" t="s">
        <v>1884</v>
      </c>
      <c r="C38" s="56">
        <v>5400</v>
      </c>
      <c r="D38" s="57">
        <v>2</v>
      </c>
      <c r="E38" s="163" t="s">
        <v>24</v>
      </c>
      <c r="F38" s="56">
        <v>1179431</v>
      </c>
      <c r="G38" s="56">
        <v>9999999</v>
      </c>
      <c r="H38" s="61">
        <v>29464374</v>
      </c>
      <c r="I38" s="84" t="str">
        <f>VLOOKUP($F38,'[3]Sistema Escolar'!$C$3:$E$5000,3,0)</f>
        <v>CENT REG DE ENS MEDIO COM INTERMEDIACAO TEC-CEMIT VELHO CHICO-BARRA</v>
      </c>
      <c r="J38" s="193" t="s">
        <v>464</v>
      </c>
      <c r="K38" s="56">
        <v>0</v>
      </c>
      <c r="L38" s="56">
        <v>0</v>
      </c>
      <c r="M38" s="56">
        <v>0</v>
      </c>
      <c r="N38" s="56">
        <v>0</v>
      </c>
      <c r="O38" s="56">
        <v>992</v>
      </c>
      <c r="P38" s="56">
        <v>936</v>
      </c>
      <c r="Q38" s="56">
        <v>0</v>
      </c>
      <c r="R38" s="56">
        <v>0</v>
      </c>
      <c r="S38" s="56">
        <v>0</v>
      </c>
      <c r="T38" s="56">
        <v>0</v>
      </c>
      <c r="U38" s="56">
        <v>0</v>
      </c>
      <c r="V38" s="56">
        <v>0</v>
      </c>
      <c r="W38" s="56">
        <v>0</v>
      </c>
      <c r="X38" s="56">
        <v>0</v>
      </c>
      <c r="Y38" s="56">
        <f t="shared" si="0"/>
        <v>0</v>
      </c>
      <c r="Z38" s="56">
        <f t="shared" si="0"/>
        <v>0</v>
      </c>
      <c r="AA38" s="68">
        <f t="shared" si="1"/>
        <v>992</v>
      </c>
      <c r="AB38" s="68">
        <f t="shared" si="1"/>
        <v>936</v>
      </c>
      <c r="AC38" s="68">
        <f t="shared" si="6"/>
        <v>992</v>
      </c>
      <c r="AD38" s="68">
        <f t="shared" si="7"/>
        <v>936</v>
      </c>
      <c r="AE38" s="68">
        <f>VLOOKUP(F38,[1]quantitativo_estudantes_turmas_!$D$6:$H$1043,5,0)</f>
        <v>59</v>
      </c>
      <c r="AF38" s="318">
        <f t="shared" si="2"/>
        <v>1</v>
      </c>
      <c r="AG38" s="248">
        <f t="shared" si="3"/>
        <v>41032.61</v>
      </c>
      <c r="AH38" s="194">
        <f t="shared" si="8"/>
        <v>41032.61</v>
      </c>
      <c r="AI38" s="70">
        <v>0</v>
      </c>
      <c r="AJ38" s="70">
        <f t="shared" si="4"/>
        <v>82065.22</v>
      </c>
      <c r="AK38" s="195">
        <v>16000</v>
      </c>
      <c r="AL38" s="337">
        <f t="shared" si="5"/>
        <v>20516.305</v>
      </c>
      <c r="AM38" s="56" t="str">
        <f>VLOOKUP(F38,'Plan atualizada aptas e desativ'!$C$4:$I$1457,7,0)</f>
        <v>APTA</v>
      </c>
      <c r="AN38" s="196">
        <f t="shared" si="9"/>
        <v>4516.3050000000003</v>
      </c>
      <c r="AO38" s="56" t="s">
        <v>557</v>
      </c>
      <c r="AP38" s="56" t="s">
        <v>559</v>
      </c>
      <c r="AQ38" s="56"/>
      <c r="AR38" s="56" t="s">
        <v>449</v>
      </c>
      <c r="AS38" s="56" t="s">
        <v>449</v>
      </c>
      <c r="AT38" s="56"/>
      <c r="AU38" s="56"/>
      <c r="AV38" s="56"/>
      <c r="AW38" s="56"/>
      <c r="AX38" s="56"/>
      <c r="AY38" s="56" t="s">
        <v>449</v>
      </c>
      <c r="AZ38" s="56"/>
      <c r="BA38" s="56"/>
      <c r="BB38" s="323">
        <f>VLOOKUP($F38,'[2]1ª Parcela FAED Manutencao 2026'!$E$7:$K$1036,5,0)</f>
        <v>992</v>
      </c>
      <c r="BC38" s="324">
        <f>VLOOKUP($F38,'[2]1ª Parcela FAED Manutencao 2026'!$E$7:$K$1036,7,0)</f>
        <v>20516.305</v>
      </c>
      <c r="BD38" s="335">
        <f t="shared" si="10"/>
        <v>-56</v>
      </c>
      <c r="BE38" s="330">
        <f t="shared" si="11"/>
        <v>0</v>
      </c>
    </row>
    <row r="39" spans="1:57" s="178" customFormat="1" ht="28.5" customHeight="1">
      <c r="A39" s="68">
        <v>33</v>
      </c>
      <c r="B39" s="56" t="s">
        <v>1884</v>
      </c>
      <c r="C39" s="56">
        <v>5400</v>
      </c>
      <c r="D39" s="57">
        <v>2</v>
      </c>
      <c r="E39" s="163" t="s">
        <v>24</v>
      </c>
      <c r="F39" s="56">
        <v>1127502</v>
      </c>
      <c r="G39" s="56">
        <v>1103051</v>
      </c>
      <c r="H39" s="61">
        <v>29036143</v>
      </c>
      <c r="I39" s="84" t="str">
        <f>VLOOKUP($F39,'[3]Sistema Escolar'!$C$3:$E$5000,3,0)</f>
        <v>COLEGIO ESTADUAL DE TEMPO INTEGRAL DE BARRA</v>
      </c>
      <c r="J39" s="193" t="s">
        <v>1978</v>
      </c>
      <c r="K39" s="56">
        <v>0</v>
      </c>
      <c r="L39" s="56">
        <v>0</v>
      </c>
      <c r="M39" s="56">
        <v>0</v>
      </c>
      <c r="N39" s="56">
        <v>0</v>
      </c>
      <c r="O39" s="56">
        <v>969</v>
      </c>
      <c r="P39" s="56">
        <v>921</v>
      </c>
      <c r="Q39" s="56">
        <v>171</v>
      </c>
      <c r="R39" s="56">
        <v>203</v>
      </c>
      <c r="S39" s="56">
        <v>141</v>
      </c>
      <c r="T39" s="56">
        <v>101</v>
      </c>
      <c r="U39" s="56">
        <v>0</v>
      </c>
      <c r="V39" s="56">
        <v>0</v>
      </c>
      <c r="W39" s="56">
        <v>0</v>
      </c>
      <c r="X39" s="56">
        <v>0</v>
      </c>
      <c r="Y39" s="56">
        <f t="shared" si="0"/>
        <v>0</v>
      </c>
      <c r="Z39" s="56">
        <f t="shared" si="0"/>
        <v>0</v>
      </c>
      <c r="AA39" s="68">
        <f t="shared" si="1"/>
        <v>1281</v>
      </c>
      <c r="AB39" s="68">
        <f t="shared" si="1"/>
        <v>1225</v>
      </c>
      <c r="AC39" s="68">
        <f t="shared" si="6"/>
        <v>1281</v>
      </c>
      <c r="AD39" s="68">
        <f t="shared" si="7"/>
        <v>1225</v>
      </c>
      <c r="AE39" s="68">
        <f>VLOOKUP(F39,[1]quantitativo_estudantes_turmas_!$D$6:$H$1043,5,0)</f>
        <v>35</v>
      </c>
      <c r="AF39" s="318">
        <f t="shared" si="2"/>
        <v>1</v>
      </c>
      <c r="AG39" s="248">
        <f t="shared" si="3"/>
        <v>47919.3</v>
      </c>
      <c r="AH39" s="194">
        <f t="shared" si="8"/>
        <v>47919.3</v>
      </c>
      <c r="AI39" s="70">
        <v>0</v>
      </c>
      <c r="AJ39" s="70">
        <f t="shared" si="4"/>
        <v>95838.6</v>
      </c>
      <c r="AK39" s="195">
        <v>20000</v>
      </c>
      <c r="AL39" s="337">
        <f t="shared" si="5"/>
        <v>23959.65</v>
      </c>
      <c r="AM39" s="56" t="str">
        <f>VLOOKUP(F39,'Plan atualizada aptas e desativ'!$C$4:$I$1457,7,0)</f>
        <v>APTA</v>
      </c>
      <c r="AN39" s="196">
        <f t="shared" si="9"/>
        <v>3959.6500000000015</v>
      </c>
      <c r="AO39" s="56" t="s">
        <v>557</v>
      </c>
      <c r="AP39" s="56" t="s">
        <v>560</v>
      </c>
      <c r="AQ39" s="56"/>
      <c r="AR39" s="56" t="s">
        <v>1918</v>
      </c>
      <c r="AS39" s="56" t="s">
        <v>449</v>
      </c>
      <c r="AT39" s="56"/>
      <c r="AU39" s="56"/>
      <c r="AV39" s="56"/>
      <c r="AW39" s="56"/>
      <c r="AX39" s="56"/>
      <c r="AY39" s="56" t="s">
        <v>449</v>
      </c>
      <c r="AZ39" s="56"/>
      <c r="BA39" s="56"/>
      <c r="BB39" s="323">
        <f>VLOOKUP($F39,'[2]1ª Parcela FAED Manutencao 2026'!$E$7:$K$1036,5,0)</f>
        <v>1281</v>
      </c>
      <c r="BC39" s="324">
        <f>VLOOKUP($F39,'[2]1ª Parcela FAED Manutencao 2026'!$E$7:$K$1036,7,0)</f>
        <v>23959.65</v>
      </c>
      <c r="BD39" s="335">
        <f t="shared" si="10"/>
        <v>-56</v>
      </c>
      <c r="BE39" s="330">
        <f t="shared" si="11"/>
        <v>0</v>
      </c>
    </row>
    <row r="40" spans="1:57" s="178" customFormat="1" ht="28.5" customHeight="1">
      <c r="A40" s="68">
        <v>34</v>
      </c>
      <c r="B40" s="56" t="s">
        <v>1884</v>
      </c>
      <c r="C40" s="56">
        <v>5400</v>
      </c>
      <c r="D40" s="57">
        <v>2</v>
      </c>
      <c r="E40" s="163" t="s">
        <v>26</v>
      </c>
      <c r="F40" s="56">
        <v>1179282</v>
      </c>
      <c r="G40" s="56">
        <v>9999999</v>
      </c>
      <c r="H40" s="61">
        <v>29461499</v>
      </c>
      <c r="I40" s="84" t="str">
        <f>VLOOKUP($F40,'[3]Sistema Escolar'!$C$3:$E$5000,3,0)</f>
        <v>CENT.REG.DE ENS.MEDIO COM INTERMEDIACAO TEC.- CEMIT DO VELHO CHICO</v>
      </c>
      <c r="J40" s="193" t="s">
        <v>464</v>
      </c>
      <c r="K40" s="56">
        <v>0</v>
      </c>
      <c r="L40" s="56">
        <v>0</v>
      </c>
      <c r="M40" s="56">
        <v>0</v>
      </c>
      <c r="N40" s="56">
        <v>0</v>
      </c>
      <c r="O40" s="56">
        <v>1650</v>
      </c>
      <c r="P40" s="56">
        <v>604</v>
      </c>
      <c r="Q40" s="56">
        <v>0</v>
      </c>
      <c r="R40" s="56">
        <v>0</v>
      </c>
      <c r="S40" s="56">
        <v>0</v>
      </c>
      <c r="T40" s="56">
        <v>0</v>
      </c>
      <c r="U40" s="56">
        <v>0</v>
      </c>
      <c r="V40" s="56">
        <v>0</v>
      </c>
      <c r="W40" s="56">
        <v>0</v>
      </c>
      <c r="X40" s="56">
        <v>0</v>
      </c>
      <c r="Y40" s="56">
        <f t="shared" si="0"/>
        <v>0</v>
      </c>
      <c r="Z40" s="56">
        <f t="shared" si="0"/>
        <v>0</v>
      </c>
      <c r="AA40" s="68">
        <f t="shared" si="1"/>
        <v>1650</v>
      </c>
      <c r="AB40" s="68">
        <f t="shared" si="1"/>
        <v>604</v>
      </c>
      <c r="AC40" s="68">
        <f t="shared" si="6"/>
        <v>1650</v>
      </c>
      <c r="AD40" s="68">
        <f t="shared" si="7"/>
        <v>604</v>
      </c>
      <c r="AE40" s="68">
        <f>VLOOKUP(F40,[1]quantitativo_estudantes_turmas_!$D$6:$H$1043,5,0)</f>
        <v>36</v>
      </c>
      <c r="AF40" s="318">
        <f t="shared" si="2"/>
        <v>1</v>
      </c>
      <c r="AG40" s="248">
        <f t="shared" si="3"/>
        <v>30774.46</v>
      </c>
      <c r="AH40" s="194">
        <f t="shared" si="8"/>
        <v>30774.46</v>
      </c>
      <c r="AI40" s="70">
        <v>0</v>
      </c>
      <c r="AJ40" s="70">
        <f t="shared" si="4"/>
        <v>61548.92</v>
      </c>
      <c r="AK40" s="195">
        <v>28000</v>
      </c>
      <c r="AL40" s="337">
        <f t="shared" si="5"/>
        <v>15387.23</v>
      </c>
      <c r="AM40" s="56" t="str">
        <f>VLOOKUP(F40,'Plan atualizada aptas e desativ'!$C$4:$I$1457,7,0)</f>
        <v>APTA</v>
      </c>
      <c r="AN40" s="196">
        <f t="shared" si="9"/>
        <v>-12612.77</v>
      </c>
      <c r="AO40" s="56" t="s">
        <v>561</v>
      </c>
      <c r="AP40" s="56" t="s">
        <v>562</v>
      </c>
      <c r="AQ40" s="56"/>
      <c r="AR40" s="56" t="s">
        <v>449</v>
      </c>
      <c r="AS40" s="56" t="s">
        <v>449</v>
      </c>
      <c r="AT40" s="56"/>
      <c r="AU40" s="56"/>
      <c r="AV40" s="56"/>
      <c r="AW40" s="56"/>
      <c r="AX40" s="56"/>
      <c r="AY40" s="56" t="s">
        <v>449</v>
      </c>
      <c r="AZ40" s="56"/>
      <c r="BA40" s="56"/>
      <c r="BB40" s="323">
        <f>VLOOKUP($F40,'[2]1ª Parcela FAED Manutencao 2026'!$E$7:$K$1036,5,0)</f>
        <v>1650</v>
      </c>
      <c r="BC40" s="324">
        <f>VLOOKUP($F40,'[2]1ª Parcela FAED Manutencao 2026'!$E$7:$K$1036,7,0)</f>
        <v>35903.53</v>
      </c>
      <c r="BD40" s="335">
        <f t="shared" si="10"/>
        <v>-1046</v>
      </c>
      <c r="BE40" s="328">
        <f t="shared" si="11"/>
        <v>-20516.3</v>
      </c>
    </row>
    <row r="41" spans="1:57" s="178" customFormat="1" ht="28.5" customHeight="1">
      <c r="A41" s="68">
        <v>35</v>
      </c>
      <c r="B41" s="56" t="s">
        <v>1884</v>
      </c>
      <c r="C41" s="56">
        <v>5400</v>
      </c>
      <c r="D41" s="57">
        <v>2</v>
      </c>
      <c r="E41" s="163" t="s">
        <v>26</v>
      </c>
      <c r="F41" s="56">
        <v>1179704</v>
      </c>
      <c r="G41" s="56">
        <v>9999999</v>
      </c>
      <c r="H41" s="61">
        <v>29481325</v>
      </c>
      <c r="I41" s="84" t="str">
        <f>VLOOKUP($F41,'[3]Sistema Escolar'!$C$3:$E$5000,3,0)</f>
        <v>COLEGIO DA POLICIA MILITAR - CPM BOM JESUS DA LAPA</v>
      </c>
      <c r="J41" s="193" t="s">
        <v>1859</v>
      </c>
      <c r="K41" s="56">
        <v>414</v>
      </c>
      <c r="L41" s="56">
        <v>378</v>
      </c>
      <c r="M41" s="56">
        <v>0</v>
      </c>
      <c r="N41" s="56">
        <v>0</v>
      </c>
      <c r="O41" s="56">
        <v>340</v>
      </c>
      <c r="P41" s="56">
        <v>378</v>
      </c>
      <c r="Q41" s="56">
        <v>0</v>
      </c>
      <c r="R41" s="56">
        <v>0</v>
      </c>
      <c r="S41" s="56">
        <v>0</v>
      </c>
      <c r="T41" s="56">
        <v>0</v>
      </c>
      <c r="U41" s="56">
        <v>0</v>
      </c>
      <c r="V41" s="56">
        <v>0</v>
      </c>
      <c r="W41" s="56">
        <v>0</v>
      </c>
      <c r="X41" s="56">
        <v>36</v>
      </c>
      <c r="Y41" s="56">
        <f t="shared" si="0"/>
        <v>414</v>
      </c>
      <c r="Z41" s="56">
        <f t="shared" si="0"/>
        <v>378</v>
      </c>
      <c r="AA41" s="68">
        <f t="shared" si="1"/>
        <v>340</v>
      </c>
      <c r="AB41" s="68">
        <f t="shared" si="1"/>
        <v>378</v>
      </c>
      <c r="AC41" s="68">
        <f t="shared" si="6"/>
        <v>754</v>
      </c>
      <c r="AD41" s="68">
        <f t="shared" si="7"/>
        <v>792</v>
      </c>
      <c r="AE41" s="68">
        <f>VLOOKUP(F41,[1]quantitativo_estudantes_turmas_!$D$6:$H$1043,5,0)</f>
        <v>26</v>
      </c>
      <c r="AF41" s="318">
        <f t="shared" si="2"/>
        <v>0.47727272727272729</v>
      </c>
      <c r="AG41" s="248">
        <f t="shared" si="3"/>
        <v>41032.61</v>
      </c>
      <c r="AH41" s="194" t="str">
        <f t="shared" si="8"/>
        <v>0,00</v>
      </c>
      <c r="AI41" s="70">
        <v>0</v>
      </c>
      <c r="AJ41" s="70">
        <f t="shared" si="4"/>
        <v>41032.61</v>
      </c>
      <c r="AK41" s="195">
        <v>8000</v>
      </c>
      <c r="AL41" s="337">
        <f t="shared" si="5"/>
        <v>10258.1525</v>
      </c>
      <c r="AM41" s="56" t="str">
        <f>VLOOKUP(F41,'Plan atualizada aptas e desativ'!$C$4:$I$1457,7,0)</f>
        <v>APTA</v>
      </c>
      <c r="AN41" s="196">
        <f t="shared" si="9"/>
        <v>2258.1525000000001</v>
      </c>
      <c r="AO41" s="56" t="s">
        <v>561</v>
      </c>
      <c r="AP41" s="56" t="s">
        <v>567</v>
      </c>
      <c r="AQ41" s="56"/>
      <c r="AR41" s="56" t="s">
        <v>449</v>
      </c>
      <c r="AS41" s="56" t="s">
        <v>449</v>
      </c>
      <c r="AT41" s="56"/>
      <c r="AU41" s="56"/>
      <c r="AV41" s="56"/>
      <c r="AW41" s="56"/>
      <c r="AX41" s="56"/>
      <c r="AY41" s="56" t="s">
        <v>449</v>
      </c>
      <c r="AZ41" s="56"/>
      <c r="BA41" s="56"/>
      <c r="BB41" s="323">
        <f>VLOOKUP($F41,'[2]1ª Parcela FAED Manutencao 2026'!$E$7:$K$1036,5,0)</f>
        <v>754</v>
      </c>
      <c r="BC41" s="324">
        <f>VLOOKUP($F41,'[2]1ª Parcela FAED Manutencao 2026'!$E$7:$K$1036,7,0)</f>
        <v>10258.1525</v>
      </c>
      <c r="BD41" s="336">
        <f t="shared" si="10"/>
        <v>38</v>
      </c>
      <c r="BE41" s="330">
        <f t="shared" si="11"/>
        <v>0</v>
      </c>
    </row>
    <row r="42" spans="1:57" s="87" customFormat="1" ht="28.5" customHeight="1">
      <c r="A42" s="68">
        <v>36</v>
      </c>
      <c r="B42" s="56" t="s">
        <v>1884</v>
      </c>
      <c r="C42" s="56">
        <v>5400</v>
      </c>
      <c r="D42" s="57">
        <v>2</v>
      </c>
      <c r="E42" s="163" t="s">
        <v>26</v>
      </c>
      <c r="F42" s="56">
        <v>1178018</v>
      </c>
      <c r="G42" s="56">
        <v>1103393</v>
      </c>
      <c r="H42" s="61">
        <v>29427940</v>
      </c>
      <c r="I42" s="84" t="str">
        <f>VLOOKUP($F42,'[3]Sistema Escolar'!$C$3:$E$5000,3,0)</f>
        <v>COLEGIO ESTADUAL DO CAMPO PROJETO FORMOSO</v>
      </c>
      <c r="J42" s="193" t="s">
        <v>1913</v>
      </c>
      <c r="K42" s="56">
        <v>0</v>
      </c>
      <c r="L42" s="56">
        <v>0</v>
      </c>
      <c r="M42" s="56">
        <v>0</v>
      </c>
      <c r="N42" s="56">
        <v>0</v>
      </c>
      <c r="O42" s="56">
        <v>138</v>
      </c>
      <c r="P42" s="56">
        <v>104</v>
      </c>
      <c r="Q42" s="56">
        <v>0</v>
      </c>
      <c r="R42" s="56">
        <v>0</v>
      </c>
      <c r="S42" s="56">
        <v>95</v>
      </c>
      <c r="T42" s="56">
        <v>40</v>
      </c>
      <c r="U42" s="56">
        <v>0</v>
      </c>
      <c r="V42" s="56">
        <v>0</v>
      </c>
      <c r="W42" s="56">
        <v>0</v>
      </c>
      <c r="X42" s="56">
        <v>0</v>
      </c>
      <c r="Y42" s="56">
        <f t="shared" si="0"/>
        <v>0</v>
      </c>
      <c r="Z42" s="56">
        <f t="shared" si="0"/>
        <v>0</v>
      </c>
      <c r="AA42" s="68">
        <f t="shared" si="1"/>
        <v>233</v>
      </c>
      <c r="AB42" s="68">
        <f t="shared" si="1"/>
        <v>144</v>
      </c>
      <c r="AC42" s="68">
        <f t="shared" si="6"/>
        <v>233</v>
      </c>
      <c r="AD42" s="68">
        <f t="shared" si="7"/>
        <v>144</v>
      </c>
      <c r="AE42" s="68">
        <f>VLOOKUP(F42,[1]quantitativo_estudantes_turmas_!$D$6:$H$1043,5,0)</f>
        <v>9</v>
      </c>
      <c r="AF42" s="318">
        <f t="shared" si="2"/>
        <v>1</v>
      </c>
      <c r="AG42" s="248">
        <f t="shared" si="3"/>
        <v>20516.3</v>
      </c>
      <c r="AH42" s="194">
        <f t="shared" si="8"/>
        <v>20516.3</v>
      </c>
      <c r="AI42" s="70">
        <v>0</v>
      </c>
      <c r="AJ42" s="70">
        <f t="shared" si="4"/>
        <v>41032.6</v>
      </c>
      <c r="AK42" s="195">
        <v>8000</v>
      </c>
      <c r="AL42" s="337">
        <f t="shared" si="5"/>
        <v>10258.15</v>
      </c>
      <c r="AM42" s="56" t="str">
        <f>VLOOKUP(F42,'Plan atualizada aptas e desativ'!$C$4:$I$1457,7,0)</f>
        <v>APTA</v>
      </c>
      <c r="AN42" s="196">
        <f t="shared" si="9"/>
        <v>2258.1499999999996</v>
      </c>
      <c r="AO42" s="56" t="s">
        <v>561</v>
      </c>
      <c r="AP42" s="56" t="s">
        <v>565</v>
      </c>
      <c r="AQ42" s="56"/>
      <c r="AR42" s="56" t="s">
        <v>449</v>
      </c>
      <c r="AS42" s="56" t="s">
        <v>449</v>
      </c>
      <c r="AT42" s="56"/>
      <c r="AU42" s="56"/>
      <c r="AV42" s="56"/>
      <c r="AW42" s="56"/>
      <c r="AX42" s="56"/>
      <c r="AY42" s="56" t="s">
        <v>449</v>
      </c>
      <c r="AZ42" s="56"/>
      <c r="BA42" s="56"/>
      <c r="BB42" s="323">
        <f>VLOOKUP($F42,'[2]1ª Parcela FAED Manutencao 2026'!$E$7:$K$1036,5,0)</f>
        <v>233</v>
      </c>
      <c r="BC42" s="324">
        <f>VLOOKUP($F42,'[2]1ª Parcela FAED Manutencao 2026'!$E$7:$K$1036,7,0)</f>
        <v>10258.15</v>
      </c>
      <c r="BD42" s="335">
        <f t="shared" si="10"/>
        <v>-89</v>
      </c>
      <c r="BE42" s="330">
        <f t="shared" si="11"/>
        <v>0</v>
      </c>
    </row>
    <row r="43" spans="1:57" s="87" customFormat="1" ht="28.5" customHeight="1">
      <c r="A43" s="68">
        <v>37</v>
      </c>
      <c r="B43" s="56" t="s">
        <v>1884</v>
      </c>
      <c r="C43" s="56">
        <v>5400</v>
      </c>
      <c r="D43" s="57">
        <v>2</v>
      </c>
      <c r="E43" s="163" t="s">
        <v>26</v>
      </c>
      <c r="F43" s="56">
        <v>1179668</v>
      </c>
      <c r="G43" s="56">
        <v>9999999</v>
      </c>
      <c r="H43" s="61">
        <v>29474892</v>
      </c>
      <c r="I43" s="84" t="str">
        <f>VLOOKUP($F43,'[3]Sistema Escolar'!$C$3:$E$5000,3,0)</f>
        <v>COLEGIO ESTADUAL SOLDADO EVERTON OLIVEIRA DE SANTANA</v>
      </c>
      <c r="J43" s="193" t="s">
        <v>1912</v>
      </c>
      <c r="K43" s="56">
        <v>0</v>
      </c>
      <c r="L43" s="56">
        <v>0</v>
      </c>
      <c r="M43" s="56">
        <v>0</v>
      </c>
      <c r="N43" s="56">
        <v>0</v>
      </c>
      <c r="O43" s="56">
        <v>97</v>
      </c>
      <c r="P43" s="56">
        <v>119</v>
      </c>
      <c r="Q43" s="56">
        <v>0</v>
      </c>
      <c r="R43" s="56">
        <v>0</v>
      </c>
      <c r="S43" s="56">
        <v>210</v>
      </c>
      <c r="T43" s="56">
        <v>65</v>
      </c>
      <c r="U43" s="56">
        <v>0</v>
      </c>
      <c r="V43" s="56">
        <v>0</v>
      </c>
      <c r="W43" s="56">
        <v>0</v>
      </c>
      <c r="X43" s="56">
        <v>0</v>
      </c>
      <c r="Y43" s="56">
        <f t="shared" si="0"/>
        <v>0</v>
      </c>
      <c r="Z43" s="56">
        <f t="shared" si="0"/>
        <v>0</v>
      </c>
      <c r="AA43" s="68">
        <f t="shared" si="1"/>
        <v>307</v>
      </c>
      <c r="AB43" s="68">
        <f t="shared" si="1"/>
        <v>184</v>
      </c>
      <c r="AC43" s="68">
        <f t="shared" si="6"/>
        <v>307</v>
      </c>
      <c r="AD43" s="68">
        <f t="shared" si="7"/>
        <v>184</v>
      </c>
      <c r="AE43" s="68">
        <f>VLOOKUP(F43,[1]quantitativo_estudantes_turmas_!$D$6:$H$1043,5,0)</f>
        <v>11</v>
      </c>
      <c r="AF43" s="318">
        <f t="shared" si="2"/>
        <v>1</v>
      </c>
      <c r="AG43" s="248">
        <f t="shared" si="3"/>
        <v>20516.3</v>
      </c>
      <c r="AH43" s="194">
        <f t="shared" si="8"/>
        <v>20516.3</v>
      </c>
      <c r="AI43" s="70">
        <v>0</v>
      </c>
      <c r="AJ43" s="70">
        <f t="shared" si="4"/>
        <v>41032.6</v>
      </c>
      <c r="AK43" s="195">
        <v>10000</v>
      </c>
      <c r="AL43" s="337">
        <f t="shared" si="5"/>
        <v>10258.15</v>
      </c>
      <c r="AM43" s="56" t="str">
        <f>VLOOKUP(F43,'Plan atualizada aptas e desativ'!$C$4:$I$1457,7,0)</f>
        <v>APTA</v>
      </c>
      <c r="AN43" s="196">
        <f t="shared" si="9"/>
        <v>258.14999999999964</v>
      </c>
      <c r="AO43" s="56" t="s">
        <v>561</v>
      </c>
      <c r="AP43" s="56" t="s">
        <v>563</v>
      </c>
      <c r="AQ43" s="56"/>
      <c r="AR43" s="56" t="s">
        <v>449</v>
      </c>
      <c r="AS43" s="56" t="s">
        <v>449</v>
      </c>
      <c r="AT43" s="56"/>
      <c r="AU43" s="56"/>
      <c r="AV43" s="56"/>
      <c r="AW43" s="56"/>
      <c r="AX43" s="56"/>
      <c r="AY43" s="56" t="s">
        <v>449</v>
      </c>
      <c r="AZ43" s="56"/>
      <c r="BA43" s="56"/>
      <c r="BB43" s="323">
        <f>VLOOKUP($F43,'[2]1ª Parcela FAED Manutencao 2026'!$E$7:$K$1036,5,0)</f>
        <v>307</v>
      </c>
      <c r="BC43" s="324">
        <f>VLOOKUP($F43,'[2]1ª Parcela FAED Manutencao 2026'!$E$7:$K$1036,7,0)</f>
        <v>12822.69</v>
      </c>
      <c r="BD43" s="335">
        <f t="shared" si="10"/>
        <v>-123</v>
      </c>
      <c r="BE43" s="328">
        <f t="shared" si="11"/>
        <v>-2564.5400000000009</v>
      </c>
    </row>
    <row r="44" spans="1:57" s="178" customFormat="1" ht="28.5" customHeight="1">
      <c r="A44" s="68">
        <v>38</v>
      </c>
      <c r="B44" s="56" t="s">
        <v>1884</v>
      </c>
      <c r="C44" s="56">
        <v>5400</v>
      </c>
      <c r="D44" s="57">
        <v>2</v>
      </c>
      <c r="E44" s="163" t="s">
        <v>26</v>
      </c>
      <c r="F44" s="56">
        <v>1131720</v>
      </c>
      <c r="G44" s="56">
        <v>1103387</v>
      </c>
      <c r="H44" s="61">
        <v>29043085</v>
      </c>
      <c r="I44" s="84" t="str">
        <f>VLOOKUP($F44,'[3]Sistema Escolar'!$C$3:$E$5000,3,0)</f>
        <v>COLEGIO ESTADUAL MONSENHOR TURIBIO VILANOVA</v>
      </c>
      <c r="J44" s="193" t="s">
        <v>2051</v>
      </c>
      <c r="K44" s="56">
        <v>0</v>
      </c>
      <c r="L44" s="56">
        <v>0</v>
      </c>
      <c r="M44" s="56">
        <v>0</v>
      </c>
      <c r="N44" s="56">
        <v>0</v>
      </c>
      <c r="O44" s="56">
        <v>850</v>
      </c>
      <c r="P44" s="56">
        <v>529</v>
      </c>
      <c r="Q44" s="56">
        <v>284</v>
      </c>
      <c r="R44" s="56">
        <v>134</v>
      </c>
      <c r="S44" s="56">
        <v>440</v>
      </c>
      <c r="T44" s="56">
        <v>317</v>
      </c>
      <c r="U44" s="56">
        <v>0</v>
      </c>
      <c r="V44" s="56">
        <v>0</v>
      </c>
      <c r="W44" s="56">
        <v>0</v>
      </c>
      <c r="X44" s="56">
        <v>0</v>
      </c>
      <c r="Y44" s="56">
        <f t="shared" si="0"/>
        <v>0</v>
      </c>
      <c r="Z44" s="56">
        <f t="shared" si="0"/>
        <v>0</v>
      </c>
      <c r="AA44" s="68">
        <f t="shared" si="1"/>
        <v>1574</v>
      </c>
      <c r="AB44" s="68">
        <f t="shared" si="1"/>
        <v>980</v>
      </c>
      <c r="AC44" s="68">
        <f t="shared" si="6"/>
        <v>1574</v>
      </c>
      <c r="AD44" s="68">
        <f t="shared" si="7"/>
        <v>980</v>
      </c>
      <c r="AE44" s="68">
        <f>VLOOKUP(F44,[1]quantitativo_estudantes_turmas_!$D$6:$H$1043,5,0)</f>
        <v>34</v>
      </c>
      <c r="AF44" s="318">
        <f t="shared" si="2"/>
        <v>1</v>
      </c>
      <c r="AG44" s="248">
        <f t="shared" si="3"/>
        <v>41032.61</v>
      </c>
      <c r="AH44" s="194">
        <f t="shared" si="8"/>
        <v>41032.61</v>
      </c>
      <c r="AI44" s="70">
        <v>0</v>
      </c>
      <c r="AJ44" s="70">
        <f t="shared" si="4"/>
        <v>82065.22</v>
      </c>
      <c r="AK44" s="195">
        <v>28000</v>
      </c>
      <c r="AL44" s="337">
        <f t="shared" si="5"/>
        <v>20516.305</v>
      </c>
      <c r="AM44" s="56" t="str">
        <f>VLOOKUP(F44,'Plan atualizada aptas e desativ'!$C$4:$I$1457,7,0)</f>
        <v>APTA</v>
      </c>
      <c r="AN44" s="196">
        <f t="shared" si="9"/>
        <v>-7483.6949999999997</v>
      </c>
      <c r="AO44" s="56" t="s">
        <v>561</v>
      </c>
      <c r="AP44" s="56" t="s">
        <v>564</v>
      </c>
      <c r="AQ44" s="56"/>
      <c r="AR44" s="56" t="s">
        <v>1918</v>
      </c>
      <c r="AS44" s="56" t="s">
        <v>449</v>
      </c>
      <c r="AT44" s="56"/>
      <c r="AU44" s="56"/>
      <c r="AV44" s="56"/>
      <c r="AW44" s="56"/>
      <c r="AX44" s="56"/>
      <c r="AY44" s="56" t="s">
        <v>449</v>
      </c>
      <c r="AZ44" s="56"/>
      <c r="BA44" s="56"/>
      <c r="BB44" s="323">
        <f>VLOOKUP($F44,'[2]1ª Parcela FAED Manutencao 2026'!$E$7:$K$1036,5,0)</f>
        <v>1574</v>
      </c>
      <c r="BC44" s="324">
        <f>VLOOKUP($F44,'[2]1ª Parcela FAED Manutencao 2026'!$E$7:$K$1036,7,0)</f>
        <v>35903.53</v>
      </c>
      <c r="BD44" s="335">
        <f t="shared" si="10"/>
        <v>-594</v>
      </c>
      <c r="BE44" s="328">
        <f t="shared" si="11"/>
        <v>-15387.224999999999</v>
      </c>
    </row>
    <row r="45" spans="1:57" s="178" customFormat="1" ht="28.5" customHeight="1">
      <c r="A45" s="68">
        <v>39</v>
      </c>
      <c r="B45" s="56" t="s">
        <v>1884</v>
      </c>
      <c r="C45" s="56">
        <v>5400</v>
      </c>
      <c r="D45" s="57">
        <v>2</v>
      </c>
      <c r="E45" s="163" t="s">
        <v>26</v>
      </c>
      <c r="F45" s="56">
        <v>1176437</v>
      </c>
      <c r="G45" s="56">
        <v>1103391</v>
      </c>
      <c r="H45" s="61">
        <v>29385334</v>
      </c>
      <c r="I45" s="84" t="str">
        <f>VLOOKUP($F45,'[3]Sistema Escolar'!$C$3:$E$5000,3,0)</f>
        <v>COLEGIO ESTADUAL SAO VICENTE DE PAULO</v>
      </c>
      <c r="J45" s="193" t="s">
        <v>1978</v>
      </c>
      <c r="K45" s="56">
        <v>0</v>
      </c>
      <c r="L45" s="56">
        <v>0</v>
      </c>
      <c r="M45" s="56">
        <v>0</v>
      </c>
      <c r="N45" s="56">
        <v>0</v>
      </c>
      <c r="O45" s="56">
        <v>871</v>
      </c>
      <c r="P45" s="56">
        <v>699</v>
      </c>
      <c r="Q45" s="56">
        <v>25</v>
      </c>
      <c r="R45" s="56">
        <v>72</v>
      </c>
      <c r="S45" s="56">
        <v>238</v>
      </c>
      <c r="T45" s="56">
        <v>245</v>
      </c>
      <c r="U45" s="56">
        <v>0</v>
      </c>
      <c r="V45" s="56">
        <v>0</v>
      </c>
      <c r="W45" s="56">
        <v>0</v>
      </c>
      <c r="X45" s="56">
        <v>0</v>
      </c>
      <c r="Y45" s="56">
        <f t="shared" si="0"/>
        <v>0</v>
      </c>
      <c r="Z45" s="56">
        <f t="shared" si="0"/>
        <v>0</v>
      </c>
      <c r="AA45" s="68">
        <f t="shared" si="1"/>
        <v>1134</v>
      </c>
      <c r="AB45" s="68">
        <f t="shared" si="1"/>
        <v>1016</v>
      </c>
      <c r="AC45" s="68">
        <f t="shared" si="6"/>
        <v>1134</v>
      </c>
      <c r="AD45" s="68">
        <f t="shared" si="7"/>
        <v>1016</v>
      </c>
      <c r="AE45" s="68">
        <f>VLOOKUP(F45,[1]quantitativo_estudantes_turmas_!$D$6:$H$1043,5,0)</f>
        <v>33</v>
      </c>
      <c r="AF45" s="318">
        <f t="shared" si="2"/>
        <v>1</v>
      </c>
      <c r="AG45" s="248">
        <f t="shared" si="3"/>
        <v>47919.3</v>
      </c>
      <c r="AH45" s="194">
        <f t="shared" si="8"/>
        <v>47919.3</v>
      </c>
      <c r="AI45" s="70">
        <v>0</v>
      </c>
      <c r="AJ45" s="70">
        <f t="shared" si="4"/>
        <v>95838.6</v>
      </c>
      <c r="AK45" s="195">
        <v>20000</v>
      </c>
      <c r="AL45" s="337">
        <f t="shared" si="5"/>
        <v>23959.65</v>
      </c>
      <c r="AM45" s="56" t="str">
        <f>VLOOKUP(F45,'Plan atualizada aptas e desativ'!$C$4:$I$1457,7,0)</f>
        <v>APTA</v>
      </c>
      <c r="AN45" s="196">
        <f t="shared" si="9"/>
        <v>3959.6500000000015</v>
      </c>
      <c r="AO45" s="56" t="s">
        <v>561</v>
      </c>
      <c r="AP45" s="56" t="s">
        <v>566</v>
      </c>
      <c r="AQ45" s="56"/>
      <c r="AR45" s="56" t="s">
        <v>1918</v>
      </c>
      <c r="AS45" s="56" t="s">
        <v>449</v>
      </c>
      <c r="AT45" s="56"/>
      <c r="AU45" s="56"/>
      <c r="AV45" s="56"/>
      <c r="AW45" s="56"/>
      <c r="AX45" s="56"/>
      <c r="AY45" s="56" t="s">
        <v>449</v>
      </c>
      <c r="AZ45" s="56"/>
      <c r="BA45" s="56"/>
      <c r="BB45" s="323">
        <f>VLOOKUP($F45,'[2]1ª Parcela FAED Manutencao 2026'!$E$7:$K$1036,5,0)</f>
        <v>1134</v>
      </c>
      <c r="BC45" s="324">
        <f>VLOOKUP($F45,'[2]1ª Parcela FAED Manutencao 2026'!$E$7:$K$1036,7,0)</f>
        <v>23959.65</v>
      </c>
      <c r="BD45" s="335">
        <f t="shared" si="10"/>
        <v>-118</v>
      </c>
      <c r="BE45" s="330">
        <f t="shared" si="11"/>
        <v>0</v>
      </c>
    </row>
    <row r="46" spans="1:57" s="87" customFormat="1" ht="28.5" customHeight="1">
      <c r="A46" s="68">
        <v>40</v>
      </c>
      <c r="B46" s="56" t="s">
        <v>1884</v>
      </c>
      <c r="C46" s="56">
        <v>5400</v>
      </c>
      <c r="D46" s="57">
        <v>2</v>
      </c>
      <c r="E46" s="163" t="s">
        <v>4449</v>
      </c>
      <c r="F46" s="56">
        <v>1127456</v>
      </c>
      <c r="G46" s="56">
        <v>1103060</v>
      </c>
      <c r="H46" s="61">
        <v>29205000</v>
      </c>
      <c r="I46" s="84" t="str">
        <f>VLOOKUP($F46,'[3]Sistema Escolar'!$C$3:$E$5000,3,0)</f>
        <v>COLEGIO ESTADUAL PAPA JOAO PAULO I</v>
      </c>
      <c r="J46" s="193" t="s">
        <v>1978</v>
      </c>
      <c r="K46" s="56">
        <v>0</v>
      </c>
      <c r="L46" s="56">
        <v>0</v>
      </c>
      <c r="M46" s="56">
        <v>0</v>
      </c>
      <c r="N46" s="56">
        <v>0</v>
      </c>
      <c r="O46" s="56">
        <v>89</v>
      </c>
      <c r="P46" s="56">
        <v>167</v>
      </c>
      <c r="Q46" s="56">
        <v>51</v>
      </c>
      <c r="R46" s="56">
        <v>71</v>
      </c>
      <c r="S46" s="56">
        <v>77</v>
      </c>
      <c r="T46" s="56">
        <v>32</v>
      </c>
      <c r="U46" s="56">
        <v>0</v>
      </c>
      <c r="V46" s="56">
        <v>0</v>
      </c>
      <c r="W46" s="56">
        <v>0</v>
      </c>
      <c r="X46" s="56">
        <v>0</v>
      </c>
      <c r="Y46" s="56">
        <f t="shared" si="0"/>
        <v>0</v>
      </c>
      <c r="Z46" s="56">
        <f t="shared" si="0"/>
        <v>0</v>
      </c>
      <c r="AA46" s="68">
        <f t="shared" si="1"/>
        <v>217</v>
      </c>
      <c r="AB46" s="68">
        <f t="shared" si="1"/>
        <v>270</v>
      </c>
      <c r="AC46" s="68">
        <f t="shared" si="6"/>
        <v>217</v>
      </c>
      <c r="AD46" s="68">
        <f t="shared" si="7"/>
        <v>270</v>
      </c>
      <c r="AE46" s="68">
        <f>VLOOKUP(F46,[1]quantitativo_estudantes_turmas_!$D$6:$H$1043,5,0)</f>
        <v>12</v>
      </c>
      <c r="AF46" s="318">
        <f t="shared" si="2"/>
        <v>1</v>
      </c>
      <c r="AG46" s="248">
        <f t="shared" si="3"/>
        <v>25645.38</v>
      </c>
      <c r="AH46" s="194">
        <f t="shared" si="8"/>
        <v>25645.38</v>
      </c>
      <c r="AI46" s="70">
        <v>0</v>
      </c>
      <c r="AJ46" s="70">
        <f t="shared" si="4"/>
        <v>51290.76</v>
      </c>
      <c r="AK46" s="195">
        <v>8000</v>
      </c>
      <c r="AL46" s="337">
        <f t="shared" si="5"/>
        <v>12822.69</v>
      </c>
      <c r="AM46" s="56" t="str">
        <f>VLOOKUP(F46,'Plan atualizada aptas e desativ'!$C$4:$I$1457,7,0)</f>
        <v>APTA</v>
      </c>
      <c r="AN46" s="196">
        <f t="shared" si="9"/>
        <v>4822.6900000000005</v>
      </c>
      <c r="AO46" s="56" t="s">
        <v>534</v>
      </c>
      <c r="AP46" s="56" t="s">
        <v>568</v>
      </c>
      <c r="AQ46" s="56"/>
      <c r="AR46" s="56" t="s">
        <v>1918</v>
      </c>
      <c r="AS46" s="56" t="s">
        <v>449</v>
      </c>
      <c r="AT46" s="56"/>
      <c r="AU46" s="56"/>
      <c r="AV46" s="56"/>
      <c r="AW46" s="56"/>
      <c r="AX46" s="56"/>
      <c r="AY46" s="56" t="s">
        <v>449</v>
      </c>
      <c r="AZ46" s="56"/>
      <c r="BA46" s="56"/>
      <c r="BB46" s="323">
        <f>VLOOKUP($F46,'[2]1ª Parcela FAED Manutencao 2026'!$E$7:$K$1036,5,0)</f>
        <v>217</v>
      </c>
      <c r="BC46" s="324">
        <f>VLOOKUP($F46,'[2]1ª Parcela FAED Manutencao 2026'!$E$7:$K$1036,7,0)</f>
        <v>10258.15</v>
      </c>
      <c r="BD46" s="336">
        <f t="shared" si="10"/>
        <v>53</v>
      </c>
      <c r="BE46" s="331">
        <f t="shared" si="11"/>
        <v>2564.5400000000009</v>
      </c>
    </row>
    <row r="47" spans="1:57" s="87" customFormat="1" ht="28.5" customHeight="1">
      <c r="A47" s="68">
        <v>41</v>
      </c>
      <c r="B47" s="56" t="s">
        <v>1884</v>
      </c>
      <c r="C47" s="56">
        <v>5400</v>
      </c>
      <c r="D47" s="57">
        <v>2</v>
      </c>
      <c r="E47" s="163" t="s">
        <v>4449</v>
      </c>
      <c r="F47" s="56">
        <v>1179813</v>
      </c>
      <c r="G47" s="56">
        <v>9999999</v>
      </c>
      <c r="H47" s="61">
        <v>29489466</v>
      </c>
      <c r="I47" s="84" t="str">
        <f>VLOOKUP($F47,'[3]Sistema Escolar'!$C$3:$E$5000,3,0)</f>
        <v>COLEGIO ESTADUAL DO CAMPO RITA DE OLIVEIRA BARAUNA</v>
      </c>
      <c r="J47" s="193" t="s">
        <v>1913</v>
      </c>
      <c r="K47" s="56">
        <v>0</v>
      </c>
      <c r="L47" s="56">
        <v>0</v>
      </c>
      <c r="M47" s="56">
        <v>0</v>
      </c>
      <c r="N47" s="56">
        <v>0</v>
      </c>
      <c r="O47" s="56">
        <v>134</v>
      </c>
      <c r="P47" s="56">
        <v>148</v>
      </c>
      <c r="Q47" s="56">
        <v>0</v>
      </c>
      <c r="R47" s="56">
        <v>0</v>
      </c>
      <c r="S47" s="56">
        <v>0</v>
      </c>
      <c r="T47" s="56">
        <v>4</v>
      </c>
      <c r="U47" s="56">
        <v>0</v>
      </c>
      <c r="V47" s="56">
        <v>0</v>
      </c>
      <c r="W47" s="56">
        <v>0</v>
      </c>
      <c r="X47" s="56">
        <v>0</v>
      </c>
      <c r="Y47" s="56">
        <f t="shared" si="0"/>
        <v>0</v>
      </c>
      <c r="Z47" s="56">
        <f t="shared" si="0"/>
        <v>0</v>
      </c>
      <c r="AA47" s="68">
        <f t="shared" si="1"/>
        <v>134</v>
      </c>
      <c r="AB47" s="68">
        <f t="shared" si="1"/>
        <v>152</v>
      </c>
      <c r="AC47" s="68">
        <f t="shared" si="6"/>
        <v>134</v>
      </c>
      <c r="AD47" s="68">
        <f t="shared" si="7"/>
        <v>152</v>
      </c>
      <c r="AE47" s="68">
        <f>VLOOKUP(F47,[1]quantitativo_estudantes_turmas_!$D$6:$H$1043,5,0)</f>
        <v>7</v>
      </c>
      <c r="AF47" s="318">
        <f t="shared" si="2"/>
        <v>1</v>
      </c>
      <c r="AG47" s="248">
        <f t="shared" si="3"/>
        <v>20516.3</v>
      </c>
      <c r="AH47" s="194">
        <f t="shared" si="8"/>
        <v>20516.3</v>
      </c>
      <c r="AI47" s="70">
        <v>0</v>
      </c>
      <c r="AJ47" s="70">
        <f t="shared" si="4"/>
        <v>41032.6</v>
      </c>
      <c r="AK47" s="195">
        <v>8000</v>
      </c>
      <c r="AL47" s="337">
        <f t="shared" si="5"/>
        <v>10258.15</v>
      </c>
      <c r="AM47" s="56" t="str">
        <f>VLOOKUP(F47,'Plan atualizada aptas e desativ'!$C$4:$I$1457,7,0)</f>
        <v>APTA</v>
      </c>
      <c r="AN47" s="196">
        <f t="shared" si="9"/>
        <v>2258.1499999999996</v>
      </c>
      <c r="AO47" s="56" t="s">
        <v>2039</v>
      </c>
      <c r="AP47" s="56" t="s">
        <v>2039</v>
      </c>
      <c r="AQ47" s="56" t="s">
        <v>2020</v>
      </c>
      <c r="AR47" s="56" t="s">
        <v>449</v>
      </c>
      <c r="AS47" s="56" t="s">
        <v>449</v>
      </c>
      <c r="AT47" s="56" t="s">
        <v>449</v>
      </c>
      <c r="AU47" s="56" t="s">
        <v>449</v>
      </c>
      <c r="AV47" s="56" t="s">
        <v>449</v>
      </c>
      <c r="AW47" s="56" t="s">
        <v>449</v>
      </c>
      <c r="AX47" s="56" t="s">
        <v>449</v>
      </c>
      <c r="AY47" s="56" t="s">
        <v>449</v>
      </c>
      <c r="AZ47" s="56" t="s">
        <v>449</v>
      </c>
      <c r="BA47" s="56" t="s">
        <v>449</v>
      </c>
      <c r="BB47" s="323">
        <f>VLOOKUP($F47,'[2]1ª Parcela FAED Manutencao 2026'!$E$7:$K$1036,5,0)</f>
        <v>134</v>
      </c>
      <c r="BC47" s="324">
        <f>VLOOKUP($F47,'[2]1ª Parcela FAED Manutencao 2026'!$E$7:$K$1036,7,0)</f>
        <v>10258.15</v>
      </c>
      <c r="BD47" s="336">
        <f t="shared" si="10"/>
        <v>18</v>
      </c>
      <c r="BE47" s="330">
        <f t="shared" si="11"/>
        <v>0</v>
      </c>
    </row>
    <row r="48" spans="1:57" s="178" customFormat="1" ht="28.5" customHeight="1">
      <c r="A48" s="68">
        <v>42</v>
      </c>
      <c r="B48" s="56" t="s">
        <v>1884</v>
      </c>
      <c r="C48" s="56">
        <v>5400</v>
      </c>
      <c r="D48" s="57">
        <v>2</v>
      </c>
      <c r="E48" s="163" t="s">
        <v>28</v>
      </c>
      <c r="F48" s="56">
        <v>1128762</v>
      </c>
      <c r="G48" s="56">
        <v>1103712</v>
      </c>
      <c r="H48" s="61">
        <v>29044570</v>
      </c>
      <c r="I48" s="84" t="str">
        <f>VLOOKUP($F48,'[3]Sistema Escolar'!$C$3:$E$5000,3,0)</f>
        <v>COLEGIO ESTADUAL DE TEMPO INTEGRAL VELHO CHICO</v>
      </c>
      <c r="J48" s="193" t="s">
        <v>1978</v>
      </c>
      <c r="K48" s="56">
        <v>0</v>
      </c>
      <c r="L48" s="56">
        <v>0</v>
      </c>
      <c r="M48" s="56">
        <v>0</v>
      </c>
      <c r="N48" s="56">
        <v>0</v>
      </c>
      <c r="O48" s="56">
        <v>866</v>
      </c>
      <c r="P48" s="56">
        <v>853</v>
      </c>
      <c r="Q48" s="56">
        <v>39</v>
      </c>
      <c r="R48" s="56">
        <v>73</v>
      </c>
      <c r="S48" s="56">
        <v>180</v>
      </c>
      <c r="T48" s="56">
        <v>117</v>
      </c>
      <c r="U48" s="56">
        <v>0</v>
      </c>
      <c r="V48" s="56">
        <v>0</v>
      </c>
      <c r="W48" s="56">
        <v>0</v>
      </c>
      <c r="X48" s="56">
        <v>23</v>
      </c>
      <c r="Y48" s="56">
        <f t="shared" si="0"/>
        <v>0</v>
      </c>
      <c r="Z48" s="56">
        <f t="shared" si="0"/>
        <v>0</v>
      </c>
      <c r="AA48" s="68">
        <f t="shared" si="1"/>
        <v>1085</v>
      </c>
      <c r="AB48" s="68">
        <f t="shared" si="1"/>
        <v>1043</v>
      </c>
      <c r="AC48" s="68">
        <f t="shared" si="6"/>
        <v>1085</v>
      </c>
      <c r="AD48" s="68">
        <f t="shared" si="7"/>
        <v>1066</v>
      </c>
      <c r="AE48" s="68">
        <f>VLOOKUP(F48,[1]quantitativo_estudantes_turmas_!$D$6:$H$1043,5,0)</f>
        <v>37</v>
      </c>
      <c r="AF48" s="318">
        <f t="shared" si="2"/>
        <v>0.97842401500938081</v>
      </c>
      <c r="AG48" s="248">
        <f t="shared" si="3"/>
        <v>47919.3</v>
      </c>
      <c r="AH48" s="194">
        <f t="shared" si="8"/>
        <v>47919.3</v>
      </c>
      <c r="AI48" s="70">
        <v>0</v>
      </c>
      <c r="AJ48" s="70">
        <f t="shared" si="4"/>
        <v>95838.6</v>
      </c>
      <c r="AK48" s="195">
        <v>20000</v>
      </c>
      <c r="AL48" s="337">
        <f t="shared" si="5"/>
        <v>23959.65</v>
      </c>
      <c r="AM48" s="56" t="str">
        <f>VLOOKUP(F48,'Plan atualizada aptas e desativ'!$C$4:$I$1457,7,0)</f>
        <v>APTA</v>
      </c>
      <c r="AN48" s="196">
        <f t="shared" si="9"/>
        <v>3959.6500000000015</v>
      </c>
      <c r="AO48" s="56" t="s">
        <v>569</v>
      </c>
      <c r="AP48" s="56" t="s">
        <v>570</v>
      </c>
      <c r="AQ48" s="56"/>
      <c r="AR48" s="56" t="s">
        <v>1918</v>
      </c>
      <c r="AS48" s="56" t="s">
        <v>449</v>
      </c>
      <c r="AT48" s="56"/>
      <c r="AU48" s="56"/>
      <c r="AV48" s="56"/>
      <c r="AW48" s="56"/>
      <c r="AX48" s="56"/>
      <c r="AY48" s="56" t="s">
        <v>449</v>
      </c>
      <c r="AZ48" s="56"/>
      <c r="BA48" s="56"/>
      <c r="BB48" s="323">
        <f>VLOOKUP($F48,'[2]1ª Parcela FAED Manutencao 2026'!$E$7:$K$1036,5,0)</f>
        <v>1085</v>
      </c>
      <c r="BC48" s="324">
        <f>VLOOKUP($F48,'[2]1ª Parcela FAED Manutencao 2026'!$E$7:$K$1036,7,0)</f>
        <v>23959.65</v>
      </c>
      <c r="BD48" s="335">
        <f t="shared" si="10"/>
        <v>-19</v>
      </c>
      <c r="BE48" s="330">
        <f t="shared" si="11"/>
        <v>0</v>
      </c>
    </row>
    <row r="49" spans="1:57" s="87" customFormat="1" ht="28.5" customHeight="1">
      <c r="A49" s="68">
        <v>43</v>
      </c>
      <c r="B49" s="56" t="s">
        <v>1884</v>
      </c>
      <c r="C49" s="56">
        <v>5400</v>
      </c>
      <c r="D49" s="57">
        <v>2</v>
      </c>
      <c r="E49" s="163" t="s">
        <v>29</v>
      </c>
      <c r="F49" s="56">
        <v>1178280</v>
      </c>
      <c r="G49" s="56">
        <v>1105521</v>
      </c>
      <c r="H49" s="61">
        <v>29455405</v>
      </c>
      <c r="I49" s="84" t="str">
        <f>VLOOKUP($F49,'[3]Sistema Escolar'!$C$3:$E$5000,3,0)</f>
        <v>COLEGIO ESTADUAL FILOMENA PEREIRA RODRIGUES</v>
      </c>
      <c r="J49" s="193" t="s">
        <v>1978</v>
      </c>
      <c r="K49" s="56">
        <v>0</v>
      </c>
      <c r="L49" s="56">
        <v>0</v>
      </c>
      <c r="M49" s="56">
        <v>0</v>
      </c>
      <c r="N49" s="56">
        <v>0</v>
      </c>
      <c r="O49" s="56">
        <v>30</v>
      </c>
      <c r="P49" s="56">
        <v>42</v>
      </c>
      <c r="Q49" s="56">
        <v>163</v>
      </c>
      <c r="R49" s="56">
        <v>122</v>
      </c>
      <c r="S49" s="56">
        <v>23</v>
      </c>
      <c r="T49" s="56">
        <v>20</v>
      </c>
      <c r="U49" s="56">
        <v>0</v>
      </c>
      <c r="V49" s="56">
        <v>0</v>
      </c>
      <c r="W49" s="56">
        <v>0</v>
      </c>
      <c r="X49" s="56">
        <v>0</v>
      </c>
      <c r="Y49" s="56">
        <f t="shared" si="0"/>
        <v>0</v>
      </c>
      <c r="Z49" s="56">
        <f t="shared" si="0"/>
        <v>0</v>
      </c>
      <c r="AA49" s="68">
        <f t="shared" si="1"/>
        <v>216</v>
      </c>
      <c r="AB49" s="68">
        <f t="shared" si="1"/>
        <v>184</v>
      </c>
      <c r="AC49" s="68">
        <f t="shared" si="6"/>
        <v>216</v>
      </c>
      <c r="AD49" s="68">
        <f t="shared" si="7"/>
        <v>184</v>
      </c>
      <c r="AE49" s="68">
        <f>VLOOKUP(F49,[1]quantitativo_estudantes_turmas_!$D$6:$H$1043,5,0)</f>
        <v>10</v>
      </c>
      <c r="AF49" s="318">
        <f t="shared" si="2"/>
        <v>1</v>
      </c>
      <c r="AG49" s="248">
        <f t="shared" si="3"/>
        <v>20516.3</v>
      </c>
      <c r="AH49" s="194">
        <f t="shared" si="8"/>
        <v>20516.3</v>
      </c>
      <c r="AI49" s="70">
        <v>0</v>
      </c>
      <c r="AJ49" s="70">
        <f t="shared" si="4"/>
        <v>41032.6</v>
      </c>
      <c r="AK49" s="195">
        <v>8000</v>
      </c>
      <c r="AL49" s="337">
        <f t="shared" si="5"/>
        <v>10258.15</v>
      </c>
      <c r="AM49" s="56" t="str">
        <f>VLOOKUP(F49,'Plan atualizada aptas e desativ'!$C$4:$I$1457,7,0)</f>
        <v>APTA</v>
      </c>
      <c r="AN49" s="196">
        <f t="shared" si="9"/>
        <v>2258.1499999999996</v>
      </c>
      <c r="AO49" s="56" t="s">
        <v>571</v>
      </c>
      <c r="AP49" s="56" t="s">
        <v>572</v>
      </c>
      <c r="AQ49" s="56"/>
      <c r="AR49" s="56" t="s">
        <v>1918</v>
      </c>
      <c r="AS49" s="56" t="s">
        <v>449</v>
      </c>
      <c r="AT49" s="56"/>
      <c r="AU49" s="56"/>
      <c r="AV49" s="56"/>
      <c r="AW49" s="56"/>
      <c r="AX49" s="56"/>
      <c r="AY49" s="56" t="s">
        <v>449</v>
      </c>
      <c r="AZ49" s="56"/>
      <c r="BA49" s="56"/>
      <c r="BB49" s="323">
        <f>VLOOKUP($F49,'[2]1ª Parcela FAED Manutencao 2026'!$E$7:$K$1036,5,0)</f>
        <v>216</v>
      </c>
      <c r="BC49" s="324">
        <f>VLOOKUP($F49,'[2]1ª Parcela FAED Manutencao 2026'!$E$7:$K$1036,7,0)</f>
        <v>10258.15</v>
      </c>
      <c r="BD49" s="335">
        <f t="shared" si="10"/>
        <v>-32</v>
      </c>
      <c r="BE49" s="330">
        <f t="shared" si="11"/>
        <v>0</v>
      </c>
    </row>
    <row r="50" spans="1:57" s="178" customFormat="1" ht="28.5" customHeight="1">
      <c r="A50" s="68">
        <v>44</v>
      </c>
      <c r="B50" s="56" t="s">
        <v>1884</v>
      </c>
      <c r="C50" s="56">
        <v>5400</v>
      </c>
      <c r="D50" s="57">
        <v>2</v>
      </c>
      <c r="E50" s="163" t="s">
        <v>30</v>
      </c>
      <c r="F50" s="56">
        <v>1176434</v>
      </c>
      <c r="G50" s="56">
        <v>1103079</v>
      </c>
      <c r="H50" s="61">
        <v>29391512</v>
      </c>
      <c r="I50" s="84" t="str">
        <f>VLOOKUP($F50,'[3]Sistema Escolar'!$C$3:$E$5000,3,0)</f>
        <v>CENTRO TERRITORIAL DE EDUCACAO PROFISSIONAL DO VELHO CHICO</v>
      </c>
      <c r="J50" s="193" t="s">
        <v>1857</v>
      </c>
      <c r="K50" s="56">
        <v>0</v>
      </c>
      <c r="L50" s="56">
        <v>0</v>
      </c>
      <c r="M50" s="56">
        <v>0</v>
      </c>
      <c r="N50" s="56">
        <v>0</v>
      </c>
      <c r="O50" s="56">
        <v>612</v>
      </c>
      <c r="P50" s="56">
        <v>585</v>
      </c>
      <c r="Q50" s="56">
        <v>0</v>
      </c>
      <c r="R50" s="56">
        <v>0</v>
      </c>
      <c r="S50" s="56">
        <v>0</v>
      </c>
      <c r="T50" s="56">
        <v>0</v>
      </c>
      <c r="U50" s="56">
        <v>0</v>
      </c>
      <c r="V50" s="56">
        <v>0</v>
      </c>
      <c r="W50" s="56">
        <v>0</v>
      </c>
      <c r="X50" s="56">
        <v>0</v>
      </c>
      <c r="Y50" s="56">
        <f t="shared" si="0"/>
        <v>0</v>
      </c>
      <c r="Z50" s="56">
        <f t="shared" si="0"/>
        <v>0</v>
      </c>
      <c r="AA50" s="68">
        <f t="shared" si="1"/>
        <v>612</v>
      </c>
      <c r="AB50" s="68">
        <f t="shared" si="1"/>
        <v>585</v>
      </c>
      <c r="AC50" s="68">
        <f t="shared" si="6"/>
        <v>612</v>
      </c>
      <c r="AD50" s="68">
        <f t="shared" si="7"/>
        <v>585</v>
      </c>
      <c r="AE50" s="68">
        <f>VLOOKUP(F50,[1]quantitativo_estudantes_turmas_!$D$6:$H$1043,5,0)</f>
        <v>30</v>
      </c>
      <c r="AF50" s="318">
        <f t="shared" si="2"/>
        <v>1</v>
      </c>
      <c r="AG50" s="248">
        <f t="shared" si="3"/>
        <v>30774.46</v>
      </c>
      <c r="AH50" s="194">
        <f t="shared" si="8"/>
        <v>30774.46</v>
      </c>
      <c r="AI50" s="70">
        <v>0</v>
      </c>
      <c r="AJ50" s="70">
        <f t="shared" si="4"/>
        <v>61548.92</v>
      </c>
      <c r="AK50" s="195">
        <v>12000</v>
      </c>
      <c r="AL50" s="337">
        <f t="shared" si="5"/>
        <v>15387.23</v>
      </c>
      <c r="AM50" s="56" t="str">
        <f>VLOOKUP(F50,'Plan atualizada aptas e desativ'!$C$4:$I$1457,7,0)</f>
        <v>APTA</v>
      </c>
      <c r="AN50" s="196">
        <f t="shared" si="9"/>
        <v>3387.2299999999996</v>
      </c>
      <c r="AO50" s="56" t="s">
        <v>573</v>
      </c>
      <c r="AP50" s="56" t="s">
        <v>574</v>
      </c>
      <c r="AQ50" s="56"/>
      <c r="AR50" s="56" t="s">
        <v>449</v>
      </c>
      <c r="AS50" s="56" t="s">
        <v>449</v>
      </c>
      <c r="AT50" s="56"/>
      <c r="AU50" s="56"/>
      <c r="AV50" s="56"/>
      <c r="AW50" s="56"/>
      <c r="AX50" s="56"/>
      <c r="AY50" s="56" t="s">
        <v>449</v>
      </c>
      <c r="AZ50" s="56"/>
      <c r="BA50" s="56"/>
      <c r="BB50" s="323">
        <f>VLOOKUP($F50,'[2]1ª Parcela FAED Manutencao 2026'!$E$7:$K$1036,5,0)</f>
        <v>612</v>
      </c>
      <c r="BC50" s="324">
        <f>VLOOKUP($F50,'[2]1ª Parcela FAED Manutencao 2026'!$E$7:$K$1036,7,0)</f>
        <v>15387.23</v>
      </c>
      <c r="BD50" s="335">
        <f t="shared" si="10"/>
        <v>-27</v>
      </c>
      <c r="BE50" s="330">
        <f t="shared" si="11"/>
        <v>0</v>
      </c>
    </row>
    <row r="51" spans="1:57" s="178" customFormat="1" ht="28.5" customHeight="1">
      <c r="A51" s="68">
        <v>45</v>
      </c>
      <c r="B51" s="56" t="s">
        <v>1884</v>
      </c>
      <c r="C51" s="56">
        <v>5400</v>
      </c>
      <c r="D51" s="57">
        <v>2</v>
      </c>
      <c r="E51" s="163" t="s">
        <v>30</v>
      </c>
      <c r="F51" s="56">
        <v>1127324</v>
      </c>
      <c r="G51" s="56">
        <v>1103069</v>
      </c>
      <c r="H51" s="61">
        <v>29038820</v>
      </c>
      <c r="I51" s="84" t="str">
        <f>VLOOKUP($F51,'[3]Sistema Escolar'!$C$3:$E$5000,3,0)</f>
        <v>COLEGIO ESTADUAL DE TEMPO INTEGRAL PROFª ODONTINA LARANJEIRA DE SOUZA</v>
      </c>
      <c r="J51" s="193" t="s">
        <v>1978</v>
      </c>
      <c r="K51" s="56">
        <v>0</v>
      </c>
      <c r="L51" s="56">
        <v>0</v>
      </c>
      <c r="M51" s="56">
        <v>0</v>
      </c>
      <c r="N51" s="56">
        <v>0</v>
      </c>
      <c r="O51" s="56">
        <v>510</v>
      </c>
      <c r="P51" s="56">
        <v>241</v>
      </c>
      <c r="Q51" s="56">
        <v>421</v>
      </c>
      <c r="R51" s="56">
        <v>600</v>
      </c>
      <c r="S51" s="56">
        <v>104</v>
      </c>
      <c r="T51" s="56">
        <v>107</v>
      </c>
      <c r="U51" s="56">
        <v>0</v>
      </c>
      <c r="V51" s="56">
        <v>0</v>
      </c>
      <c r="W51" s="56">
        <v>0</v>
      </c>
      <c r="X51" s="56">
        <v>0</v>
      </c>
      <c r="Y51" s="56">
        <f t="shared" si="0"/>
        <v>0</v>
      </c>
      <c r="Z51" s="56">
        <f t="shared" si="0"/>
        <v>0</v>
      </c>
      <c r="AA51" s="68">
        <f t="shared" si="1"/>
        <v>1035</v>
      </c>
      <c r="AB51" s="68">
        <f t="shared" si="1"/>
        <v>948</v>
      </c>
      <c r="AC51" s="68">
        <f t="shared" si="6"/>
        <v>1035</v>
      </c>
      <c r="AD51" s="68">
        <f t="shared" si="7"/>
        <v>948</v>
      </c>
      <c r="AE51" s="68">
        <f>VLOOKUP(F51,[1]quantitativo_estudantes_turmas_!$D$6:$H$1043,5,0)</f>
        <v>27</v>
      </c>
      <c r="AF51" s="318">
        <f t="shared" si="2"/>
        <v>1</v>
      </c>
      <c r="AG51" s="248">
        <f t="shared" si="3"/>
        <v>41032.61</v>
      </c>
      <c r="AH51" s="194">
        <f t="shared" si="8"/>
        <v>41032.61</v>
      </c>
      <c r="AI51" s="70">
        <v>0</v>
      </c>
      <c r="AJ51" s="70">
        <f t="shared" si="4"/>
        <v>82065.22</v>
      </c>
      <c r="AK51" s="195">
        <v>20000</v>
      </c>
      <c r="AL51" s="337">
        <f t="shared" si="5"/>
        <v>20516.305</v>
      </c>
      <c r="AM51" s="56" t="str">
        <f>VLOOKUP(F51,'Plan atualizada aptas e desativ'!$C$4:$I$1457,7,0)</f>
        <v>APTA</v>
      </c>
      <c r="AN51" s="196">
        <f t="shared" si="9"/>
        <v>516.30500000000029</v>
      </c>
      <c r="AO51" s="56" t="s">
        <v>573</v>
      </c>
      <c r="AP51" s="56" t="s">
        <v>576</v>
      </c>
      <c r="AQ51" s="56"/>
      <c r="AR51" s="56" t="s">
        <v>1918</v>
      </c>
      <c r="AS51" s="56" t="s">
        <v>449</v>
      </c>
      <c r="AT51" s="56"/>
      <c r="AU51" s="56"/>
      <c r="AV51" s="56"/>
      <c r="AW51" s="56"/>
      <c r="AX51" s="56"/>
      <c r="AY51" s="56" t="s">
        <v>449</v>
      </c>
      <c r="AZ51" s="56"/>
      <c r="BA51" s="56"/>
      <c r="BB51" s="323">
        <f>VLOOKUP($F51,'[2]1ª Parcela FAED Manutencao 2026'!$E$7:$K$1036,5,0)</f>
        <v>1035</v>
      </c>
      <c r="BC51" s="324">
        <f>VLOOKUP($F51,'[2]1ª Parcela FAED Manutencao 2026'!$E$7:$K$1036,7,0)</f>
        <v>23959.65</v>
      </c>
      <c r="BD51" s="335">
        <f t="shared" si="10"/>
        <v>-87</v>
      </c>
      <c r="BE51" s="328">
        <f t="shared" si="11"/>
        <v>-3443.3450000000012</v>
      </c>
    </row>
    <row r="52" spans="1:57" s="178" customFormat="1" ht="28.5" customHeight="1">
      <c r="A52" s="68">
        <v>46</v>
      </c>
      <c r="B52" s="56" t="s">
        <v>1884</v>
      </c>
      <c r="C52" s="56">
        <v>5400</v>
      </c>
      <c r="D52" s="57">
        <v>2</v>
      </c>
      <c r="E52" s="163" t="s">
        <v>31</v>
      </c>
      <c r="F52" s="56">
        <v>1131402</v>
      </c>
      <c r="G52" s="56">
        <v>1103198</v>
      </c>
      <c r="H52" s="61">
        <v>29245893</v>
      </c>
      <c r="I52" s="84" t="str">
        <f>VLOOKUP($F52,'[3]Sistema Escolar'!$C$3:$E$5000,3,0)</f>
        <v>COLEGIO ESTADUAL DE TEMPO INTEGRAL DE IGAPORA</v>
      </c>
      <c r="J52" s="193" t="s">
        <v>1978</v>
      </c>
      <c r="K52" s="56">
        <v>0</v>
      </c>
      <c r="L52" s="56">
        <v>0</v>
      </c>
      <c r="M52" s="56">
        <v>0</v>
      </c>
      <c r="N52" s="56">
        <v>0</v>
      </c>
      <c r="O52" s="56">
        <v>391</v>
      </c>
      <c r="P52" s="56">
        <v>324</v>
      </c>
      <c r="Q52" s="56">
        <v>188</v>
      </c>
      <c r="R52" s="56">
        <v>215</v>
      </c>
      <c r="S52" s="56">
        <v>69</v>
      </c>
      <c r="T52" s="56">
        <v>50</v>
      </c>
      <c r="U52" s="56">
        <v>0</v>
      </c>
      <c r="V52" s="56">
        <v>0</v>
      </c>
      <c r="W52" s="56">
        <v>0</v>
      </c>
      <c r="X52" s="56">
        <v>25</v>
      </c>
      <c r="Y52" s="56">
        <f t="shared" si="0"/>
        <v>0</v>
      </c>
      <c r="Z52" s="56">
        <f t="shared" si="0"/>
        <v>0</v>
      </c>
      <c r="AA52" s="68">
        <f t="shared" si="1"/>
        <v>648</v>
      </c>
      <c r="AB52" s="68">
        <f t="shared" si="1"/>
        <v>589</v>
      </c>
      <c r="AC52" s="68">
        <f t="shared" si="6"/>
        <v>648</v>
      </c>
      <c r="AD52" s="68">
        <f t="shared" si="7"/>
        <v>614</v>
      </c>
      <c r="AE52" s="68">
        <f>VLOOKUP(F52,[1]quantitativo_estudantes_turmas_!$D$6:$H$1043,5,0)</f>
        <v>25</v>
      </c>
      <c r="AF52" s="318">
        <f t="shared" si="2"/>
        <v>0.95928338762214982</v>
      </c>
      <c r="AG52" s="248">
        <f t="shared" si="3"/>
        <v>30774.46</v>
      </c>
      <c r="AH52" s="194">
        <f t="shared" si="8"/>
        <v>30774.46</v>
      </c>
      <c r="AI52" s="70">
        <v>0</v>
      </c>
      <c r="AJ52" s="70">
        <f t="shared" si="4"/>
        <v>61548.92</v>
      </c>
      <c r="AK52" s="195">
        <v>12000</v>
      </c>
      <c r="AL52" s="337">
        <f t="shared" si="5"/>
        <v>15387.23</v>
      </c>
      <c r="AM52" s="56" t="str">
        <f>VLOOKUP(F52,'Plan atualizada aptas e desativ'!$C$4:$I$1457,7,0)</f>
        <v>APTA</v>
      </c>
      <c r="AN52" s="196">
        <f t="shared" si="9"/>
        <v>3387.2299999999996</v>
      </c>
      <c r="AO52" s="56" t="s">
        <v>577</v>
      </c>
      <c r="AP52" s="56" t="s">
        <v>578</v>
      </c>
      <c r="AQ52" s="56"/>
      <c r="AR52" s="56" t="s">
        <v>1918</v>
      </c>
      <c r="AS52" s="56" t="s">
        <v>449</v>
      </c>
      <c r="AT52" s="56"/>
      <c r="AU52" s="56"/>
      <c r="AV52" s="56"/>
      <c r="AW52" s="56"/>
      <c r="AX52" s="56"/>
      <c r="AY52" s="56" t="s">
        <v>449</v>
      </c>
      <c r="AZ52" s="56"/>
      <c r="BA52" s="56"/>
      <c r="BB52" s="323">
        <f>VLOOKUP($F52,'[2]1ª Parcela FAED Manutencao 2026'!$E$7:$K$1036,5,0)</f>
        <v>648</v>
      </c>
      <c r="BC52" s="324">
        <f>VLOOKUP($F52,'[2]1ª Parcela FAED Manutencao 2026'!$E$7:$K$1036,7,0)</f>
        <v>15387.23</v>
      </c>
      <c r="BD52" s="335">
        <f t="shared" si="10"/>
        <v>-34</v>
      </c>
      <c r="BE52" s="330">
        <f t="shared" si="11"/>
        <v>0</v>
      </c>
    </row>
    <row r="53" spans="1:57" s="178" customFormat="1" ht="28.5" customHeight="1">
      <c r="A53" s="68">
        <v>47</v>
      </c>
      <c r="B53" s="56" t="s">
        <v>1884</v>
      </c>
      <c r="C53" s="56">
        <v>5400</v>
      </c>
      <c r="D53" s="57">
        <v>2</v>
      </c>
      <c r="E53" s="163" t="s">
        <v>32</v>
      </c>
      <c r="F53" s="56">
        <v>1178150</v>
      </c>
      <c r="G53" s="56">
        <v>1105429</v>
      </c>
      <c r="H53" s="61">
        <v>29437911</v>
      </c>
      <c r="I53" s="84" t="str">
        <f>VLOOKUP($F53,'[3]Sistema Escolar'!$C$3:$E$5000,3,0)</f>
        <v>COLEGIO ESTADUAL DE TEMPO INTEGRAL DE MALHADA</v>
      </c>
      <c r="J53" s="193" t="s">
        <v>1912</v>
      </c>
      <c r="K53" s="56">
        <v>0</v>
      </c>
      <c r="L53" s="56">
        <v>0</v>
      </c>
      <c r="M53" s="56">
        <v>0</v>
      </c>
      <c r="N53" s="56">
        <v>0</v>
      </c>
      <c r="O53" s="56">
        <v>437</v>
      </c>
      <c r="P53" s="56">
        <v>398</v>
      </c>
      <c r="Q53" s="56">
        <v>61</v>
      </c>
      <c r="R53" s="56">
        <v>185</v>
      </c>
      <c r="S53" s="56">
        <v>187</v>
      </c>
      <c r="T53" s="56">
        <v>106</v>
      </c>
      <c r="U53" s="56">
        <v>0</v>
      </c>
      <c r="V53" s="56">
        <v>0</v>
      </c>
      <c r="W53" s="56">
        <v>0</v>
      </c>
      <c r="X53" s="56">
        <v>0</v>
      </c>
      <c r="Y53" s="56">
        <f t="shared" si="0"/>
        <v>0</v>
      </c>
      <c r="Z53" s="56">
        <f t="shared" si="0"/>
        <v>0</v>
      </c>
      <c r="AA53" s="68">
        <f t="shared" si="1"/>
        <v>685</v>
      </c>
      <c r="AB53" s="68">
        <f t="shared" si="1"/>
        <v>689</v>
      </c>
      <c r="AC53" s="68">
        <f t="shared" si="6"/>
        <v>685</v>
      </c>
      <c r="AD53" s="68">
        <f t="shared" si="7"/>
        <v>689</v>
      </c>
      <c r="AE53" s="68">
        <f>VLOOKUP(F53,[1]quantitativo_estudantes_turmas_!$D$6:$H$1043,5,0)</f>
        <v>26</v>
      </c>
      <c r="AF53" s="318">
        <f t="shared" si="2"/>
        <v>1</v>
      </c>
      <c r="AG53" s="248">
        <f t="shared" si="3"/>
        <v>30774.46</v>
      </c>
      <c r="AH53" s="194">
        <f t="shared" si="8"/>
        <v>30774.46</v>
      </c>
      <c r="AI53" s="70">
        <v>0</v>
      </c>
      <c r="AJ53" s="70">
        <f t="shared" si="4"/>
        <v>61548.92</v>
      </c>
      <c r="AK53" s="195">
        <v>12000</v>
      </c>
      <c r="AL53" s="337">
        <f t="shared" si="5"/>
        <v>15387.23</v>
      </c>
      <c r="AM53" s="56" t="str">
        <f>VLOOKUP(F53,'Plan atualizada aptas e desativ'!$C$4:$I$1457,7,0)</f>
        <v>APTA</v>
      </c>
      <c r="AN53" s="196">
        <f t="shared" si="9"/>
        <v>3387.2299999999996</v>
      </c>
      <c r="AO53" s="56" t="s">
        <v>579</v>
      </c>
      <c r="AP53" s="56" t="s">
        <v>580</v>
      </c>
      <c r="AQ53" s="56"/>
      <c r="AR53" s="56" t="s">
        <v>1918</v>
      </c>
      <c r="AS53" s="56" t="s">
        <v>449</v>
      </c>
      <c r="AT53" s="56"/>
      <c r="AU53" s="56"/>
      <c r="AV53" s="56"/>
      <c r="AW53" s="56"/>
      <c r="AX53" s="56"/>
      <c r="AY53" s="56" t="s">
        <v>449</v>
      </c>
      <c r="AZ53" s="56"/>
      <c r="BA53" s="56"/>
      <c r="BB53" s="323">
        <f>VLOOKUP($F53,'[2]1ª Parcela FAED Manutencao 2026'!$E$7:$K$1036,5,0)</f>
        <v>685</v>
      </c>
      <c r="BC53" s="324">
        <f>VLOOKUP($F53,'[2]1ª Parcela FAED Manutencao 2026'!$E$7:$K$1036,7,0)</f>
        <v>15387.23</v>
      </c>
      <c r="BD53" s="336">
        <f t="shared" si="10"/>
        <v>4</v>
      </c>
      <c r="BE53" s="330">
        <f t="shared" si="11"/>
        <v>0</v>
      </c>
    </row>
    <row r="54" spans="1:57" s="178" customFormat="1" ht="28.5" customHeight="1">
      <c r="A54" s="68">
        <v>48</v>
      </c>
      <c r="B54" s="56" t="s">
        <v>1884</v>
      </c>
      <c r="C54" s="56">
        <v>5400</v>
      </c>
      <c r="D54" s="57">
        <v>2</v>
      </c>
      <c r="E54" s="163" t="s">
        <v>33</v>
      </c>
      <c r="F54" s="56">
        <v>1178100</v>
      </c>
      <c r="G54" s="56">
        <v>1104567</v>
      </c>
      <c r="H54" s="61">
        <v>29431670</v>
      </c>
      <c r="I54" s="84" t="str">
        <f>VLOOKUP($F54,'[3]Sistema Escolar'!$C$3:$E$5000,3,0)</f>
        <v>COLEGIO ESTADUAL DE TEMPO INTEGRAL GRANDES MESTRES BRASILEIROS</v>
      </c>
      <c r="J54" s="193" t="s">
        <v>1978</v>
      </c>
      <c r="K54" s="56">
        <v>0</v>
      </c>
      <c r="L54" s="56">
        <v>0</v>
      </c>
      <c r="M54" s="56">
        <v>0</v>
      </c>
      <c r="N54" s="56">
        <v>0</v>
      </c>
      <c r="O54" s="56">
        <v>439</v>
      </c>
      <c r="P54" s="56">
        <v>276</v>
      </c>
      <c r="Q54" s="56">
        <v>124</v>
      </c>
      <c r="R54" s="56">
        <v>163</v>
      </c>
      <c r="S54" s="56">
        <v>72</v>
      </c>
      <c r="T54" s="56">
        <v>38</v>
      </c>
      <c r="U54" s="56">
        <v>0</v>
      </c>
      <c r="V54" s="56">
        <v>0</v>
      </c>
      <c r="W54" s="56">
        <v>0</v>
      </c>
      <c r="X54" s="56">
        <v>0</v>
      </c>
      <c r="Y54" s="56">
        <f t="shared" si="0"/>
        <v>0</v>
      </c>
      <c r="Z54" s="56">
        <f t="shared" si="0"/>
        <v>0</v>
      </c>
      <c r="AA54" s="68">
        <f t="shared" si="1"/>
        <v>635</v>
      </c>
      <c r="AB54" s="68">
        <f t="shared" si="1"/>
        <v>477</v>
      </c>
      <c r="AC54" s="68">
        <f t="shared" si="6"/>
        <v>635</v>
      </c>
      <c r="AD54" s="68">
        <f t="shared" si="7"/>
        <v>477</v>
      </c>
      <c r="AE54" s="68">
        <f>VLOOKUP(F54,[1]quantitativo_estudantes_turmas_!$D$6:$H$1043,5,0)</f>
        <v>17</v>
      </c>
      <c r="AF54" s="318">
        <f t="shared" si="2"/>
        <v>1</v>
      </c>
      <c r="AG54" s="248">
        <f t="shared" si="3"/>
        <v>25645.38</v>
      </c>
      <c r="AH54" s="194">
        <f t="shared" si="8"/>
        <v>25645.38</v>
      </c>
      <c r="AI54" s="70">
        <v>0</v>
      </c>
      <c r="AJ54" s="70">
        <f t="shared" si="4"/>
        <v>51290.76</v>
      </c>
      <c r="AK54" s="195">
        <v>12000</v>
      </c>
      <c r="AL54" s="337">
        <f t="shared" si="5"/>
        <v>12822.69</v>
      </c>
      <c r="AM54" s="56" t="str">
        <f>VLOOKUP(F54,'Plan atualizada aptas e desativ'!$C$4:$I$1457,7,0)</f>
        <v>APTA</v>
      </c>
      <c r="AN54" s="196">
        <f t="shared" si="9"/>
        <v>822.69000000000051</v>
      </c>
      <c r="AO54" s="56" t="s">
        <v>571</v>
      </c>
      <c r="AP54" s="56" t="s">
        <v>581</v>
      </c>
      <c r="AQ54" s="56"/>
      <c r="AR54" s="56" t="s">
        <v>1918</v>
      </c>
      <c r="AS54" s="56" t="s">
        <v>449</v>
      </c>
      <c r="AT54" s="56"/>
      <c r="AU54" s="56"/>
      <c r="AV54" s="56"/>
      <c r="AW54" s="56"/>
      <c r="AX54" s="56"/>
      <c r="AY54" s="56" t="s">
        <v>449</v>
      </c>
      <c r="AZ54" s="56"/>
      <c r="BA54" s="56"/>
      <c r="BB54" s="323">
        <f>VLOOKUP($F54,'[2]1ª Parcela FAED Manutencao 2026'!$E$7:$K$1036,5,0)</f>
        <v>635</v>
      </c>
      <c r="BC54" s="324">
        <f>VLOOKUP($F54,'[2]1ª Parcela FAED Manutencao 2026'!$E$7:$K$1036,7,0)</f>
        <v>15387.23</v>
      </c>
      <c r="BD54" s="335">
        <f t="shared" si="10"/>
        <v>-158</v>
      </c>
      <c r="BE54" s="328">
        <f t="shared" si="11"/>
        <v>-2564.5399999999991</v>
      </c>
    </row>
    <row r="55" spans="1:57" s="87" customFormat="1" ht="28.5" customHeight="1">
      <c r="A55" s="68">
        <v>49</v>
      </c>
      <c r="B55" s="56" t="s">
        <v>1884</v>
      </c>
      <c r="C55" s="56">
        <v>5400</v>
      </c>
      <c r="D55" s="57">
        <v>2</v>
      </c>
      <c r="E55" s="163" t="s">
        <v>34</v>
      </c>
      <c r="F55" s="56">
        <v>1178021</v>
      </c>
      <c r="G55" s="56">
        <v>1103088</v>
      </c>
      <c r="H55" s="61">
        <v>29430259</v>
      </c>
      <c r="I55" s="84" t="str">
        <f>VLOOKUP($F55,'[3]Sistema Escolar'!$C$3:$E$5000,3,0)</f>
        <v>COLEGIO ESTADUAL DE TEMPO INTEGRAL NEMISIA RIBEIRO DOS SANTOS</v>
      </c>
      <c r="J55" s="193" t="s">
        <v>1978</v>
      </c>
      <c r="K55" s="56">
        <v>0</v>
      </c>
      <c r="L55" s="56">
        <v>0</v>
      </c>
      <c r="M55" s="56">
        <v>0</v>
      </c>
      <c r="N55" s="56">
        <v>0</v>
      </c>
      <c r="O55" s="56">
        <v>162</v>
      </c>
      <c r="P55" s="56">
        <v>83</v>
      </c>
      <c r="Q55" s="56">
        <v>109</v>
      </c>
      <c r="R55" s="56">
        <v>106</v>
      </c>
      <c r="S55" s="56">
        <v>96</v>
      </c>
      <c r="T55" s="56">
        <v>56</v>
      </c>
      <c r="U55" s="56">
        <v>0</v>
      </c>
      <c r="V55" s="56">
        <v>0</v>
      </c>
      <c r="W55" s="56">
        <v>0</v>
      </c>
      <c r="X55" s="56">
        <v>0</v>
      </c>
      <c r="Y55" s="56">
        <f t="shared" si="0"/>
        <v>0</v>
      </c>
      <c r="Z55" s="56">
        <f t="shared" si="0"/>
        <v>0</v>
      </c>
      <c r="AA55" s="68">
        <f t="shared" si="1"/>
        <v>367</v>
      </c>
      <c r="AB55" s="68">
        <f t="shared" si="1"/>
        <v>245</v>
      </c>
      <c r="AC55" s="68">
        <f t="shared" si="6"/>
        <v>367</v>
      </c>
      <c r="AD55" s="68">
        <f t="shared" si="7"/>
        <v>245</v>
      </c>
      <c r="AE55" s="68">
        <f>VLOOKUP(F55,[1]quantitativo_estudantes_turmas_!$D$6:$H$1043,5,0)</f>
        <v>8</v>
      </c>
      <c r="AF55" s="318">
        <f t="shared" si="2"/>
        <v>1</v>
      </c>
      <c r="AG55" s="248">
        <f t="shared" si="3"/>
        <v>20516.3</v>
      </c>
      <c r="AH55" s="194">
        <f t="shared" si="8"/>
        <v>20516.3</v>
      </c>
      <c r="AI55" s="70">
        <v>0</v>
      </c>
      <c r="AJ55" s="70">
        <f t="shared" si="4"/>
        <v>41032.6</v>
      </c>
      <c r="AK55" s="195">
        <v>10000</v>
      </c>
      <c r="AL55" s="337">
        <f t="shared" si="5"/>
        <v>10258.15</v>
      </c>
      <c r="AM55" s="56" t="str">
        <f>VLOOKUP(F55,'Plan atualizada aptas e desativ'!$C$4:$I$1457,7,0)</f>
        <v>APTA</v>
      </c>
      <c r="AN55" s="196">
        <f t="shared" si="9"/>
        <v>258.14999999999964</v>
      </c>
      <c r="AO55" s="56" t="s">
        <v>573</v>
      </c>
      <c r="AP55" s="56" t="s">
        <v>582</v>
      </c>
      <c r="AQ55" s="56"/>
      <c r="AR55" s="56" t="s">
        <v>1918</v>
      </c>
      <c r="AS55" s="56" t="s">
        <v>449</v>
      </c>
      <c r="AT55" s="56"/>
      <c r="AU55" s="56"/>
      <c r="AV55" s="56"/>
      <c r="AW55" s="56"/>
      <c r="AX55" s="56"/>
      <c r="AY55" s="56" t="s">
        <v>449</v>
      </c>
      <c r="AZ55" s="56"/>
      <c r="BA55" s="56"/>
      <c r="BB55" s="323">
        <f>VLOOKUP($F55,'[2]1ª Parcela FAED Manutencao 2026'!$E$7:$K$1036,5,0)</f>
        <v>367</v>
      </c>
      <c r="BC55" s="324">
        <f>VLOOKUP($F55,'[2]1ª Parcela FAED Manutencao 2026'!$E$7:$K$1036,7,0)</f>
        <v>12822.69</v>
      </c>
      <c r="BD55" s="335">
        <f t="shared" si="10"/>
        <v>-122</v>
      </c>
      <c r="BE55" s="328">
        <f t="shared" si="11"/>
        <v>-2564.5400000000009</v>
      </c>
    </row>
    <row r="56" spans="1:57" s="87" customFormat="1" ht="28.5" customHeight="1">
      <c r="A56" s="68">
        <v>50</v>
      </c>
      <c r="B56" s="56" t="s">
        <v>1884</v>
      </c>
      <c r="C56" s="56">
        <v>5400</v>
      </c>
      <c r="D56" s="57">
        <v>2</v>
      </c>
      <c r="E56" s="163" t="s">
        <v>35</v>
      </c>
      <c r="F56" s="56">
        <v>1178407</v>
      </c>
      <c r="G56" s="56">
        <v>1105564</v>
      </c>
      <c r="H56" s="61">
        <v>29397758</v>
      </c>
      <c r="I56" s="84" t="str">
        <f>VLOOKUP($F56,'[3]Sistema Escolar'!$C$3:$E$5000,3,0)</f>
        <v>COLEGIO ESTADUAL DO CAMPO SIDNEY MASCARENHAS</v>
      </c>
      <c r="J56" s="193" t="s">
        <v>1913</v>
      </c>
      <c r="K56" s="56">
        <v>0</v>
      </c>
      <c r="L56" s="56">
        <v>0</v>
      </c>
      <c r="M56" s="56">
        <v>0</v>
      </c>
      <c r="N56" s="56">
        <v>0</v>
      </c>
      <c r="O56" s="56">
        <v>152</v>
      </c>
      <c r="P56" s="56">
        <v>144</v>
      </c>
      <c r="Q56" s="56">
        <v>0</v>
      </c>
      <c r="R56" s="56">
        <v>0</v>
      </c>
      <c r="S56" s="56">
        <v>19</v>
      </c>
      <c r="T56" s="56">
        <v>34</v>
      </c>
      <c r="U56" s="56">
        <v>0</v>
      </c>
      <c r="V56" s="56">
        <v>0</v>
      </c>
      <c r="W56" s="56">
        <v>0</v>
      </c>
      <c r="X56" s="56">
        <v>0</v>
      </c>
      <c r="Y56" s="56">
        <f t="shared" si="0"/>
        <v>0</v>
      </c>
      <c r="Z56" s="56">
        <f t="shared" si="0"/>
        <v>0</v>
      </c>
      <c r="AA56" s="68">
        <f t="shared" si="1"/>
        <v>171</v>
      </c>
      <c r="AB56" s="68">
        <f t="shared" si="1"/>
        <v>178</v>
      </c>
      <c r="AC56" s="68">
        <f t="shared" si="6"/>
        <v>171</v>
      </c>
      <c r="AD56" s="68">
        <f t="shared" si="7"/>
        <v>178</v>
      </c>
      <c r="AE56" s="68">
        <f>VLOOKUP(F56,[1]quantitativo_estudantes_turmas_!$D$6:$H$1043,5,0)</f>
        <v>8</v>
      </c>
      <c r="AF56" s="318">
        <f t="shared" si="2"/>
        <v>1</v>
      </c>
      <c r="AG56" s="248">
        <f t="shared" si="3"/>
        <v>20516.3</v>
      </c>
      <c r="AH56" s="194">
        <f t="shared" si="8"/>
        <v>20516.3</v>
      </c>
      <c r="AI56" s="70">
        <v>0</v>
      </c>
      <c r="AJ56" s="70">
        <f t="shared" si="4"/>
        <v>41032.6</v>
      </c>
      <c r="AK56" s="195">
        <v>8000</v>
      </c>
      <c r="AL56" s="337">
        <f t="shared" si="5"/>
        <v>10258.15</v>
      </c>
      <c r="AM56" s="56" t="str">
        <f>VLOOKUP(F56,'Plan atualizada aptas e desativ'!$C$4:$I$1457,7,0)</f>
        <v>APTA</v>
      </c>
      <c r="AN56" s="196">
        <f t="shared" si="9"/>
        <v>2258.1499999999996</v>
      </c>
      <c r="AO56" s="56" t="s">
        <v>573</v>
      </c>
      <c r="AP56" s="56" t="s">
        <v>583</v>
      </c>
      <c r="AQ56" s="56"/>
      <c r="AR56" s="56" t="s">
        <v>449</v>
      </c>
      <c r="AS56" s="56" t="s">
        <v>449</v>
      </c>
      <c r="AT56" s="56"/>
      <c r="AU56" s="56"/>
      <c r="AV56" s="56"/>
      <c r="AW56" s="56"/>
      <c r="AX56" s="56"/>
      <c r="AY56" s="56" t="s">
        <v>449</v>
      </c>
      <c r="AZ56" s="56"/>
      <c r="BA56" s="56"/>
      <c r="BB56" s="323">
        <f>VLOOKUP($F56,'[2]1ª Parcela FAED Manutencao 2026'!$E$7:$K$1036,5,0)</f>
        <v>171</v>
      </c>
      <c r="BC56" s="324">
        <f>VLOOKUP($F56,'[2]1ª Parcela FAED Manutencao 2026'!$E$7:$K$1036,7,0)</f>
        <v>10258.15</v>
      </c>
      <c r="BD56" s="336">
        <f t="shared" si="10"/>
        <v>7</v>
      </c>
      <c r="BE56" s="330">
        <f t="shared" si="11"/>
        <v>0</v>
      </c>
    </row>
    <row r="57" spans="1:57" s="87" customFormat="1" ht="28.5" customHeight="1">
      <c r="A57" s="68">
        <v>51</v>
      </c>
      <c r="B57" s="56" t="s">
        <v>1884</v>
      </c>
      <c r="C57" s="56">
        <v>5400</v>
      </c>
      <c r="D57" s="57">
        <v>2</v>
      </c>
      <c r="E57" s="163" t="s">
        <v>35</v>
      </c>
      <c r="F57" s="56">
        <v>1176177</v>
      </c>
      <c r="G57" s="56">
        <v>1103089</v>
      </c>
      <c r="H57" s="61">
        <v>29332400</v>
      </c>
      <c r="I57" s="84" t="str">
        <f>VLOOKUP($F57,'[3]Sistema Escolar'!$C$3:$E$5000,3,0)</f>
        <v>COLEGIO ESTADUAL SUZANA DE ARAUJO BOMFIM</v>
      </c>
      <c r="J57" s="193" t="s">
        <v>1912</v>
      </c>
      <c r="K57" s="56">
        <v>0</v>
      </c>
      <c r="L57" s="56">
        <v>0</v>
      </c>
      <c r="M57" s="56">
        <v>0</v>
      </c>
      <c r="N57" s="56">
        <v>0</v>
      </c>
      <c r="O57" s="56">
        <v>141</v>
      </c>
      <c r="P57" s="56">
        <v>85</v>
      </c>
      <c r="Q57" s="56">
        <v>0</v>
      </c>
      <c r="R57" s="56">
        <v>18</v>
      </c>
      <c r="S57" s="56">
        <v>117</v>
      </c>
      <c r="T57" s="56">
        <v>80</v>
      </c>
      <c r="U57" s="56">
        <v>0</v>
      </c>
      <c r="V57" s="56">
        <v>0</v>
      </c>
      <c r="W57" s="56">
        <v>0</v>
      </c>
      <c r="X57" s="56">
        <v>0</v>
      </c>
      <c r="Y57" s="56">
        <f t="shared" si="0"/>
        <v>0</v>
      </c>
      <c r="Z57" s="56">
        <f t="shared" si="0"/>
        <v>0</v>
      </c>
      <c r="AA57" s="68">
        <f t="shared" si="1"/>
        <v>258</v>
      </c>
      <c r="AB57" s="68">
        <f t="shared" si="1"/>
        <v>183</v>
      </c>
      <c r="AC57" s="68">
        <f t="shared" si="6"/>
        <v>258</v>
      </c>
      <c r="AD57" s="68">
        <f t="shared" si="7"/>
        <v>183</v>
      </c>
      <c r="AE57" s="68">
        <f>VLOOKUP(F57,[1]quantitativo_estudantes_turmas_!$D$6:$H$1043,5,0)</f>
        <v>11</v>
      </c>
      <c r="AF57" s="318">
        <f t="shared" si="2"/>
        <v>1</v>
      </c>
      <c r="AG57" s="248">
        <f t="shared" si="3"/>
        <v>20516.3</v>
      </c>
      <c r="AH57" s="194">
        <f t="shared" si="8"/>
        <v>20516.3</v>
      </c>
      <c r="AI57" s="70">
        <v>0</v>
      </c>
      <c r="AJ57" s="70">
        <f t="shared" si="4"/>
        <v>41032.6</v>
      </c>
      <c r="AK57" s="195">
        <v>10000</v>
      </c>
      <c r="AL57" s="337">
        <f t="shared" si="5"/>
        <v>10258.15</v>
      </c>
      <c r="AM57" s="56" t="str">
        <f>VLOOKUP(F57,'Plan atualizada aptas e desativ'!$C$4:$I$1457,7,0)</f>
        <v>INADIMPLENTE</v>
      </c>
      <c r="AN57" s="196">
        <f t="shared" si="9"/>
        <v>258.14999999999964</v>
      </c>
      <c r="AO57" s="56" t="s">
        <v>573</v>
      </c>
      <c r="AP57" s="56" t="s">
        <v>584</v>
      </c>
      <c r="AQ57" s="56"/>
      <c r="AR57" s="56" t="s">
        <v>1918</v>
      </c>
      <c r="AS57" s="56" t="s">
        <v>449</v>
      </c>
      <c r="AT57" s="56"/>
      <c r="AU57" s="56"/>
      <c r="AV57" s="56"/>
      <c r="AW57" s="56"/>
      <c r="AX57" s="56"/>
      <c r="AY57" s="56" t="s">
        <v>449</v>
      </c>
      <c r="AZ57" s="56"/>
      <c r="BA57" s="56"/>
      <c r="BB57" s="323">
        <f>VLOOKUP($F57,'[2]1ª Parcela FAED Manutencao 2026'!$E$7:$K$1036,5,0)</f>
        <v>258</v>
      </c>
      <c r="BC57" s="324">
        <f>VLOOKUP($F57,'[2]1ª Parcela FAED Manutencao 2026'!$E$7:$K$1036,7,0)</f>
        <v>12822.69</v>
      </c>
      <c r="BD57" s="335">
        <f t="shared" si="10"/>
        <v>-75</v>
      </c>
      <c r="BE57" s="328">
        <f t="shared" si="11"/>
        <v>-2564.5400000000009</v>
      </c>
    </row>
    <row r="58" spans="1:57" s="178" customFormat="1" ht="28.5" customHeight="1">
      <c r="A58" s="68">
        <v>52</v>
      </c>
      <c r="B58" s="56" t="s">
        <v>1884</v>
      </c>
      <c r="C58" s="56">
        <v>5400</v>
      </c>
      <c r="D58" s="57">
        <v>2</v>
      </c>
      <c r="E58" s="163" t="s">
        <v>36</v>
      </c>
      <c r="F58" s="56">
        <v>1127855</v>
      </c>
      <c r="G58" s="56">
        <v>1103093</v>
      </c>
      <c r="H58" s="61">
        <v>29210399</v>
      </c>
      <c r="I58" s="84" t="str">
        <f>VLOOKUP($F58,'[3]Sistema Escolar'!$C$3:$E$5000,3,0)</f>
        <v>COLEGIO ESTADUAL DE TEMPO INTEGRAL TIRADENTES</v>
      </c>
      <c r="J58" s="193" t="s">
        <v>1978</v>
      </c>
      <c r="K58" s="56">
        <v>0</v>
      </c>
      <c r="L58" s="56">
        <v>0</v>
      </c>
      <c r="M58" s="56">
        <v>0</v>
      </c>
      <c r="N58" s="56">
        <v>0</v>
      </c>
      <c r="O58" s="56">
        <v>440</v>
      </c>
      <c r="P58" s="56">
        <v>387</v>
      </c>
      <c r="Q58" s="56">
        <v>203</v>
      </c>
      <c r="R58" s="56">
        <v>178</v>
      </c>
      <c r="S58" s="56">
        <v>109</v>
      </c>
      <c r="T58" s="56">
        <v>121</v>
      </c>
      <c r="U58" s="56">
        <v>0</v>
      </c>
      <c r="V58" s="56">
        <v>0</v>
      </c>
      <c r="W58" s="56">
        <v>0</v>
      </c>
      <c r="X58" s="56">
        <v>0</v>
      </c>
      <c r="Y58" s="56">
        <f t="shared" si="0"/>
        <v>0</v>
      </c>
      <c r="Z58" s="56">
        <f t="shared" si="0"/>
        <v>0</v>
      </c>
      <c r="AA58" s="68">
        <f t="shared" si="1"/>
        <v>752</v>
      </c>
      <c r="AB58" s="68">
        <f t="shared" si="1"/>
        <v>686</v>
      </c>
      <c r="AC58" s="68">
        <f t="shared" si="6"/>
        <v>752</v>
      </c>
      <c r="AD58" s="68">
        <f t="shared" si="7"/>
        <v>686</v>
      </c>
      <c r="AE58" s="68">
        <f>VLOOKUP(F58,[1]quantitativo_estudantes_turmas_!$D$6:$H$1043,5,0)</f>
        <v>21</v>
      </c>
      <c r="AF58" s="318">
        <f t="shared" si="2"/>
        <v>1</v>
      </c>
      <c r="AG58" s="248">
        <f t="shared" si="3"/>
        <v>30774.46</v>
      </c>
      <c r="AH58" s="194">
        <f t="shared" si="8"/>
        <v>30774.46</v>
      </c>
      <c r="AI58" s="70">
        <v>0</v>
      </c>
      <c r="AJ58" s="70">
        <f t="shared" si="4"/>
        <v>61548.92</v>
      </c>
      <c r="AK58" s="195">
        <v>16000</v>
      </c>
      <c r="AL58" s="337">
        <f t="shared" si="5"/>
        <v>15387.23</v>
      </c>
      <c r="AM58" s="56" t="str">
        <f>VLOOKUP(F58,'Plan atualizada aptas e desativ'!$C$4:$I$1457,7,0)</f>
        <v>APTA</v>
      </c>
      <c r="AN58" s="196">
        <f t="shared" si="9"/>
        <v>-612.77000000000044</v>
      </c>
      <c r="AO58" s="56" t="s">
        <v>586</v>
      </c>
      <c r="AP58" s="56" t="s">
        <v>587</v>
      </c>
      <c r="AQ58" s="56"/>
      <c r="AR58" s="56" t="s">
        <v>1918</v>
      </c>
      <c r="AS58" s="56" t="s">
        <v>449</v>
      </c>
      <c r="AT58" s="56"/>
      <c r="AU58" s="56"/>
      <c r="AV58" s="56"/>
      <c r="AW58" s="56"/>
      <c r="AX58" s="56"/>
      <c r="AY58" s="56" t="s">
        <v>449</v>
      </c>
      <c r="AZ58" s="56"/>
      <c r="BA58" s="56"/>
      <c r="BB58" s="323">
        <f>VLOOKUP($F58,'[2]1ª Parcela FAED Manutencao 2026'!$E$7:$K$1036,5,0)</f>
        <v>752</v>
      </c>
      <c r="BC58" s="324">
        <f>VLOOKUP($F58,'[2]1ª Parcela FAED Manutencao 2026'!$E$7:$K$1036,7,0)</f>
        <v>20516.305</v>
      </c>
      <c r="BD58" s="335">
        <f t="shared" si="10"/>
        <v>-66</v>
      </c>
      <c r="BE58" s="328">
        <f t="shared" si="11"/>
        <v>-5129.0750000000007</v>
      </c>
    </row>
    <row r="59" spans="1:57" s="178" customFormat="1" ht="28.5" customHeight="1">
      <c r="A59" s="68">
        <v>53</v>
      </c>
      <c r="B59" s="56" t="s">
        <v>1884</v>
      </c>
      <c r="C59" s="56">
        <v>5400</v>
      </c>
      <c r="D59" s="57">
        <v>2</v>
      </c>
      <c r="E59" s="163" t="s">
        <v>37</v>
      </c>
      <c r="F59" s="56">
        <v>1178009</v>
      </c>
      <c r="G59" s="56">
        <v>1103100</v>
      </c>
      <c r="H59" s="61">
        <v>29425395</v>
      </c>
      <c r="I59" s="84" t="str">
        <f>VLOOKUP($F59,'[3]Sistema Escolar'!$C$3:$E$5000,3,0)</f>
        <v>COLEGIO ESTADUAL DE TEMPO INTEGRAL EVANDRO BRANDAO</v>
      </c>
      <c r="J59" s="193" t="s">
        <v>1978</v>
      </c>
      <c r="K59" s="56">
        <v>0</v>
      </c>
      <c r="L59" s="56">
        <v>0</v>
      </c>
      <c r="M59" s="56">
        <v>0</v>
      </c>
      <c r="N59" s="56">
        <v>0</v>
      </c>
      <c r="O59" s="56">
        <v>1106</v>
      </c>
      <c r="P59" s="56">
        <v>570</v>
      </c>
      <c r="Q59" s="56">
        <v>284</v>
      </c>
      <c r="R59" s="56">
        <v>428</v>
      </c>
      <c r="S59" s="56">
        <v>176</v>
      </c>
      <c r="T59" s="56">
        <v>112</v>
      </c>
      <c r="U59" s="56">
        <v>0</v>
      </c>
      <c r="V59" s="56">
        <v>0</v>
      </c>
      <c r="W59" s="56">
        <v>0</v>
      </c>
      <c r="X59" s="56">
        <v>0</v>
      </c>
      <c r="Y59" s="56">
        <f t="shared" si="0"/>
        <v>0</v>
      </c>
      <c r="Z59" s="56">
        <f t="shared" si="0"/>
        <v>0</v>
      </c>
      <c r="AA59" s="68">
        <f t="shared" si="1"/>
        <v>1566</v>
      </c>
      <c r="AB59" s="68">
        <f t="shared" si="1"/>
        <v>1110</v>
      </c>
      <c r="AC59" s="68">
        <f t="shared" si="6"/>
        <v>1566</v>
      </c>
      <c r="AD59" s="68">
        <f t="shared" si="7"/>
        <v>1110</v>
      </c>
      <c r="AE59" s="68">
        <f>VLOOKUP(F59,[1]quantitativo_estudantes_turmas_!$D$6:$H$1043,5,0)</f>
        <v>43</v>
      </c>
      <c r="AF59" s="318">
        <f t="shared" si="2"/>
        <v>1</v>
      </c>
      <c r="AG59" s="248">
        <f t="shared" si="3"/>
        <v>47919.3</v>
      </c>
      <c r="AH59" s="194">
        <f t="shared" si="8"/>
        <v>47919.3</v>
      </c>
      <c r="AI59" s="70">
        <v>0</v>
      </c>
      <c r="AJ59" s="70">
        <f t="shared" si="4"/>
        <v>95838.6</v>
      </c>
      <c r="AK59" s="195">
        <v>28000</v>
      </c>
      <c r="AL59" s="337">
        <f t="shared" si="5"/>
        <v>23959.65</v>
      </c>
      <c r="AM59" s="56" t="str">
        <f>VLOOKUP(F59,'Plan atualizada aptas e desativ'!$C$4:$I$1457,7,0)</f>
        <v>APTA</v>
      </c>
      <c r="AN59" s="196">
        <f t="shared" si="9"/>
        <v>-4040.3499999999985</v>
      </c>
      <c r="AO59" s="56" t="s">
        <v>588</v>
      </c>
      <c r="AP59" s="56" t="s">
        <v>589</v>
      </c>
      <c r="AQ59" s="56"/>
      <c r="AR59" s="56" t="s">
        <v>1918</v>
      </c>
      <c r="AS59" s="56" t="s">
        <v>449</v>
      </c>
      <c r="AT59" s="56"/>
      <c r="AU59" s="56"/>
      <c r="AV59" s="56"/>
      <c r="AW59" s="56"/>
      <c r="AX59" s="56"/>
      <c r="AY59" s="56" t="s">
        <v>449</v>
      </c>
      <c r="AZ59" s="56"/>
      <c r="BA59" s="56"/>
      <c r="BB59" s="323">
        <f>VLOOKUP($F59,'[2]1ª Parcela FAED Manutencao 2026'!$E$7:$K$1036,5,0)</f>
        <v>1566</v>
      </c>
      <c r="BC59" s="324">
        <f>VLOOKUP($F59,'[2]1ª Parcela FAED Manutencao 2026'!$E$7:$K$1036,7,0)</f>
        <v>35903.53</v>
      </c>
      <c r="BD59" s="335">
        <f t="shared" si="10"/>
        <v>-456</v>
      </c>
      <c r="BE59" s="328">
        <f t="shared" si="11"/>
        <v>-11943.879999999997</v>
      </c>
    </row>
    <row r="60" spans="1:57" s="178" customFormat="1" ht="28.5" customHeight="1">
      <c r="A60" s="68">
        <v>54</v>
      </c>
      <c r="B60" s="56" t="s">
        <v>1884</v>
      </c>
      <c r="C60" s="56">
        <v>5400</v>
      </c>
      <c r="D60" s="57">
        <v>2</v>
      </c>
      <c r="E60" s="163" t="s">
        <v>4450</v>
      </c>
      <c r="F60" s="56">
        <v>1164742</v>
      </c>
      <c r="G60" s="56">
        <v>1103430</v>
      </c>
      <c r="H60" s="61">
        <v>29252555</v>
      </c>
      <c r="I60" s="84" t="str">
        <f>VLOOKUP($F60,'[3]Sistema Escolar'!$C$3:$E$5000,3,0)</f>
        <v>COLEGIO ESTADUAL DE TEMPO INTEGRAL SINESIO COSTA</v>
      </c>
      <c r="J60" s="193" t="s">
        <v>1978</v>
      </c>
      <c r="K60" s="56">
        <v>0</v>
      </c>
      <c r="L60" s="56">
        <v>0</v>
      </c>
      <c r="M60" s="56">
        <v>0</v>
      </c>
      <c r="N60" s="56">
        <v>0</v>
      </c>
      <c r="O60" s="56">
        <v>611</v>
      </c>
      <c r="P60" s="56">
        <v>412</v>
      </c>
      <c r="Q60" s="56">
        <v>383</v>
      </c>
      <c r="R60" s="56">
        <v>363</v>
      </c>
      <c r="S60" s="56">
        <v>90</v>
      </c>
      <c r="T60" s="56">
        <v>132</v>
      </c>
      <c r="U60" s="56">
        <v>0</v>
      </c>
      <c r="V60" s="56">
        <v>0</v>
      </c>
      <c r="W60" s="56">
        <v>0</v>
      </c>
      <c r="X60" s="56">
        <v>39</v>
      </c>
      <c r="Y60" s="56">
        <f t="shared" si="0"/>
        <v>0</v>
      </c>
      <c r="Z60" s="56">
        <f t="shared" si="0"/>
        <v>0</v>
      </c>
      <c r="AA60" s="68">
        <f t="shared" si="1"/>
        <v>1084</v>
      </c>
      <c r="AB60" s="68">
        <f t="shared" si="1"/>
        <v>907</v>
      </c>
      <c r="AC60" s="68">
        <f t="shared" si="6"/>
        <v>1084</v>
      </c>
      <c r="AD60" s="68">
        <f t="shared" si="7"/>
        <v>946</v>
      </c>
      <c r="AE60" s="68">
        <f>VLOOKUP(F60,[1]quantitativo_estudantes_turmas_!$D$6:$H$1043,5,0)</f>
        <v>34</v>
      </c>
      <c r="AF60" s="318">
        <f t="shared" si="2"/>
        <v>0.95877378435517968</v>
      </c>
      <c r="AG60" s="248">
        <f t="shared" si="3"/>
        <v>41032.61</v>
      </c>
      <c r="AH60" s="194">
        <f t="shared" si="8"/>
        <v>41032.61</v>
      </c>
      <c r="AI60" s="70">
        <v>0</v>
      </c>
      <c r="AJ60" s="70">
        <f t="shared" si="4"/>
        <v>82065.22</v>
      </c>
      <c r="AK60" s="195">
        <v>20000</v>
      </c>
      <c r="AL60" s="337">
        <f t="shared" si="5"/>
        <v>20516.305</v>
      </c>
      <c r="AM60" s="56" t="str">
        <f>VLOOKUP(F60,'Plan atualizada aptas e desativ'!$C$4:$I$1457,7,0)</f>
        <v>APTA</v>
      </c>
      <c r="AN60" s="196">
        <f t="shared" si="9"/>
        <v>516.30500000000029</v>
      </c>
      <c r="AO60" s="56" t="s">
        <v>590</v>
      </c>
      <c r="AP60" s="56" t="s">
        <v>591</v>
      </c>
      <c r="AQ60" s="56"/>
      <c r="AR60" s="56" t="s">
        <v>1918</v>
      </c>
      <c r="AS60" s="56" t="s">
        <v>449</v>
      </c>
      <c r="AT60" s="56"/>
      <c r="AU60" s="56"/>
      <c r="AV60" s="56"/>
      <c r="AW60" s="56"/>
      <c r="AX60" s="56"/>
      <c r="AY60" s="56" t="s">
        <v>449</v>
      </c>
      <c r="AZ60" s="56"/>
      <c r="BA60" s="56"/>
      <c r="BB60" s="323">
        <f>VLOOKUP($F60,'[2]1ª Parcela FAED Manutencao 2026'!$E$7:$K$1036,5,0)</f>
        <v>1084</v>
      </c>
      <c r="BC60" s="324">
        <f>VLOOKUP($F60,'[2]1ª Parcela FAED Manutencao 2026'!$E$7:$K$1036,7,0)</f>
        <v>23959.65</v>
      </c>
      <c r="BD60" s="335">
        <f t="shared" si="10"/>
        <v>-138</v>
      </c>
      <c r="BE60" s="328">
        <f t="shared" si="11"/>
        <v>-3443.3450000000012</v>
      </c>
    </row>
    <row r="61" spans="1:57" s="178" customFormat="1" ht="28.5" customHeight="1">
      <c r="A61" s="68">
        <v>55</v>
      </c>
      <c r="B61" s="56" t="s">
        <v>1884</v>
      </c>
      <c r="C61" s="56">
        <v>5400</v>
      </c>
      <c r="D61" s="57">
        <v>2</v>
      </c>
      <c r="E61" s="163" t="s">
        <v>40</v>
      </c>
      <c r="F61" s="56">
        <v>1178023</v>
      </c>
      <c r="G61" s="56">
        <v>1103454</v>
      </c>
      <c r="H61" s="61">
        <v>29430534</v>
      </c>
      <c r="I61" s="84" t="str">
        <f>VLOOKUP($F61,'[3]Sistema Escolar'!$C$3:$E$5000,3,0)</f>
        <v>COLEGIO ESTADUAL ANISIO HONORATO GODOY</v>
      </c>
      <c r="J61" s="193" t="s">
        <v>1978</v>
      </c>
      <c r="K61" s="56">
        <v>0</v>
      </c>
      <c r="L61" s="56">
        <v>0</v>
      </c>
      <c r="M61" s="56">
        <v>0</v>
      </c>
      <c r="N61" s="56">
        <v>0</v>
      </c>
      <c r="O61" s="56">
        <v>769</v>
      </c>
      <c r="P61" s="56">
        <v>700</v>
      </c>
      <c r="Q61" s="56">
        <v>63</v>
      </c>
      <c r="R61" s="56">
        <v>103</v>
      </c>
      <c r="S61" s="56">
        <v>318</v>
      </c>
      <c r="T61" s="56">
        <v>146</v>
      </c>
      <c r="U61" s="56">
        <v>0</v>
      </c>
      <c r="V61" s="56">
        <v>0</v>
      </c>
      <c r="W61" s="56">
        <v>0</v>
      </c>
      <c r="X61" s="56">
        <v>0</v>
      </c>
      <c r="Y61" s="56">
        <f t="shared" si="0"/>
        <v>0</v>
      </c>
      <c r="Z61" s="56">
        <f t="shared" si="0"/>
        <v>0</v>
      </c>
      <c r="AA61" s="68">
        <f t="shared" si="1"/>
        <v>1150</v>
      </c>
      <c r="AB61" s="68">
        <f t="shared" si="1"/>
        <v>949</v>
      </c>
      <c r="AC61" s="68">
        <f t="shared" si="6"/>
        <v>1150</v>
      </c>
      <c r="AD61" s="68">
        <f t="shared" si="7"/>
        <v>949</v>
      </c>
      <c r="AE61" s="68">
        <f>VLOOKUP(F61,[1]quantitativo_estudantes_turmas_!$D$6:$H$1043,5,0)</f>
        <v>31</v>
      </c>
      <c r="AF61" s="318">
        <f t="shared" si="2"/>
        <v>1</v>
      </c>
      <c r="AG61" s="248">
        <f t="shared" si="3"/>
        <v>41032.61</v>
      </c>
      <c r="AH61" s="194">
        <f t="shared" si="8"/>
        <v>41032.61</v>
      </c>
      <c r="AI61" s="70">
        <v>0</v>
      </c>
      <c r="AJ61" s="70">
        <f t="shared" si="4"/>
        <v>82065.22</v>
      </c>
      <c r="AK61" s="195">
        <v>20000</v>
      </c>
      <c r="AL61" s="337">
        <f t="shared" si="5"/>
        <v>20516.305</v>
      </c>
      <c r="AM61" s="56" t="str">
        <f>VLOOKUP(F61,'Plan atualizada aptas e desativ'!$C$4:$I$1457,7,0)</f>
        <v>APTA</v>
      </c>
      <c r="AN61" s="196">
        <f t="shared" si="9"/>
        <v>516.30500000000029</v>
      </c>
      <c r="AO61" s="56" t="s">
        <v>592</v>
      </c>
      <c r="AP61" s="56" t="s">
        <v>593</v>
      </c>
      <c r="AQ61" s="56"/>
      <c r="AR61" s="56" t="s">
        <v>1918</v>
      </c>
      <c r="AS61" s="56" t="s">
        <v>449</v>
      </c>
      <c r="AT61" s="56"/>
      <c r="AU61" s="56"/>
      <c r="AV61" s="56"/>
      <c r="AW61" s="56"/>
      <c r="AX61" s="56"/>
      <c r="AY61" s="56" t="s">
        <v>449</v>
      </c>
      <c r="AZ61" s="56"/>
      <c r="BA61" s="56"/>
      <c r="BB61" s="323">
        <f>VLOOKUP($F61,'[2]1ª Parcela FAED Manutencao 2026'!$E$7:$K$1036,5,0)</f>
        <v>1150</v>
      </c>
      <c r="BC61" s="324">
        <f>VLOOKUP($F61,'[2]1ª Parcela FAED Manutencao 2026'!$E$7:$K$1036,7,0)</f>
        <v>23959.65</v>
      </c>
      <c r="BD61" s="335">
        <f t="shared" si="10"/>
        <v>-201</v>
      </c>
      <c r="BE61" s="328">
        <f t="shared" si="11"/>
        <v>-3443.3450000000012</v>
      </c>
    </row>
    <row r="62" spans="1:57" s="87" customFormat="1" ht="28.5" customHeight="1">
      <c r="A62" s="68">
        <v>56</v>
      </c>
      <c r="B62" s="56" t="s">
        <v>1884</v>
      </c>
      <c r="C62" s="56">
        <v>5400</v>
      </c>
      <c r="D62" s="57">
        <v>2</v>
      </c>
      <c r="E62" s="163" t="s">
        <v>40</v>
      </c>
      <c r="F62" s="56">
        <v>1179772</v>
      </c>
      <c r="G62" s="56">
        <v>9999999</v>
      </c>
      <c r="H62" s="61">
        <v>29487110</v>
      </c>
      <c r="I62" s="84" t="str">
        <f>VLOOKUP($F62,'[3]Sistema Escolar'!$C$3:$E$5000,3,0)</f>
        <v>COLEGIO ESTADUAL DE TEMPO INTEGRAL CLEONICE OLEGARIO DOS SANTOS</v>
      </c>
      <c r="J62" s="193" t="s">
        <v>1978</v>
      </c>
      <c r="K62" s="56">
        <v>0</v>
      </c>
      <c r="L62" s="56">
        <v>0</v>
      </c>
      <c r="M62" s="56">
        <v>0</v>
      </c>
      <c r="N62" s="56">
        <v>0</v>
      </c>
      <c r="O62" s="56">
        <v>71</v>
      </c>
      <c r="P62" s="56">
        <v>66</v>
      </c>
      <c r="Q62" s="56">
        <v>54</v>
      </c>
      <c r="R62" s="56">
        <v>91</v>
      </c>
      <c r="S62" s="56">
        <v>199</v>
      </c>
      <c r="T62" s="56">
        <v>124</v>
      </c>
      <c r="U62" s="56">
        <v>0</v>
      </c>
      <c r="V62" s="56">
        <v>0</v>
      </c>
      <c r="W62" s="56">
        <v>0</v>
      </c>
      <c r="X62" s="56">
        <v>0</v>
      </c>
      <c r="Y62" s="56">
        <f t="shared" si="0"/>
        <v>0</v>
      </c>
      <c r="Z62" s="56">
        <f t="shared" si="0"/>
        <v>0</v>
      </c>
      <c r="AA62" s="68">
        <f t="shared" si="1"/>
        <v>324</v>
      </c>
      <c r="AB62" s="68">
        <f t="shared" si="1"/>
        <v>281</v>
      </c>
      <c r="AC62" s="68">
        <f t="shared" si="6"/>
        <v>324</v>
      </c>
      <c r="AD62" s="68">
        <f t="shared" si="7"/>
        <v>281</v>
      </c>
      <c r="AE62" s="68">
        <f>VLOOKUP(F62,[1]quantitativo_estudantes_turmas_!$D$6:$H$1043,5,0)</f>
        <v>15</v>
      </c>
      <c r="AF62" s="318">
        <f t="shared" si="2"/>
        <v>1</v>
      </c>
      <c r="AG62" s="248">
        <f t="shared" si="3"/>
        <v>25645.38</v>
      </c>
      <c r="AH62" s="194">
        <f t="shared" si="8"/>
        <v>25645.38</v>
      </c>
      <c r="AI62" s="70">
        <v>0</v>
      </c>
      <c r="AJ62" s="70">
        <f t="shared" si="4"/>
        <v>51290.76</v>
      </c>
      <c r="AK62" s="195">
        <v>10000</v>
      </c>
      <c r="AL62" s="337">
        <f t="shared" si="5"/>
        <v>12822.69</v>
      </c>
      <c r="AM62" s="56" t="str">
        <f>VLOOKUP(F62,'Plan atualizada aptas e desativ'!$C$4:$I$1457,7,0)</f>
        <v>INADIMPLENTE</v>
      </c>
      <c r="AN62" s="196">
        <f t="shared" si="9"/>
        <v>2822.6900000000005</v>
      </c>
      <c r="AO62" s="56" t="s">
        <v>592</v>
      </c>
      <c r="AP62" s="56" t="s">
        <v>1922</v>
      </c>
      <c r="AQ62" s="56"/>
      <c r="AR62" s="56" t="s">
        <v>1918</v>
      </c>
      <c r="AS62" s="56" t="s">
        <v>449</v>
      </c>
      <c r="AT62" s="56"/>
      <c r="AU62" s="56"/>
      <c r="AV62" s="56"/>
      <c r="AW62" s="56"/>
      <c r="AX62" s="56"/>
      <c r="AY62" s="56" t="s">
        <v>449</v>
      </c>
      <c r="AZ62" s="56"/>
      <c r="BA62" s="56"/>
      <c r="BB62" s="323">
        <f>VLOOKUP($F62,'[2]1ª Parcela FAED Manutencao 2026'!$E$7:$K$1036,5,0)</f>
        <v>324</v>
      </c>
      <c r="BC62" s="324">
        <f>VLOOKUP($F62,'[2]1ª Parcela FAED Manutencao 2026'!$E$7:$K$1036,7,0)</f>
        <v>12822.69</v>
      </c>
      <c r="BD62" s="335">
        <f t="shared" si="10"/>
        <v>-43</v>
      </c>
      <c r="BE62" s="330">
        <f t="shared" si="11"/>
        <v>0</v>
      </c>
    </row>
    <row r="63" spans="1:57" s="87" customFormat="1" ht="28.5" customHeight="1">
      <c r="A63" s="68">
        <v>57</v>
      </c>
      <c r="B63" s="56" t="s">
        <v>1884</v>
      </c>
      <c r="C63" s="56">
        <v>5400</v>
      </c>
      <c r="D63" s="57">
        <v>2</v>
      </c>
      <c r="E63" s="163" t="s">
        <v>41</v>
      </c>
      <c r="F63" s="56">
        <v>1176059</v>
      </c>
      <c r="G63" s="56">
        <v>1103462</v>
      </c>
      <c r="H63" s="61">
        <v>29047455</v>
      </c>
      <c r="I63" s="84" t="str">
        <f>VLOOKUP($F63,'[3]Sistema Escolar'!$C$3:$E$5000,3,0)</f>
        <v>COLEGIO ESTADUAL DO CAMPO DE TEMPO INTEGRAL THOMAZ LEITE</v>
      </c>
      <c r="J63" s="193" t="s">
        <v>1979</v>
      </c>
      <c r="K63" s="56">
        <v>0</v>
      </c>
      <c r="L63" s="56">
        <v>0</v>
      </c>
      <c r="M63" s="56">
        <v>0</v>
      </c>
      <c r="N63" s="56">
        <v>0</v>
      </c>
      <c r="O63" s="56">
        <v>203</v>
      </c>
      <c r="P63" s="56">
        <v>132</v>
      </c>
      <c r="Q63" s="56">
        <v>0</v>
      </c>
      <c r="R63" s="56">
        <v>15</v>
      </c>
      <c r="S63" s="56">
        <v>46</v>
      </c>
      <c r="T63" s="56">
        <v>29</v>
      </c>
      <c r="U63" s="56">
        <v>0</v>
      </c>
      <c r="V63" s="56">
        <v>0</v>
      </c>
      <c r="W63" s="56">
        <v>0</v>
      </c>
      <c r="X63" s="56">
        <v>0</v>
      </c>
      <c r="Y63" s="56">
        <f t="shared" si="0"/>
        <v>0</v>
      </c>
      <c r="Z63" s="56">
        <f t="shared" si="0"/>
        <v>0</v>
      </c>
      <c r="AA63" s="68">
        <f t="shared" si="1"/>
        <v>249</v>
      </c>
      <c r="AB63" s="68">
        <f t="shared" si="1"/>
        <v>176</v>
      </c>
      <c r="AC63" s="68">
        <f t="shared" si="6"/>
        <v>249</v>
      </c>
      <c r="AD63" s="68">
        <f t="shared" si="7"/>
        <v>176</v>
      </c>
      <c r="AE63" s="68">
        <f>VLOOKUP(F63,[1]quantitativo_estudantes_turmas_!$D$6:$H$1043,5,0)</f>
        <v>10</v>
      </c>
      <c r="AF63" s="318">
        <f t="shared" si="2"/>
        <v>1</v>
      </c>
      <c r="AG63" s="248">
        <f t="shared" si="3"/>
        <v>20516.3</v>
      </c>
      <c r="AH63" s="194">
        <f t="shared" si="8"/>
        <v>20516.3</v>
      </c>
      <c r="AI63" s="70">
        <v>0</v>
      </c>
      <c r="AJ63" s="70">
        <f t="shared" si="4"/>
        <v>41032.6</v>
      </c>
      <c r="AK63" s="195">
        <v>8000</v>
      </c>
      <c r="AL63" s="337">
        <f t="shared" si="5"/>
        <v>10258.15</v>
      </c>
      <c r="AM63" s="56" t="str">
        <f>VLOOKUP(F63,'Plan atualizada aptas e desativ'!$C$4:$I$1457,7,0)</f>
        <v>APTA</v>
      </c>
      <c r="AN63" s="196">
        <f t="shared" si="9"/>
        <v>2258.1499999999996</v>
      </c>
      <c r="AO63" s="56" t="s">
        <v>561</v>
      </c>
      <c r="AP63" s="56" t="s">
        <v>594</v>
      </c>
      <c r="AQ63" s="56"/>
      <c r="AR63" s="56" t="s">
        <v>1918</v>
      </c>
      <c r="AS63" s="56" t="s">
        <v>449</v>
      </c>
      <c r="AT63" s="56"/>
      <c r="AU63" s="56"/>
      <c r="AV63" s="56"/>
      <c r="AW63" s="56"/>
      <c r="AX63" s="56"/>
      <c r="AY63" s="56" t="s">
        <v>449</v>
      </c>
      <c r="AZ63" s="56"/>
      <c r="BA63" s="56"/>
      <c r="BB63" s="323">
        <f>VLOOKUP($F63,'[2]1ª Parcela FAED Manutencao 2026'!$E$7:$K$1036,5,0)</f>
        <v>249</v>
      </c>
      <c r="BC63" s="324">
        <f>VLOOKUP($F63,'[2]1ª Parcela FAED Manutencao 2026'!$E$7:$K$1036,7,0)</f>
        <v>10258.15</v>
      </c>
      <c r="BD63" s="335">
        <f t="shared" si="10"/>
        <v>-73</v>
      </c>
      <c r="BE63" s="330">
        <f t="shared" si="11"/>
        <v>0</v>
      </c>
    </row>
    <row r="64" spans="1:57" s="178" customFormat="1" ht="28.5" customHeight="1">
      <c r="A64" s="68">
        <v>58</v>
      </c>
      <c r="B64" s="56" t="s">
        <v>1884</v>
      </c>
      <c r="C64" s="56">
        <v>5400</v>
      </c>
      <c r="D64" s="57">
        <v>2</v>
      </c>
      <c r="E64" s="163" t="s">
        <v>41</v>
      </c>
      <c r="F64" s="56">
        <v>1164890</v>
      </c>
      <c r="G64" s="56">
        <v>1103460</v>
      </c>
      <c r="H64" s="61">
        <v>29047250</v>
      </c>
      <c r="I64" s="84" t="str">
        <f>VLOOKUP($F64,'[3]Sistema Escolar'!$C$3:$E$5000,3,0)</f>
        <v>COLEGIO ESTADUAL DE TEMPO INTEGRAL NOSSA SENHORA DO ROSARIO</v>
      </c>
      <c r="J64" s="193" t="s">
        <v>1978</v>
      </c>
      <c r="K64" s="56">
        <v>0</v>
      </c>
      <c r="L64" s="56">
        <v>0</v>
      </c>
      <c r="M64" s="56">
        <v>0</v>
      </c>
      <c r="N64" s="56">
        <v>0</v>
      </c>
      <c r="O64" s="56">
        <v>357</v>
      </c>
      <c r="P64" s="56">
        <v>306</v>
      </c>
      <c r="Q64" s="56">
        <v>83</v>
      </c>
      <c r="R64" s="56">
        <v>115</v>
      </c>
      <c r="S64" s="56">
        <v>62</v>
      </c>
      <c r="T64" s="56">
        <v>38</v>
      </c>
      <c r="U64" s="56">
        <v>0</v>
      </c>
      <c r="V64" s="56">
        <v>0</v>
      </c>
      <c r="W64" s="56">
        <v>0</v>
      </c>
      <c r="X64" s="56">
        <v>0</v>
      </c>
      <c r="Y64" s="56">
        <f t="shared" si="0"/>
        <v>0</v>
      </c>
      <c r="Z64" s="56">
        <f t="shared" si="0"/>
        <v>0</v>
      </c>
      <c r="AA64" s="68">
        <f t="shared" si="1"/>
        <v>502</v>
      </c>
      <c r="AB64" s="68">
        <f t="shared" si="1"/>
        <v>459</v>
      </c>
      <c r="AC64" s="68">
        <f t="shared" si="6"/>
        <v>502</v>
      </c>
      <c r="AD64" s="68">
        <f t="shared" si="7"/>
        <v>459</v>
      </c>
      <c r="AE64" s="68">
        <f>VLOOKUP(F64,[1]quantitativo_estudantes_turmas_!$D$6:$H$1043,5,0)</f>
        <v>17</v>
      </c>
      <c r="AF64" s="318">
        <f t="shared" si="2"/>
        <v>1</v>
      </c>
      <c r="AG64" s="248">
        <f t="shared" si="3"/>
        <v>25645.38</v>
      </c>
      <c r="AH64" s="194">
        <f t="shared" si="8"/>
        <v>25645.38</v>
      </c>
      <c r="AI64" s="70">
        <v>0</v>
      </c>
      <c r="AJ64" s="70">
        <f t="shared" si="4"/>
        <v>51290.76</v>
      </c>
      <c r="AK64" s="195">
        <v>12000</v>
      </c>
      <c r="AL64" s="337">
        <f t="shared" si="5"/>
        <v>12822.69</v>
      </c>
      <c r="AM64" s="56" t="str">
        <f>VLOOKUP(F64,'Plan atualizada aptas e desativ'!$C$4:$I$1457,7,0)</f>
        <v>APTA</v>
      </c>
      <c r="AN64" s="196">
        <f t="shared" si="9"/>
        <v>822.69000000000051</v>
      </c>
      <c r="AO64" s="56" t="s">
        <v>561</v>
      </c>
      <c r="AP64" s="56" t="s">
        <v>595</v>
      </c>
      <c r="AQ64" s="56"/>
      <c r="AR64" s="56" t="s">
        <v>1918</v>
      </c>
      <c r="AS64" s="56" t="s">
        <v>449</v>
      </c>
      <c r="AT64" s="56"/>
      <c r="AU64" s="56"/>
      <c r="AV64" s="56"/>
      <c r="AW64" s="56"/>
      <c r="AX64" s="56"/>
      <c r="AY64" s="56" t="s">
        <v>449</v>
      </c>
      <c r="AZ64" s="56"/>
      <c r="BA64" s="56"/>
      <c r="BB64" s="323">
        <f>VLOOKUP($F64,'[2]1ª Parcela FAED Manutencao 2026'!$E$7:$K$1036,5,0)</f>
        <v>502</v>
      </c>
      <c r="BC64" s="324">
        <f>VLOOKUP($F64,'[2]1ª Parcela FAED Manutencao 2026'!$E$7:$K$1036,7,0)</f>
        <v>15387.23</v>
      </c>
      <c r="BD64" s="335">
        <f t="shared" si="10"/>
        <v>-43</v>
      </c>
      <c r="BE64" s="328">
        <f t="shared" si="11"/>
        <v>-2564.5399999999991</v>
      </c>
    </row>
    <row r="65" spans="1:57" s="87" customFormat="1" ht="28.5" customHeight="1">
      <c r="A65" s="68">
        <v>59</v>
      </c>
      <c r="B65" s="56" t="s">
        <v>1884</v>
      </c>
      <c r="C65" s="56">
        <v>5400</v>
      </c>
      <c r="D65" s="57">
        <v>2</v>
      </c>
      <c r="E65" s="163" t="s">
        <v>30</v>
      </c>
      <c r="F65" s="56">
        <v>1178432</v>
      </c>
      <c r="G65" s="56">
        <v>1105582</v>
      </c>
      <c r="H65" s="61">
        <v>29345936</v>
      </c>
      <c r="I65" s="84" t="str">
        <f>VLOOKUP($F65,'[3]Sistema Escolar'!$C$3:$E$5000,3,0)</f>
        <v>COLEGIO ESTADUAL INDIGENA MARECHAL RONDON</v>
      </c>
      <c r="J65" s="193" t="s">
        <v>1914</v>
      </c>
      <c r="K65" s="56">
        <v>61</v>
      </c>
      <c r="L65" s="56">
        <v>72</v>
      </c>
      <c r="M65" s="56">
        <v>0</v>
      </c>
      <c r="N65" s="56">
        <v>0</v>
      </c>
      <c r="O65" s="56">
        <v>45</v>
      </c>
      <c r="P65" s="56">
        <v>11</v>
      </c>
      <c r="Q65" s="56">
        <v>0</v>
      </c>
      <c r="R65" s="56">
        <v>2</v>
      </c>
      <c r="S65" s="56">
        <v>9</v>
      </c>
      <c r="T65" s="56">
        <v>13</v>
      </c>
      <c r="U65" s="56">
        <v>0</v>
      </c>
      <c r="V65" s="56">
        <v>0</v>
      </c>
      <c r="W65" s="56">
        <v>0</v>
      </c>
      <c r="X65" s="56">
        <v>0</v>
      </c>
      <c r="Y65" s="56">
        <f t="shared" si="0"/>
        <v>61</v>
      </c>
      <c r="Z65" s="56">
        <f t="shared" si="0"/>
        <v>72</v>
      </c>
      <c r="AA65" s="68">
        <f t="shared" si="1"/>
        <v>54</v>
      </c>
      <c r="AB65" s="68">
        <f t="shared" si="1"/>
        <v>26</v>
      </c>
      <c r="AC65" s="68">
        <f t="shared" si="6"/>
        <v>115</v>
      </c>
      <c r="AD65" s="68">
        <f t="shared" si="7"/>
        <v>98</v>
      </c>
      <c r="AE65" s="68">
        <f>VLOOKUP(F65,[1]quantitativo_estudantes_turmas_!$D$6:$H$1043,5,0)</f>
        <v>19</v>
      </c>
      <c r="AF65" s="318">
        <f t="shared" si="2"/>
        <v>0.26530612244897961</v>
      </c>
      <c r="AG65" s="248">
        <f t="shared" si="3"/>
        <v>15387.23</v>
      </c>
      <c r="AH65" s="194">
        <f t="shared" si="8"/>
        <v>15387.23</v>
      </c>
      <c r="AI65" s="70">
        <v>0</v>
      </c>
      <c r="AJ65" s="70">
        <f t="shared" si="4"/>
        <v>30774.46</v>
      </c>
      <c r="AK65" s="195">
        <v>3000</v>
      </c>
      <c r="AL65" s="337">
        <f t="shared" si="5"/>
        <v>7693.6149999999998</v>
      </c>
      <c r="AM65" s="56" t="str">
        <f>VLOOKUP(F65,'Plan atualizada aptas e desativ'!$C$4:$I$1457,7,0)</f>
        <v>APTA</v>
      </c>
      <c r="AN65" s="196">
        <f t="shared" si="9"/>
        <v>4693.6149999999998</v>
      </c>
      <c r="AO65" s="56" t="s">
        <v>573</v>
      </c>
      <c r="AP65" s="56" t="s">
        <v>575</v>
      </c>
      <c r="AQ65" s="56"/>
      <c r="AR65" s="56" t="s">
        <v>1918</v>
      </c>
      <c r="AS65" s="56" t="s">
        <v>449</v>
      </c>
      <c r="AT65" s="56"/>
      <c r="AU65" s="56"/>
      <c r="AV65" s="56"/>
      <c r="AW65" s="56"/>
      <c r="AX65" s="56"/>
      <c r="AY65" s="56" t="s">
        <v>449</v>
      </c>
      <c r="AZ65" s="56"/>
      <c r="BA65" s="56"/>
      <c r="BB65" s="323">
        <f>VLOOKUP($F65,'[2]1ª Parcela FAED Manutencao 2026'!$E$7:$K$1036,5,0)</f>
        <v>115</v>
      </c>
      <c r="BC65" s="324">
        <f>VLOOKUP($F65,'[2]1ª Parcela FAED Manutencao 2026'!$E$7:$K$1036,7,0)</f>
        <v>3846.8074999999999</v>
      </c>
      <c r="BD65" s="335">
        <f t="shared" si="10"/>
        <v>-17</v>
      </c>
      <c r="BE65" s="331">
        <f t="shared" si="11"/>
        <v>3846.8074999999999</v>
      </c>
    </row>
    <row r="66" spans="1:57" s="87" customFormat="1" ht="28.5" customHeight="1">
      <c r="A66" s="68">
        <v>60</v>
      </c>
      <c r="B66" s="56" t="s">
        <v>1884</v>
      </c>
      <c r="C66" s="56">
        <v>5400</v>
      </c>
      <c r="D66" s="57">
        <v>2</v>
      </c>
      <c r="E66" s="163" t="s">
        <v>35</v>
      </c>
      <c r="F66" s="56">
        <v>1179304</v>
      </c>
      <c r="G66" s="56">
        <v>9999999</v>
      </c>
      <c r="H66" s="61">
        <v>29460794</v>
      </c>
      <c r="I66" s="84" t="str">
        <f>VLOOKUP($F66,'[3]Sistema Escolar'!$C$3:$E$5000,3,0)</f>
        <v>COLEGIO ESTADUAL INDIGENA PAJE ROQUE MOISES DA SILVA</v>
      </c>
      <c r="J66" s="193" t="s">
        <v>1914</v>
      </c>
      <c r="K66" s="56">
        <v>10</v>
      </c>
      <c r="L66" s="56">
        <v>10</v>
      </c>
      <c r="M66" s="56">
        <v>0</v>
      </c>
      <c r="N66" s="56">
        <v>0</v>
      </c>
      <c r="O66" s="56">
        <v>2</v>
      </c>
      <c r="P66" s="56">
        <v>38</v>
      </c>
      <c r="Q66" s="56">
        <v>0</v>
      </c>
      <c r="R66" s="56">
        <v>15</v>
      </c>
      <c r="S66" s="56">
        <v>0</v>
      </c>
      <c r="T66" s="56">
        <v>5</v>
      </c>
      <c r="U66" s="56">
        <v>0</v>
      </c>
      <c r="V66" s="56">
        <v>0</v>
      </c>
      <c r="W66" s="56">
        <v>0</v>
      </c>
      <c r="X66" s="56">
        <v>0</v>
      </c>
      <c r="Y66" s="56">
        <f t="shared" si="0"/>
        <v>10</v>
      </c>
      <c r="Z66" s="56">
        <f t="shared" si="0"/>
        <v>10</v>
      </c>
      <c r="AA66" s="68">
        <f t="shared" si="1"/>
        <v>2</v>
      </c>
      <c r="AB66" s="68">
        <f t="shared" si="1"/>
        <v>58</v>
      </c>
      <c r="AC66" s="68">
        <f t="shared" si="6"/>
        <v>12</v>
      </c>
      <c r="AD66" s="68">
        <f t="shared" si="7"/>
        <v>68</v>
      </c>
      <c r="AE66" s="68">
        <f>VLOOKUP(F66,[1]quantitativo_estudantes_turmas_!$D$6:$H$1043,5,0)</f>
        <v>11</v>
      </c>
      <c r="AF66" s="318">
        <f t="shared" si="2"/>
        <v>0.8529411764705882</v>
      </c>
      <c r="AG66" s="248">
        <f t="shared" si="3"/>
        <v>15387.23</v>
      </c>
      <c r="AH66" s="194">
        <f t="shared" si="8"/>
        <v>15387.23</v>
      </c>
      <c r="AI66" s="70">
        <v>0</v>
      </c>
      <c r="AJ66" s="70">
        <f t="shared" si="4"/>
        <v>30774.46</v>
      </c>
      <c r="AK66" s="195">
        <v>3000</v>
      </c>
      <c r="AL66" s="337">
        <f t="shared" si="5"/>
        <v>7693.6149999999998</v>
      </c>
      <c r="AM66" s="56" t="str">
        <f>VLOOKUP(F66,'Plan atualizada aptas e desativ'!$C$4:$I$1457,7,0)</f>
        <v>INADIMPLENTE</v>
      </c>
      <c r="AN66" s="196">
        <f t="shared" si="9"/>
        <v>4693.6149999999998</v>
      </c>
      <c r="AO66" s="56" t="s">
        <v>573</v>
      </c>
      <c r="AP66" s="56" t="s">
        <v>585</v>
      </c>
      <c r="AQ66" s="56"/>
      <c r="AR66" s="56" t="s">
        <v>1918</v>
      </c>
      <c r="AS66" s="56" t="s">
        <v>449</v>
      </c>
      <c r="AT66" s="56"/>
      <c r="AU66" s="56"/>
      <c r="AV66" s="56"/>
      <c r="AW66" s="56"/>
      <c r="AX66" s="56"/>
      <c r="AY66" s="56" t="s">
        <v>449</v>
      </c>
      <c r="AZ66" s="56"/>
      <c r="BA66" s="56"/>
      <c r="BB66" s="323">
        <f>VLOOKUP($F66,'[2]1ª Parcela FAED Manutencao 2026'!$E$7:$K$1036,5,0)</f>
        <v>12</v>
      </c>
      <c r="BC66" s="324">
        <f>VLOOKUP($F66,'[2]1ª Parcela FAED Manutencao 2026'!$E$7:$K$1036,7,0)</f>
        <v>3846.8074999999999</v>
      </c>
      <c r="BD66" s="336">
        <f t="shared" si="10"/>
        <v>56</v>
      </c>
      <c r="BE66" s="331">
        <f t="shared" si="11"/>
        <v>3846.8074999999999</v>
      </c>
    </row>
    <row r="67" spans="1:57" s="87" customFormat="1" ht="28.5" customHeight="1">
      <c r="A67" s="68">
        <v>61</v>
      </c>
      <c r="B67" s="56" t="s">
        <v>1885</v>
      </c>
      <c r="C67" s="56">
        <v>5500</v>
      </c>
      <c r="D67" s="57">
        <v>3</v>
      </c>
      <c r="E67" s="163" t="s">
        <v>42</v>
      </c>
      <c r="F67" s="56">
        <v>1168110</v>
      </c>
      <c r="G67" s="56">
        <v>1105031</v>
      </c>
      <c r="H67" s="61">
        <v>29211590</v>
      </c>
      <c r="I67" s="84" t="str">
        <f>VLOOKUP($F67,'[3]Sistema Escolar'!$C$3:$E$5000,3,0)</f>
        <v>COLEGIO ESTADUAL DOUTOR FRANCISCO ROCHA FILHO</v>
      </c>
      <c r="J67" s="193" t="s">
        <v>1978</v>
      </c>
      <c r="K67" s="56">
        <v>0</v>
      </c>
      <c r="L67" s="56">
        <v>0</v>
      </c>
      <c r="M67" s="56">
        <v>0</v>
      </c>
      <c r="N67" s="56">
        <v>0</v>
      </c>
      <c r="O67" s="56">
        <v>92</v>
      </c>
      <c r="P67" s="56">
        <v>113</v>
      </c>
      <c r="Q67" s="56">
        <v>149</v>
      </c>
      <c r="R67" s="56">
        <v>142</v>
      </c>
      <c r="S67" s="56">
        <v>20</v>
      </c>
      <c r="T67" s="56">
        <v>23</v>
      </c>
      <c r="U67" s="56">
        <v>0</v>
      </c>
      <c r="V67" s="56">
        <v>0</v>
      </c>
      <c r="W67" s="56">
        <v>0</v>
      </c>
      <c r="X67" s="56">
        <v>0</v>
      </c>
      <c r="Y67" s="56">
        <f t="shared" si="0"/>
        <v>0</v>
      </c>
      <c r="Z67" s="56">
        <f t="shared" si="0"/>
        <v>0</v>
      </c>
      <c r="AA67" s="68">
        <f t="shared" si="1"/>
        <v>261</v>
      </c>
      <c r="AB67" s="68">
        <f t="shared" si="1"/>
        <v>278</v>
      </c>
      <c r="AC67" s="68">
        <f t="shared" si="6"/>
        <v>261</v>
      </c>
      <c r="AD67" s="68">
        <f t="shared" si="7"/>
        <v>278</v>
      </c>
      <c r="AE67" s="68">
        <f>VLOOKUP(F67,[1]quantitativo_estudantes_turmas_!$D$6:$H$1043,5,0)</f>
        <v>16</v>
      </c>
      <c r="AF67" s="318">
        <f t="shared" si="2"/>
        <v>1</v>
      </c>
      <c r="AG67" s="248">
        <f t="shared" si="3"/>
        <v>25645.38</v>
      </c>
      <c r="AH67" s="194">
        <f t="shared" si="8"/>
        <v>25645.38</v>
      </c>
      <c r="AI67" s="70">
        <v>0</v>
      </c>
      <c r="AJ67" s="70">
        <f t="shared" si="4"/>
        <v>51290.76</v>
      </c>
      <c r="AK67" s="195">
        <v>10000</v>
      </c>
      <c r="AL67" s="337">
        <f t="shared" si="5"/>
        <v>12822.69</v>
      </c>
      <c r="AM67" s="56" t="str">
        <f>VLOOKUP(F67,'Plan atualizada aptas e desativ'!$C$4:$I$1457,7,0)</f>
        <v>APTA</v>
      </c>
      <c r="AN67" s="196">
        <f t="shared" si="9"/>
        <v>2822.6900000000005</v>
      </c>
      <c r="AO67" s="56" t="s">
        <v>596</v>
      </c>
      <c r="AP67" s="56" t="s">
        <v>597</v>
      </c>
      <c r="AQ67" s="56"/>
      <c r="AR67" s="56" t="s">
        <v>1918</v>
      </c>
      <c r="AS67" s="56" t="s">
        <v>449</v>
      </c>
      <c r="AT67" s="56"/>
      <c r="AU67" s="56"/>
      <c r="AV67" s="56"/>
      <c r="AW67" s="56"/>
      <c r="AX67" s="56"/>
      <c r="AY67" s="56" t="s">
        <v>449</v>
      </c>
      <c r="AZ67" s="56"/>
      <c r="BA67" s="56"/>
      <c r="BB67" s="323">
        <f>VLOOKUP($F67,'[2]1ª Parcela FAED Manutencao 2026'!$E$7:$K$1036,5,0)</f>
        <v>261</v>
      </c>
      <c r="BC67" s="324">
        <f>VLOOKUP($F67,'[2]1ª Parcela FAED Manutencao 2026'!$E$7:$K$1036,7,0)</f>
        <v>12822.69</v>
      </c>
      <c r="BD67" s="336">
        <f t="shared" si="10"/>
        <v>17</v>
      </c>
      <c r="BE67" s="330">
        <f t="shared" si="11"/>
        <v>0</v>
      </c>
    </row>
    <row r="68" spans="1:57" s="178" customFormat="1" ht="28.5" customHeight="1">
      <c r="A68" s="68">
        <v>62</v>
      </c>
      <c r="B68" s="56" t="s">
        <v>1885</v>
      </c>
      <c r="C68" s="56">
        <v>5500</v>
      </c>
      <c r="D68" s="57">
        <v>3</v>
      </c>
      <c r="E68" s="163" t="s">
        <v>43</v>
      </c>
      <c r="F68" s="56">
        <v>1178017</v>
      </c>
      <c r="G68" s="56">
        <v>1104540</v>
      </c>
      <c r="H68" s="61">
        <v>29425166</v>
      </c>
      <c r="I68" s="84" t="str">
        <f>VLOOKUP($F68,'[3]Sistema Escolar'!$C$3:$E$5000,3,0)</f>
        <v>COLEGIO ESTADUAL DE TEMPO INTEGRAL EDGAR SILVA</v>
      </c>
      <c r="J68" s="193" t="s">
        <v>1978</v>
      </c>
      <c r="K68" s="56">
        <v>0</v>
      </c>
      <c r="L68" s="56">
        <v>0</v>
      </c>
      <c r="M68" s="56">
        <v>0</v>
      </c>
      <c r="N68" s="56">
        <v>0</v>
      </c>
      <c r="O68" s="56">
        <v>167</v>
      </c>
      <c r="P68" s="56">
        <v>28</v>
      </c>
      <c r="Q68" s="56">
        <v>347</v>
      </c>
      <c r="R68" s="56">
        <v>388</v>
      </c>
      <c r="S68" s="56">
        <v>72</v>
      </c>
      <c r="T68" s="56">
        <v>46</v>
      </c>
      <c r="U68" s="56">
        <v>0</v>
      </c>
      <c r="V68" s="56">
        <v>0</v>
      </c>
      <c r="W68" s="56">
        <v>0</v>
      </c>
      <c r="X68" s="56">
        <v>20</v>
      </c>
      <c r="Y68" s="56">
        <f t="shared" si="0"/>
        <v>0</v>
      </c>
      <c r="Z68" s="56">
        <f t="shared" si="0"/>
        <v>0</v>
      </c>
      <c r="AA68" s="68">
        <f t="shared" si="1"/>
        <v>586</v>
      </c>
      <c r="AB68" s="68">
        <f t="shared" si="1"/>
        <v>462</v>
      </c>
      <c r="AC68" s="68">
        <f t="shared" si="6"/>
        <v>586</v>
      </c>
      <c r="AD68" s="68">
        <f t="shared" si="7"/>
        <v>482</v>
      </c>
      <c r="AE68" s="68">
        <f>VLOOKUP(F68,[1]quantitativo_estudantes_turmas_!$D$6:$H$1043,5,0)</f>
        <v>16</v>
      </c>
      <c r="AF68" s="318">
        <f t="shared" si="2"/>
        <v>0.95850622406639008</v>
      </c>
      <c r="AG68" s="248">
        <f t="shared" si="3"/>
        <v>25645.38</v>
      </c>
      <c r="AH68" s="194">
        <f t="shared" si="8"/>
        <v>25645.38</v>
      </c>
      <c r="AI68" s="70">
        <v>0</v>
      </c>
      <c r="AJ68" s="70">
        <f t="shared" si="4"/>
        <v>51290.76</v>
      </c>
      <c r="AK68" s="195">
        <v>12000</v>
      </c>
      <c r="AL68" s="337">
        <f t="shared" si="5"/>
        <v>12822.69</v>
      </c>
      <c r="AM68" s="56" t="str">
        <f>VLOOKUP(F68,'Plan atualizada aptas e desativ'!$C$4:$I$1457,7,0)</f>
        <v>APTA</v>
      </c>
      <c r="AN68" s="196">
        <f t="shared" si="9"/>
        <v>822.69000000000051</v>
      </c>
      <c r="AO68" s="56" t="s">
        <v>598</v>
      </c>
      <c r="AP68" s="56" t="s">
        <v>599</v>
      </c>
      <c r="AQ68" s="56"/>
      <c r="AR68" s="56" t="s">
        <v>1918</v>
      </c>
      <c r="AS68" s="56" t="s">
        <v>449</v>
      </c>
      <c r="AT68" s="56"/>
      <c r="AU68" s="56"/>
      <c r="AV68" s="56"/>
      <c r="AW68" s="56"/>
      <c r="AX68" s="56"/>
      <c r="AY68" s="56" t="s">
        <v>449</v>
      </c>
      <c r="AZ68" s="56"/>
      <c r="BA68" s="56"/>
      <c r="BB68" s="323">
        <f>VLOOKUP($F68,'[2]1ª Parcela FAED Manutencao 2026'!$E$7:$K$1036,5,0)</f>
        <v>586</v>
      </c>
      <c r="BC68" s="324">
        <f>VLOOKUP($F68,'[2]1ª Parcela FAED Manutencao 2026'!$E$7:$K$1036,7,0)</f>
        <v>15387.23</v>
      </c>
      <c r="BD68" s="335">
        <f t="shared" si="10"/>
        <v>-104</v>
      </c>
      <c r="BE68" s="328">
        <f t="shared" si="11"/>
        <v>-2564.5399999999991</v>
      </c>
    </row>
    <row r="69" spans="1:57" s="87" customFormat="1" ht="28.5" customHeight="1">
      <c r="A69" s="68">
        <v>63</v>
      </c>
      <c r="B69" s="56" t="s">
        <v>1885</v>
      </c>
      <c r="C69" s="56">
        <v>5500</v>
      </c>
      <c r="D69" s="57">
        <v>3</v>
      </c>
      <c r="E69" s="163" t="s">
        <v>43</v>
      </c>
      <c r="F69" s="56">
        <v>1179291</v>
      </c>
      <c r="G69" s="56">
        <v>9999999</v>
      </c>
      <c r="H69" s="61">
        <v>29459621</v>
      </c>
      <c r="I69" s="84" t="str">
        <f>VLOOKUP($F69,'[3]Sistema Escolar'!$C$3:$E$5000,3,0)</f>
        <v>COLEGIO ESTADUAL PROFESSORA CARMENILZA DE ARAUJO LIMA DE MATOS</v>
      </c>
      <c r="J69" s="193" t="s">
        <v>1912</v>
      </c>
      <c r="K69" s="56">
        <v>0</v>
      </c>
      <c r="L69" s="56">
        <v>0</v>
      </c>
      <c r="M69" s="56">
        <v>0</v>
      </c>
      <c r="N69" s="56">
        <v>0</v>
      </c>
      <c r="O69" s="56">
        <v>101</v>
      </c>
      <c r="P69" s="56">
        <v>79</v>
      </c>
      <c r="Q69" s="56">
        <v>0</v>
      </c>
      <c r="R69" s="56">
        <v>0</v>
      </c>
      <c r="S69" s="56">
        <v>19</v>
      </c>
      <c r="T69" s="56">
        <v>20</v>
      </c>
      <c r="U69" s="56">
        <v>0</v>
      </c>
      <c r="V69" s="56">
        <v>0</v>
      </c>
      <c r="W69" s="56">
        <v>0</v>
      </c>
      <c r="X69" s="56">
        <v>0</v>
      </c>
      <c r="Y69" s="56">
        <f t="shared" si="0"/>
        <v>0</v>
      </c>
      <c r="Z69" s="56">
        <f t="shared" si="0"/>
        <v>0</v>
      </c>
      <c r="AA69" s="68">
        <f t="shared" si="1"/>
        <v>120</v>
      </c>
      <c r="AB69" s="68">
        <f t="shared" si="1"/>
        <v>99</v>
      </c>
      <c r="AC69" s="68">
        <f t="shared" si="6"/>
        <v>120</v>
      </c>
      <c r="AD69" s="68">
        <f t="shared" si="7"/>
        <v>99</v>
      </c>
      <c r="AE69" s="68">
        <f>VLOOKUP(F69,[1]quantitativo_estudantes_turmas_!$D$6:$H$1043,5,0)</f>
        <v>6</v>
      </c>
      <c r="AF69" s="318">
        <f t="shared" si="2"/>
        <v>1</v>
      </c>
      <c r="AG69" s="248">
        <f t="shared" si="3"/>
        <v>15387.23</v>
      </c>
      <c r="AH69" s="194">
        <f t="shared" si="8"/>
        <v>15387.23</v>
      </c>
      <c r="AI69" s="70">
        <v>0</v>
      </c>
      <c r="AJ69" s="70">
        <f t="shared" si="4"/>
        <v>30774.46</v>
      </c>
      <c r="AK69" s="195">
        <v>6000</v>
      </c>
      <c r="AL69" s="337">
        <f t="shared" si="5"/>
        <v>7693.6149999999998</v>
      </c>
      <c r="AM69" s="56" t="str">
        <f>VLOOKUP(F69,'Plan atualizada aptas e desativ'!$C$4:$I$1457,7,0)</f>
        <v>INADIMPLENTE</v>
      </c>
      <c r="AN69" s="196">
        <f t="shared" si="9"/>
        <v>1693.6149999999998</v>
      </c>
      <c r="AO69" s="56" t="s">
        <v>598</v>
      </c>
      <c r="AP69" s="56" t="s">
        <v>600</v>
      </c>
      <c r="AQ69" s="56"/>
      <c r="AR69" s="56" t="s">
        <v>449</v>
      </c>
      <c r="AS69" s="56" t="s">
        <v>449</v>
      </c>
      <c r="AT69" s="56"/>
      <c r="AU69" s="56"/>
      <c r="AV69" s="56"/>
      <c r="AW69" s="56"/>
      <c r="AX69" s="56"/>
      <c r="AY69" s="56" t="s">
        <v>449</v>
      </c>
      <c r="AZ69" s="56"/>
      <c r="BA69" s="56"/>
      <c r="BB69" s="323">
        <f>VLOOKUP($F69,'[2]1ª Parcela FAED Manutencao 2026'!$E$7:$K$1036,5,0)</f>
        <v>120</v>
      </c>
      <c r="BC69" s="324">
        <f>VLOOKUP($F69,'[2]1ª Parcela FAED Manutencao 2026'!$E$7:$K$1036,7,0)</f>
        <v>7693.6149999999998</v>
      </c>
      <c r="BD69" s="335">
        <f t="shared" si="10"/>
        <v>-21</v>
      </c>
      <c r="BE69" s="330">
        <f t="shared" si="11"/>
        <v>0</v>
      </c>
    </row>
    <row r="70" spans="1:57" s="178" customFormat="1" ht="28.5" customHeight="1">
      <c r="A70" s="68">
        <v>64</v>
      </c>
      <c r="B70" s="56" t="s">
        <v>1885</v>
      </c>
      <c r="C70" s="56">
        <v>5500</v>
      </c>
      <c r="D70" s="57">
        <v>3</v>
      </c>
      <c r="E70" s="163" t="s">
        <v>44</v>
      </c>
      <c r="F70" s="56">
        <v>1176466</v>
      </c>
      <c r="G70" s="56">
        <v>1102749</v>
      </c>
      <c r="H70" s="61">
        <v>29385253</v>
      </c>
      <c r="I70" s="84" t="str">
        <f>VLOOKUP($F70,'[3]Sistema Escolar'!$C$3:$E$5000,3,0)</f>
        <v>COLEGIO ESTADUAL DE TEMPO INTEGRAL PROFESSORA ANA LUCIA AGUIAR VIANA</v>
      </c>
      <c r="J70" s="193" t="s">
        <v>1978</v>
      </c>
      <c r="K70" s="56">
        <v>0</v>
      </c>
      <c r="L70" s="56">
        <v>0</v>
      </c>
      <c r="M70" s="56">
        <v>0</v>
      </c>
      <c r="N70" s="56">
        <v>0</v>
      </c>
      <c r="O70" s="56">
        <v>498</v>
      </c>
      <c r="P70" s="56">
        <v>480</v>
      </c>
      <c r="Q70" s="56">
        <v>403</v>
      </c>
      <c r="R70" s="56">
        <v>439</v>
      </c>
      <c r="S70" s="56">
        <v>259</v>
      </c>
      <c r="T70" s="56">
        <v>254</v>
      </c>
      <c r="U70" s="56">
        <v>0</v>
      </c>
      <c r="V70" s="56">
        <v>0</v>
      </c>
      <c r="W70" s="56">
        <v>0</v>
      </c>
      <c r="X70" s="56">
        <v>17</v>
      </c>
      <c r="Y70" s="56">
        <f t="shared" si="0"/>
        <v>0</v>
      </c>
      <c r="Z70" s="56">
        <f t="shared" si="0"/>
        <v>0</v>
      </c>
      <c r="AA70" s="68">
        <f t="shared" si="1"/>
        <v>1160</v>
      </c>
      <c r="AB70" s="68">
        <f t="shared" si="1"/>
        <v>1173</v>
      </c>
      <c r="AC70" s="68">
        <f t="shared" si="6"/>
        <v>1160</v>
      </c>
      <c r="AD70" s="68">
        <f t="shared" si="7"/>
        <v>1190</v>
      </c>
      <c r="AE70" s="68">
        <f>VLOOKUP(F70,[1]quantitativo_estudantes_turmas_!$D$6:$H$1043,5,0)</f>
        <v>35</v>
      </c>
      <c r="AF70" s="318">
        <f t="shared" si="2"/>
        <v>0.98571428571428577</v>
      </c>
      <c r="AG70" s="248">
        <f t="shared" si="3"/>
        <v>47919.3</v>
      </c>
      <c r="AH70" s="194">
        <f t="shared" si="8"/>
        <v>47919.3</v>
      </c>
      <c r="AI70" s="70">
        <v>0</v>
      </c>
      <c r="AJ70" s="70">
        <f t="shared" si="4"/>
        <v>95838.6</v>
      </c>
      <c r="AK70" s="195">
        <v>20000</v>
      </c>
      <c r="AL70" s="337">
        <f t="shared" si="5"/>
        <v>23959.65</v>
      </c>
      <c r="AM70" s="56" t="str">
        <f>VLOOKUP(F70,'Plan atualizada aptas e desativ'!$C$4:$I$1457,7,0)</f>
        <v>APTA</v>
      </c>
      <c r="AN70" s="196">
        <f t="shared" si="9"/>
        <v>3959.6500000000015</v>
      </c>
      <c r="AO70" s="56" t="s">
        <v>596</v>
      </c>
      <c r="AP70" s="56" t="s">
        <v>601</v>
      </c>
      <c r="AQ70" s="56"/>
      <c r="AR70" s="56" t="s">
        <v>1918</v>
      </c>
      <c r="AS70" s="56" t="s">
        <v>449</v>
      </c>
      <c r="AT70" s="56"/>
      <c r="AU70" s="56"/>
      <c r="AV70" s="56"/>
      <c r="AW70" s="56"/>
      <c r="AX70" s="56"/>
      <c r="AY70" s="56" t="s">
        <v>449</v>
      </c>
      <c r="AZ70" s="56"/>
      <c r="BA70" s="56"/>
      <c r="BB70" s="323">
        <f>VLOOKUP($F70,'[2]1ª Parcela FAED Manutencao 2026'!$E$7:$K$1036,5,0)</f>
        <v>1160</v>
      </c>
      <c r="BC70" s="324">
        <f>VLOOKUP($F70,'[2]1ª Parcela FAED Manutencao 2026'!$E$7:$K$1036,7,0)</f>
        <v>23959.65</v>
      </c>
      <c r="BD70" s="336">
        <f t="shared" si="10"/>
        <v>30</v>
      </c>
      <c r="BE70" s="330">
        <f t="shared" si="11"/>
        <v>0</v>
      </c>
    </row>
    <row r="71" spans="1:57" s="178" customFormat="1" ht="28.5" customHeight="1">
      <c r="A71" s="68">
        <v>65</v>
      </c>
      <c r="B71" s="56" t="s">
        <v>1885</v>
      </c>
      <c r="C71" s="56">
        <v>5500</v>
      </c>
      <c r="D71" s="57">
        <v>3</v>
      </c>
      <c r="E71" s="163" t="s">
        <v>45</v>
      </c>
      <c r="F71" s="56">
        <v>1133014</v>
      </c>
      <c r="G71" s="56">
        <v>1103466</v>
      </c>
      <c r="H71" s="61">
        <v>29214211</v>
      </c>
      <c r="I71" s="84" t="str">
        <f>VLOOKUP($F71,'[3]Sistema Escolar'!$C$3:$E$5000,3,0)</f>
        <v>COLEGIO ESTADUAL DE TEMPO INTEGRAL RUI BARBOSA</v>
      </c>
      <c r="J71" s="193" t="s">
        <v>1978</v>
      </c>
      <c r="K71" s="56">
        <v>0</v>
      </c>
      <c r="L71" s="56">
        <v>0</v>
      </c>
      <c r="M71" s="56">
        <v>0</v>
      </c>
      <c r="N71" s="56">
        <v>0</v>
      </c>
      <c r="O71" s="56">
        <v>290</v>
      </c>
      <c r="P71" s="56">
        <v>71</v>
      </c>
      <c r="Q71" s="56">
        <v>331</v>
      </c>
      <c r="R71" s="56">
        <v>372</v>
      </c>
      <c r="S71" s="56">
        <v>47</v>
      </c>
      <c r="T71" s="56">
        <v>66</v>
      </c>
      <c r="U71" s="56">
        <v>0</v>
      </c>
      <c r="V71" s="56">
        <v>0</v>
      </c>
      <c r="W71" s="56">
        <v>0</v>
      </c>
      <c r="X71" s="56">
        <v>0</v>
      </c>
      <c r="Y71" s="56">
        <f t="shared" ref="Y71:Z135" si="12">K71+M71</f>
        <v>0</v>
      </c>
      <c r="Z71" s="56">
        <f t="shared" si="12"/>
        <v>0</v>
      </c>
      <c r="AA71" s="68">
        <f t="shared" ref="AA71:AB135" si="13">O71+Q71+S71</f>
        <v>668</v>
      </c>
      <c r="AB71" s="68">
        <f t="shared" si="13"/>
        <v>509</v>
      </c>
      <c r="AC71" s="68">
        <f t="shared" si="6"/>
        <v>668</v>
      </c>
      <c r="AD71" s="68">
        <f t="shared" si="7"/>
        <v>509</v>
      </c>
      <c r="AE71" s="68">
        <f>VLOOKUP(F71,[1]quantitativo_estudantes_turmas_!$D$6:$H$1043,5,0)</f>
        <v>15</v>
      </c>
      <c r="AF71" s="318">
        <f t="shared" ref="AF71:AF134" si="14">IF(AB71=0,0,(AB71)*100%/AD71)</f>
        <v>1</v>
      </c>
      <c r="AG71" s="248">
        <f t="shared" ref="AG71:AG134" si="15">IF(AD71=0,0,IF(AD71&lt;=120,15387.23,IF(AD71&lt;=250,20516.3,IF(AD71&lt;=500,25645.38,IF(AD71&lt;=750,30774.46,IF(AD71&lt;=1000,41032.61,IF(AD71&lt;=1500,47919.3,IF(AD71&lt;=2000,71807.06,IF(AD71&lt;=3000,82065.22,IF(AD71&lt;=5000,92323.37,102581.52))))))))))</f>
        <v>30774.46</v>
      </c>
      <c r="AH71" s="194">
        <f t="shared" si="8"/>
        <v>30774.46</v>
      </c>
      <c r="AI71" s="70">
        <v>0</v>
      </c>
      <c r="AJ71" s="70">
        <f t="shared" ref="AJ71:AJ134" si="16">SUM(AG71:AH71)</f>
        <v>61548.92</v>
      </c>
      <c r="AK71" s="195">
        <v>12000</v>
      </c>
      <c r="AL71" s="337">
        <f t="shared" ref="AL71:AL135" si="17">AJ71/4+AI71</f>
        <v>15387.23</v>
      </c>
      <c r="AM71" s="56" t="str">
        <f>VLOOKUP(F71,'Plan atualizada aptas e desativ'!$C$4:$I$1457,7,0)</f>
        <v>APTA</v>
      </c>
      <c r="AN71" s="196">
        <f t="shared" si="9"/>
        <v>3387.2299999999996</v>
      </c>
      <c r="AO71" s="56" t="s">
        <v>602</v>
      </c>
      <c r="AP71" s="56" t="s">
        <v>603</v>
      </c>
      <c r="AQ71" s="56"/>
      <c r="AR71" s="56" t="s">
        <v>1918</v>
      </c>
      <c r="AS71" s="56" t="s">
        <v>449</v>
      </c>
      <c r="AT71" s="56"/>
      <c r="AU71" s="56"/>
      <c r="AV71" s="56"/>
      <c r="AW71" s="56"/>
      <c r="AX71" s="56"/>
      <c r="AY71" s="56" t="s">
        <v>449</v>
      </c>
      <c r="AZ71" s="56"/>
      <c r="BA71" s="56"/>
      <c r="BB71" s="323">
        <f>VLOOKUP($F71,'[2]1ª Parcela FAED Manutencao 2026'!$E$7:$K$1036,5,0)</f>
        <v>668</v>
      </c>
      <c r="BC71" s="324">
        <f>VLOOKUP($F71,'[2]1ª Parcela FAED Manutencao 2026'!$E$7:$K$1036,7,0)</f>
        <v>15387.23</v>
      </c>
      <c r="BD71" s="335">
        <f t="shared" si="10"/>
        <v>-159</v>
      </c>
      <c r="BE71" s="330">
        <f t="shared" si="11"/>
        <v>0</v>
      </c>
    </row>
    <row r="72" spans="1:57" s="178" customFormat="1" ht="28.5" customHeight="1">
      <c r="A72" s="68">
        <v>66</v>
      </c>
      <c r="B72" s="56" t="s">
        <v>1885</v>
      </c>
      <c r="C72" s="56">
        <v>5500</v>
      </c>
      <c r="D72" s="57">
        <v>3</v>
      </c>
      <c r="E72" s="163" t="s">
        <v>46</v>
      </c>
      <c r="F72" s="56">
        <v>1178103</v>
      </c>
      <c r="G72" s="56">
        <v>1104569</v>
      </c>
      <c r="H72" s="61">
        <v>29221935</v>
      </c>
      <c r="I72" s="84" t="str">
        <f>VLOOKUP($F72,'[3]Sistema Escolar'!$C$3:$E$5000,3,0)</f>
        <v>COLEGIO ESTADUAL DE TEMPO INTEGRAL DE BONITO</v>
      </c>
      <c r="J72" s="193" t="s">
        <v>1978</v>
      </c>
      <c r="K72" s="56">
        <v>0</v>
      </c>
      <c r="L72" s="56">
        <v>0</v>
      </c>
      <c r="M72" s="56">
        <v>0</v>
      </c>
      <c r="N72" s="56">
        <v>0</v>
      </c>
      <c r="O72" s="56">
        <v>252</v>
      </c>
      <c r="P72" s="56">
        <v>74</v>
      </c>
      <c r="Q72" s="56">
        <v>209</v>
      </c>
      <c r="R72" s="56">
        <v>222</v>
      </c>
      <c r="S72" s="56">
        <v>137</v>
      </c>
      <c r="T72" s="56">
        <v>153</v>
      </c>
      <c r="U72" s="56">
        <v>0</v>
      </c>
      <c r="V72" s="56">
        <v>0</v>
      </c>
      <c r="W72" s="56">
        <v>0</v>
      </c>
      <c r="X72" s="56">
        <v>0</v>
      </c>
      <c r="Y72" s="56">
        <f t="shared" si="12"/>
        <v>0</v>
      </c>
      <c r="Z72" s="56">
        <f t="shared" si="12"/>
        <v>0</v>
      </c>
      <c r="AA72" s="68">
        <f t="shared" si="13"/>
        <v>598</v>
      </c>
      <c r="AB72" s="68">
        <f t="shared" si="13"/>
        <v>449</v>
      </c>
      <c r="AC72" s="68">
        <f t="shared" ref="AC72:AC135" si="18">K72+M72+O72+Q72+S72+U72+W72</f>
        <v>598</v>
      </c>
      <c r="AD72" s="68">
        <f t="shared" ref="AD72:AD135" si="19">L72+N72+P72+R72+T72+V72+X72</f>
        <v>449</v>
      </c>
      <c r="AE72" s="68">
        <f>VLOOKUP(F72,[1]quantitativo_estudantes_turmas_!$D$6:$H$1043,5,0)</f>
        <v>15</v>
      </c>
      <c r="AF72" s="318">
        <f t="shared" si="14"/>
        <v>1</v>
      </c>
      <c r="AG72" s="248">
        <f t="shared" si="15"/>
        <v>25645.38</v>
      </c>
      <c r="AH72" s="194">
        <f t="shared" ref="AH72:AH135" si="20">IF(W72&lt;&gt;0,AG72,IF(AQ72="Escola nova",AG72,IF(AF72&gt;=70%,AG72,IF(AND(AF72&lt;70%,AR72="Tempo Integral"),AG72,"0,00"))))</f>
        <v>25645.38</v>
      </c>
      <c r="AI72" s="70">
        <v>0</v>
      </c>
      <c r="AJ72" s="70">
        <f t="shared" si="16"/>
        <v>51290.76</v>
      </c>
      <c r="AK72" s="195">
        <v>12000</v>
      </c>
      <c r="AL72" s="337">
        <f t="shared" si="17"/>
        <v>12822.69</v>
      </c>
      <c r="AM72" s="56" t="str">
        <f>VLOOKUP(F72,'Plan atualizada aptas e desativ'!$C$4:$I$1457,7,0)</f>
        <v>INADIMPLENTE</v>
      </c>
      <c r="AN72" s="196">
        <f t="shared" ref="AN72:AN136" si="21">AL72-AK72</f>
        <v>822.69000000000051</v>
      </c>
      <c r="AO72" s="56" t="s">
        <v>598</v>
      </c>
      <c r="AP72" s="56" t="s">
        <v>604</v>
      </c>
      <c r="AQ72" s="56"/>
      <c r="AR72" s="56" t="s">
        <v>1918</v>
      </c>
      <c r="AS72" s="56" t="s">
        <v>449</v>
      </c>
      <c r="AT72" s="56"/>
      <c r="AU72" s="56"/>
      <c r="AV72" s="56"/>
      <c r="AW72" s="56"/>
      <c r="AX72" s="56"/>
      <c r="AY72" s="56" t="s">
        <v>449</v>
      </c>
      <c r="AZ72" s="56"/>
      <c r="BA72" s="56"/>
      <c r="BB72" s="323">
        <f>VLOOKUP($F72,'[2]1ª Parcela FAED Manutencao 2026'!$E$7:$K$1036,5,0)</f>
        <v>598</v>
      </c>
      <c r="BC72" s="324">
        <f>VLOOKUP($F72,'[2]1ª Parcela FAED Manutencao 2026'!$E$7:$K$1036,7,0)</f>
        <v>15387.23</v>
      </c>
      <c r="BD72" s="335">
        <f t="shared" ref="BD72:BD135" si="22">AD72-BB72</f>
        <v>-149</v>
      </c>
      <c r="BE72" s="328">
        <f t="shared" ref="BE72:BE135" si="23">AL72-BC72</f>
        <v>-2564.5399999999991</v>
      </c>
    </row>
    <row r="73" spans="1:57" s="178" customFormat="1" ht="28.5" customHeight="1">
      <c r="A73" s="68">
        <v>67</v>
      </c>
      <c r="B73" s="56" t="s">
        <v>1885</v>
      </c>
      <c r="C73" s="56">
        <v>5500</v>
      </c>
      <c r="D73" s="57">
        <v>3</v>
      </c>
      <c r="E73" s="163" t="s">
        <v>47</v>
      </c>
      <c r="F73" s="56">
        <v>1178403</v>
      </c>
      <c r="G73" s="56">
        <v>1105560</v>
      </c>
      <c r="H73" s="61">
        <v>29397740</v>
      </c>
      <c r="I73" s="84" t="str">
        <f>VLOOKUP($F73,'[3]Sistema Escolar'!$C$3:$E$5000,3,0)</f>
        <v>COLEGIO ESTADUAL DO CAMPO DE TEMPO INTEGRAL DE CASCAVEL</v>
      </c>
      <c r="J73" s="193" t="s">
        <v>1912</v>
      </c>
      <c r="K73" s="56">
        <v>0</v>
      </c>
      <c r="L73" s="56">
        <v>0</v>
      </c>
      <c r="M73" s="56">
        <v>0</v>
      </c>
      <c r="N73" s="56">
        <v>0</v>
      </c>
      <c r="O73" s="56">
        <v>267</v>
      </c>
      <c r="P73" s="56">
        <v>53</v>
      </c>
      <c r="Q73" s="56">
        <v>101</v>
      </c>
      <c r="R73" s="56">
        <v>220</v>
      </c>
      <c r="S73" s="56">
        <v>202</v>
      </c>
      <c r="T73" s="56">
        <v>166</v>
      </c>
      <c r="U73" s="56">
        <v>0</v>
      </c>
      <c r="V73" s="56">
        <v>0</v>
      </c>
      <c r="W73" s="56">
        <v>0</v>
      </c>
      <c r="X73" s="56">
        <v>0</v>
      </c>
      <c r="Y73" s="56">
        <f t="shared" si="12"/>
        <v>0</v>
      </c>
      <c r="Z73" s="56">
        <f t="shared" si="12"/>
        <v>0</v>
      </c>
      <c r="AA73" s="68">
        <f t="shared" si="13"/>
        <v>570</v>
      </c>
      <c r="AB73" s="68">
        <f t="shared" si="13"/>
        <v>439</v>
      </c>
      <c r="AC73" s="68">
        <f t="shared" si="18"/>
        <v>570</v>
      </c>
      <c r="AD73" s="68">
        <f t="shared" si="19"/>
        <v>439</v>
      </c>
      <c r="AE73" s="68">
        <f>VLOOKUP(F73,[1]quantitativo_estudantes_turmas_!$D$6:$H$1043,5,0)</f>
        <v>13</v>
      </c>
      <c r="AF73" s="318">
        <f t="shared" si="14"/>
        <v>1</v>
      </c>
      <c r="AG73" s="248">
        <f t="shared" si="15"/>
        <v>25645.38</v>
      </c>
      <c r="AH73" s="194">
        <f t="shared" si="20"/>
        <v>25645.38</v>
      </c>
      <c r="AI73" s="70">
        <v>0</v>
      </c>
      <c r="AJ73" s="70">
        <f t="shared" si="16"/>
        <v>51290.76</v>
      </c>
      <c r="AK73" s="195">
        <v>12000</v>
      </c>
      <c r="AL73" s="337">
        <f t="shared" si="17"/>
        <v>12822.69</v>
      </c>
      <c r="AM73" s="56" t="str">
        <f>VLOOKUP(F73,'Plan atualizada aptas e desativ'!$C$4:$I$1457,7,0)</f>
        <v>APTA</v>
      </c>
      <c r="AN73" s="196">
        <f t="shared" si="21"/>
        <v>822.69000000000051</v>
      </c>
      <c r="AO73" s="56" t="s">
        <v>596</v>
      </c>
      <c r="AP73" s="56" t="s">
        <v>605</v>
      </c>
      <c r="AQ73" s="56"/>
      <c r="AR73" s="56" t="s">
        <v>1918</v>
      </c>
      <c r="AS73" s="56" t="s">
        <v>449</v>
      </c>
      <c r="AT73" s="56"/>
      <c r="AU73" s="56"/>
      <c r="AV73" s="56"/>
      <c r="AW73" s="56"/>
      <c r="AX73" s="56"/>
      <c r="AY73" s="56" t="s">
        <v>449</v>
      </c>
      <c r="AZ73" s="56"/>
      <c r="BA73" s="56"/>
      <c r="BB73" s="323">
        <f>VLOOKUP($F73,'[2]1ª Parcela FAED Manutencao 2026'!$E$7:$K$1036,5,0)</f>
        <v>570</v>
      </c>
      <c r="BC73" s="324">
        <f>VLOOKUP($F73,'[2]1ª Parcela FAED Manutencao 2026'!$E$7:$K$1036,7,0)</f>
        <v>15387.23</v>
      </c>
      <c r="BD73" s="335">
        <f t="shared" si="22"/>
        <v>-131</v>
      </c>
      <c r="BE73" s="328">
        <f t="shared" si="23"/>
        <v>-2564.5399999999991</v>
      </c>
    </row>
    <row r="74" spans="1:57" s="87" customFormat="1" ht="28.5" customHeight="1">
      <c r="A74" s="68">
        <v>68</v>
      </c>
      <c r="B74" s="56" t="s">
        <v>1885</v>
      </c>
      <c r="C74" s="56">
        <v>5500</v>
      </c>
      <c r="D74" s="57">
        <v>3</v>
      </c>
      <c r="E74" s="163" t="s">
        <v>47</v>
      </c>
      <c r="F74" s="56">
        <v>1168411</v>
      </c>
      <c r="G74" s="56">
        <v>1102780</v>
      </c>
      <c r="H74" s="61">
        <v>29214939</v>
      </c>
      <c r="I74" s="84" t="str">
        <f>VLOOKUP($F74,'[3]Sistema Escolar'!$C$3:$E$5000,3,0)</f>
        <v>COLEGIO ESTADUAL DE TEMPO INTEGRAL DE IBICOARA</v>
      </c>
      <c r="J74" s="193" t="s">
        <v>1978</v>
      </c>
      <c r="K74" s="56">
        <v>0</v>
      </c>
      <c r="L74" s="56">
        <v>0</v>
      </c>
      <c r="M74" s="56">
        <v>0</v>
      </c>
      <c r="N74" s="56">
        <v>0</v>
      </c>
      <c r="O74" s="56">
        <v>210</v>
      </c>
      <c r="P74" s="56">
        <v>38</v>
      </c>
      <c r="Q74" s="56">
        <v>115</v>
      </c>
      <c r="R74" s="56">
        <v>352</v>
      </c>
      <c r="S74" s="56">
        <v>77</v>
      </c>
      <c r="T74" s="56">
        <v>56</v>
      </c>
      <c r="U74" s="56">
        <v>0</v>
      </c>
      <c r="V74" s="56">
        <v>0</v>
      </c>
      <c r="W74" s="56">
        <v>0</v>
      </c>
      <c r="X74" s="56">
        <v>0</v>
      </c>
      <c r="Y74" s="56">
        <f t="shared" si="12"/>
        <v>0</v>
      </c>
      <c r="Z74" s="56">
        <f t="shared" si="12"/>
        <v>0</v>
      </c>
      <c r="AA74" s="68">
        <f t="shared" si="13"/>
        <v>402</v>
      </c>
      <c r="AB74" s="68">
        <f t="shared" si="13"/>
        <v>446</v>
      </c>
      <c r="AC74" s="68">
        <f t="shared" si="18"/>
        <v>402</v>
      </c>
      <c r="AD74" s="68">
        <f t="shared" si="19"/>
        <v>446</v>
      </c>
      <c r="AE74" s="68">
        <f>VLOOKUP(F74,[1]quantitativo_estudantes_turmas_!$D$6:$H$1043,5,0)</f>
        <v>14</v>
      </c>
      <c r="AF74" s="318">
        <f t="shared" si="14"/>
        <v>1</v>
      </c>
      <c r="AG74" s="248">
        <f t="shared" si="15"/>
        <v>25645.38</v>
      </c>
      <c r="AH74" s="194">
        <f t="shared" si="20"/>
        <v>25645.38</v>
      </c>
      <c r="AI74" s="70">
        <v>0</v>
      </c>
      <c r="AJ74" s="70">
        <f t="shared" si="16"/>
        <v>51290.76</v>
      </c>
      <c r="AK74" s="195">
        <v>10000</v>
      </c>
      <c r="AL74" s="337">
        <f t="shared" si="17"/>
        <v>12822.69</v>
      </c>
      <c r="AM74" s="56" t="str">
        <f>VLOOKUP(F74,'Plan atualizada aptas e desativ'!$C$4:$I$1457,7,0)</f>
        <v>INADIMPLENTE</v>
      </c>
      <c r="AN74" s="196">
        <f t="shared" si="21"/>
        <v>2822.6900000000005</v>
      </c>
      <c r="AO74" s="56" t="s">
        <v>596</v>
      </c>
      <c r="AP74" s="56" t="s">
        <v>606</v>
      </c>
      <c r="AQ74" s="56"/>
      <c r="AR74" s="56" t="s">
        <v>1918</v>
      </c>
      <c r="AS74" s="56" t="s">
        <v>449</v>
      </c>
      <c r="AT74" s="56"/>
      <c r="AU74" s="56"/>
      <c r="AV74" s="56"/>
      <c r="AW74" s="56"/>
      <c r="AX74" s="56"/>
      <c r="AY74" s="56" t="s">
        <v>449</v>
      </c>
      <c r="AZ74" s="56"/>
      <c r="BA74" s="56"/>
      <c r="BB74" s="323">
        <f>VLOOKUP($F74,'[2]1ª Parcela FAED Manutencao 2026'!$E$7:$K$1036,5,0)</f>
        <v>402</v>
      </c>
      <c r="BC74" s="324">
        <f>VLOOKUP($F74,'[2]1ª Parcela FAED Manutencao 2026'!$E$7:$K$1036,7,0)</f>
        <v>12822.69</v>
      </c>
      <c r="BD74" s="336">
        <f t="shared" si="22"/>
        <v>44</v>
      </c>
      <c r="BE74" s="330">
        <f t="shared" si="23"/>
        <v>0</v>
      </c>
    </row>
    <row r="75" spans="1:57" s="87" customFormat="1" ht="28.5" customHeight="1">
      <c r="A75" s="68">
        <v>69</v>
      </c>
      <c r="B75" s="56" t="s">
        <v>1885</v>
      </c>
      <c r="C75" s="56">
        <v>5500</v>
      </c>
      <c r="D75" s="57">
        <v>3</v>
      </c>
      <c r="E75" s="163" t="s">
        <v>48</v>
      </c>
      <c r="F75" s="56">
        <v>1133090</v>
      </c>
      <c r="G75" s="56">
        <v>1103478</v>
      </c>
      <c r="H75" s="61">
        <v>29207770</v>
      </c>
      <c r="I75" s="84" t="str">
        <f>VLOOKUP($F75,'[3]Sistema Escolar'!$C$3:$E$5000,3,0)</f>
        <v>COLEGIO ESTADUAL DE TEMPO INTEGRAL EVILASIO SANTANA GAMA</v>
      </c>
      <c r="J75" s="193" t="s">
        <v>1978</v>
      </c>
      <c r="K75" s="56">
        <v>0</v>
      </c>
      <c r="L75" s="56">
        <v>0</v>
      </c>
      <c r="M75" s="56">
        <v>0</v>
      </c>
      <c r="N75" s="56">
        <v>0</v>
      </c>
      <c r="O75" s="56">
        <v>279</v>
      </c>
      <c r="P75" s="56">
        <v>152</v>
      </c>
      <c r="Q75" s="56">
        <v>77</v>
      </c>
      <c r="R75" s="56">
        <v>235</v>
      </c>
      <c r="S75" s="56">
        <v>32</v>
      </c>
      <c r="T75" s="56">
        <v>74</v>
      </c>
      <c r="U75" s="56">
        <v>0</v>
      </c>
      <c r="V75" s="56">
        <v>0</v>
      </c>
      <c r="W75" s="56">
        <v>0</v>
      </c>
      <c r="X75" s="56">
        <v>0</v>
      </c>
      <c r="Y75" s="56">
        <f t="shared" si="12"/>
        <v>0</v>
      </c>
      <c r="Z75" s="56">
        <f t="shared" si="12"/>
        <v>0</v>
      </c>
      <c r="AA75" s="68">
        <f t="shared" si="13"/>
        <v>388</v>
      </c>
      <c r="AB75" s="68">
        <f t="shared" si="13"/>
        <v>461</v>
      </c>
      <c r="AC75" s="68">
        <f t="shared" si="18"/>
        <v>388</v>
      </c>
      <c r="AD75" s="68">
        <f t="shared" si="19"/>
        <v>461</v>
      </c>
      <c r="AE75" s="68">
        <f>VLOOKUP(F75,[1]quantitativo_estudantes_turmas_!$D$6:$H$1043,5,0)</f>
        <v>23</v>
      </c>
      <c r="AF75" s="318">
        <f t="shared" si="14"/>
        <v>1</v>
      </c>
      <c r="AG75" s="248">
        <f t="shared" si="15"/>
        <v>25645.38</v>
      </c>
      <c r="AH75" s="194">
        <f t="shared" si="20"/>
        <v>25645.38</v>
      </c>
      <c r="AI75" s="70">
        <v>0</v>
      </c>
      <c r="AJ75" s="70">
        <f t="shared" si="16"/>
        <v>51290.76</v>
      </c>
      <c r="AK75" s="195">
        <v>10000</v>
      </c>
      <c r="AL75" s="337">
        <f t="shared" si="17"/>
        <v>12822.69</v>
      </c>
      <c r="AM75" s="56" t="str">
        <f>VLOOKUP(F75,'Plan atualizada aptas e desativ'!$C$4:$I$1457,7,0)</f>
        <v>APTA</v>
      </c>
      <c r="AN75" s="196">
        <f t="shared" si="21"/>
        <v>2822.6900000000005</v>
      </c>
      <c r="AO75" s="56" t="s">
        <v>607</v>
      </c>
      <c r="AP75" s="56" t="s">
        <v>608</v>
      </c>
      <c r="AQ75" s="56"/>
      <c r="AR75" s="56" t="s">
        <v>1918</v>
      </c>
      <c r="AS75" s="56" t="s">
        <v>449</v>
      </c>
      <c r="AT75" s="56"/>
      <c r="AU75" s="56"/>
      <c r="AV75" s="56"/>
      <c r="AW75" s="56"/>
      <c r="AX75" s="56"/>
      <c r="AY75" s="56" t="s">
        <v>449</v>
      </c>
      <c r="AZ75" s="56"/>
      <c r="BA75" s="56"/>
      <c r="BB75" s="323">
        <f>VLOOKUP($F75,'[2]1ª Parcela FAED Manutencao 2026'!$E$7:$K$1036,5,0)</f>
        <v>388</v>
      </c>
      <c r="BC75" s="324">
        <f>VLOOKUP($F75,'[2]1ª Parcela FAED Manutencao 2026'!$E$7:$K$1036,7,0)</f>
        <v>12822.69</v>
      </c>
      <c r="BD75" s="336">
        <f t="shared" si="22"/>
        <v>73</v>
      </c>
      <c r="BE75" s="330">
        <f t="shared" si="23"/>
        <v>0</v>
      </c>
    </row>
    <row r="76" spans="1:57" s="87" customFormat="1" ht="28.5" customHeight="1">
      <c r="A76" s="68">
        <v>70</v>
      </c>
      <c r="B76" s="56" t="s">
        <v>1885</v>
      </c>
      <c r="C76" s="56">
        <v>5500</v>
      </c>
      <c r="D76" s="57">
        <v>3</v>
      </c>
      <c r="E76" s="163" t="s">
        <v>48</v>
      </c>
      <c r="F76" s="56">
        <v>1132166</v>
      </c>
      <c r="G76" s="56">
        <v>1103472</v>
      </c>
      <c r="H76" s="61">
        <v>29206936</v>
      </c>
      <c r="I76" s="84" t="str">
        <f>VLOOKUP($F76,'[3]Sistema Escolar'!$C$3:$E$5000,3,0)</f>
        <v>COLEGIO ESTADUAL DO CAMPO DE LAGOA DO DIONISIO</v>
      </c>
      <c r="J76" s="193" t="s">
        <v>1912</v>
      </c>
      <c r="K76" s="56">
        <v>0</v>
      </c>
      <c r="L76" s="56">
        <v>0</v>
      </c>
      <c r="M76" s="56">
        <v>0</v>
      </c>
      <c r="N76" s="56">
        <v>0</v>
      </c>
      <c r="O76" s="56">
        <v>157</v>
      </c>
      <c r="P76" s="56">
        <v>155</v>
      </c>
      <c r="Q76" s="56">
        <v>0</v>
      </c>
      <c r="R76" s="56">
        <v>0</v>
      </c>
      <c r="S76" s="56">
        <v>24</v>
      </c>
      <c r="T76" s="56">
        <v>0</v>
      </c>
      <c r="U76" s="56">
        <v>0</v>
      </c>
      <c r="V76" s="56">
        <v>0</v>
      </c>
      <c r="W76" s="56">
        <v>0</v>
      </c>
      <c r="X76" s="56">
        <v>0</v>
      </c>
      <c r="Y76" s="56">
        <f t="shared" si="12"/>
        <v>0</v>
      </c>
      <c r="Z76" s="56">
        <f t="shared" si="12"/>
        <v>0</v>
      </c>
      <c r="AA76" s="68">
        <f t="shared" si="13"/>
        <v>181</v>
      </c>
      <c r="AB76" s="68">
        <f t="shared" si="13"/>
        <v>155</v>
      </c>
      <c r="AC76" s="68">
        <f t="shared" si="18"/>
        <v>181</v>
      </c>
      <c r="AD76" s="68">
        <f t="shared" si="19"/>
        <v>155</v>
      </c>
      <c r="AE76" s="68">
        <f>VLOOKUP(F76,[1]quantitativo_estudantes_turmas_!$D$6:$H$1043,5,0)</f>
        <v>7</v>
      </c>
      <c r="AF76" s="318">
        <f t="shared" si="14"/>
        <v>1</v>
      </c>
      <c r="AG76" s="248">
        <f t="shared" si="15"/>
        <v>20516.3</v>
      </c>
      <c r="AH76" s="194">
        <f t="shared" si="20"/>
        <v>20516.3</v>
      </c>
      <c r="AI76" s="70">
        <v>0</v>
      </c>
      <c r="AJ76" s="70">
        <f t="shared" si="16"/>
        <v>41032.6</v>
      </c>
      <c r="AK76" s="195">
        <v>8000</v>
      </c>
      <c r="AL76" s="337">
        <f t="shared" si="17"/>
        <v>10258.15</v>
      </c>
      <c r="AM76" s="56" t="str">
        <f>VLOOKUP(F76,'Plan atualizada aptas e desativ'!$C$4:$I$1457,7,0)</f>
        <v>APTA</v>
      </c>
      <c r="AN76" s="196">
        <f t="shared" si="21"/>
        <v>2258.1499999999996</v>
      </c>
      <c r="AO76" s="56" t="s">
        <v>607</v>
      </c>
      <c r="AP76" s="56" t="s">
        <v>609</v>
      </c>
      <c r="AQ76" s="56"/>
      <c r="AR76" s="56" t="s">
        <v>449</v>
      </c>
      <c r="AS76" s="56" t="s">
        <v>449</v>
      </c>
      <c r="AT76" s="56"/>
      <c r="AU76" s="56"/>
      <c r="AV76" s="56"/>
      <c r="AW76" s="56"/>
      <c r="AX76" s="56"/>
      <c r="AY76" s="56" t="s">
        <v>449</v>
      </c>
      <c r="AZ76" s="56"/>
      <c r="BA76" s="56"/>
      <c r="BB76" s="323">
        <f>VLOOKUP($F76,'[2]1ª Parcela FAED Manutencao 2026'!$E$7:$K$1036,5,0)</f>
        <v>181</v>
      </c>
      <c r="BC76" s="324">
        <f>VLOOKUP($F76,'[2]1ª Parcela FAED Manutencao 2026'!$E$7:$K$1036,7,0)</f>
        <v>10258.15</v>
      </c>
      <c r="BD76" s="335">
        <f t="shared" si="22"/>
        <v>-26</v>
      </c>
      <c r="BE76" s="330">
        <f t="shared" si="23"/>
        <v>0</v>
      </c>
    </row>
    <row r="77" spans="1:57" s="87" customFormat="1" ht="28.5" customHeight="1">
      <c r="A77" s="68">
        <v>71</v>
      </c>
      <c r="B77" s="56" t="s">
        <v>1885</v>
      </c>
      <c r="C77" s="56">
        <v>5500</v>
      </c>
      <c r="D77" s="57">
        <v>3</v>
      </c>
      <c r="E77" s="163" t="s">
        <v>49</v>
      </c>
      <c r="F77" s="56">
        <v>1124368</v>
      </c>
      <c r="G77" s="56">
        <v>1102231</v>
      </c>
      <c r="H77" s="61">
        <v>29225060</v>
      </c>
      <c r="I77" s="84" t="str">
        <f>VLOOKUP($F77,'[3]Sistema Escolar'!$C$3:$E$5000,3,0)</f>
        <v>COLEGIO ESTADUAL DE TEMPO INTEGRAL ANTONIO FERNANDO SOUZA RAMOS</v>
      </c>
      <c r="J77" s="193" t="s">
        <v>1978</v>
      </c>
      <c r="K77" s="56">
        <v>0</v>
      </c>
      <c r="L77" s="56">
        <v>0</v>
      </c>
      <c r="M77" s="56">
        <v>0</v>
      </c>
      <c r="N77" s="56">
        <v>0</v>
      </c>
      <c r="O77" s="56">
        <v>118</v>
      </c>
      <c r="P77" s="56">
        <v>10</v>
      </c>
      <c r="Q77" s="56">
        <v>165</v>
      </c>
      <c r="R77" s="56">
        <v>184</v>
      </c>
      <c r="S77" s="56">
        <v>38</v>
      </c>
      <c r="T77" s="56">
        <v>15</v>
      </c>
      <c r="U77" s="56">
        <v>0</v>
      </c>
      <c r="V77" s="56">
        <v>0</v>
      </c>
      <c r="W77" s="56">
        <v>0</v>
      </c>
      <c r="X77" s="56">
        <v>0</v>
      </c>
      <c r="Y77" s="56">
        <f t="shared" si="12"/>
        <v>0</v>
      </c>
      <c r="Z77" s="56">
        <f t="shared" si="12"/>
        <v>0</v>
      </c>
      <c r="AA77" s="68">
        <f t="shared" si="13"/>
        <v>321</v>
      </c>
      <c r="AB77" s="68">
        <f t="shared" si="13"/>
        <v>209</v>
      </c>
      <c r="AC77" s="68">
        <f t="shared" si="18"/>
        <v>321</v>
      </c>
      <c r="AD77" s="68">
        <f t="shared" si="19"/>
        <v>209</v>
      </c>
      <c r="AE77" s="68">
        <f>VLOOKUP(F77,[1]quantitativo_estudantes_turmas_!$D$6:$H$1043,5,0)</f>
        <v>8</v>
      </c>
      <c r="AF77" s="318">
        <f t="shared" si="14"/>
        <v>1</v>
      </c>
      <c r="AG77" s="248">
        <f t="shared" si="15"/>
        <v>20516.3</v>
      </c>
      <c r="AH77" s="194">
        <f t="shared" si="20"/>
        <v>20516.3</v>
      </c>
      <c r="AI77" s="70">
        <v>0</v>
      </c>
      <c r="AJ77" s="70">
        <f t="shared" si="16"/>
        <v>41032.6</v>
      </c>
      <c r="AK77" s="195">
        <v>10000</v>
      </c>
      <c r="AL77" s="337">
        <f t="shared" si="17"/>
        <v>10258.15</v>
      </c>
      <c r="AM77" s="56" t="str">
        <f>VLOOKUP(F77,'Plan atualizada aptas e desativ'!$C$4:$I$1457,7,0)</f>
        <v>APTA</v>
      </c>
      <c r="AN77" s="196">
        <f t="shared" si="21"/>
        <v>258.14999999999964</v>
      </c>
      <c r="AO77" s="56" t="s">
        <v>610</v>
      </c>
      <c r="AP77" s="56" t="s">
        <v>611</v>
      </c>
      <c r="AQ77" s="56"/>
      <c r="AR77" s="56" t="s">
        <v>1918</v>
      </c>
      <c r="AS77" s="56" t="s">
        <v>449</v>
      </c>
      <c r="AT77" s="56"/>
      <c r="AU77" s="56"/>
      <c r="AV77" s="56"/>
      <c r="AW77" s="56"/>
      <c r="AX77" s="56"/>
      <c r="AY77" s="56" t="s">
        <v>449</v>
      </c>
      <c r="AZ77" s="56"/>
      <c r="BA77" s="56"/>
      <c r="BB77" s="323">
        <f>VLOOKUP($F77,'[2]1ª Parcela FAED Manutencao 2026'!$E$7:$K$1036,5,0)</f>
        <v>321</v>
      </c>
      <c r="BC77" s="324">
        <f>VLOOKUP($F77,'[2]1ª Parcela FAED Manutencao 2026'!$E$7:$K$1036,7,0)</f>
        <v>12822.69</v>
      </c>
      <c r="BD77" s="335">
        <f t="shared" si="22"/>
        <v>-112</v>
      </c>
      <c r="BE77" s="328">
        <f t="shared" si="23"/>
        <v>-2564.5400000000009</v>
      </c>
    </row>
    <row r="78" spans="1:57" s="178" customFormat="1" ht="28.5" customHeight="1">
      <c r="A78" s="68">
        <v>72</v>
      </c>
      <c r="B78" s="56" t="s">
        <v>1885</v>
      </c>
      <c r="C78" s="56">
        <v>5500</v>
      </c>
      <c r="D78" s="57">
        <v>3</v>
      </c>
      <c r="E78" s="163" t="s">
        <v>50</v>
      </c>
      <c r="F78" s="56">
        <v>1133278</v>
      </c>
      <c r="G78" s="56">
        <v>1103484</v>
      </c>
      <c r="H78" s="61">
        <v>29063299</v>
      </c>
      <c r="I78" s="84" t="str">
        <f>VLOOKUP($F78,'[3]Sistema Escolar'!$C$3:$E$5000,3,0)</f>
        <v>COLEGIO ESTADUAL DE TEMPO INTEGRAL DE IRAQUARA</v>
      </c>
      <c r="J78" s="193" t="s">
        <v>1978</v>
      </c>
      <c r="K78" s="56">
        <v>0</v>
      </c>
      <c r="L78" s="56">
        <v>0</v>
      </c>
      <c r="M78" s="56">
        <v>0</v>
      </c>
      <c r="N78" s="56">
        <v>0</v>
      </c>
      <c r="O78" s="56">
        <v>101</v>
      </c>
      <c r="P78" s="56">
        <v>127</v>
      </c>
      <c r="Q78" s="56">
        <v>845</v>
      </c>
      <c r="R78" s="56">
        <v>851</v>
      </c>
      <c r="S78" s="56">
        <v>202</v>
      </c>
      <c r="T78" s="56">
        <v>156</v>
      </c>
      <c r="U78" s="56">
        <v>0</v>
      </c>
      <c r="V78" s="56">
        <v>0</v>
      </c>
      <c r="W78" s="56">
        <v>0</v>
      </c>
      <c r="X78" s="56">
        <v>0</v>
      </c>
      <c r="Y78" s="56">
        <f t="shared" si="12"/>
        <v>0</v>
      </c>
      <c r="Z78" s="56">
        <f t="shared" si="12"/>
        <v>0</v>
      </c>
      <c r="AA78" s="68">
        <f t="shared" si="13"/>
        <v>1148</v>
      </c>
      <c r="AB78" s="68">
        <f t="shared" si="13"/>
        <v>1134</v>
      </c>
      <c r="AC78" s="68">
        <f t="shared" si="18"/>
        <v>1148</v>
      </c>
      <c r="AD78" s="68">
        <f t="shared" si="19"/>
        <v>1134</v>
      </c>
      <c r="AE78" s="68">
        <f>VLOOKUP(F78,[1]quantitativo_estudantes_turmas_!$D$6:$H$1043,5,0)</f>
        <v>35</v>
      </c>
      <c r="AF78" s="318">
        <f t="shared" si="14"/>
        <v>1</v>
      </c>
      <c r="AG78" s="248">
        <f t="shared" si="15"/>
        <v>47919.3</v>
      </c>
      <c r="AH78" s="194">
        <f t="shared" si="20"/>
        <v>47919.3</v>
      </c>
      <c r="AI78" s="70">
        <v>0</v>
      </c>
      <c r="AJ78" s="70">
        <f t="shared" si="16"/>
        <v>95838.6</v>
      </c>
      <c r="AK78" s="195">
        <v>20000</v>
      </c>
      <c r="AL78" s="337">
        <f t="shared" si="17"/>
        <v>23959.65</v>
      </c>
      <c r="AM78" s="56" t="str">
        <f>VLOOKUP(F78,'Plan atualizada aptas e desativ'!$C$4:$I$1457,7,0)</f>
        <v>INADIMPLENTE</v>
      </c>
      <c r="AN78" s="196">
        <f t="shared" si="21"/>
        <v>3959.6500000000015</v>
      </c>
      <c r="AO78" s="56" t="s">
        <v>612</v>
      </c>
      <c r="AP78" s="56" t="s">
        <v>613</v>
      </c>
      <c r="AQ78" s="56"/>
      <c r="AR78" s="56" t="s">
        <v>1918</v>
      </c>
      <c r="AS78" s="56" t="s">
        <v>449</v>
      </c>
      <c r="AT78" s="56"/>
      <c r="AU78" s="56"/>
      <c r="AV78" s="56"/>
      <c r="AW78" s="56"/>
      <c r="AX78" s="56"/>
      <c r="AY78" s="56" t="s">
        <v>449</v>
      </c>
      <c r="AZ78" s="56"/>
      <c r="BA78" s="56"/>
      <c r="BB78" s="323">
        <f>VLOOKUP($F78,'[2]1ª Parcela FAED Manutencao 2026'!$E$7:$K$1036,5,0)</f>
        <v>1148</v>
      </c>
      <c r="BC78" s="324">
        <f>VLOOKUP($F78,'[2]1ª Parcela FAED Manutencao 2026'!$E$7:$K$1036,7,0)</f>
        <v>23959.65</v>
      </c>
      <c r="BD78" s="335">
        <f t="shared" si="22"/>
        <v>-14</v>
      </c>
      <c r="BE78" s="330">
        <f t="shared" si="23"/>
        <v>0</v>
      </c>
    </row>
    <row r="79" spans="1:57" s="87" customFormat="1" ht="28.5" customHeight="1">
      <c r="A79" s="68">
        <v>73</v>
      </c>
      <c r="B79" s="56" t="s">
        <v>1885</v>
      </c>
      <c r="C79" s="56">
        <v>5500</v>
      </c>
      <c r="D79" s="57">
        <v>3</v>
      </c>
      <c r="E79" s="163" t="s">
        <v>50</v>
      </c>
      <c r="F79" s="56">
        <v>1179607</v>
      </c>
      <c r="G79" s="56">
        <v>9999999</v>
      </c>
      <c r="H79" s="61">
        <v>29470552</v>
      </c>
      <c r="I79" s="84" t="str">
        <f>VLOOKUP($F79,'[3]Sistema Escolar'!$C$3:$E$5000,3,0)</f>
        <v>COLEGIO ESTADUAL DO CAMPO PROFESSORA MARIA MENEZES RIBEIRO</v>
      </c>
      <c r="J79" s="193" t="s">
        <v>1981</v>
      </c>
      <c r="K79" s="56">
        <v>0</v>
      </c>
      <c r="L79" s="56">
        <v>0</v>
      </c>
      <c r="M79" s="56">
        <v>0</v>
      </c>
      <c r="N79" s="56">
        <v>0</v>
      </c>
      <c r="O79" s="56">
        <v>116</v>
      </c>
      <c r="P79" s="56">
        <v>105</v>
      </c>
      <c r="Q79" s="56">
        <v>0</v>
      </c>
      <c r="R79" s="56">
        <v>0</v>
      </c>
      <c r="S79" s="56">
        <v>164</v>
      </c>
      <c r="T79" s="56">
        <v>113</v>
      </c>
      <c r="U79" s="56">
        <v>0</v>
      </c>
      <c r="V79" s="56">
        <v>0</v>
      </c>
      <c r="W79" s="56">
        <v>0</v>
      </c>
      <c r="X79" s="56">
        <v>0</v>
      </c>
      <c r="Y79" s="56">
        <f t="shared" si="12"/>
        <v>0</v>
      </c>
      <c r="Z79" s="56">
        <f t="shared" si="12"/>
        <v>0</v>
      </c>
      <c r="AA79" s="68">
        <f t="shared" si="13"/>
        <v>280</v>
      </c>
      <c r="AB79" s="68">
        <f t="shared" si="13"/>
        <v>218</v>
      </c>
      <c r="AC79" s="68">
        <f t="shared" si="18"/>
        <v>280</v>
      </c>
      <c r="AD79" s="68">
        <f t="shared" si="19"/>
        <v>218</v>
      </c>
      <c r="AE79" s="68">
        <f>VLOOKUP(F79,[1]quantitativo_estudantes_turmas_!$D$6:$H$1043,5,0)</f>
        <v>8</v>
      </c>
      <c r="AF79" s="318">
        <f t="shared" si="14"/>
        <v>1</v>
      </c>
      <c r="AG79" s="248">
        <f t="shared" si="15"/>
        <v>20516.3</v>
      </c>
      <c r="AH79" s="194">
        <f t="shared" si="20"/>
        <v>20516.3</v>
      </c>
      <c r="AI79" s="70">
        <v>0</v>
      </c>
      <c r="AJ79" s="70">
        <f t="shared" si="16"/>
        <v>41032.6</v>
      </c>
      <c r="AK79" s="195">
        <v>10000</v>
      </c>
      <c r="AL79" s="337">
        <f t="shared" si="17"/>
        <v>10258.15</v>
      </c>
      <c r="AM79" s="56" t="str">
        <f>VLOOKUP(F79,'Plan atualizada aptas e desativ'!$C$4:$I$1457,7,0)</f>
        <v>APTA</v>
      </c>
      <c r="AN79" s="196">
        <f t="shared" si="21"/>
        <v>258.14999999999964</v>
      </c>
      <c r="AO79" s="56" t="s">
        <v>612</v>
      </c>
      <c r="AP79" s="56" t="s">
        <v>614</v>
      </c>
      <c r="AQ79" s="56"/>
      <c r="AR79" s="56" t="s">
        <v>449</v>
      </c>
      <c r="AS79" s="56" t="s">
        <v>449</v>
      </c>
      <c r="AT79" s="56"/>
      <c r="AU79" s="56"/>
      <c r="AV79" s="56"/>
      <c r="AW79" s="56"/>
      <c r="AX79" s="56"/>
      <c r="AY79" s="56" t="s">
        <v>449</v>
      </c>
      <c r="AZ79" s="56"/>
      <c r="BA79" s="56"/>
      <c r="BB79" s="323">
        <f>VLOOKUP($F79,'[2]1ª Parcela FAED Manutencao 2026'!$E$7:$K$1036,5,0)</f>
        <v>280</v>
      </c>
      <c r="BC79" s="324">
        <f>VLOOKUP($F79,'[2]1ª Parcela FAED Manutencao 2026'!$E$7:$K$1036,7,0)</f>
        <v>12822.69</v>
      </c>
      <c r="BD79" s="335">
        <f t="shared" si="22"/>
        <v>-62</v>
      </c>
      <c r="BE79" s="328">
        <f t="shared" si="23"/>
        <v>-2564.5400000000009</v>
      </c>
    </row>
    <row r="80" spans="1:57" s="178" customFormat="1" ht="28.5" customHeight="1">
      <c r="A80" s="68">
        <v>74</v>
      </c>
      <c r="B80" s="56" t="s">
        <v>1885</v>
      </c>
      <c r="C80" s="56">
        <v>5500</v>
      </c>
      <c r="D80" s="57">
        <v>3</v>
      </c>
      <c r="E80" s="163" t="s">
        <v>51</v>
      </c>
      <c r="F80" s="56">
        <v>1170360</v>
      </c>
      <c r="G80" s="56">
        <v>1102700</v>
      </c>
      <c r="H80" s="61">
        <v>29215382</v>
      </c>
      <c r="I80" s="84" t="str">
        <f>VLOOKUP($F80,'[3]Sistema Escolar'!$C$3:$E$5000,3,0)</f>
        <v>COLEGIO ESTADUAL DE TEMPO INTEGRAL JOSE AMERICO ARAUJO</v>
      </c>
      <c r="J80" s="193" t="s">
        <v>1978</v>
      </c>
      <c r="K80" s="56">
        <v>0</v>
      </c>
      <c r="L80" s="56">
        <v>0</v>
      </c>
      <c r="M80" s="56">
        <v>0</v>
      </c>
      <c r="N80" s="56">
        <v>0</v>
      </c>
      <c r="O80" s="56">
        <v>449</v>
      </c>
      <c r="P80" s="56">
        <v>512</v>
      </c>
      <c r="Q80" s="56">
        <v>99</v>
      </c>
      <c r="R80" s="56">
        <v>83</v>
      </c>
      <c r="S80" s="56">
        <v>114</v>
      </c>
      <c r="T80" s="56">
        <v>84</v>
      </c>
      <c r="U80" s="56">
        <v>0</v>
      </c>
      <c r="V80" s="56">
        <v>0</v>
      </c>
      <c r="W80" s="56">
        <v>0</v>
      </c>
      <c r="X80" s="56">
        <v>0</v>
      </c>
      <c r="Y80" s="56">
        <f t="shared" si="12"/>
        <v>0</v>
      </c>
      <c r="Z80" s="56">
        <f t="shared" si="12"/>
        <v>0</v>
      </c>
      <c r="AA80" s="68">
        <f t="shared" si="13"/>
        <v>662</v>
      </c>
      <c r="AB80" s="68">
        <f t="shared" si="13"/>
        <v>679</v>
      </c>
      <c r="AC80" s="68">
        <f t="shared" si="18"/>
        <v>662</v>
      </c>
      <c r="AD80" s="68">
        <f t="shared" si="19"/>
        <v>679</v>
      </c>
      <c r="AE80" s="68">
        <f>VLOOKUP(F80,[1]quantitativo_estudantes_turmas_!$D$6:$H$1043,5,0)</f>
        <v>26</v>
      </c>
      <c r="AF80" s="318">
        <f t="shared" si="14"/>
        <v>1</v>
      </c>
      <c r="AG80" s="248">
        <f t="shared" si="15"/>
        <v>30774.46</v>
      </c>
      <c r="AH80" s="194">
        <f t="shared" si="20"/>
        <v>30774.46</v>
      </c>
      <c r="AI80" s="70">
        <v>0</v>
      </c>
      <c r="AJ80" s="70">
        <f t="shared" si="16"/>
        <v>61548.92</v>
      </c>
      <c r="AK80" s="195">
        <v>12000</v>
      </c>
      <c r="AL80" s="337">
        <f t="shared" si="17"/>
        <v>15387.23</v>
      </c>
      <c r="AM80" s="56" t="str">
        <f>VLOOKUP(F80,'Plan atualizada aptas e desativ'!$C$4:$I$1457,7,0)</f>
        <v>APTA</v>
      </c>
      <c r="AN80" s="196">
        <f t="shared" si="21"/>
        <v>3387.2299999999996</v>
      </c>
      <c r="AO80" s="56" t="s">
        <v>615</v>
      </c>
      <c r="AP80" s="56" t="s">
        <v>616</v>
      </c>
      <c r="AQ80" s="56"/>
      <c r="AR80" s="56" t="s">
        <v>1918</v>
      </c>
      <c r="AS80" s="56" t="s">
        <v>449</v>
      </c>
      <c r="AT80" s="56"/>
      <c r="AU80" s="56"/>
      <c r="AV80" s="56"/>
      <c r="AW80" s="56"/>
      <c r="AX80" s="56"/>
      <c r="AY80" s="56" t="s">
        <v>449</v>
      </c>
      <c r="AZ80" s="56"/>
      <c r="BA80" s="56"/>
      <c r="BB80" s="323">
        <f>VLOOKUP($F80,'[2]1ª Parcela FAED Manutencao 2026'!$E$7:$K$1036,5,0)</f>
        <v>662</v>
      </c>
      <c r="BC80" s="324">
        <f>VLOOKUP($F80,'[2]1ª Parcela FAED Manutencao 2026'!$E$7:$K$1036,7,0)</f>
        <v>15387.23</v>
      </c>
      <c r="BD80" s="336">
        <f t="shared" si="22"/>
        <v>17</v>
      </c>
      <c r="BE80" s="330">
        <f t="shared" si="23"/>
        <v>0</v>
      </c>
    </row>
    <row r="81" spans="1:57" s="87" customFormat="1" ht="28.5" customHeight="1">
      <c r="A81" s="68">
        <v>75</v>
      </c>
      <c r="B81" s="56" t="s">
        <v>1885</v>
      </c>
      <c r="C81" s="56">
        <v>5500</v>
      </c>
      <c r="D81" s="57">
        <v>3</v>
      </c>
      <c r="E81" s="163" t="s">
        <v>52</v>
      </c>
      <c r="F81" s="56">
        <v>1124481</v>
      </c>
      <c r="G81" s="56">
        <v>1102790</v>
      </c>
      <c r="H81" s="61">
        <v>29216206</v>
      </c>
      <c r="I81" s="84" t="str">
        <f>VLOOKUP($F81,'[3]Sistema Escolar'!$C$3:$E$5000,3,0)</f>
        <v>COLEGIO ESTADUAL HORACIO DE MATOS</v>
      </c>
      <c r="J81" s="193" t="s">
        <v>1912</v>
      </c>
      <c r="K81" s="56">
        <v>0</v>
      </c>
      <c r="L81" s="56">
        <v>0</v>
      </c>
      <c r="M81" s="56">
        <v>0</v>
      </c>
      <c r="N81" s="56">
        <v>0</v>
      </c>
      <c r="O81" s="56">
        <v>233</v>
      </c>
      <c r="P81" s="56">
        <v>137</v>
      </c>
      <c r="Q81" s="56">
        <v>0</v>
      </c>
      <c r="R81" s="56">
        <v>81</v>
      </c>
      <c r="S81" s="56">
        <v>51</v>
      </c>
      <c r="T81" s="56">
        <v>13</v>
      </c>
      <c r="U81" s="56">
        <v>0</v>
      </c>
      <c r="V81" s="56">
        <v>0</v>
      </c>
      <c r="W81" s="56">
        <v>0</v>
      </c>
      <c r="X81" s="56">
        <v>0</v>
      </c>
      <c r="Y81" s="56">
        <f t="shared" si="12"/>
        <v>0</v>
      </c>
      <c r="Z81" s="56">
        <f t="shared" si="12"/>
        <v>0</v>
      </c>
      <c r="AA81" s="68">
        <f t="shared" si="13"/>
        <v>284</v>
      </c>
      <c r="AB81" s="68">
        <f t="shared" si="13"/>
        <v>231</v>
      </c>
      <c r="AC81" s="68">
        <f t="shared" si="18"/>
        <v>284</v>
      </c>
      <c r="AD81" s="68">
        <f t="shared" si="19"/>
        <v>231</v>
      </c>
      <c r="AE81" s="68">
        <f>VLOOKUP(F81,[1]quantitativo_estudantes_turmas_!$D$6:$H$1043,5,0)</f>
        <v>12</v>
      </c>
      <c r="AF81" s="318">
        <f t="shared" si="14"/>
        <v>1</v>
      </c>
      <c r="AG81" s="248">
        <f t="shared" si="15"/>
        <v>20516.3</v>
      </c>
      <c r="AH81" s="194">
        <f t="shared" si="20"/>
        <v>20516.3</v>
      </c>
      <c r="AI81" s="70">
        <v>0</v>
      </c>
      <c r="AJ81" s="70">
        <f t="shared" si="16"/>
        <v>41032.6</v>
      </c>
      <c r="AK81" s="195">
        <v>10000</v>
      </c>
      <c r="AL81" s="337">
        <f t="shared" si="17"/>
        <v>10258.15</v>
      </c>
      <c r="AM81" s="56" t="str">
        <f>VLOOKUP(F81,'Plan atualizada aptas e desativ'!$C$4:$I$1457,7,0)</f>
        <v>APTA</v>
      </c>
      <c r="AN81" s="196">
        <f t="shared" si="21"/>
        <v>258.14999999999964</v>
      </c>
      <c r="AO81" s="56" t="s">
        <v>617</v>
      </c>
      <c r="AP81" s="56" t="s">
        <v>618</v>
      </c>
      <c r="AQ81" s="56"/>
      <c r="AR81" s="56" t="s">
        <v>1918</v>
      </c>
      <c r="AS81" s="56" t="s">
        <v>449</v>
      </c>
      <c r="AT81" s="56"/>
      <c r="AU81" s="56"/>
      <c r="AV81" s="56"/>
      <c r="AW81" s="56"/>
      <c r="AX81" s="56"/>
      <c r="AY81" s="56" t="s">
        <v>449</v>
      </c>
      <c r="AZ81" s="56"/>
      <c r="BA81" s="56"/>
      <c r="BB81" s="323">
        <f>VLOOKUP($F81,'[2]1ª Parcela FAED Manutencao 2026'!$E$7:$K$1036,5,0)</f>
        <v>284</v>
      </c>
      <c r="BC81" s="324">
        <f>VLOOKUP($F81,'[2]1ª Parcela FAED Manutencao 2026'!$E$7:$K$1036,7,0)</f>
        <v>12822.69</v>
      </c>
      <c r="BD81" s="335">
        <f t="shared" si="22"/>
        <v>-53</v>
      </c>
      <c r="BE81" s="328">
        <f t="shared" si="23"/>
        <v>-2564.5400000000009</v>
      </c>
    </row>
    <row r="82" spans="1:57" s="87" customFormat="1" ht="28.5" customHeight="1">
      <c r="A82" s="68">
        <v>76</v>
      </c>
      <c r="B82" s="56" t="s">
        <v>1885</v>
      </c>
      <c r="C82" s="56">
        <v>5500</v>
      </c>
      <c r="D82" s="65">
        <v>3</v>
      </c>
      <c r="E82" s="55" t="s">
        <v>52</v>
      </c>
      <c r="F82" s="71">
        <v>1124511</v>
      </c>
      <c r="G82" s="71">
        <v>1102793</v>
      </c>
      <c r="H82" s="165">
        <v>29216265</v>
      </c>
      <c r="I82" s="84" t="str">
        <f>VLOOKUP($F82,'[3]Sistema Escolar'!$C$3:$E$5000,3,0)</f>
        <v>COLEGIO ESTADUAL DO CAMPO RODOLFO DE ABREU</v>
      </c>
      <c r="J82" s="193" t="s">
        <v>1912</v>
      </c>
      <c r="K82" s="56">
        <v>0</v>
      </c>
      <c r="L82" s="56">
        <v>0</v>
      </c>
      <c r="M82" s="56">
        <v>0</v>
      </c>
      <c r="N82" s="56">
        <v>0</v>
      </c>
      <c r="O82" s="56">
        <v>21</v>
      </c>
      <c r="P82" s="56">
        <v>51</v>
      </c>
      <c r="Q82" s="56">
        <v>0</v>
      </c>
      <c r="R82" s="56">
        <v>35</v>
      </c>
      <c r="S82" s="56">
        <v>44</v>
      </c>
      <c r="T82" s="56">
        <v>58</v>
      </c>
      <c r="U82" s="56">
        <v>0</v>
      </c>
      <c r="V82" s="56">
        <v>0</v>
      </c>
      <c r="W82" s="56">
        <v>0</v>
      </c>
      <c r="X82" s="56">
        <v>0</v>
      </c>
      <c r="Y82" s="56">
        <f t="shared" si="12"/>
        <v>0</v>
      </c>
      <c r="Z82" s="56">
        <f t="shared" si="12"/>
        <v>0</v>
      </c>
      <c r="AA82" s="68">
        <f t="shared" si="13"/>
        <v>65</v>
      </c>
      <c r="AB82" s="68">
        <f t="shared" si="13"/>
        <v>144</v>
      </c>
      <c r="AC82" s="68">
        <f t="shared" si="18"/>
        <v>65</v>
      </c>
      <c r="AD82" s="68">
        <f t="shared" si="19"/>
        <v>144</v>
      </c>
      <c r="AE82" s="68">
        <f>VLOOKUP(F82,[1]quantitativo_estudantes_turmas_!$D$6:$H$1043,5,0)</f>
        <v>6</v>
      </c>
      <c r="AF82" s="318">
        <f t="shared" si="14"/>
        <v>1</v>
      </c>
      <c r="AG82" s="248">
        <f t="shared" si="15"/>
        <v>20516.3</v>
      </c>
      <c r="AH82" s="194">
        <f t="shared" si="20"/>
        <v>20516.3</v>
      </c>
      <c r="AI82" s="70">
        <v>0</v>
      </c>
      <c r="AJ82" s="70">
        <f t="shared" si="16"/>
        <v>41032.6</v>
      </c>
      <c r="AK82" s="195">
        <v>6000</v>
      </c>
      <c r="AL82" s="337">
        <f t="shared" si="17"/>
        <v>10258.15</v>
      </c>
      <c r="AM82" s="56" t="str">
        <f>VLOOKUP(F82,'Plan atualizada aptas e desativ'!$C$4:$I$1457,7,0)</f>
        <v>APTA</v>
      </c>
      <c r="AN82" s="196">
        <f t="shared" si="21"/>
        <v>4258.1499999999996</v>
      </c>
      <c r="AO82" s="228" t="s">
        <v>617</v>
      </c>
      <c r="AP82" s="228" t="s">
        <v>2031</v>
      </c>
      <c r="AQ82" s="56" t="s">
        <v>2030</v>
      </c>
      <c r="AR82" s="56" t="s">
        <v>1918</v>
      </c>
      <c r="AS82" s="56" t="s">
        <v>449</v>
      </c>
      <c r="AT82" s="56" t="s">
        <v>449</v>
      </c>
      <c r="AU82" s="56" t="s">
        <v>449</v>
      </c>
      <c r="AV82" s="56" t="s">
        <v>449</v>
      </c>
      <c r="AW82" s="56" t="s">
        <v>449</v>
      </c>
      <c r="AX82" s="56" t="s">
        <v>449</v>
      </c>
      <c r="AY82" s="56" t="s">
        <v>449</v>
      </c>
      <c r="AZ82" s="56"/>
      <c r="BA82" s="56"/>
      <c r="BB82" s="323">
        <f>VLOOKUP($F82,'[2]1ª Parcela FAED Manutencao 2026'!$E$7:$K$1036,5,0)</f>
        <v>65</v>
      </c>
      <c r="BC82" s="324">
        <f>VLOOKUP($F82,'[2]1ª Parcela FAED Manutencao 2026'!$E$7:$K$1036,7,0)</f>
        <v>7693.6149999999998</v>
      </c>
      <c r="BD82" s="336">
        <f t="shared" si="22"/>
        <v>79</v>
      </c>
      <c r="BE82" s="331">
        <f t="shared" si="23"/>
        <v>2564.5349999999999</v>
      </c>
    </row>
    <row r="83" spans="1:57" s="87" customFormat="1" ht="28.5" customHeight="1">
      <c r="A83" s="68">
        <v>77</v>
      </c>
      <c r="B83" s="56" t="s">
        <v>1885</v>
      </c>
      <c r="C83" s="56">
        <v>5500</v>
      </c>
      <c r="D83" s="57">
        <v>3</v>
      </c>
      <c r="E83" s="163" t="s">
        <v>53</v>
      </c>
      <c r="F83" s="56">
        <v>1164149</v>
      </c>
      <c r="G83" s="56">
        <v>1103492</v>
      </c>
      <c r="H83" s="61">
        <v>29216486</v>
      </c>
      <c r="I83" s="84" t="str">
        <f>VLOOKUP($F83,'[3]Sistema Escolar'!$C$3:$E$5000,3,0)</f>
        <v>CENTRO EDUCACIONAL RENATO PEREIRA VIANA</v>
      </c>
      <c r="J83" s="193" t="s">
        <v>1912</v>
      </c>
      <c r="K83" s="56">
        <v>0</v>
      </c>
      <c r="L83" s="56">
        <v>0</v>
      </c>
      <c r="M83" s="56">
        <v>0</v>
      </c>
      <c r="N83" s="56">
        <v>0</v>
      </c>
      <c r="O83" s="56">
        <v>278</v>
      </c>
      <c r="P83" s="56">
        <v>130</v>
      </c>
      <c r="Q83" s="56">
        <v>64</v>
      </c>
      <c r="R83" s="56">
        <v>90</v>
      </c>
      <c r="S83" s="56">
        <v>99</v>
      </c>
      <c r="T83" s="56">
        <v>110</v>
      </c>
      <c r="U83" s="56">
        <v>0</v>
      </c>
      <c r="V83" s="56">
        <v>0</v>
      </c>
      <c r="W83" s="56">
        <v>0</v>
      </c>
      <c r="X83" s="56">
        <v>7</v>
      </c>
      <c r="Y83" s="56">
        <f t="shared" si="12"/>
        <v>0</v>
      </c>
      <c r="Z83" s="56">
        <f t="shared" si="12"/>
        <v>0</v>
      </c>
      <c r="AA83" s="68">
        <f t="shared" si="13"/>
        <v>441</v>
      </c>
      <c r="AB83" s="68">
        <f t="shared" si="13"/>
        <v>330</v>
      </c>
      <c r="AC83" s="68">
        <f t="shared" si="18"/>
        <v>441</v>
      </c>
      <c r="AD83" s="68">
        <f t="shared" si="19"/>
        <v>337</v>
      </c>
      <c r="AE83" s="68">
        <f>VLOOKUP(F83,[1]quantitativo_estudantes_turmas_!$D$6:$H$1043,5,0)</f>
        <v>16</v>
      </c>
      <c r="AF83" s="318">
        <f t="shared" si="14"/>
        <v>0.97922848664688422</v>
      </c>
      <c r="AG83" s="248">
        <f t="shared" si="15"/>
        <v>25645.38</v>
      </c>
      <c r="AH83" s="194">
        <f t="shared" si="20"/>
        <v>25645.38</v>
      </c>
      <c r="AI83" s="70">
        <v>0</v>
      </c>
      <c r="AJ83" s="70">
        <f t="shared" si="16"/>
        <v>51290.76</v>
      </c>
      <c r="AK83" s="195">
        <v>10000</v>
      </c>
      <c r="AL83" s="337">
        <f t="shared" si="17"/>
        <v>12822.69</v>
      </c>
      <c r="AM83" s="56" t="str">
        <f>VLOOKUP(F83,'Plan atualizada aptas e desativ'!$C$4:$I$1457,7,0)</f>
        <v>APTA</v>
      </c>
      <c r="AN83" s="196">
        <f t="shared" si="21"/>
        <v>2822.6900000000005</v>
      </c>
      <c r="AO83" s="56" t="s">
        <v>619</v>
      </c>
      <c r="AP83" s="56" t="s">
        <v>620</v>
      </c>
      <c r="AQ83" s="56"/>
      <c r="AR83" s="56" t="s">
        <v>1918</v>
      </c>
      <c r="AS83" s="56" t="s">
        <v>449</v>
      </c>
      <c r="AT83" s="56"/>
      <c r="AU83" s="56"/>
      <c r="AV83" s="56"/>
      <c r="AW83" s="56"/>
      <c r="AX83" s="56"/>
      <c r="AY83" s="56" t="s">
        <v>449</v>
      </c>
      <c r="AZ83" s="56"/>
      <c r="BA83" s="56"/>
      <c r="BB83" s="323">
        <f>VLOOKUP($F83,'[2]1ª Parcela FAED Manutencao 2026'!$E$7:$K$1036,5,0)</f>
        <v>441</v>
      </c>
      <c r="BC83" s="324">
        <f>VLOOKUP($F83,'[2]1ª Parcela FAED Manutencao 2026'!$E$7:$K$1036,7,0)</f>
        <v>12822.69</v>
      </c>
      <c r="BD83" s="335">
        <f t="shared" si="22"/>
        <v>-104</v>
      </c>
      <c r="BE83" s="330">
        <f t="shared" si="23"/>
        <v>0</v>
      </c>
    </row>
    <row r="84" spans="1:57" s="178" customFormat="1" ht="28.5" customHeight="1">
      <c r="A84" s="68">
        <v>78</v>
      </c>
      <c r="B84" s="56" t="s">
        <v>1885</v>
      </c>
      <c r="C84" s="56">
        <v>5500</v>
      </c>
      <c r="D84" s="57">
        <v>3</v>
      </c>
      <c r="E84" s="163" t="s">
        <v>54</v>
      </c>
      <c r="F84" s="56">
        <v>1123647</v>
      </c>
      <c r="G84" s="56">
        <v>1102703</v>
      </c>
      <c r="H84" s="61">
        <v>29232988</v>
      </c>
      <c r="I84" s="84" t="str">
        <f>VLOOKUP($F84,'[3]Sistema Escolar'!$C$3:$E$5000,3,0)</f>
        <v>COLEGIO ESTADUAL DE TEMPO INTEGRAL EURIDICE SANTANA</v>
      </c>
      <c r="J84" s="193" t="s">
        <v>1978</v>
      </c>
      <c r="K84" s="56">
        <v>0</v>
      </c>
      <c r="L84" s="56">
        <v>0</v>
      </c>
      <c r="M84" s="56">
        <v>0</v>
      </c>
      <c r="N84" s="56">
        <v>0</v>
      </c>
      <c r="O84" s="56">
        <v>223</v>
      </c>
      <c r="P84" s="56">
        <v>0</v>
      </c>
      <c r="Q84" s="56">
        <v>209</v>
      </c>
      <c r="R84" s="56">
        <v>289</v>
      </c>
      <c r="S84" s="56">
        <v>160</v>
      </c>
      <c r="T84" s="56">
        <v>172</v>
      </c>
      <c r="U84" s="56">
        <v>0</v>
      </c>
      <c r="V84" s="56">
        <v>0</v>
      </c>
      <c r="W84" s="56">
        <v>0</v>
      </c>
      <c r="X84" s="56">
        <v>0</v>
      </c>
      <c r="Y84" s="56">
        <f t="shared" si="12"/>
        <v>0</v>
      </c>
      <c r="Z84" s="56">
        <f t="shared" si="12"/>
        <v>0</v>
      </c>
      <c r="AA84" s="68">
        <f t="shared" si="13"/>
        <v>592</v>
      </c>
      <c r="AB84" s="68">
        <f t="shared" si="13"/>
        <v>461</v>
      </c>
      <c r="AC84" s="68">
        <f t="shared" si="18"/>
        <v>592</v>
      </c>
      <c r="AD84" s="68">
        <f t="shared" si="19"/>
        <v>461</v>
      </c>
      <c r="AE84" s="68">
        <f>VLOOKUP(F84,[1]quantitativo_estudantes_turmas_!$D$6:$H$1043,5,0)</f>
        <v>15</v>
      </c>
      <c r="AF84" s="318">
        <f t="shared" si="14"/>
        <v>1</v>
      </c>
      <c r="AG84" s="248">
        <f t="shared" si="15"/>
        <v>25645.38</v>
      </c>
      <c r="AH84" s="194">
        <f t="shared" si="20"/>
        <v>25645.38</v>
      </c>
      <c r="AI84" s="70">
        <v>0</v>
      </c>
      <c r="AJ84" s="70">
        <f t="shared" si="16"/>
        <v>51290.76</v>
      </c>
      <c r="AK84" s="195">
        <v>12000</v>
      </c>
      <c r="AL84" s="337">
        <f t="shared" si="17"/>
        <v>12822.69</v>
      </c>
      <c r="AM84" s="56" t="str">
        <f>VLOOKUP(F84,'Plan atualizada aptas e desativ'!$C$4:$I$1457,7,0)</f>
        <v>APTA</v>
      </c>
      <c r="AN84" s="196">
        <f t="shared" si="21"/>
        <v>822.69000000000051</v>
      </c>
      <c r="AO84" s="56" t="s">
        <v>598</v>
      </c>
      <c r="AP84" s="56" t="s">
        <v>621</v>
      </c>
      <c r="AQ84" s="56"/>
      <c r="AR84" s="56" t="s">
        <v>1918</v>
      </c>
      <c r="AS84" s="56" t="s">
        <v>449</v>
      </c>
      <c r="AT84" s="56"/>
      <c r="AU84" s="56"/>
      <c r="AV84" s="56"/>
      <c r="AW84" s="56"/>
      <c r="AX84" s="56"/>
      <c r="AY84" s="56" t="s">
        <v>449</v>
      </c>
      <c r="AZ84" s="56"/>
      <c r="BA84" s="56"/>
      <c r="BB84" s="323">
        <f>VLOOKUP($F84,'[2]1ª Parcela FAED Manutencao 2026'!$E$7:$K$1036,5,0)</f>
        <v>592</v>
      </c>
      <c r="BC84" s="324">
        <f>VLOOKUP($F84,'[2]1ª Parcela FAED Manutencao 2026'!$E$7:$K$1036,7,0)</f>
        <v>15387.23</v>
      </c>
      <c r="BD84" s="335">
        <f t="shared" si="22"/>
        <v>-131</v>
      </c>
      <c r="BE84" s="328">
        <f t="shared" si="23"/>
        <v>-2564.5399999999991</v>
      </c>
    </row>
    <row r="85" spans="1:57" s="178" customFormat="1" ht="28.5" customHeight="1">
      <c r="A85" s="68">
        <v>79</v>
      </c>
      <c r="B85" s="56" t="s">
        <v>1885</v>
      </c>
      <c r="C85" s="56">
        <v>5500</v>
      </c>
      <c r="D85" s="57">
        <v>3</v>
      </c>
      <c r="E85" s="163" t="s">
        <v>55</v>
      </c>
      <c r="F85" s="56">
        <v>1176457</v>
      </c>
      <c r="G85" s="56">
        <v>1102593</v>
      </c>
      <c r="H85" s="61">
        <v>29390869</v>
      </c>
      <c r="I85" s="84" t="str">
        <f>VLOOKUP($F85,'[3]Sistema Escolar'!$C$3:$E$5000,3,0)</f>
        <v>CENTRO TERRITORIAL DE EDUCAÇÃO PROFISSIONAL DA CHAPADA DIAMANTINA II</v>
      </c>
      <c r="J85" s="193" t="s">
        <v>1857</v>
      </c>
      <c r="K85" s="56">
        <v>0</v>
      </c>
      <c r="L85" s="56">
        <v>0</v>
      </c>
      <c r="M85" s="56">
        <v>0</v>
      </c>
      <c r="N85" s="56">
        <v>0</v>
      </c>
      <c r="O85" s="56">
        <v>1070</v>
      </c>
      <c r="P85" s="56">
        <v>1169</v>
      </c>
      <c r="Q85" s="56">
        <v>150</v>
      </c>
      <c r="R85" s="56">
        <v>122</v>
      </c>
      <c r="S85" s="56">
        <v>79</v>
      </c>
      <c r="T85" s="56">
        <v>150</v>
      </c>
      <c r="U85" s="56">
        <v>0</v>
      </c>
      <c r="V85" s="56">
        <v>0</v>
      </c>
      <c r="W85" s="56">
        <v>0</v>
      </c>
      <c r="X85" s="56">
        <v>0</v>
      </c>
      <c r="Y85" s="56">
        <f t="shared" si="12"/>
        <v>0</v>
      </c>
      <c r="Z85" s="56">
        <f t="shared" si="12"/>
        <v>0</v>
      </c>
      <c r="AA85" s="68">
        <f t="shared" si="13"/>
        <v>1299</v>
      </c>
      <c r="AB85" s="68">
        <f t="shared" si="13"/>
        <v>1441</v>
      </c>
      <c r="AC85" s="68">
        <f t="shared" si="18"/>
        <v>1299</v>
      </c>
      <c r="AD85" s="68">
        <f t="shared" si="19"/>
        <v>1441</v>
      </c>
      <c r="AE85" s="68">
        <f>VLOOKUP(F85,[1]quantitativo_estudantes_turmas_!$D$6:$H$1043,5,0)</f>
        <v>53</v>
      </c>
      <c r="AF85" s="318">
        <f t="shared" si="14"/>
        <v>1</v>
      </c>
      <c r="AG85" s="248">
        <f t="shared" si="15"/>
        <v>47919.3</v>
      </c>
      <c r="AH85" s="194">
        <f t="shared" si="20"/>
        <v>47919.3</v>
      </c>
      <c r="AI85" s="70">
        <v>0</v>
      </c>
      <c r="AJ85" s="70">
        <f t="shared" si="16"/>
        <v>95838.6</v>
      </c>
      <c r="AK85" s="195">
        <v>20000</v>
      </c>
      <c r="AL85" s="337">
        <f t="shared" si="17"/>
        <v>23959.65</v>
      </c>
      <c r="AM85" s="56" t="str">
        <f>VLOOKUP(F85,'Plan atualizada aptas e desativ'!$C$4:$I$1457,7,0)</f>
        <v>APTA</v>
      </c>
      <c r="AN85" s="196">
        <f t="shared" si="21"/>
        <v>3959.6500000000015</v>
      </c>
      <c r="AO85" s="56" t="s">
        <v>622</v>
      </c>
      <c r="AP85" s="56" t="s">
        <v>623</v>
      </c>
      <c r="AQ85" s="56"/>
      <c r="AR85" s="56" t="s">
        <v>1918</v>
      </c>
      <c r="AS85" s="56" t="s">
        <v>449</v>
      </c>
      <c r="AT85" s="56"/>
      <c r="AU85" s="56"/>
      <c r="AV85" s="56"/>
      <c r="AW85" s="56"/>
      <c r="AX85" s="56"/>
      <c r="AY85" s="56" t="s">
        <v>449</v>
      </c>
      <c r="AZ85" s="56"/>
      <c r="BA85" s="56"/>
      <c r="BB85" s="323">
        <f>VLOOKUP($F85,'[2]1ª Parcela FAED Manutencao 2026'!$E$7:$K$1036,5,0)</f>
        <v>1299</v>
      </c>
      <c r="BC85" s="324">
        <f>VLOOKUP($F85,'[2]1ª Parcela FAED Manutencao 2026'!$E$7:$K$1036,7,0)</f>
        <v>23959.65</v>
      </c>
      <c r="BD85" s="336">
        <f t="shared" si="22"/>
        <v>142</v>
      </c>
      <c r="BE85" s="330">
        <f t="shared" si="23"/>
        <v>0</v>
      </c>
    </row>
    <row r="86" spans="1:57" s="87" customFormat="1" ht="28.5" customHeight="1">
      <c r="A86" s="68">
        <v>80</v>
      </c>
      <c r="B86" s="56" t="s">
        <v>1885</v>
      </c>
      <c r="C86" s="56">
        <v>5500</v>
      </c>
      <c r="D86" s="57">
        <v>3</v>
      </c>
      <c r="E86" s="163" t="s">
        <v>55</v>
      </c>
      <c r="F86" s="56">
        <v>1178028</v>
      </c>
      <c r="G86" s="56">
        <v>1102595</v>
      </c>
      <c r="H86" s="61">
        <v>29425557</v>
      </c>
      <c r="I86" s="84" t="str">
        <f>VLOOKUP($F86,'[3]Sistema Escolar'!$C$3:$E$5000,3,0)</f>
        <v>COLEGIO ESTADUAL DE FEDEGOSOS</v>
      </c>
      <c r="J86" s="193" t="s">
        <v>1912</v>
      </c>
      <c r="K86" s="56">
        <v>0</v>
      </c>
      <c r="L86" s="56">
        <v>0</v>
      </c>
      <c r="M86" s="56">
        <v>0</v>
      </c>
      <c r="N86" s="56">
        <v>0</v>
      </c>
      <c r="O86" s="56">
        <v>180</v>
      </c>
      <c r="P86" s="56">
        <v>82</v>
      </c>
      <c r="Q86" s="56">
        <v>0</v>
      </c>
      <c r="R86" s="56">
        <v>113</v>
      </c>
      <c r="S86" s="56">
        <v>39</v>
      </c>
      <c r="T86" s="56">
        <v>30</v>
      </c>
      <c r="U86" s="56">
        <v>0</v>
      </c>
      <c r="V86" s="56">
        <v>0</v>
      </c>
      <c r="W86" s="56">
        <v>0</v>
      </c>
      <c r="X86" s="56">
        <v>2</v>
      </c>
      <c r="Y86" s="56">
        <f t="shared" si="12"/>
        <v>0</v>
      </c>
      <c r="Z86" s="56">
        <f t="shared" si="12"/>
        <v>0</v>
      </c>
      <c r="AA86" s="68">
        <f t="shared" si="13"/>
        <v>219</v>
      </c>
      <c r="AB86" s="68">
        <f t="shared" si="13"/>
        <v>225</v>
      </c>
      <c r="AC86" s="68">
        <f t="shared" si="18"/>
        <v>219</v>
      </c>
      <c r="AD86" s="68">
        <f t="shared" si="19"/>
        <v>227</v>
      </c>
      <c r="AE86" s="68">
        <f>VLOOKUP(F86,[1]quantitativo_estudantes_turmas_!$D$6:$H$1043,5,0)</f>
        <v>10</v>
      </c>
      <c r="AF86" s="318">
        <f t="shared" si="14"/>
        <v>0.99118942731277537</v>
      </c>
      <c r="AG86" s="248">
        <f t="shared" si="15"/>
        <v>20516.3</v>
      </c>
      <c r="AH86" s="194">
        <f t="shared" si="20"/>
        <v>20516.3</v>
      </c>
      <c r="AI86" s="70">
        <v>0</v>
      </c>
      <c r="AJ86" s="70">
        <f t="shared" si="16"/>
        <v>41032.6</v>
      </c>
      <c r="AK86" s="195">
        <v>8000</v>
      </c>
      <c r="AL86" s="337">
        <f t="shared" si="17"/>
        <v>10258.15</v>
      </c>
      <c r="AM86" s="56" t="str">
        <f>VLOOKUP(F86,'Plan atualizada aptas e desativ'!$C$4:$I$1457,7,0)</f>
        <v>APTA</v>
      </c>
      <c r="AN86" s="196">
        <f t="shared" si="21"/>
        <v>2258.1499999999996</v>
      </c>
      <c r="AO86" s="56" t="s">
        <v>622</v>
      </c>
      <c r="AP86" s="56" t="s">
        <v>624</v>
      </c>
      <c r="AQ86" s="199" t="s">
        <v>1959</v>
      </c>
      <c r="AR86" s="56" t="s">
        <v>1918</v>
      </c>
      <c r="AS86" s="56" t="s">
        <v>449</v>
      </c>
      <c r="AT86" s="56"/>
      <c r="AU86" s="56"/>
      <c r="AV86" s="56"/>
      <c r="AW86" s="56"/>
      <c r="AX86" s="56"/>
      <c r="AY86" s="56" t="s">
        <v>449</v>
      </c>
      <c r="AZ86" s="56"/>
      <c r="BA86" s="56"/>
      <c r="BB86" s="323">
        <f>VLOOKUP($F86,'[2]1ª Parcela FAED Manutencao 2026'!$E$7:$K$1036,5,0)</f>
        <v>219</v>
      </c>
      <c r="BC86" s="324">
        <f>VLOOKUP($F86,'[2]1ª Parcela FAED Manutencao 2026'!$E$7:$K$1036,7,0)</f>
        <v>10258.15</v>
      </c>
      <c r="BD86" s="336">
        <f t="shared" si="22"/>
        <v>8</v>
      </c>
      <c r="BE86" s="330">
        <f t="shared" si="23"/>
        <v>0</v>
      </c>
    </row>
    <row r="87" spans="1:57" s="87" customFormat="1" ht="28.5" customHeight="1">
      <c r="A87" s="68">
        <v>81</v>
      </c>
      <c r="B87" s="56" t="s">
        <v>1885</v>
      </c>
      <c r="C87" s="56">
        <v>5500</v>
      </c>
      <c r="D87" s="57">
        <v>3</v>
      </c>
      <c r="E87" s="163" t="s">
        <v>55</v>
      </c>
      <c r="F87" s="56">
        <v>1178439</v>
      </c>
      <c r="G87" s="56">
        <v>1105590</v>
      </c>
      <c r="H87" s="61">
        <v>29399220</v>
      </c>
      <c r="I87" s="84" t="str">
        <f>VLOOKUP($F87,'[3]Sistema Escolar'!$C$3:$E$5000,3,0)</f>
        <v>COLEGIO ESTADUAL DO CAMPO DE ICO</v>
      </c>
      <c r="J87" s="193" t="s">
        <v>1979</v>
      </c>
      <c r="K87" s="56">
        <v>0</v>
      </c>
      <c r="L87" s="56">
        <v>0</v>
      </c>
      <c r="M87" s="56">
        <v>0</v>
      </c>
      <c r="N87" s="56">
        <v>0</v>
      </c>
      <c r="O87" s="56">
        <v>68</v>
      </c>
      <c r="P87" s="56">
        <v>25</v>
      </c>
      <c r="Q87" s="56">
        <v>78</v>
      </c>
      <c r="R87" s="56">
        <v>109</v>
      </c>
      <c r="S87" s="56">
        <v>0</v>
      </c>
      <c r="T87" s="56">
        <v>0</v>
      </c>
      <c r="U87" s="56">
        <v>0</v>
      </c>
      <c r="V87" s="56">
        <v>0</v>
      </c>
      <c r="W87" s="56">
        <v>0</v>
      </c>
      <c r="X87" s="56">
        <v>0</v>
      </c>
      <c r="Y87" s="56">
        <f t="shared" si="12"/>
        <v>0</v>
      </c>
      <c r="Z87" s="56">
        <f t="shared" si="12"/>
        <v>0</v>
      </c>
      <c r="AA87" s="68">
        <f t="shared" si="13"/>
        <v>146</v>
      </c>
      <c r="AB87" s="68">
        <f t="shared" si="13"/>
        <v>134</v>
      </c>
      <c r="AC87" s="68">
        <f t="shared" si="18"/>
        <v>146</v>
      </c>
      <c r="AD87" s="68">
        <f t="shared" si="19"/>
        <v>134</v>
      </c>
      <c r="AE87" s="68">
        <f>VLOOKUP(F87,[1]quantitativo_estudantes_turmas_!$D$6:$H$1043,5,0)</f>
        <v>4</v>
      </c>
      <c r="AF87" s="318">
        <f t="shared" si="14"/>
        <v>1</v>
      </c>
      <c r="AG87" s="248">
        <f t="shared" si="15"/>
        <v>20516.3</v>
      </c>
      <c r="AH87" s="194">
        <f t="shared" si="20"/>
        <v>20516.3</v>
      </c>
      <c r="AI87" s="70">
        <v>0</v>
      </c>
      <c r="AJ87" s="70">
        <f t="shared" si="16"/>
        <v>41032.6</v>
      </c>
      <c r="AK87" s="195">
        <v>8000</v>
      </c>
      <c r="AL87" s="337">
        <f t="shared" si="17"/>
        <v>10258.15</v>
      </c>
      <c r="AM87" s="56" t="str">
        <f>VLOOKUP(F87,'Plan atualizada aptas e desativ'!$C$4:$I$1457,7,0)</f>
        <v>APTA</v>
      </c>
      <c r="AN87" s="196">
        <f t="shared" si="21"/>
        <v>2258.1499999999996</v>
      </c>
      <c r="AO87" s="56" t="s">
        <v>622</v>
      </c>
      <c r="AP87" s="56" t="s">
        <v>625</v>
      </c>
      <c r="AQ87" s="56"/>
      <c r="AR87" s="56" t="s">
        <v>1918</v>
      </c>
      <c r="AS87" s="56" t="s">
        <v>449</v>
      </c>
      <c r="AT87" s="56"/>
      <c r="AU87" s="56"/>
      <c r="AV87" s="56"/>
      <c r="AW87" s="56"/>
      <c r="AX87" s="56"/>
      <c r="AY87" s="56" t="s">
        <v>449</v>
      </c>
      <c r="AZ87" s="56"/>
      <c r="BA87" s="56"/>
      <c r="BB87" s="323">
        <f>VLOOKUP($F87,'[2]1ª Parcela FAED Manutencao 2026'!$E$7:$K$1036,5,0)</f>
        <v>146</v>
      </c>
      <c r="BC87" s="324">
        <f>VLOOKUP($F87,'[2]1ª Parcela FAED Manutencao 2026'!$E$7:$K$1036,7,0)</f>
        <v>10258.15</v>
      </c>
      <c r="BD87" s="335">
        <f t="shared" si="22"/>
        <v>-12</v>
      </c>
      <c r="BE87" s="330">
        <f t="shared" si="23"/>
        <v>0</v>
      </c>
    </row>
    <row r="88" spans="1:57" s="178" customFormat="1" ht="28.5" customHeight="1">
      <c r="A88" s="68">
        <v>82</v>
      </c>
      <c r="B88" s="56" t="s">
        <v>1885</v>
      </c>
      <c r="C88" s="56">
        <v>5500</v>
      </c>
      <c r="D88" s="57">
        <v>3</v>
      </c>
      <c r="E88" s="163" t="s">
        <v>56</v>
      </c>
      <c r="F88" s="56">
        <v>1132468</v>
      </c>
      <c r="G88" s="56">
        <v>1103493</v>
      </c>
      <c r="H88" s="61">
        <v>29216818</v>
      </c>
      <c r="I88" s="84" t="str">
        <f>VLOOKUP($F88,'[3]Sistema Escolar'!$C$3:$E$5000,3,0)</f>
        <v>COLEGIO ESTADUAL DE TEMPO INTEGRAL DE MUCUGE</v>
      </c>
      <c r="J88" s="193" t="s">
        <v>1978</v>
      </c>
      <c r="K88" s="56">
        <v>0</v>
      </c>
      <c r="L88" s="56">
        <v>0</v>
      </c>
      <c r="M88" s="56">
        <v>0</v>
      </c>
      <c r="N88" s="56">
        <v>0</v>
      </c>
      <c r="O88" s="56">
        <v>393</v>
      </c>
      <c r="P88" s="56">
        <v>290</v>
      </c>
      <c r="Q88" s="56">
        <v>78</v>
      </c>
      <c r="R88" s="56">
        <v>209</v>
      </c>
      <c r="S88" s="56">
        <v>114</v>
      </c>
      <c r="T88" s="56">
        <v>85</v>
      </c>
      <c r="U88" s="56">
        <v>0</v>
      </c>
      <c r="V88" s="56">
        <v>0</v>
      </c>
      <c r="W88" s="56">
        <v>0</v>
      </c>
      <c r="X88" s="56">
        <v>0</v>
      </c>
      <c r="Y88" s="56">
        <f t="shared" si="12"/>
        <v>0</v>
      </c>
      <c r="Z88" s="56">
        <f t="shared" si="12"/>
        <v>0</v>
      </c>
      <c r="AA88" s="68">
        <f t="shared" si="13"/>
        <v>585</v>
      </c>
      <c r="AB88" s="68">
        <f t="shared" si="13"/>
        <v>584</v>
      </c>
      <c r="AC88" s="68">
        <f t="shared" si="18"/>
        <v>585</v>
      </c>
      <c r="AD88" s="68">
        <f t="shared" si="19"/>
        <v>584</v>
      </c>
      <c r="AE88" s="68">
        <f>VLOOKUP(F88,[1]quantitativo_estudantes_turmas_!$D$6:$H$1043,5,0)</f>
        <v>23</v>
      </c>
      <c r="AF88" s="318">
        <f t="shared" si="14"/>
        <v>1</v>
      </c>
      <c r="AG88" s="248">
        <f t="shared" si="15"/>
        <v>30774.46</v>
      </c>
      <c r="AH88" s="194">
        <f t="shared" si="20"/>
        <v>30774.46</v>
      </c>
      <c r="AI88" s="70">
        <v>0</v>
      </c>
      <c r="AJ88" s="70">
        <f t="shared" si="16"/>
        <v>61548.92</v>
      </c>
      <c r="AK88" s="195">
        <v>12000</v>
      </c>
      <c r="AL88" s="337">
        <f t="shared" si="17"/>
        <v>15387.23</v>
      </c>
      <c r="AM88" s="56" t="str">
        <f>VLOOKUP(F88,'Plan atualizada aptas e desativ'!$C$4:$I$1457,7,0)</f>
        <v>APTA</v>
      </c>
      <c r="AN88" s="196">
        <f t="shared" si="21"/>
        <v>3387.2299999999996</v>
      </c>
      <c r="AO88" s="56" t="s">
        <v>626</v>
      </c>
      <c r="AP88" s="56" t="s">
        <v>627</v>
      </c>
      <c r="AQ88" s="199" t="s">
        <v>1959</v>
      </c>
      <c r="AR88" s="56" t="s">
        <v>1918</v>
      </c>
      <c r="AS88" s="56" t="s">
        <v>449</v>
      </c>
      <c r="AT88" s="56"/>
      <c r="AU88" s="56"/>
      <c r="AV88" s="56"/>
      <c r="AW88" s="56"/>
      <c r="AX88" s="56"/>
      <c r="AY88" s="56" t="s">
        <v>449</v>
      </c>
      <c r="AZ88" s="56"/>
      <c r="BA88" s="56"/>
      <c r="BB88" s="323">
        <f>VLOOKUP($F88,'[2]1ª Parcela FAED Manutencao 2026'!$E$7:$K$1036,5,0)</f>
        <v>585</v>
      </c>
      <c r="BC88" s="324">
        <f>VLOOKUP($F88,'[2]1ª Parcela FAED Manutencao 2026'!$E$7:$K$1036,7,0)</f>
        <v>15387.23</v>
      </c>
      <c r="BD88" s="335">
        <f t="shared" si="22"/>
        <v>-1</v>
      </c>
      <c r="BE88" s="330">
        <f t="shared" si="23"/>
        <v>0</v>
      </c>
    </row>
    <row r="89" spans="1:57" s="87" customFormat="1" ht="28.5" customHeight="1">
      <c r="A89" s="68">
        <v>83</v>
      </c>
      <c r="B89" s="56" t="s">
        <v>1885</v>
      </c>
      <c r="C89" s="56">
        <v>5500</v>
      </c>
      <c r="D89" s="57">
        <v>3</v>
      </c>
      <c r="E89" s="163" t="s">
        <v>57</v>
      </c>
      <c r="F89" s="56">
        <v>1178029</v>
      </c>
      <c r="G89" s="56">
        <v>1102707</v>
      </c>
      <c r="H89" s="61">
        <v>29425123</v>
      </c>
      <c r="I89" s="84" t="str">
        <f>VLOOKUP($F89,'[3]Sistema Escolar'!$C$3:$E$5000,3,0)</f>
        <v>COLEGIO ESTADUAL DE TEMPO INTEGRAL EDILSON JOAQUIM DOS SANTOS</v>
      </c>
      <c r="J89" s="193" t="s">
        <v>1978</v>
      </c>
      <c r="K89" s="56">
        <v>0</v>
      </c>
      <c r="L89" s="56">
        <v>0</v>
      </c>
      <c r="M89" s="56">
        <v>0</v>
      </c>
      <c r="N89" s="56">
        <v>0</v>
      </c>
      <c r="O89" s="56">
        <v>322</v>
      </c>
      <c r="P89" s="56">
        <v>98</v>
      </c>
      <c r="Q89" s="56">
        <v>87</v>
      </c>
      <c r="R89" s="56">
        <v>209</v>
      </c>
      <c r="S89" s="56">
        <v>72</v>
      </c>
      <c r="T89" s="56">
        <v>35</v>
      </c>
      <c r="U89" s="56">
        <v>0</v>
      </c>
      <c r="V89" s="56">
        <v>0</v>
      </c>
      <c r="W89" s="56">
        <v>0</v>
      </c>
      <c r="X89" s="56">
        <v>0</v>
      </c>
      <c r="Y89" s="56">
        <f t="shared" si="12"/>
        <v>0</v>
      </c>
      <c r="Z89" s="56">
        <f t="shared" si="12"/>
        <v>0</v>
      </c>
      <c r="AA89" s="68">
        <f t="shared" si="13"/>
        <v>481</v>
      </c>
      <c r="AB89" s="68">
        <f t="shared" si="13"/>
        <v>342</v>
      </c>
      <c r="AC89" s="68">
        <f t="shared" si="18"/>
        <v>481</v>
      </c>
      <c r="AD89" s="68">
        <f t="shared" si="19"/>
        <v>342</v>
      </c>
      <c r="AE89" s="68">
        <f>VLOOKUP(F89,[1]quantitativo_estudantes_turmas_!$D$6:$H$1043,5,0)</f>
        <v>14</v>
      </c>
      <c r="AF89" s="318">
        <f t="shared" si="14"/>
        <v>1</v>
      </c>
      <c r="AG89" s="248">
        <f t="shared" si="15"/>
        <v>25645.38</v>
      </c>
      <c r="AH89" s="194">
        <f t="shared" si="20"/>
        <v>25645.38</v>
      </c>
      <c r="AI89" s="70">
        <v>0</v>
      </c>
      <c r="AJ89" s="70">
        <f t="shared" si="16"/>
        <v>51290.76</v>
      </c>
      <c r="AK89" s="195">
        <v>10000</v>
      </c>
      <c r="AL89" s="337">
        <f t="shared" si="17"/>
        <v>12822.69</v>
      </c>
      <c r="AM89" s="56" t="str">
        <f>VLOOKUP(F89,'Plan atualizada aptas e desativ'!$C$4:$I$1457,7,0)</f>
        <v>INADIMPLENTE</v>
      </c>
      <c r="AN89" s="196">
        <f t="shared" si="21"/>
        <v>2822.6900000000005</v>
      </c>
      <c r="AO89" s="56" t="s">
        <v>598</v>
      </c>
      <c r="AP89" s="56" t="s">
        <v>628</v>
      </c>
      <c r="AQ89" s="56"/>
      <c r="AR89" s="56" t="s">
        <v>1918</v>
      </c>
      <c r="AS89" s="56" t="s">
        <v>449</v>
      </c>
      <c r="AT89" s="56"/>
      <c r="AU89" s="56"/>
      <c r="AV89" s="56"/>
      <c r="AW89" s="56"/>
      <c r="AX89" s="56"/>
      <c r="AY89" s="56" t="s">
        <v>449</v>
      </c>
      <c r="AZ89" s="56"/>
      <c r="BA89" s="56"/>
      <c r="BB89" s="323">
        <f>VLOOKUP($F89,'[2]1ª Parcela FAED Manutencao 2026'!$E$7:$K$1036,5,0)</f>
        <v>481</v>
      </c>
      <c r="BC89" s="324">
        <f>VLOOKUP($F89,'[2]1ª Parcela FAED Manutencao 2026'!$E$7:$K$1036,7,0)</f>
        <v>12822.69</v>
      </c>
      <c r="BD89" s="335">
        <f t="shared" si="22"/>
        <v>-139</v>
      </c>
      <c r="BE89" s="330">
        <f t="shared" si="23"/>
        <v>0</v>
      </c>
    </row>
    <row r="90" spans="1:57" s="87" customFormat="1" ht="28.5" customHeight="1">
      <c r="A90" s="68">
        <v>84</v>
      </c>
      <c r="B90" s="56" t="s">
        <v>1885</v>
      </c>
      <c r="C90" s="56">
        <v>5500</v>
      </c>
      <c r="D90" s="57">
        <v>3</v>
      </c>
      <c r="E90" s="163" t="s">
        <v>58</v>
      </c>
      <c r="F90" s="56">
        <v>1164491</v>
      </c>
      <c r="G90" s="56">
        <v>1103501</v>
      </c>
      <c r="H90" s="61">
        <v>29209994</v>
      </c>
      <c r="I90" s="84" t="str">
        <f>VLOOKUP($F90,'[3]Sistema Escolar'!$C$3:$E$5000,3,0)</f>
        <v>COLEGIO ESTADUAL CASTRO ALVES</v>
      </c>
      <c r="J90" s="193" t="s">
        <v>1912</v>
      </c>
      <c r="K90" s="56">
        <v>0</v>
      </c>
      <c r="L90" s="56">
        <v>0</v>
      </c>
      <c r="M90" s="56">
        <v>0</v>
      </c>
      <c r="N90" s="56">
        <v>0</v>
      </c>
      <c r="O90" s="56">
        <v>329</v>
      </c>
      <c r="P90" s="56">
        <v>222</v>
      </c>
      <c r="Q90" s="56">
        <v>0</v>
      </c>
      <c r="R90" s="56">
        <v>112</v>
      </c>
      <c r="S90" s="56">
        <v>93</v>
      </c>
      <c r="T90" s="56">
        <v>68</v>
      </c>
      <c r="U90" s="56">
        <v>0</v>
      </c>
      <c r="V90" s="56">
        <v>0</v>
      </c>
      <c r="W90" s="56">
        <v>0</v>
      </c>
      <c r="X90" s="56">
        <v>0</v>
      </c>
      <c r="Y90" s="56">
        <f t="shared" si="12"/>
        <v>0</v>
      </c>
      <c r="Z90" s="56">
        <f t="shared" si="12"/>
        <v>0</v>
      </c>
      <c r="AA90" s="68">
        <f t="shared" si="13"/>
        <v>422</v>
      </c>
      <c r="AB90" s="68">
        <f t="shared" si="13"/>
        <v>402</v>
      </c>
      <c r="AC90" s="68">
        <f t="shared" si="18"/>
        <v>422</v>
      </c>
      <c r="AD90" s="68">
        <f t="shared" si="19"/>
        <v>402</v>
      </c>
      <c r="AE90" s="68">
        <f>VLOOKUP(F90,[1]quantitativo_estudantes_turmas_!$D$6:$H$1043,5,0)</f>
        <v>17</v>
      </c>
      <c r="AF90" s="318">
        <f t="shared" si="14"/>
        <v>1</v>
      </c>
      <c r="AG90" s="248">
        <f t="shared" si="15"/>
        <v>25645.38</v>
      </c>
      <c r="AH90" s="194">
        <f t="shared" si="20"/>
        <v>25645.38</v>
      </c>
      <c r="AI90" s="70">
        <v>0</v>
      </c>
      <c r="AJ90" s="70">
        <f t="shared" si="16"/>
        <v>51290.76</v>
      </c>
      <c r="AK90" s="195">
        <v>10000</v>
      </c>
      <c r="AL90" s="337">
        <f t="shared" si="17"/>
        <v>12822.69</v>
      </c>
      <c r="AM90" s="56" t="str">
        <f>VLOOKUP(F90,'Plan atualizada aptas e desativ'!$C$4:$I$1457,7,0)</f>
        <v>APTA</v>
      </c>
      <c r="AN90" s="196">
        <f t="shared" si="21"/>
        <v>2822.6900000000005</v>
      </c>
      <c r="AO90" s="56" t="s">
        <v>607</v>
      </c>
      <c r="AP90" s="56" t="s">
        <v>629</v>
      </c>
      <c r="AQ90" s="56"/>
      <c r="AR90" s="56" t="s">
        <v>1918</v>
      </c>
      <c r="AS90" s="56" t="s">
        <v>449</v>
      </c>
      <c r="AT90" s="56"/>
      <c r="AU90" s="56"/>
      <c r="AV90" s="56"/>
      <c r="AW90" s="56"/>
      <c r="AX90" s="56"/>
      <c r="AY90" s="56" t="s">
        <v>449</v>
      </c>
      <c r="AZ90" s="56"/>
      <c r="BA90" s="56"/>
      <c r="BB90" s="323">
        <f>VLOOKUP($F90,'[2]1ª Parcela FAED Manutencao 2026'!$E$7:$K$1036,5,0)</f>
        <v>422</v>
      </c>
      <c r="BC90" s="324">
        <f>VLOOKUP($F90,'[2]1ª Parcela FAED Manutencao 2026'!$E$7:$K$1036,7,0)</f>
        <v>12822.69</v>
      </c>
      <c r="BD90" s="335">
        <f t="shared" si="22"/>
        <v>-20</v>
      </c>
      <c r="BE90" s="330">
        <f t="shared" si="23"/>
        <v>0</v>
      </c>
    </row>
    <row r="91" spans="1:57" s="87" customFormat="1" ht="28.5" customHeight="1">
      <c r="A91" s="68">
        <v>85</v>
      </c>
      <c r="B91" s="56" t="s">
        <v>1885</v>
      </c>
      <c r="C91" s="56">
        <v>5500</v>
      </c>
      <c r="D91" s="57">
        <v>3</v>
      </c>
      <c r="E91" s="163" t="s">
        <v>59</v>
      </c>
      <c r="F91" s="56">
        <v>1132565</v>
      </c>
      <c r="G91" s="56">
        <v>1103504</v>
      </c>
      <c r="H91" s="61">
        <v>29217768</v>
      </c>
      <c r="I91" s="84" t="str">
        <f>VLOOKUP($F91,'[3]Sistema Escolar'!$C$3:$E$5000,3,0)</f>
        <v>COLEGIO ESTADUAL DE TEMPO INTEGRAL DE PALMEIRAS</v>
      </c>
      <c r="J91" s="193" t="s">
        <v>1912</v>
      </c>
      <c r="K91" s="56">
        <v>0</v>
      </c>
      <c r="L91" s="56">
        <v>0</v>
      </c>
      <c r="M91" s="56">
        <v>0</v>
      </c>
      <c r="N91" s="56">
        <v>0</v>
      </c>
      <c r="O91" s="56">
        <v>368</v>
      </c>
      <c r="P91" s="56">
        <v>387</v>
      </c>
      <c r="Q91" s="56">
        <v>0</v>
      </c>
      <c r="R91" s="56">
        <v>0</v>
      </c>
      <c r="S91" s="56">
        <v>57</v>
      </c>
      <c r="T91" s="56">
        <v>39</v>
      </c>
      <c r="U91" s="56">
        <v>0</v>
      </c>
      <c r="V91" s="56">
        <v>0</v>
      </c>
      <c r="W91" s="56">
        <v>0</v>
      </c>
      <c r="X91" s="56">
        <v>0</v>
      </c>
      <c r="Y91" s="56">
        <f t="shared" si="12"/>
        <v>0</v>
      </c>
      <c r="Z91" s="56">
        <f t="shared" si="12"/>
        <v>0</v>
      </c>
      <c r="AA91" s="68">
        <f t="shared" si="13"/>
        <v>425</v>
      </c>
      <c r="AB91" s="68">
        <f t="shared" si="13"/>
        <v>426</v>
      </c>
      <c r="AC91" s="68">
        <f t="shared" si="18"/>
        <v>425</v>
      </c>
      <c r="AD91" s="68">
        <f t="shared" si="19"/>
        <v>426</v>
      </c>
      <c r="AE91" s="68">
        <f>VLOOKUP(F91,[1]quantitativo_estudantes_turmas_!$D$6:$H$1043,5,0)</f>
        <v>16</v>
      </c>
      <c r="AF91" s="318">
        <f t="shared" si="14"/>
        <v>1</v>
      </c>
      <c r="AG91" s="248">
        <f t="shared" si="15"/>
        <v>25645.38</v>
      </c>
      <c r="AH91" s="194">
        <f t="shared" si="20"/>
        <v>25645.38</v>
      </c>
      <c r="AI91" s="70">
        <v>0</v>
      </c>
      <c r="AJ91" s="70">
        <f t="shared" si="16"/>
        <v>51290.76</v>
      </c>
      <c r="AK91" s="195">
        <v>10000</v>
      </c>
      <c r="AL91" s="337">
        <f t="shared" si="17"/>
        <v>12822.69</v>
      </c>
      <c r="AM91" s="56" t="str">
        <f>VLOOKUP(F91,'Plan atualizada aptas e desativ'!$C$4:$I$1457,7,0)</f>
        <v>INADIMPLENTE</v>
      </c>
      <c r="AN91" s="196">
        <f t="shared" si="21"/>
        <v>2822.6900000000005</v>
      </c>
      <c r="AO91" s="56" t="s">
        <v>607</v>
      </c>
      <c r="AP91" s="56" t="s">
        <v>630</v>
      </c>
      <c r="AQ91" s="56"/>
      <c r="AR91" s="56" t="s">
        <v>449</v>
      </c>
      <c r="AS91" s="56" t="s">
        <v>449</v>
      </c>
      <c r="AT91" s="56"/>
      <c r="AU91" s="56"/>
      <c r="AV91" s="56"/>
      <c r="AW91" s="56"/>
      <c r="AX91" s="56"/>
      <c r="AY91" s="56" t="s">
        <v>449</v>
      </c>
      <c r="AZ91" s="56"/>
      <c r="BA91" s="56"/>
      <c r="BB91" s="323">
        <f>VLOOKUP($F91,'[2]1ª Parcela FAED Manutencao 2026'!$E$7:$K$1036,5,0)</f>
        <v>425</v>
      </c>
      <c r="BC91" s="324">
        <f>VLOOKUP($F91,'[2]1ª Parcela FAED Manutencao 2026'!$E$7:$K$1036,7,0)</f>
        <v>12822.69</v>
      </c>
      <c r="BD91" s="336">
        <f t="shared" si="22"/>
        <v>1</v>
      </c>
      <c r="BE91" s="330">
        <f t="shared" si="23"/>
        <v>0</v>
      </c>
    </row>
    <row r="92" spans="1:57" s="87" customFormat="1" ht="28.5" customHeight="1">
      <c r="A92" s="68">
        <v>86</v>
      </c>
      <c r="B92" s="56" t="s">
        <v>1885</v>
      </c>
      <c r="C92" s="56">
        <v>5500</v>
      </c>
      <c r="D92" s="57">
        <v>3</v>
      </c>
      <c r="E92" s="163" t="s">
        <v>60</v>
      </c>
      <c r="F92" s="56">
        <v>1179483</v>
      </c>
      <c r="G92" s="56">
        <v>9999999</v>
      </c>
      <c r="H92" s="61">
        <v>29467870</v>
      </c>
      <c r="I92" s="84" t="str">
        <f>VLOOKUP($F92,'[3]Sistema Escolar'!$C$3:$E$5000,3,0)</f>
        <v>COLEGIO ESTADUAL DO CAMPO DE INUBIA</v>
      </c>
      <c r="J92" s="193" t="s">
        <v>1912</v>
      </c>
      <c r="K92" s="56">
        <v>0</v>
      </c>
      <c r="L92" s="56">
        <v>0</v>
      </c>
      <c r="M92" s="56">
        <v>0</v>
      </c>
      <c r="N92" s="56">
        <v>0</v>
      </c>
      <c r="O92" s="56">
        <v>152</v>
      </c>
      <c r="P92" s="56">
        <v>159</v>
      </c>
      <c r="Q92" s="56">
        <v>0</v>
      </c>
      <c r="R92" s="56">
        <v>0</v>
      </c>
      <c r="S92" s="56">
        <v>0</v>
      </c>
      <c r="T92" s="56">
        <v>18</v>
      </c>
      <c r="U92" s="56">
        <v>0</v>
      </c>
      <c r="V92" s="56">
        <v>0</v>
      </c>
      <c r="W92" s="56">
        <v>0</v>
      </c>
      <c r="X92" s="56">
        <v>0</v>
      </c>
      <c r="Y92" s="56">
        <f t="shared" si="12"/>
        <v>0</v>
      </c>
      <c r="Z92" s="56">
        <f t="shared" si="12"/>
        <v>0</v>
      </c>
      <c r="AA92" s="68">
        <f t="shared" si="13"/>
        <v>152</v>
      </c>
      <c r="AB92" s="68">
        <f t="shared" si="13"/>
        <v>177</v>
      </c>
      <c r="AC92" s="68">
        <f t="shared" si="18"/>
        <v>152</v>
      </c>
      <c r="AD92" s="68">
        <f t="shared" si="19"/>
        <v>177</v>
      </c>
      <c r="AE92" s="68">
        <f>VLOOKUP(F92,[1]quantitativo_estudantes_turmas_!$D$6:$H$1043,5,0)</f>
        <v>7</v>
      </c>
      <c r="AF92" s="318">
        <f t="shared" si="14"/>
        <v>1</v>
      </c>
      <c r="AG92" s="248">
        <f t="shared" si="15"/>
        <v>20516.3</v>
      </c>
      <c r="AH92" s="194">
        <f t="shared" si="20"/>
        <v>20516.3</v>
      </c>
      <c r="AI92" s="70">
        <v>0</v>
      </c>
      <c r="AJ92" s="70">
        <f t="shared" si="16"/>
        <v>41032.6</v>
      </c>
      <c r="AK92" s="195">
        <v>8000</v>
      </c>
      <c r="AL92" s="337">
        <f t="shared" si="17"/>
        <v>10258.15</v>
      </c>
      <c r="AM92" s="56" t="str">
        <f>VLOOKUP(F92,'Plan atualizada aptas e desativ'!$C$4:$I$1457,7,0)</f>
        <v>APTA</v>
      </c>
      <c r="AN92" s="196">
        <f t="shared" si="21"/>
        <v>2258.1499999999996</v>
      </c>
      <c r="AO92" s="56" t="s">
        <v>632</v>
      </c>
      <c r="AP92" s="56" t="s">
        <v>633</v>
      </c>
      <c r="AQ92" s="56"/>
      <c r="AR92" s="56" t="s">
        <v>449</v>
      </c>
      <c r="AS92" s="56" t="s">
        <v>449</v>
      </c>
      <c r="AT92" s="56"/>
      <c r="AU92" s="56"/>
      <c r="AV92" s="56"/>
      <c r="AW92" s="56"/>
      <c r="AX92" s="56"/>
      <c r="AY92" s="56" t="s">
        <v>449</v>
      </c>
      <c r="AZ92" s="56"/>
      <c r="BA92" s="56"/>
      <c r="BB92" s="323">
        <f>VLOOKUP($F92,'[2]1ª Parcela FAED Manutencao 2026'!$E$7:$K$1036,5,0)</f>
        <v>152</v>
      </c>
      <c r="BC92" s="324">
        <f>VLOOKUP($F92,'[2]1ª Parcela FAED Manutencao 2026'!$E$7:$K$1036,7,0)</f>
        <v>10258.15</v>
      </c>
      <c r="BD92" s="336">
        <f t="shared" si="22"/>
        <v>25</v>
      </c>
      <c r="BE92" s="330">
        <f t="shared" si="23"/>
        <v>0</v>
      </c>
    </row>
    <row r="93" spans="1:57" s="87" customFormat="1" ht="28.5" customHeight="1">
      <c r="A93" s="68">
        <v>87</v>
      </c>
      <c r="B93" s="56" t="s">
        <v>1885</v>
      </c>
      <c r="C93" s="56">
        <v>5500</v>
      </c>
      <c r="D93" s="57">
        <v>3</v>
      </c>
      <c r="E93" s="163" t="s">
        <v>60</v>
      </c>
      <c r="F93" s="56">
        <v>1179708</v>
      </c>
      <c r="G93" s="56">
        <v>9999999</v>
      </c>
      <c r="H93" s="61">
        <v>29483891</v>
      </c>
      <c r="I93" s="84" t="str">
        <f>VLOOKUP($F93,'[3]Sistema Escolar'!$C$3:$E$5000,3,0)</f>
        <v>COLEGIO ESTADUAL DO CAMPO DE CABRALIA</v>
      </c>
      <c r="J93" s="193" t="s">
        <v>1913</v>
      </c>
      <c r="K93" s="56">
        <v>0</v>
      </c>
      <c r="L93" s="56">
        <v>0</v>
      </c>
      <c r="M93" s="56">
        <v>0</v>
      </c>
      <c r="N93" s="56">
        <v>0</v>
      </c>
      <c r="O93" s="56">
        <v>194</v>
      </c>
      <c r="P93" s="56">
        <v>201</v>
      </c>
      <c r="Q93" s="56">
        <v>0</v>
      </c>
      <c r="R93" s="56">
        <v>0</v>
      </c>
      <c r="S93" s="56">
        <v>23</v>
      </c>
      <c r="T93" s="56">
        <v>17</v>
      </c>
      <c r="U93" s="56">
        <v>0</v>
      </c>
      <c r="V93" s="56">
        <v>0</v>
      </c>
      <c r="W93" s="56">
        <v>0</v>
      </c>
      <c r="X93" s="56">
        <v>0</v>
      </c>
      <c r="Y93" s="56">
        <f t="shared" si="12"/>
        <v>0</v>
      </c>
      <c r="Z93" s="56">
        <f t="shared" si="12"/>
        <v>0</v>
      </c>
      <c r="AA93" s="68">
        <f t="shared" si="13"/>
        <v>217</v>
      </c>
      <c r="AB93" s="68">
        <f t="shared" si="13"/>
        <v>218</v>
      </c>
      <c r="AC93" s="68">
        <f t="shared" si="18"/>
        <v>217</v>
      </c>
      <c r="AD93" s="68">
        <f t="shared" si="19"/>
        <v>218</v>
      </c>
      <c r="AE93" s="68">
        <f>VLOOKUP(F93,[1]quantitativo_estudantes_turmas_!$D$6:$H$1043,5,0)</f>
        <v>10</v>
      </c>
      <c r="AF93" s="318">
        <f t="shared" si="14"/>
        <v>1</v>
      </c>
      <c r="AG93" s="248">
        <f t="shared" si="15"/>
        <v>20516.3</v>
      </c>
      <c r="AH93" s="194">
        <f t="shared" si="20"/>
        <v>20516.3</v>
      </c>
      <c r="AI93" s="70">
        <v>0</v>
      </c>
      <c r="AJ93" s="70">
        <f t="shared" si="16"/>
        <v>41032.6</v>
      </c>
      <c r="AK93" s="195">
        <v>8000</v>
      </c>
      <c r="AL93" s="337">
        <f t="shared" si="17"/>
        <v>10258.15</v>
      </c>
      <c r="AM93" s="56" t="str">
        <f>VLOOKUP(F93,'Plan atualizada aptas e desativ'!$C$4:$I$1457,7,0)</f>
        <v>APTA</v>
      </c>
      <c r="AN93" s="196">
        <f t="shared" si="21"/>
        <v>2258.1499999999996</v>
      </c>
      <c r="AO93" s="56" t="s">
        <v>607</v>
      </c>
      <c r="AP93" s="56" t="s">
        <v>1824</v>
      </c>
      <c r="AQ93" s="199" t="s">
        <v>1959</v>
      </c>
      <c r="AR93" s="56" t="s">
        <v>449</v>
      </c>
      <c r="AS93" s="56" t="s">
        <v>449</v>
      </c>
      <c r="AT93" s="56"/>
      <c r="AU93" s="56"/>
      <c r="AV93" s="56"/>
      <c r="AW93" s="56"/>
      <c r="AX93" s="56"/>
      <c r="AY93" s="56" t="s">
        <v>449</v>
      </c>
      <c r="AZ93" s="56"/>
      <c r="BA93" s="56"/>
      <c r="BB93" s="323">
        <f>VLOOKUP($F93,'[2]1ª Parcela FAED Manutencao 2026'!$E$7:$K$1036,5,0)</f>
        <v>217</v>
      </c>
      <c r="BC93" s="324">
        <f>VLOOKUP($F93,'[2]1ª Parcela FAED Manutencao 2026'!$E$7:$K$1036,7,0)</f>
        <v>10258.15</v>
      </c>
      <c r="BD93" s="336">
        <f t="shared" si="22"/>
        <v>1</v>
      </c>
      <c r="BE93" s="330">
        <f t="shared" si="23"/>
        <v>0</v>
      </c>
    </row>
    <row r="94" spans="1:57" s="113" customFormat="1" ht="28.5" customHeight="1">
      <c r="A94" s="68">
        <v>88</v>
      </c>
      <c r="B94" s="56" t="s">
        <v>1885</v>
      </c>
      <c r="C94" s="56">
        <v>5500</v>
      </c>
      <c r="D94" s="57">
        <v>3</v>
      </c>
      <c r="E94" s="163" t="s">
        <v>61</v>
      </c>
      <c r="F94" s="56">
        <v>1178261</v>
      </c>
      <c r="G94" s="56">
        <v>1105502</v>
      </c>
      <c r="H94" s="61">
        <v>29467403</v>
      </c>
      <c r="I94" s="84" t="str">
        <f>VLOOKUP($F94,'[3]Sistema Escolar'!$C$3:$E$5000,3,0)</f>
        <v>COLEGIO ESTADUAL CARLOS SOUTO</v>
      </c>
      <c r="J94" s="193" t="s">
        <v>1978</v>
      </c>
      <c r="K94" s="56">
        <v>0</v>
      </c>
      <c r="L94" s="56">
        <v>0</v>
      </c>
      <c r="M94" s="56">
        <v>0</v>
      </c>
      <c r="N94" s="56">
        <v>0</v>
      </c>
      <c r="O94" s="56">
        <v>37</v>
      </c>
      <c r="P94" s="56">
        <v>38</v>
      </c>
      <c r="Q94" s="56">
        <v>149</v>
      </c>
      <c r="R94" s="56">
        <v>137</v>
      </c>
      <c r="S94" s="56">
        <v>26</v>
      </c>
      <c r="T94" s="56">
        <v>16</v>
      </c>
      <c r="U94" s="56">
        <v>0</v>
      </c>
      <c r="V94" s="56">
        <v>0</v>
      </c>
      <c r="W94" s="56">
        <v>0</v>
      </c>
      <c r="X94" s="56">
        <v>0</v>
      </c>
      <c r="Y94" s="56">
        <f t="shared" si="12"/>
        <v>0</v>
      </c>
      <c r="Z94" s="56">
        <f t="shared" si="12"/>
        <v>0</v>
      </c>
      <c r="AA94" s="68">
        <f t="shared" si="13"/>
        <v>212</v>
      </c>
      <c r="AB94" s="68">
        <f t="shared" si="13"/>
        <v>191</v>
      </c>
      <c r="AC94" s="68">
        <f t="shared" si="18"/>
        <v>212</v>
      </c>
      <c r="AD94" s="68">
        <f t="shared" si="19"/>
        <v>191</v>
      </c>
      <c r="AE94" s="68">
        <f>VLOOKUP(F94,[1]quantitativo_estudantes_turmas_!$D$6:$H$1043,5,0)</f>
        <v>12</v>
      </c>
      <c r="AF94" s="318">
        <f t="shared" si="14"/>
        <v>1</v>
      </c>
      <c r="AG94" s="248">
        <f t="shared" si="15"/>
        <v>20516.3</v>
      </c>
      <c r="AH94" s="194">
        <f t="shared" si="20"/>
        <v>20516.3</v>
      </c>
      <c r="AI94" s="70">
        <v>0</v>
      </c>
      <c r="AJ94" s="70">
        <f t="shared" si="16"/>
        <v>41032.6</v>
      </c>
      <c r="AK94" s="195">
        <v>8000</v>
      </c>
      <c r="AL94" s="337">
        <f t="shared" si="17"/>
        <v>10258.15</v>
      </c>
      <c r="AM94" s="56" t="str">
        <f>VLOOKUP(F94,'Plan atualizada aptas e desativ'!$C$4:$I$1457,7,0)</f>
        <v>INADIMPLENTE</v>
      </c>
      <c r="AN94" s="196">
        <f t="shared" si="21"/>
        <v>2258.1499999999996</v>
      </c>
      <c r="AO94" s="56" t="s">
        <v>632</v>
      </c>
      <c r="AP94" s="56" t="s">
        <v>634</v>
      </c>
      <c r="AQ94" s="56"/>
      <c r="AR94" s="56" t="s">
        <v>1918</v>
      </c>
      <c r="AS94" s="56" t="s">
        <v>449</v>
      </c>
      <c r="AT94" s="56"/>
      <c r="AU94" s="56"/>
      <c r="AV94" s="56"/>
      <c r="AW94" s="56"/>
      <c r="AX94" s="56"/>
      <c r="AY94" s="56" t="s">
        <v>449</v>
      </c>
      <c r="AZ94" s="56"/>
      <c r="BA94" s="56"/>
      <c r="BB94" s="323">
        <f>VLOOKUP($F94,'[2]1ª Parcela FAED Manutencao 2026'!$E$7:$K$1036,5,0)</f>
        <v>212</v>
      </c>
      <c r="BC94" s="324">
        <f>VLOOKUP($F94,'[2]1ª Parcela FAED Manutencao 2026'!$E$7:$K$1036,7,0)</f>
        <v>10258.15</v>
      </c>
      <c r="BD94" s="335">
        <f t="shared" si="22"/>
        <v>-21</v>
      </c>
      <c r="BE94" s="330">
        <f t="shared" si="23"/>
        <v>0</v>
      </c>
    </row>
    <row r="95" spans="1:57" s="87" customFormat="1" ht="28.5" customHeight="1">
      <c r="A95" s="68">
        <v>89</v>
      </c>
      <c r="B95" s="56" t="s">
        <v>1885</v>
      </c>
      <c r="C95" s="56">
        <v>5500</v>
      </c>
      <c r="D95" s="57">
        <v>3</v>
      </c>
      <c r="E95" s="163" t="s">
        <v>61</v>
      </c>
      <c r="F95" s="56">
        <v>1167997</v>
      </c>
      <c r="G95" s="56">
        <v>1102829</v>
      </c>
      <c r="H95" s="61">
        <v>29219841</v>
      </c>
      <c r="I95" s="84" t="str">
        <f>VLOOKUP($F95,'[3]Sistema Escolar'!$C$3:$E$5000,3,0)</f>
        <v>COLEGIO ESTADUAL DO CAMPO MARCOLINO MOURA</v>
      </c>
      <c r="J95" s="193" t="s">
        <v>1979</v>
      </c>
      <c r="K95" s="56">
        <v>0</v>
      </c>
      <c r="L95" s="56">
        <v>0</v>
      </c>
      <c r="M95" s="56">
        <v>0</v>
      </c>
      <c r="N95" s="56">
        <v>0</v>
      </c>
      <c r="O95" s="56">
        <v>102</v>
      </c>
      <c r="P95" s="56">
        <v>27</v>
      </c>
      <c r="Q95" s="56">
        <v>68</v>
      </c>
      <c r="R95" s="56">
        <v>113</v>
      </c>
      <c r="S95" s="56">
        <v>0</v>
      </c>
      <c r="T95" s="56">
        <v>0</v>
      </c>
      <c r="U95" s="56">
        <v>0</v>
      </c>
      <c r="V95" s="56">
        <v>0</v>
      </c>
      <c r="W95" s="56">
        <v>0</v>
      </c>
      <c r="X95" s="56">
        <v>0</v>
      </c>
      <c r="Y95" s="56">
        <f t="shared" si="12"/>
        <v>0</v>
      </c>
      <c r="Z95" s="56">
        <f t="shared" si="12"/>
        <v>0</v>
      </c>
      <c r="AA95" s="68">
        <f t="shared" si="13"/>
        <v>170</v>
      </c>
      <c r="AB95" s="68">
        <f t="shared" si="13"/>
        <v>140</v>
      </c>
      <c r="AC95" s="68">
        <f t="shared" si="18"/>
        <v>170</v>
      </c>
      <c r="AD95" s="68">
        <f t="shared" si="19"/>
        <v>140</v>
      </c>
      <c r="AE95" s="68">
        <f>VLOOKUP(F95,[1]quantitativo_estudantes_turmas_!$D$6:$H$1043,5,0)</f>
        <v>6</v>
      </c>
      <c r="AF95" s="318">
        <f t="shared" si="14"/>
        <v>1</v>
      </c>
      <c r="AG95" s="248">
        <f t="shared" si="15"/>
        <v>20516.3</v>
      </c>
      <c r="AH95" s="194">
        <f t="shared" si="20"/>
        <v>20516.3</v>
      </c>
      <c r="AI95" s="70">
        <v>0</v>
      </c>
      <c r="AJ95" s="70">
        <f t="shared" si="16"/>
        <v>41032.6</v>
      </c>
      <c r="AK95" s="195">
        <v>8000</v>
      </c>
      <c r="AL95" s="337">
        <f t="shared" si="17"/>
        <v>10258.15</v>
      </c>
      <c r="AM95" s="56" t="str">
        <f>VLOOKUP(F95,'Plan atualizada aptas e desativ'!$C$4:$I$1457,7,0)</f>
        <v>APTA</v>
      </c>
      <c r="AN95" s="196">
        <f t="shared" si="21"/>
        <v>2258.1499999999996</v>
      </c>
      <c r="AO95" s="56" t="s">
        <v>632</v>
      </c>
      <c r="AP95" s="56" t="s">
        <v>635</v>
      </c>
      <c r="AQ95" s="56"/>
      <c r="AR95" s="56" t="s">
        <v>1918</v>
      </c>
      <c r="AS95" s="56" t="s">
        <v>449</v>
      </c>
      <c r="AT95" s="56"/>
      <c r="AU95" s="56"/>
      <c r="AV95" s="56"/>
      <c r="AW95" s="56"/>
      <c r="AX95" s="56"/>
      <c r="AY95" s="56" t="s">
        <v>449</v>
      </c>
      <c r="AZ95" s="56"/>
      <c r="BA95" s="56"/>
      <c r="BB95" s="323">
        <f>VLOOKUP($F95,'[2]1ª Parcela FAED Manutencao 2026'!$E$7:$K$1036,5,0)</f>
        <v>170</v>
      </c>
      <c r="BC95" s="324">
        <f>VLOOKUP($F95,'[2]1ª Parcela FAED Manutencao 2026'!$E$7:$K$1036,7,0)</f>
        <v>10258.15</v>
      </c>
      <c r="BD95" s="335">
        <f t="shared" si="22"/>
        <v>-30</v>
      </c>
      <c r="BE95" s="330">
        <f t="shared" si="23"/>
        <v>0</v>
      </c>
    </row>
    <row r="96" spans="1:57" s="178" customFormat="1" ht="28.5" customHeight="1">
      <c r="A96" s="68">
        <v>90</v>
      </c>
      <c r="B96" s="56" t="s">
        <v>1885</v>
      </c>
      <c r="C96" s="56">
        <v>5500</v>
      </c>
      <c r="D96" s="57">
        <v>3</v>
      </c>
      <c r="E96" s="163" t="s">
        <v>62</v>
      </c>
      <c r="F96" s="56">
        <v>1179283</v>
      </c>
      <c r="G96" s="56">
        <v>9999999</v>
      </c>
      <c r="H96" s="61">
        <v>29461502</v>
      </c>
      <c r="I96" s="84" t="str">
        <f>VLOOKUP($F96,'[3]Sistema Escolar'!$C$3:$E$5000,3,0)</f>
        <v>CENT.REG.DE ENS.MEDIO COM INTERMEDIACAO TEC.CEMIT DA CHAPADA DIAMANTIN</v>
      </c>
      <c r="J96" s="193" t="s">
        <v>464</v>
      </c>
      <c r="K96" s="56">
        <v>0</v>
      </c>
      <c r="L96" s="56">
        <v>0</v>
      </c>
      <c r="M96" s="56">
        <v>0</v>
      </c>
      <c r="N96" s="56">
        <v>0</v>
      </c>
      <c r="O96" s="56">
        <v>753</v>
      </c>
      <c r="P96" s="56">
        <v>757</v>
      </c>
      <c r="Q96" s="56">
        <v>0</v>
      </c>
      <c r="R96" s="56">
        <v>0</v>
      </c>
      <c r="S96" s="56">
        <v>0</v>
      </c>
      <c r="T96" s="56">
        <v>0</v>
      </c>
      <c r="U96" s="56">
        <v>0</v>
      </c>
      <c r="V96" s="56">
        <v>0</v>
      </c>
      <c r="W96" s="56">
        <v>0</v>
      </c>
      <c r="X96" s="56">
        <v>0</v>
      </c>
      <c r="Y96" s="56">
        <f t="shared" si="12"/>
        <v>0</v>
      </c>
      <c r="Z96" s="56">
        <f t="shared" si="12"/>
        <v>0</v>
      </c>
      <c r="AA96" s="68">
        <f t="shared" si="13"/>
        <v>753</v>
      </c>
      <c r="AB96" s="68">
        <f t="shared" si="13"/>
        <v>757</v>
      </c>
      <c r="AC96" s="68">
        <f t="shared" si="18"/>
        <v>753</v>
      </c>
      <c r="AD96" s="68">
        <f t="shared" si="19"/>
        <v>757</v>
      </c>
      <c r="AE96" s="68">
        <f>VLOOKUP(F96,[1]quantitativo_estudantes_turmas_!$D$6:$H$1043,5,0)</f>
        <v>63</v>
      </c>
      <c r="AF96" s="318">
        <f t="shared" si="14"/>
        <v>1</v>
      </c>
      <c r="AG96" s="248">
        <f t="shared" si="15"/>
        <v>41032.61</v>
      </c>
      <c r="AH96" s="194">
        <f t="shared" si="20"/>
        <v>41032.61</v>
      </c>
      <c r="AI96" s="70">
        <v>0</v>
      </c>
      <c r="AJ96" s="70">
        <f t="shared" si="16"/>
        <v>82065.22</v>
      </c>
      <c r="AK96" s="195">
        <v>16000</v>
      </c>
      <c r="AL96" s="337">
        <f t="shared" si="17"/>
        <v>20516.305</v>
      </c>
      <c r="AM96" s="56" t="str">
        <f>VLOOKUP(F96,'Plan atualizada aptas e desativ'!$C$4:$I$1457,7,0)</f>
        <v>APTA</v>
      </c>
      <c r="AN96" s="196">
        <f t="shared" si="21"/>
        <v>4516.3050000000003</v>
      </c>
      <c r="AO96" s="56" t="s">
        <v>607</v>
      </c>
      <c r="AP96" s="56" t="s">
        <v>636</v>
      </c>
      <c r="AQ96" s="56"/>
      <c r="AR96" s="56" t="s">
        <v>449</v>
      </c>
      <c r="AS96" s="56" t="s">
        <v>449</v>
      </c>
      <c r="AT96" s="56"/>
      <c r="AU96" s="56"/>
      <c r="AV96" s="56"/>
      <c r="AW96" s="56"/>
      <c r="AX96" s="56"/>
      <c r="AY96" s="56" t="s">
        <v>449</v>
      </c>
      <c r="AZ96" s="56"/>
      <c r="BA96" s="56"/>
      <c r="BB96" s="323">
        <f>VLOOKUP($F96,'[2]1ª Parcela FAED Manutencao 2026'!$E$7:$K$1036,5,0)</f>
        <v>753</v>
      </c>
      <c r="BC96" s="324">
        <f>VLOOKUP($F96,'[2]1ª Parcela FAED Manutencao 2026'!$E$7:$K$1036,7,0)</f>
        <v>20516.305</v>
      </c>
      <c r="BD96" s="336">
        <f t="shared" si="22"/>
        <v>4</v>
      </c>
      <c r="BE96" s="330">
        <f t="shared" si="23"/>
        <v>0</v>
      </c>
    </row>
    <row r="97" spans="1:57" s="178" customFormat="1" ht="28.5" customHeight="1">
      <c r="A97" s="68">
        <v>91</v>
      </c>
      <c r="B97" s="56" t="s">
        <v>1885</v>
      </c>
      <c r="C97" s="56">
        <v>5500</v>
      </c>
      <c r="D97" s="57">
        <v>3</v>
      </c>
      <c r="E97" s="163" t="s">
        <v>62</v>
      </c>
      <c r="F97" s="56">
        <v>1133138</v>
      </c>
      <c r="G97" s="56">
        <v>1103532</v>
      </c>
      <c r="H97" s="61">
        <v>29220076</v>
      </c>
      <c r="I97" s="84" t="str">
        <f>VLOOKUP($F97,'[3]Sistema Escolar'!$C$3:$E$5000,3,0)</f>
        <v>CENTRO ESTADUAL DE EDUCACAO PROFISSIONAL DE SEABRA</v>
      </c>
      <c r="J97" s="193" t="s">
        <v>1978</v>
      </c>
      <c r="K97" s="56">
        <v>0</v>
      </c>
      <c r="L97" s="56">
        <v>0</v>
      </c>
      <c r="M97" s="56">
        <v>0</v>
      </c>
      <c r="N97" s="56">
        <v>0</v>
      </c>
      <c r="O97" s="56">
        <v>1352</v>
      </c>
      <c r="P97" s="56">
        <v>1582</v>
      </c>
      <c r="Q97" s="56">
        <v>62</v>
      </c>
      <c r="R97" s="56">
        <v>59</v>
      </c>
      <c r="S97" s="56">
        <v>191</v>
      </c>
      <c r="T97" s="56">
        <v>116</v>
      </c>
      <c r="U97" s="56">
        <v>0</v>
      </c>
      <c r="V97" s="56">
        <v>0</v>
      </c>
      <c r="W97" s="56">
        <v>0</v>
      </c>
      <c r="X97" s="56">
        <v>0</v>
      </c>
      <c r="Y97" s="56">
        <f t="shared" si="12"/>
        <v>0</v>
      </c>
      <c r="Z97" s="56">
        <f t="shared" si="12"/>
        <v>0</v>
      </c>
      <c r="AA97" s="68">
        <f t="shared" si="13"/>
        <v>1605</v>
      </c>
      <c r="AB97" s="68">
        <f t="shared" si="13"/>
        <v>1757</v>
      </c>
      <c r="AC97" s="68">
        <f t="shared" si="18"/>
        <v>1605</v>
      </c>
      <c r="AD97" s="68">
        <f t="shared" si="19"/>
        <v>1757</v>
      </c>
      <c r="AE97" s="68">
        <f>VLOOKUP(F97,[1]quantitativo_estudantes_turmas_!$D$6:$H$1043,5,0)</f>
        <v>54</v>
      </c>
      <c r="AF97" s="318">
        <f t="shared" si="14"/>
        <v>1</v>
      </c>
      <c r="AG97" s="248">
        <f t="shared" si="15"/>
        <v>71807.06</v>
      </c>
      <c r="AH97" s="194">
        <f t="shared" si="20"/>
        <v>71807.06</v>
      </c>
      <c r="AI97" s="70">
        <f>IF(AY97="POLO-UAB",AG97/4,"-")</f>
        <v>17951.764999999999</v>
      </c>
      <c r="AJ97" s="70">
        <f t="shared" si="16"/>
        <v>143614.12</v>
      </c>
      <c r="AK97" s="195">
        <v>42000</v>
      </c>
      <c r="AL97" s="337">
        <f t="shared" si="17"/>
        <v>53855.294999999998</v>
      </c>
      <c r="AM97" s="56" t="str">
        <f>VLOOKUP(F97,'Plan atualizada aptas e desativ'!$C$4:$I$1457,7,0)</f>
        <v>APTA</v>
      </c>
      <c r="AN97" s="196">
        <f t="shared" si="21"/>
        <v>11855.294999999998</v>
      </c>
      <c r="AO97" s="56" t="s">
        <v>607</v>
      </c>
      <c r="AP97" s="56" t="s">
        <v>637</v>
      </c>
      <c r="AQ97" s="56"/>
      <c r="AR97" s="56" t="s">
        <v>1918</v>
      </c>
      <c r="AS97" s="56" t="s">
        <v>449</v>
      </c>
      <c r="AT97" s="56"/>
      <c r="AU97" s="56"/>
      <c r="AV97" s="56"/>
      <c r="AW97" s="56"/>
      <c r="AX97" s="56"/>
      <c r="AY97" s="56" t="s">
        <v>1907</v>
      </c>
      <c r="AZ97" s="56"/>
      <c r="BA97" s="56"/>
      <c r="BB97" s="323">
        <f>VLOOKUP($F97,'[2]1ª Parcela FAED Manutencao 2026'!$E$7:$K$1036,5,0)</f>
        <v>1605</v>
      </c>
      <c r="BC97" s="324">
        <f>VLOOKUP($F97,'[2]1ª Parcela FAED Manutencao 2026'!$E$7:$K$1036,7,0)</f>
        <v>53855.294999999998</v>
      </c>
      <c r="BD97" s="336">
        <f t="shared" si="22"/>
        <v>152</v>
      </c>
      <c r="BE97" s="330">
        <f t="shared" si="23"/>
        <v>0</v>
      </c>
    </row>
    <row r="98" spans="1:57" s="129" customFormat="1" ht="28.5" customHeight="1">
      <c r="A98" s="68">
        <v>92</v>
      </c>
      <c r="B98" s="56" t="s">
        <v>1885</v>
      </c>
      <c r="C98" s="56">
        <v>5500</v>
      </c>
      <c r="D98" s="57">
        <v>3</v>
      </c>
      <c r="E98" s="163" t="s">
        <v>62</v>
      </c>
      <c r="F98" s="56">
        <v>1133022</v>
      </c>
      <c r="G98" s="56">
        <v>1103528</v>
      </c>
      <c r="H98" s="61">
        <v>29221307</v>
      </c>
      <c r="I98" s="84" t="str">
        <f>VLOOKUP($F98,'[3]Sistema Escolar'!$C$3:$E$5000,3,0)</f>
        <v>COLEGIO ESTADUAL DO CAMPO FILINTO JUSTINIANO BASTOS</v>
      </c>
      <c r="J98" s="56" t="s">
        <v>1912</v>
      </c>
      <c r="K98" s="56">
        <v>0</v>
      </c>
      <c r="L98" s="56">
        <v>0</v>
      </c>
      <c r="M98" s="56">
        <v>0</v>
      </c>
      <c r="N98" s="56">
        <v>0</v>
      </c>
      <c r="O98" s="56">
        <v>200</v>
      </c>
      <c r="P98" s="56">
        <v>189</v>
      </c>
      <c r="Q98" s="56">
        <v>0</v>
      </c>
      <c r="R98" s="56">
        <v>0</v>
      </c>
      <c r="S98" s="56">
        <v>55</v>
      </c>
      <c r="T98" s="56">
        <v>35</v>
      </c>
      <c r="U98" s="56">
        <v>0</v>
      </c>
      <c r="V98" s="56">
        <v>0</v>
      </c>
      <c r="W98" s="68">
        <v>0</v>
      </c>
      <c r="X98" s="68">
        <v>0</v>
      </c>
      <c r="Y98" s="56">
        <f t="shared" si="12"/>
        <v>0</v>
      </c>
      <c r="Z98" s="56">
        <f t="shared" si="12"/>
        <v>0</v>
      </c>
      <c r="AA98" s="68">
        <f t="shared" si="13"/>
        <v>255</v>
      </c>
      <c r="AB98" s="68">
        <f t="shared" si="13"/>
        <v>224</v>
      </c>
      <c r="AC98" s="68">
        <f t="shared" si="18"/>
        <v>255</v>
      </c>
      <c r="AD98" s="68">
        <f t="shared" si="19"/>
        <v>224</v>
      </c>
      <c r="AE98" s="68">
        <f>VLOOKUP(F98,[1]quantitativo_estudantes_turmas_!$D$6:$H$1043,5,0)</f>
        <v>15</v>
      </c>
      <c r="AF98" s="318">
        <f t="shared" si="14"/>
        <v>1</v>
      </c>
      <c r="AG98" s="248">
        <f t="shared" si="15"/>
        <v>20516.3</v>
      </c>
      <c r="AH98" s="194">
        <f t="shared" si="20"/>
        <v>20516.3</v>
      </c>
      <c r="AI98" s="70">
        <v>0</v>
      </c>
      <c r="AJ98" s="70">
        <f t="shared" si="16"/>
        <v>41032.6</v>
      </c>
      <c r="AK98" s="195">
        <v>10000</v>
      </c>
      <c r="AL98" s="337">
        <f t="shared" si="17"/>
        <v>10258.15</v>
      </c>
      <c r="AM98" s="56" t="str">
        <f>VLOOKUP(F98,'Plan atualizada aptas e desativ'!$C$4:$I$1457,7,0)</f>
        <v>APTA</v>
      </c>
      <c r="AN98" s="196">
        <f t="shared" si="21"/>
        <v>258.14999999999964</v>
      </c>
      <c r="AO98" s="56" t="s">
        <v>607</v>
      </c>
      <c r="AP98" s="56" t="s">
        <v>2002</v>
      </c>
      <c r="AQ98" s="56"/>
      <c r="AR98" s="68" t="s">
        <v>449</v>
      </c>
      <c r="AS98" s="56" t="s">
        <v>449</v>
      </c>
      <c r="AT98" s="61"/>
      <c r="AU98" s="69"/>
      <c r="AV98" s="248"/>
      <c r="AW98" s="70"/>
      <c r="AX98" s="70"/>
      <c r="AY98" s="70" t="s">
        <v>449</v>
      </c>
      <c r="AZ98" s="70"/>
      <c r="BA98" s="56"/>
      <c r="BB98" s="323">
        <f>VLOOKUP($F98,'[2]1ª Parcela FAED Manutencao 2026'!$E$7:$K$1036,5,0)</f>
        <v>255</v>
      </c>
      <c r="BC98" s="324">
        <f>VLOOKUP($F98,'[2]1ª Parcela FAED Manutencao 2026'!$E$7:$K$1036,7,0)</f>
        <v>12822.69</v>
      </c>
      <c r="BD98" s="335">
        <f t="shared" si="22"/>
        <v>-31</v>
      </c>
      <c r="BE98" s="328">
        <f t="shared" si="23"/>
        <v>-2564.5400000000009</v>
      </c>
    </row>
    <row r="99" spans="1:57" s="129" customFormat="1" ht="28.5" customHeight="1">
      <c r="A99" s="68">
        <v>93</v>
      </c>
      <c r="B99" s="56" t="s">
        <v>1885</v>
      </c>
      <c r="C99" s="56">
        <v>5500</v>
      </c>
      <c r="D99" s="272">
        <v>3</v>
      </c>
      <c r="E99" s="273" t="s">
        <v>62</v>
      </c>
      <c r="F99" s="274">
        <v>1179784</v>
      </c>
      <c r="G99" s="274">
        <v>9999999</v>
      </c>
      <c r="H99" s="274">
        <v>44171</v>
      </c>
      <c r="I99" s="84" t="str">
        <f>VLOOKUP($F99,'[3]Sistema Escolar'!$C$3:$E$5000,3,0)</f>
        <v>CENTRO DE APOIO PEDAGOGICO ESPECIALIZADO - CAPE SEABRA</v>
      </c>
      <c r="J99" s="274" t="s">
        <v>1915</v>
      </c>
      <c r="K99" s="56">
        <v>0</v>
      </c>
      <c r="L99" s="56">
        <v>0</v>
      </c>
      <c r="M99" s="56">
        <v>0</v>
      </c>
      <c r="N99" s="56">
        <v>0</v>
      </c>
      <c r="O99" s="56">
        <v>0</v>
      </c>
      <c r="P99" s="56">
        <v>0</v>
      </c>
      <c r="Q99" s="56">
        <v>0</v>
      </c>
      <c r="R99" s="56">
        <v>0</v>
      </c>
      <c r="S99" s="56">
        <v>0</v>
      </c>
      <c r="T99" s="56">
        <v>0</v>
      </c>
      <c r="U99" s="56">
        <v>0</v>
      </c>
      <c r="V99" s="56">
        <v>0</v>
      </c>
      <c r="W99" s="68">
        <v>1</v>
      </c>
      <c r="X99" s="68">
        <v>1</v>
      </c>
      <c r="Y99" s="56">
        <f t="shared" ref="Y99" si="24">K99+M99</f>
        <v>0</v>
      </c>
      <c r="Z99" s="56">
        <f t="shared" si="12"/>
        <v>0</v>
      </c>
      <c r="AA99" s="68">
        <f t="shared" ref="AA99" si="25">O99+Q99+S99</f>
        <v>0</v>
      </c>
      <c r="AB99" s="68">
        <f t="shared" si="13"/>
        <v>0</v>
      </c>
      <c r="AC99" s="68">
        <f t="shared" si="18"/>
        <v>1</v>
      </c>
      <c r="AD99" s="68">
        <f t="shared" si="19"/>
        <v>1</v>
      </c>
      <c r="AE99" s="68">
        <f>VLOOKUP(F99,[1]quantitativo_estudantes_turmas_!$D$6:$H$1043,5,0)</f>
        <v>3</v>
      </c>
      <c r="AF99" s="318">
        <f t="shared" si="14"/>
        <v>0</v>
      </c>
      <c r="AG99" s="248">
        <f t="shared" si="15"/>
        <v>15387.23</v>
      </c>
      <c r="AH99" s="194">
        <f t="shared" si="20"/>
        <v>15387.23</v>
      </c>
      <c r="AI99" s="70">
        <v>0</v>
      </c>
      <c r="AJ99" s="70">
        <f t="shared" si="16"/>
        <v>30774.46</v>
      </c>
      <c r="AK99" s="195">
        <v>0</v>
      </c>
      <c r="AL99" s="337">
        <f t="shared" ref="AL99" si="26">AJ99/4+AI99</f>
        <v>7693.6149999999998</v>
      </c>
      <c r="AM99" s="56" t="str">
        <f>VLOOKUP(F99,'Plan atualizada aptas e desativ'!$C$4:$I$1457,7,0)</f>
        <v>APTA</v>
      </c>
      <c r="AN99" s="196">
        <f t="shared" ref="AN99" si="27">AL99-AK99</f>
        <v>7693.6149999999998</v>
      </c>
      <c r="AO99" s="56" t="s">
        <v>2039</v>
      </c>
      <c r="AP99" s="56" t="s">
        <v>2039</v>
      </c>
      <c r="AQ99" s="56" t="s">
        <v>2020</v>
      </c>
      <c r="AR99" s="68" t="s">
        <v>449</v>
      </c>
      <c r="AS99" s="56"/>
      <c r="AT99" s="56" t="s">
        <v>1908</v>
      </c>
      <c r="AU99" s="69"/>
      <c r="AV99" s="248"/>
      <c r="AW99" s="70"/>
      <c r="AX99" s="70"/>
      <c r="AY99" s="70"/>
      <c r="AZ99" s="70"/>
      <c r="BA99" s="56"/>
      <c r="BB99" s="323" t="e">
        <f>VLOOKUP($F99,'[2]1ª Parcela FAED Manutencao 2026'!$E$7:$K$1036,5,0)</f>
        <v>#N/A</v>
      </c>
      <c r="BC99" s="324" t="e">
        <f>VLOOKUP($F99,'[2]1ª Parcela FAED Manutencao 2026'!$E$7:$K$1036,7,0)</f>
        <v>#N/A</v>
      </c>
      <c r="BD99" s="334" t="e">
        <f t="shared" si="22"/>
        <v>#N/A</v>
      </c>
      <c r="BE99" s="328" t="e">
        <f t="shared" si="23"/>
        <v>#N/A</v>
      </c>
    </row>
    <row r="100" spans="1:57" s="178" customFormat="1" ht="28.5" customHeight="1">
      <c r="A100" s="68">
        <v>94</v>
      </c>
      <c r="B100" s="56" t="s">
        <v>1885</v>
      </c>
      <c r="C100" s="56">
        <v>5500</v>
      </c>
      <c r="D100" s="57">
        <v>3</v>
      </c>
      <c r="E100" s="163" t="s">
        <v>63</v>
      </c>
      <c r="F100" s="56">
        <v>1133235</v>
      </c>
      <c r="G100" s="56">
        <v>1103536</v>
      </c>
      <c r="H100" s="61">
        <v>29067391</v>
      </c>
      <c r="I100" s="84" t="str">
        <f>VLOOKUP($F100,'[3]Sistema Escolar'!$C$3:$E$5000,3,0)</f>
        <v>COLEGIO ESTADUAL DE TEMPO INTEGRAL DE SOUTO SOARES</v>
      </c>
      <c r="J100" s="193" t="s">
        <v>1978</v>
      </c>
      <c r="K100" s="56">
        <v>0</v>
      </c>
      <c r="L100" s="56">
        <v>0</v>
      </c>
      <c r="M100" s="56">
        <v>0</v>
      </c>
      <c r="N100" s="56">
        <v>0</v>
      </c>
      <c r="O100" s="56">
        <v>537</v>
      </c>
      <c r="P100" s="56">
        <v>199</v>
      </c>
      <c r="Q100" s="56">
        <v>129</v>
      </c>
      <c r="R100" s="56">
        <v>379</v>
      </c>
      <c r="S100" s="56">
        <v>132</v>
      </c>
      <c r="T100" s="56">
        <v>89</v>
      </c>
      <c r="U100" s="56">
        <v>0</v>
      </c>
      <c r="V100" s="56">
        <v>0</v>
      </c>
      <c r="W100" s="56">
        <v>0</v>
      </c>
      <c r="X100" s="56">
        <v>0</v>
      </c>
      <c r="Y100" s="56">
        <f t="shared" si="12"/>
        <v>0</v>
      </c>
      <c r="Z100" s="56">
        <f t="shared" si="12"/>
        <v>0</v>
      </c>
      <c r="AA100" s="68">
        <f t="shared" si="13"/>
        <v>798</v>
      </c>
      <c r="AB100" s="68">
        <f t="shared" si="13"/>
        <v>667</v>
      </c>
      <c r="AC100" s="68">
        <f t="shared" si="18"/>
        <v>798</v>
      </c>
      <c r="AD100" s="68">
        <f t="shared" si="19"/>
        <v>667</v>
      </c>
      <c r="AE100" s="68">
        <f>VLOOKUP(F100,[1]quantitativo_estudantes_turmas_!$D$6:$H$1043,5,0)</f>
        <v>20</v>
      </c>
      <c r="AF100" s="318">
        <f t="shared" si="14"/>
        <v>1</v>
      </c>
      <c r="AG100" s="248">
        <f t="shared" si="15"/>
        <v>30774.46</v>
      </c>
      <c r="AH100" s="194">
        <f t="shared" si="20"/>
        <v>30774.46</v>
      </c>
      <c r="AI100" s="70">
        <v>0</v>
      </c>
      <c r="AJ100" s="70">
        <f t="shared" si="16"/>
        <v>61548.92</v>
      </c>
      <c r="AK100" s="195">
        <v>16000</v>
      </c>
      <c r="AL100" s="337">
        <f t="shared" si="17"/>
        <v>15387.23</v>
      </c>
      <c r="AM100" s="56" t="str">
        <f>VLOOKUP(F100,'Plan atualizada aptas e desativ'!$C$4:$I$1457,7,0)</f>
        <v>APTA</v>
      </c>
      <c r="AN100" s="196">
        <f t="shared" si="21"/>
        <v>-612.77000000000044</v>
      </c>
      <c r="AO100" s="56" t="s">
        <v>612</v>
      </c>
      <c r="AP100" s="56" t="s">
        <v>638</v>
      </c>
      <c r="AQ100" s="56"/>
      <c r="AR100" s="56" t="s">
        <v>1918</v>
      </c>
      <c r="AS100" s="56" t="s">
        <v>449</v>
      </c>
      <c r="AT100" s="56"/>
      <c r="AU100" s="56"/>
      <c r="AV100" s="56"/>
      <c r="AW100" s="56"/>
      <c r="AX100" s="56"/>
      <c r="AY100" s="56" t="s">
        <v>449</v>
      </c>
      <c r="AZ100" s="56"/>
      <c r="BA100" s="56"/>
      <c r="BB100" s="323">
        <f>VLOOKUP($F100,'[2]1ª Parcela FAED Manutencao 2026'!$E$7:$K$1036,5,0)</f>
        <v>798</v>
      </c>
      <c r="BC100" s="324">
        <f>VLOOKUP($F100,'[2]1ª Parcela FAED Manutencao 2026'!$E$7:$K$1036,7,0)</f>
        <v>20516.305</v>
      </c>
      <c r="BD100" s="335">
        <f t="shared" si="22"/>
        <v>-131</v>
      </c>
      <c r="BE100" s="328">
        <f t="shared" si="23"/>
        <v>-5129.0750000000007</v>
      </c>
    </row>
    <row r="101" spans="1:57" s="87" customFormat="1" ht="28.5" customHeight="1">
      <c r="A101" s="68">
        <v>95</v>
      </c>
      <c r="B101" s="56" t="s">
        <v>1885</v>
      </c>
      <c r="C101" s="56">
        <v>5500</v>
      </c>
      <c r="D101" s="57">
        <v>3</v>
      </c>
      <c r="E101" s="163" t="s">
        <v>63</v>
      </c>
      <c r="F101" s="193">
        <v>1179793</v>
      </c>
      <c r="G101" s="56">
        <v>9999999</v>
      </c>
      <c r="H101" s="198">
        <v>29493854</v>
      </c>
      <c r="I101" s="84" t="str">
        <f>VLOOKUP($F101,'[3]Sistema Escolar'!$C$3:$E$5000,3,0)</f>
        <v>COLEGIO ESTADUAL DO CAMPO DE TEMPO INTEGRAL PROF ADEMAR SOUZA OLIVEIRA</v>
      </c>
      <c r="J101" s="193" t="s">
        <v>1978</v>
      </c>
      <c r="K101" s="56">
        <v>0</v>
      </c>
      <c r="L101" s="56">
        <v>0</v>
      </c>
      <c r="M101" s="56">
        <v>0</v>
      </c>
      <c r="N101" s="56">
        <v>0</v>
      </c>
      <c r="O101" s="56">
        <v>103</v>
      </c>
      <c r="P101" s="56">
        <v>55</v>
      </c>
      <c r="Q101" s="56">
        <v>51</v>
      </c>
      <c r="R101" s="56">
        <v>118</v>
      </c>
      <c r="S101" s="56">
        <v>44</v>
      </c>
      <c r="T101" s="56">
        <v>53</v>
      </c>
      <c r="U101" s="56">
        <v>0</v>
      </c>
      <c r="V101" s="56">
        <v>0</v>
      </c>
      <c r="W101" s="56">
        <v>0</v>
      </c>
      <c r="X101" s="56">
        <v>0</v>
      </c>
      <c r="Y101" s="56">
        <f t="shared" si="12"/>
        <v>0</v>
      </c>
      <c r="Z101" s="56">
        <f t="shared" si="12"/>
        <v>0</v>
      </c>
      <c r="AA101" s="68">
        <f t="shared" si="13"/>
        <v>198</v>
      </c>
      <c r="AB101" s="68">
        <f t="shared" si="13"/>
        <v>226</v>
      </c>
      <c r="AC101" s="68">
        <f t="shared" si="18"/>
        <v>198</v>
      </c>
      <c r="AD101" s="68">
        <f t="shared" si="19"/>
        <v>226</v>
      </c>
      <c r="AE101" s="68">
        <f>VLOOKUP(F101,[1]quantitativo_estudantes_turmas_!$D$6:$H$1043,5,0)</f>
        <v>8</v>
      </c>
      <c r="AF101" s="318">
        <f t="shared" si="14"/>
        <v>1</v>
      </c>
      <c r="AG101" s="248">
        <f t="shared" si="15"/>
        <v>20516.3</v>
      </c>
      <c r="AH101" s="194">
        <f t="shared" si="20"/>
        <v>20516.3</v>
      </c>
      <c r="AI101" s="70">
        <v>0</v>
      </c>
      <c r="AJ101" s="70">
        <f t="shared" si="16"/>
        <v>41032.6</v>
      </c>
      <c r="AK101" s="195">
        <v>8000</v>
      </c>
      <c r="AL101" s="337">
        <f t="shared" si="17"/>
        <v>10258.15</v>
      </c>
      <c r="AM101" s="56" t="str">
        <f>VLOOKUP(F101,'Plan atualizada aptas e desativ'!$C$4:$I$1457,7,0)</f>
        <v>APTA</v>
      </c>
      <c r="AN101" s="196">
        <f t="shared" si="21"/>
        <v>2258.1499999999996</v>
      </c>
      <c r="AO101" s="56" t="s">
        <v>612</v>
      </c>
      <c r="AP101" s="56" t="s">
        <v>2025</v>
      </c>
      <c r="AQ101" s="56" t="s">
        <v>2020</v>
      </c>
      <c r="AR101" s="56" t="s">
        <v>1918</v>
      </c>
      <c r="AS101" s="56" t="s">
        <v>449</v>
      </c>
      <c r="AT101" s="56"/>
      <c r="AU101" s="56"/>
      <c r="AV101" s="56"/>
      <c r="AW101" s="56"/>
      <c r="AX101" s="56"/>
      <c r="AY101" s="56"/>
      <c r="AZ101" s="56"/>
      <c r="BA101" s="56"/>
      <c r="BB101" s="323">
        <f>VLOOKUP($F101,'[2]1ª Parcela FAED Manutencao 2026'!$E$7:$K$1036,5,0)</f>
        <v>198</v>
      </c>
      <c r="BC101" s="324">
        <f>VLOOKUP($F101,'[2]1ª Parcela FAED Manutencao 2026'!$E$7:$K$1036,7,0)</f>
        <v>10258.15</v>
      </c>
      <c r="BD101" s="336">
        <f t="shared" si="22"/>
        <v>28</v>
      </c>
      <c r="BE101" s="330">
        <f t="shared" si="23"/>
        <v>0</v>
      </c>
    </row>
    <row r="102" spans="1:57" s="178" customFormat="1" ht="28.5" customHeight="1">
      <c r="A102" s="68">
        <v>96</v>
      </c>
      <c r="B102" s="56" t="s">
        <v>1885</v>
      </c>
      <c r="C102" s="56">
        <v>5500</v>
      </c>
      <c r="D102" s="57">
        <v>3</v>
      </c>
      <c r="E102" s="163" t="s">
        <v>64</v>
      </c>
      <c r="F102" s="56">
        <v>1178095</v>
      </c>
      <c r="G102" s="56">
        <v>1104563</v>
      </c>
      <c r="H102" s="61">
        <v>29428742</v>
      </c>
      <c r="I102" s="84" t="str">
        <f>VLOOKUP($F102,'[3]Sistema Escolar'!$C$3:$E$5000,3,0)</f>
        <v>COLEGIO ESTADUAL PROFESSORA ZENAIDE ALVES BARRETO</v>
      </c>
      <c r="J102" s="193" t="s">
        <v>1912</v>
      </c>
      <c r="K102" s="56">
        <v>0</v>
      </c>
      <c r="L102" s="56">
        <v>0</v>
      </c>
      <c r="M102" s="56">
        <v>0</v>
      </c>
      <c r="N102" s="56">
        <v>0</v>
      </c>
      <c r="O102" s="56">
        <v>485</v>
      </c>
      <c r="P102" s="56">
        <v>183</v>
      </c>
      <c r="Q102" s="56">
        <v>137</v>
      </c>
      <c r="R102" s="56">
        <v>249</v>
      </c>
      <c r="S102" s="56">
        <v>203</v>
      </c>
      <c r="T102" s="56">
        <v>148</v>
      </c>
      <c r="U102" s="56">
        <v>0</v>
      </c>
      <c r="V102" s="56">
        <v>0</v>
      </c>
      <c r="W102" s="56">
        <v>0</v>
      </c>
      <c r="X102" s="56">
        <v>0</v>
      </c>
      <c r="Y102" s="56">
        <f t="shared" si="12"/>
        <v>0</v>
      </c>
      <c r="Z102" s="56">
        <f t="shared" si="12"/>
        <v>0</v>
      </c>
      <c r="AA102" s="68">
        <f t="shared" si="13"/>
        <v>825</v>
      </c>
      <c r="AB102" s="68">
        <f t="shared" si="13"/>
        <v>580</v>
      </c>
      <c r="AC102" s="68">
        <f t="shared" si="18"/>
        <v>825</v>
      </c>
      <c r="AD102" s="68">
        <f t="shared" si="19"/>
        <v>580</v>
      </c>
      <c r="AE102" s="68">
        <f>VLOOKUP(F102,[1]quantitativo_estudantes_turmas_!$D$6:$H$1043,5,0)</f>
        <v>16</v>
      </c>
      <c r="AF102" s="318">
        <f t="shared" si="14"/>
        <v>1</v>
      </c>
      <c r="AG102" s="248">
        <f t="shared" si="15"/>
        <v>30774.46</v>
      </c>
      <c r="AH102" s="194">
        <f t="shared" si="20"/>
        <v>30774.46</v>
      </c>
      <c r="AI102" s="70">
        <v>0</v>
      </c>
      <c r="AJ102" s="70">
        <f t="shared" si="16"/>
        <v>61548.92</v>
      </c>
      <c r="AK102" s="195">
        <v>16000</v>
      </c>
      <c r="AL102" s="337">
        <f t="shared" si="17"/>
        <v>15387.23</v>
      </c>
      <c r="AM102" s="56" t="str">
        <f>VLOOKUP(F102,'Plan atualizada aptas e desativ'!$C$4:$I$1457,7,0)</f>
        <v>APTA</v>
      </c>
      <c r="AN102" s="196">
        <f t="shared" si="21"/>
        <v>-612.77000000000044</v>
      </c>
      <c r="AO102" s="56" t="s">
        <v>639</v>
      </c>
      <c r="AP102" s="56" t="s">
        <v>640</v>
      </c>
      <c r="AQ102" s="56"/>
      <c r="AR102" s="56" t="s">
        <v>1918</v>
      </c>
      <c r="AS102" s="56" t="s">
        <v>449</v>
      </c>
      <c r="AT102" s="56"/>
      <c r="AU102" s="56"/>
      <c r="AV102" s="56"/>
      <c r="AW102" s="56"/>
      <c r="AX102" s="56"/>
      <c r="AY102" s="56" t="s">
        <v>449</v>
      </c>
      <c r="AZ102" s="56"/>
      <c r="BA102" s="56"/>
      <c r="BB102" s="323">
        <f>VLOOKUP($F102,'[2]1ª Parcela FAED Manutencao 2026'!$E$7:$K$1036,5,0)</f>
        <v>825</v>
      </c>
      <c r="BC102" s="324">
        <f>VLOOKUP($F102,'[2]1ª Parcela FAED Manutencao 2026'!$E$7:$K$1036,7,0)</f>
        <v>20516.305</v>
      </c>
      <c r="BD102" s="335">
        <f t="shared" si="22"/>
        <v>-245</v>
      </c>
      <c r="BE102" s="328">
        <f t="shared" si="23"/>
        <v>-5129.0750000000007</v>
      </c>
    </row>
    <row r="103" spans="1:57" s="178" customFormat="1" ht="28.5" customHeight="1">
      <c r="A103" s="68">
        <v>97</v>
      </c>
      <c r="B103" s="56" t="s">
        <v>1885</v>
      </c>
      <c r="C103" s="56">
        <v>5500</v>
      </c>
      <c r="D103" s="57">
        <v>3</v>
      </c>
      <c r="E103" s="163" t="s">
        <v>65</v>
      </c>
      <c r="F103" s="56">
        <v>1123876</v>
      </c>
      <c r="G103" s="56">
        <v>1102727</v>
      </c>
      <c r="H103" s="61">
        <v>29221943</v>
      </c>
      <c r="I103" s="84" t="str">
        <f>VLOOKUP($F103,'[3]Sistema Escolar'!$C$3:$E$5000,3,0)</f>
        <v>CENTRO TERRITORIAL DE EDUCACAO PROFISSIONAL DA CHAPADA DIAMANTINA</v>
      </c>
      <c r="J103" s="193" t="s">
        <v>1982</v>
      </c>
      <c r="K103" s="56">
        <v>0</v>
      </c>
      <c r="L103" s="56">
        <v>0</v>
      </c>
      <c r="M103" s="56">
        <v>0</v>
      </c>
      <c r="N103" s="56">
        <v>0</v>
      </c>
      <c r="O103" s="56">
        <v>457</v>
      </c>
      <c r="P103" s="56">
        <v>515</v>
      </c>
      <c r="Q103" s="56">
        <v>77</v>
      </c>
      <c r="R103" s="56">
        <v>81</v>
      </c>
      <c r="S103" s="56">
        <v>72</v>
      </c>
      <c r="T103" s="56">
        <v>64</v>
      </c>
      <c r="U103" s="56">
        <v>0</v>
      </c>
      <c r="V103" s="56">
        <v>0</v>
      </c>
      <c r="W103" s="56">
        <v>0</v>
      </c>
      <c r="X103" s="56">
        <v>11</v>
      </c>
      <c r="Y103" s="56">
        <f t="shared" si="12"/>
        <v>0</v>
      </c>
      <c r="Z103" s="56">
        <f t="shared" si="12"/>
        <v>0</v>
      </c>
      <c r="AA103" s="68">
        <f t="shared" si="13"/>
        <v>606</v>
      </c>
      <c r="AB103" s="68">
        <f t="shared" si="13"/>
        <v>660</v>
      </c>
      <c r="AC103" s="68">
        <f t="shared" si="18"/>
        <v>606</v>
      </c>
      <c r="AD103" s="68">
        <f t="shared" si="19"/>
        <v>671</v>
      </c>
      <c r="AE103" s="68">
        <f>VLOOKUP(F103,[1]quantitativo_estudantes_turmas_!$D$6:$H$1043,5,0)</f>
        <v>29</v>
      </c>
      <c r="AF103" s="318">
        <f t="shared" si="14"/>
        <v>0.98360655737704916</v>
      </c>
      <c r="AG103" s="248">
        <f t="shared" si="15"/>
        <v>30774.46</v>
      </c>
      <c r="AH103" s="194">
        <f t="shared" si="20"/>
        <v>30774.46</v>
      </c>
      <c r="AI103" s="70">
        <v>0</v>
      </c>
      <c r="AJ103" s="70">
        <f t="shared" si="16"/>
        <v>61548.92</v>
      </c>
      <c r="AK103" s="195">
        <v>12000</v>
      </c>
      <c r="AL103" s="337">
        <f t="shared" si="17"/>
        <v>15387.23</v>
      </c>
      <c r="AM103" s="56" t="str">
        <f>VLOOKUP(F103,'Plan atualizada aptas e desativ'!$C$4:$I$1457,7,0)</f>
        <v>APTA</v>
      </c>
      <c r="AN103" s="196">
        <f t="shared" si="21"/>
        <v>3387.2299999999996</v>
      </c>
      <c r="AO103" s="56" t="s">
        <v>639</v>
      </c>
      <c r="AP103" s="56" t="s">
        <v>641</v>
      </c>
      <c r="AQ103" s="56"/>
      <c r="AR103" s="56" t="s">
        <v>1918</v>
      </c>
      <c r="AS103" s="56" t="s">
        <v>449</v>
      </c>
      <c r="AT103" s="56"/>
      <c r="AU103" s="56"/>
      <c r="AV103" s="56"/>
      <c r="AW103" s="56"/>
      <c r="AX103" s="56"/>
      <c r="AY103" s="56" t="s">
        <v>449</v>
      </c>
      <c r="AZ103" s="56"/>
      <c r="BA103" s="56"/>
      <c r="BB103" s="323">
        <f>VLOOKUP($F103,'[2]1ª Parcela FAED Manutencao 2026'!$E$7:$K$1036,5,0)</f>
        <v>606</v>
      </c>
      <c r="BC103" s="324">
        <f>VLOOKUP($F103,'[2]1ª Parcela FAED Manutencao 2026'!$E$7:$K$1036,7,0)</f>
        <v>15387.23</v>
      </c>
      <c r="BD103" s="336">
        <f t="shared" si="22"/>
        <v>65</v>
      </c>
      <c r="BE103" s="330">
        <f t="shared" si="23"/>
        <v>0</v>
      </c>
    </row>
    <row r="104" spans="1:57" s="178" customFormat="1" ht="28.5" customHeight="1">
      <c r="A104" s="68">
        <v>98</v>
      </c>
      <c r="B104" s="56" t="s">
        <v>1885</v>
      </c>
      <c r="C104" s="56">
        <v>5500</v>
      </c>
      <c r="D104" s="57">
        <v>3</v>
      </c>
      <c r="E104" s="163" t="s">
        <v>60</v>
      </c>
      <c r="F104" s="56">
        <v>1132794</v>
      </c>
      <c r="G104" s="56">
        <v>1103514</v>
      </c>
      <c r="H104" s="61">
        <v>29218489</v>
      </c>
      <c r="I104" s="84" t="str">
        <f>VLOOKUP($F104,'[3]Sistema Escolar'!$C$3:$E$5000,3,0)</f>
        <v>COLEGIO ESTADUAL DE TEMPO INTEGRAL CORONEL HORACIO DE MATOS</v>
      </c>
      <c r="J104" s="193" t="s">
        <v>1916</v>
      </c>
      <c r="K104" s="56">
        <v>0</v>
      </c>
      <c r="L104" s="56">
        <v>0</v>
      </c>
      <c r="M104" s="56">
        <v>0</v>
      </c>
      <c r="N104" s="56">
        <v>0</v>
      </c>
      <c r="O104" s="56">
        <v>431</v>
      </c>
      <c r="P104" s="56">
        <v>222</v>
      </c>
      <c r="Q104" s="56">
        <v>0</v>
      </c>
      <c r="R104" s="56">
        <v>205</v>
      </c>
      <c r="S104" s="56">
        <v>96</v>
      </c>
      <c r="T104" s="56">
        <v>62</v>
      </c>
      <c r="U104" s="56">
        <v>0</v>
      </c>
      <c r="V104" s="56">
        <v>0</v>
      </c>
      <c r="W104" s="56">
        <v>0</v>
      </c>
      <c r="X104" s="56">
        <v>23</v>
      </c>
      <c r="Y104" s="56">
        <f t="shared" si="12"/>
        <v>0</v>
      </c>
      <c r="Z104" s="56">
        <f t="shared" si="12"/>
        <v>0</v>
      </c>
      <c r="AA104" s="68">
        <f t="shared" si="13"/>
        <v>527</v>
      </c>
      <c r="AB104" s="68">
        <f t="shared" si="13"/>
        <v>489</v>
      </c>
      <c r="AC104" s="68">
        <f t="shared" si="18"/>
        <v>527</v>
      </c>
      <c r="AD104" s="68">
        <f t="shared" si="19"/>
        <v>512</v>
      </c>
      <c r="AE104" s="68">
        <f>VLOOKUP(F104,[1]quantitativo_estudantes_turmas_!$D$6:$H$1043,5,0)</f>
        <v>19</v>
      </c>
      <c r="AF104" s="318">
        <f t="shared" si="14"/>
        <v>0.955078125</v>
      </c>
      <c r="AG104" s="248">
        <f t="shared" si="15"/>
        <v>30774.46</v>
      </c>
      <c r="AH104" s="194">
        <f t="shared" si="20"/>
        <v>30774.46</v>
      </c>
      <c r="AI104" s="70">
        <v>0</v>
      </c>
      <c r="AJ104" s="70">
        <f t="shared" si="16"/>
        <v>61548.92</v>
      </c>
      <c r="AK104" s="195">
        <v>12000</v>
      </c>
      <c r="AL104" s="337">
        <f t="shared" si="17"/>
        <v>15387.23</v>
      </c>
      <c r="AM104" s="56" t="str">
        <f>VLOOKUP(F104,'Plan atualizada aptas e desativ'!$C$4:$I$1457,7,0)</f>
        <v>APTA</v>
      </c>
      <c r="AN104" s="196">
        <f t="shared" si="21"/>
        <v>3387.2299999999996</v>
      </c>
      <c r="AO104" s="56" t="s">
        <v>607</v>
      </c>
      <c r="AP104" s="56" t="s">
        <v>631</v>
      </c>
      <c r="AQ104" s="56"/>
      <c r="AR104" s="56" t="s">
        <v>1918</v>
      </c>
      <c r="AS104" s="56" t="s">
        <v>449</v>
      </c>
      <c r="AT104" s="56"/>
      <c r="AU104" s="56"/>
      <c r="AV104" s="56"/>
      <c r="AW104" s="56"/>
      <c r="AX104" s="56"/>
      <c r="AY104" s="56" t="s">
        <v>449</v>
      </c>
      <c r="AZ104" s="56"/>
      <c r="BA104" s="56"/>
      <c r="BB104" s="323">
        <f>VLOOKUP($F104,'[2]1ª Parcela FAED Manutencao 2026'!$E$7:$K$1036,5,0)</f>
        <v>527</v>
      </c>
      <c r="BC104" s="324">
        <f>VLOOKUP($F104,'[2]1ª Parcela FAED Manutencao 2026'!$E$7:$K$1036,7,0)</f>
        <v>15387.23</v>
      </c>
      <c r="BD104" s="335">
        <f t="shared" si="22"/>
        <v>-15</v>
      </c>
      <c r="BE104" s="330">
        <f t="shared" si="23"/>
        <v>0</v>
      </c>
    </row>
    <row r="105" spans="1:57" s="178" customFormat="1" ht="28.5" customHeight="1">
      <c r="A105" s="68">
        <v>99</v>
      </c>
      <c r="B105" s="56" t="s">
        <v>1886</v>
      </c>
      <c r="C105" s="56">
        <v>5600</v>
      </c>
      <c r="D105" s="57">
        <v>4</v>
      </c>
      <c r="E105" s="163" t="s">
        <v>4451</v>
      </c>
      <c r="F105" s="56">
        <v>1115431</v>
      </c>
      <c r="G105" s="56">
        <v>1101949</v>
      </c>
      <c r="H105" s="61">
        <v>29135710</v>
      </c>
      <c r="I105" s="84" t="str">
        <f>VLOOKUP($F105,'[3]Sistema Escolar'!$C$3:$E$5000,3,0)</f>
        <v>CENTRO TERRITORIAL DE EDUCACAO PROFISSIONAL DE ARACI</v>
      </c>
      <c r="J105" s="193" t="s">
        <v>1980</v>
      </c>
      <c r="K105" s="56">
        <v>0</v>
      </c>
      <c r="L105" s="56">
        <v>0</v>
      </c>
      <c r="M105" s="56">
        <v>0</v>
      </c>
      <c r="N105" s="56">
        <v>0</v>
      </c>
      <c r="O105" s="56">
        <v>1772</v>
      </c>
      <c r="P105" s="56">
        <v>1536</v>
      </c>
      <c r="Q105" s="56">
        <v>134</v>
      </c>
      <c r="R105" s="56">
        <v>176</v>
      </c>
      <c r="S105" s="56">
        <v>218</v>
      </c>
      <c r="T105" s="56">
        <v>140</v>
      </c>
      <c r="U105" s="56">
        <v>0</v>
      </c>
      <c r="V105" s="56">
        <v>0</v>
      </c>
      <c r="W105" s="56">
        <v>0</v>
      </c>
      <c r="X105" s="56">
        <v>45</v>
      </c>
      <c r="Y105" s="56">
        <f t="shared" si="12"/>
        <v>0</v>
      </c>
      <c r="Z105" s="56">
        <f t="shared" si="12"/>
        <v>0</v>
      </c>
      <c r="AA105" s="68">
        <f t="shared" si="13"/>
        <v>2124</v>
      </c>
      <c r="AB105" s="68">
        <f t="shared" si="13"/>
        <v>1852</v>
      </c>
      <c r="AC105" s="68">
        <f t="shared" si="18"/>
        <v>2124</v>
      </c>
      <c r="AD105" s="68">
        <f t="shared" si="19"/>
        <v>1897</v>
      </c>
      <c r="AE105" s="68">
        <f>VLOOKUP(F105,[1]quantitativo_estudantes_turmas_!$D$6:$H$1043,5,0)</f>
        <v>74</v>
      </c>
      <c r="AF105" s="318">
        <f t="shared" si="14"/>
        <v>0.97627833421191357</v>
      </c>
      <c r="AG105" s="248">
        <f t="shared" si="15"/>
        <v>71807.06</v>
      </c>
      <c r="AH105" s="194">
        <f t="shared" si="20"/>
        <v>71807.06</v>
      </c>
      <c r="AI105" s="70">
        <v>0</v>
      </c>
      <c r="AJ105" s="70">
        <f t="shared" si="16"/>
        <v>143614.12</v>
      </c>
      <c r="AK105" s="195">
        <v>32000</v>
      </c>
      <c r="AL105" s="337">
        <f t="shared" si="17"/>
        <v>35903.53</v>
      </c>
      <c r="AM105" s="56" t="str">
        <f>VLOOKUP(F105,'Plan atualizada aptas e desativ'!$C$4:$I$1457,7,0)</f>
        <v>APTA</v>
      </c>
      <c r="AN105" s="196">
        <f t="shared" si="21"/>
        <v>3903.5299999999988</v>
      </c>
      <c r="AO105" s="56" t="s">
        <v>642</v>
      </c>
      <c r="AP105" s="56" t="s">
        <v>643</v>
      </c>
      <c r="AQ105" s="56"/>
      <c r="AR105" s="56" t="s">
        <v>1918</v>
      </c>
      <c r="AS105" s="56" t="s">
        <v>449</v>
      </c>
      <c r="AT105" s="56"/>
      <c r="AU105" s="56"/>
      <c r="AV105" s="56"/>
      <c r="AW105" s="56"/>
      <c r="AX105" s="56"/>
      <c r="AY105" s="56" t="s">
        <v>449</v>
      </c>
      <c r="AZ105" s="56"/>
      <c r="BA105" s="56"/>
      <c r="BB105" s="323">
        <f>VLOOKUP($F105,'[2]1ª Parcela FAED Manutencao 2026'!$E$7:$K$1036,5,0)</f>
        <v>2124</v>
      </c>
      <c r="BC105" s="324">
        <f>VLOOKUP($F105,'[2]1ª Parcela FAED Manutencao 2026'!$E$7:$K$1036,7,0)</f>
        <v>41032.61</v>
      </c>
      <c r="BD105" s="335">
        <f t="shared" si="22"/>
        <v>-227</v>
      </c>
      <c r="BE105" s="328">
        <f t="shared" si="23"/>
        <v>-5129.0800000000017</v>
      </c>
    </row>
    <row r="106" spans="1:57" s="178" customFormat="1" ht="28.5" customHeight="1">
      <c r="A106" s="68">
        <v>100</v>
      </c>
      <c r="B106" s="56" t="s">
        <v>1886</v>
      </c>
      <c r="C106" s="56">
        <v>5600</v>
      </c>
      <c r="D106" s="57">
        <v>4</v>
      </c>
      <c r="E106" s="163" t="s">
        <v>67</v>
      </c>
      <c r="F106" s="56">
        <v>1115520</v>
      </c>
      <c r="G106" s="56">
        <v>1102099</v>
      </c>
      <c r="H106" s="61">
        <v>29147409</v>
      </c>
      <c r="I106" s="84" t="str">
        <f>VLOOKUP($F106,'[3]Sistema Escolar'!$C$3:$E$5000,3,0)</f>
        <v>COLEGIO ESTADUAL DE BARROCAS</v>
      </c>
      <c r="J106" s="193" t="s">
        <v>1912</v>
      </c>
      <c r="K106" s="56">
        <v>0</v>
      </c>
      <c r="L106" s="56">
        <v>0</v>
      </c>
      <c r="M106" s="56">
        <v>0</v>
      </c>
      <c r="N106" s="56">
        <v>0</v>
      </c>
      <c r="O106" s="56">
        <v>580</v>
      </c>
      <c r="P106" s="56">
        <v>604</v>
      </c>
      <c r="Q106" s="56">
        <v>0</v>
      </c>
      <c r="R106" s="56">
        <v>0</v>
      </c>
      <c r="S106" s="56">
        <v>78</v>
      </c>
      <c r="T106" s="56">
        <v>99</v>
      </c>
      <c r="U106" s="56">
        <v>0</v>
      </c>
      <c r="V106" s="56">
        <v>0</v>
      </c>
      <c r="W106" s="56">
        <v>0</v>
      </c>
      <c r="X106" s="56">
        <v>0</v>
      </c>
      <c r="Y106" s="56">
        <f t="shared" si="12"/>
        <v>0</v>
      </c>
      <c r="Z106" s="56">
        <f t="shared" si="12"/>
        <v>0</v>
      </c>
      <c r="AA106" s="68">
        <f t="shared" si="13"/>
        <v>658</v>
      </c>
      <c r="AB106" s="68">
        <f t="shared" si="13"/>
        <v>703</v>
      </c>
      <c r="AC106" s="68">
        <f t="shared" si="18"/>
        <v>658</v>
      </c>
      <c r="AD106" s="68">
        <f t="shared" si="19"/>
        <v>703</v>
      </c>
      <c r="AE106" s="68">
        <f>VLOOKUP(F106,[1]quantitativo_estudantes_turmas_!$D$6:$H$1043,5,0)</f>
        <v>19</v>
      </c>
      <c r="AF106" s="318">
        <f t="shared" si="14"/>
        <v>1</v>
      </c>
      <c r="AG106" s="248">
        <f t="shared" si="15"/>
        <v>30774.46</v>
      </c>
      <c r="AH106" s="194">
        <f t="shared" si="20"/>
        <v>30774.46</v>
      </c>
      <c r="AI106" s="70">
        <v>0</v>
      </c>
      <c r="AJ106" s="70">
        <f t="shared" si="16"/>
        <v>61548.92</v>
      </c>
      <c r="AK106" s="195">
        <v>12000</v>
      </c>
      <c r="AL106" s="337">
        <f t="shared" si="17"/>
        <v>15387.23</v>
      </c>
      <c r="AM106" s="56" t="str">
        <f>VLOOKUP(F106,'Plan atualizada aptas e desativ'!$C$4:$I$1457,7,0)</f>
        <v>APTA</v>
      </c>
      <c r="AN106" s="196">
        <f t="shared" si="21"/>
        <v>3387.2299999999996</v>
      </c>
      <c r="AO106" s="56" t="s">
        <v>644</v>
      </c>
      <c r="AP106" s="56" t="s">
        <v>645</v>
      </c>
      <c r="AQ106" s="56"/>
      <c r="AR106" s="56" t="s">
        <v>449</v>
      </c>
      <c r="AS106" s="56" t="s">
        <v>449</v>
      </c>
      <c r="AT106" s="56"/>
      <c r="AU106" s="56"/>
      <c r="AV106" s="56"/>
      <c r="AW106" s="56"/>
      <c r="AX106" s="56"/>
      <c r="AY106" s="56" t="s">
        <v>449</v>
      </c>
      <c r="AZ106" s="56"/>
      <c r="BA106" s="56"/>
      <c r="BB106" s="323">
        <f>VLOOKUP($F106,'[2]1ª Parcela FAED Manutencao 2026'!$E$7:$K$1036,5,0)</f>
        <v>658</v>
      </c>
      <c r="BC106" s="324">
        <f>VLOOKUP($F106,'[2]1ª Parcela FAED Manutencao 2026'!$E$7:$K$1036,7,0)</f>
        <v>15387.23</v>
      </c>
      <c r="BD106" s="336">
        <f t="shared" si="22"/>
        <v>45</v>
      </c>
      <c r="BE106" s="330">
        <f t="shared" si="23"/>
        <v>0</v>
      </c>
    </row>
    <row r="107" spans="1:57" s="178" customFormat="1" ht="28.5" customHeight="1">
      <c r="A107" s="68">
        <v>101</v>
      </c>
      <c r="B107" s="56" t="s">
        <v>1886</v>
      </c>
      <c r="C107" s="56">
        <v>5600</v>
      </c>
      <c r="D107" s="57">
        <v>4</v>
      </c>
      <c r="E107" s="163" t="s">
        <v>68</v>
      </c>
      <c r="F107" s="56">
        <v>1115547</v>
      </c>
      <c r="G107" s="56">
        <v>1101955</v>
      </c>
      <c r="H107" s="61">
        <v>29136385</v>
      </c>
      <c r="I107" s="84" t="str">
        <f>VLOOKUP($F107,'[3]Sistema Escolar'!$C$3:$E$5000,3,0)</f>
        <v>COLEGIO ESTADUAL DE TEMPO INTEGRAL DE BIRITINGA</v>
      </c>
      <c r="J107" s="193" t="s">
        <v>1912</v>
      </c>
      <c r="K107" s="56">
        <v>0</v>
      </c>
      <c r="L107" s="56">
        <v>0</v>
      </c>
      <c r="M107" s="56">
        <v>0</v>
      </c>
      <c r="N107" s="56">
        <v>0</v>
      </c>
      <c r="O107" s="56">
        <v>471</v>
      </c>
      <c r="P107" s="56">
        <v>394</v>
      </c>
      <c r="Q107" s="56">
        <v>0</v>
      </c>
      <c r="R107" s="56">
        <v>32</v>
      </c>
      <c r="S107" s="56">
        <v>127</v>
      </c>
      <c r="T107" s="56">
        <v>122</v>
      </c>
      <c r="U107" s="56">
        <v>0</v>
      </c>
      <c r="V107" s="56">
        <v>0</v>
      </c>
      <c r="W107" s="56">
        <v>0</v>
      </c>
      <c r="X107" s="56">
        <v>0</v>
      </c>
      <c r="Y107" s="56">
        <f t="shared" si="12"/>
        <v>0</v>
      </c>
      <c r="Z107" s="56">
        <f t="shared" si="12"/>
        <v>0</v>
      </c>
      <c r="AA107" s="68">
        <f t="shared" si="13"/>
        <v>598</v>
      </c>
      <c r="AB107" s="68">
        <f t="shared" si="13"/>
        <v>548</v>
      </c>
      <c r="AC107" s="68">
        <f t="shared" si="18"/>
        <v>598</v>
      </c>
      <c r="AD107" s="68">
        <f t="shared" si="19"/>
        <v>548</v>
      </c>
      <c r="AE107" s="68">
        <f>VLOOKUP(F107,[1]quantitativo_estudantes_turmas_!$D$6:$H$1043,5,0)</f>
        <v>18</v>
      </c>
      <c r="AF107" s="318">
        <f t="shared" si="14"/>
        <v>1</v>
      </c>
      <c r="AG107" s="248">
        <f t="shared" si="15"/>
        <v>30774.46</v>
      </c>
      <c r="AH107" s="194">
        <f t="shared" si="20"/>
        <v>30774.46</v>
      </c>
      <c r="AI107" s="70">
        <v>0</v>
      </c>
      <c r="AJ107" s="70">
        <f t="shared" si="16"/>
        <v>61548.92</v>
      </c>
      <c r="AK107" s="195">
        <v>12000</v>
      </c>
      <c r="AL107" s="337">
        <f t="shared" si="17"/>
        <v>15387.23</v>
      </c>
      <c r="AM107" s="56" t="str">
        <f>VLOOKUP(F107,'Plan atualizada aptas e desativ'!$C$4:$I$1457,7,0)</f>
        <v>INADIMPLENTE</v>
      </c>
      <c r="AN107" s="196">
        <f t="shared" si="21"/>
        <v>3387.2299999999996</v>
      </c>
      <c r="AO107" s="56" t="s">
        <v>644</v>
      </c>
      <c r="AP107" s="56" t="s">
        <v>646</v>
      </c>
      <c r="AQ107" s="199" t="s">
        <v>1959</v>
      </c>
      <c r="AR107" s="56" t="s">
        <v>1918</v>
      </c>
      <c r="AS107" s="56" t="s">
        <v>449</v>
      </c>
      <c r="AT107" s="56"/>
      <c r="AU107" s="56"/>
      <c r="AV107" s="56"/>
      <c r="AW107" s="56"/>
      <c r="AX107" s="56"/>
      <c r="AY107" s="56" t="s">
        <v>449</v>
      </c>
      <c r="AZ107" s="56"/>
      <c r="BA107" s="56"/>
      <c r="BB107" s="323">
        <f>VLOOKUP($F107,'[2]1ª Parcela FAED Manutencao 2026'!$E$7:$K$1036,5,0)</f>
        <v>598</v>
      </c>
      <c r="BC107" s="324">
        <f>VLOOKUP($F107,'[2]1ª Parcela FAED Manutencao 2026'!$E$7:$K$1036,7,0)</f>
        <v>15387.23</v>
      </c>
      <c r="BD107" s="335">
        <f t="shared" si="22"/>
        <v>-50</v>
      </c>
      <c r="BE107" s="330">
        <f t="shared" si="23"/>
        <v>0</v>
      </c>
    </row>
    <row r="108" spans="1:57" s="87" customFormat="1" ht="28.5" customHeight="1">
      <c r="A108" s="68">
        <v>102</v>
      </c>
      <c r="B108" s="56" t="s">
        <v>1886</v>
      </c>
      <c r="C108" s="56">
        <v>5600</v>
      </c>
      <c r="D108" s="57">
        <v>4</v>
      </c>
      <c r="E108" s="163" t="s">
        <v>69</v>
      </c>
      <c r="F108" s="56">
        <v>1105606</v>
      </c>
      <c r="G108" s="56">
        <v>1100816</v>
      </c>
      <c r="H108" s="61">
        <v>29136571</v>
      </c>
      <c r="I108" s="84" t="str">
        <f>VLOOKUP($F108,'[3]Sistema Escolar'!$C$3:$E$5000,3,0)</f>
        <v>COLEGIO ESTADUAL JOSE RUFINO</v>
      </c>
      <c r="J108" s="193" t="s">
        <v>1978</v>
      </c>
      <c r="K108" s="56">
        <v>0</v>
      </c>
      <c r="L108" s="56">
        <v>0</v>
      </c>
      <c r="M108" s="56">
        <v>0</v>
      </c>
      <c r="N108" s="56">
        <v>0</v>
      </c>
      <c r="O108" s="56">
        <v>212</v>
      </c>
      <c r="P108" s="56">
        <v>88</v>
      </c>
      <c r="Q108" s="56">
        <v>32</v>
      </c>
      <c r="R108" s="56">
        <v>149</v>
      </c>
      <c r="S108" s="56">
        <v>68</v>
      </c>
      <c r="T108" s="56">
        <v>45</v>
      </c>
      <c r="U108" s="56">
        <v>0</v>
      </c>
      <c r="V108" s="56">
        <v>0</v>
      </c>
      <c r="W108" s="56">
        <v>0</v>
      </c>
      <c r="X108" s="56">
        <v>0</v>
      </c>
      <c r="Y108" s="56">
        <f t="shared" si="12"/>
        <v>0</v>
      </c>
      <c r="Z108" s="56">
        <f t="shared" si="12"/>
        <v>0</v>
      </c>
      <c r="AA108" s="68">
        <f t="shared" si="13"/>
        <v>312</v>
      </c>
      <c r="AB108" s="68">
        <f t="shared" si="13"/>
        <v>282</v>
      </c>
      <c r="AC108" s="68">
        <f t="shared" si="18"/>
        <v>312</v>
      </c>
      <c r="AD108" s="68">
        <f t="shared" si="19"/>
        <v>282</v>
      </c>
      <c r="AE108" s="68">
        <f>VLOOKUP(F108,[1]quantitativo_estudantes_turmas_!$D$6:$H$1043,5,0)</f>
        <v>12</v>
      </c>
      <c r="AF108" s="318">
        <f t="shared" si="14"/>
        <v>1</v>
      </c>
      <c r="AG108" s="248">
        <f t="shared" si="15"/>
        <v>25645.38</v>
      </c>
      <c r="AH108" s="194">
        <f t="shared" si="20"/>
        <v>25645.38</v>
      </c>
      <c r="AI108" s="70">
        <v>0</v>
      </c>
      <c r="AJ108" s="70">
        <f t="shared" si="16"/>
        <v>51290.76</v>
      </c>
      <c r="AK108" s="195">
        <v>10000</v>
      </c>
      <c r="AL108" s="337">
        <f t="shared" si="17"/>
        <v>12822.69</v>
      </c>
      <c r="AM108" s="56" t="str">
        <f>VLOOKUP(F108,'Plan atualizada aptas e desativ'!$C$4:$I$1457,7,0)</f>
        <v>INADIMPLENTE</v>
      </c>
      <c r="AN108" s="196">
        <f t="shared" si="21"/>
        <v>2822.6900000000005</v>
      </c>
      <c r="AO108" s="56" t="s">
        <v>647</v>
      </c>
      <c r="AP108" s="56" t="s">
        <v>648</v>
      </c>
      <c r="AQ108" s="56"/>
      <c r="AR108" s="56" t="s">
        <v>1918</v>
      </c>
      <c r="AS108" s="56" t="s">
        <v>449</v>
      </c>
      <c r="AT108" s="56"/>
      <c r="AU108" s="56"/>
      <c r="AV108" s="56"/>
      <c r="AW108" s="56"/>
      <c r="AX108" s="56"/>
      <c r="AY108" s="56" t="s">
        <v>449</v>
      </c>
      <c r="AZ108" s="56"/>
      <c r="BA108" s="56"/>
      <c r="BB108" s="323">
        <f>VLOOKUP($F108,'[2]1ª Parcela FAED Manutencao 2026'!$E$7:$K$1036,5,0)</f>
        <v>312</v>
      </c>
      <c r="BC108" s="324">
        <f>VLOOKUP($F108,'[2]1ª Parcela FAED Manutencao 2026'!$E$7:$K$1036,7,0)</f>
        <v>12822.69</v>
      </c>
      <c r="BD108" s="335">
        <f t="shared" si="22"/>
        <v>-30</v>
      </c>
      <c r="BE108" s="330">
        <f t="shared" si="23"/>
        <v>0</v>
      </c>
    </row>
    <row r="109" spans="1:57" s="87" customFormat="1" ht="28.5" customHeight="1">
      <c r="A109" s="68">
        <v>103</v>
      </c>
      <c r="B109" s="56" t="s">
        <v>1886</v>
      </c>
      <c r="C109" s="56">
        <v>5600</v>
      </c>
      <c r="D109" s="57">
        <v>4</v>
      </c>
      <c r="E109" s="163" t="s">
        <v>70</v>
      </c>
      <c r="F109" s="56">
        <v>1178125</v>
      </c>
      <c r="G109" s="56">
        <v>1105053</v>
      </c>
      <c r="H109" s="61">
        <v>29437164</v>
      </c>
      <c r="I109" s="84" t="str">
        <f>VLOOKUP($F109,'[3]Sistema Escolar'!$C$3:$E$5000,3,0)</f>
        <v>COLEGIO ESTADUAL DO CAMPO CAMINHO DO SABER</v>
      </c>
      <c r="J109" s="193" t="s">
        <v>1912</v>
      </c>
      <c r="K109" s="56">
        <v>0</v>
      </c>
      <c r="L109" s="56">
        <v>0</v>
      </c>
      <c r="M109" s="56">
        <v>0</v>
      </c>
      <c r="N109" s="56">
        <v>0</v>
      </c>
      <c r="O109" s="56">
        <v>107</v>
      </c>
      <c r="P109" s="56">
        <v>243</v>
      </c>
      <c r="Q109" s="56">
        <v>0</v>
      </c>
      <c r="R109" s="56">
        <v>0</v>
      </c>
      <c r="S109" s="56">
        <v>53</v>
      </c>
      <c r="T109" s="56">
        <v>8</v>
      </c>
      <c r="U109" s="56">
        <v>0</v>
      </c>
      <c r="V109" s="56">
        <v>0</v>
      </c>
      <c r="W109" s="56">
        <v>0</v>
      </c>
      <c r="X109" s="56">
        <v>15</v>
      </c>
      <c r="Y109" s="56">
        <f t="shared" si="12"/>
        <v>0</v>
      </c>
      <c r="Z109" s="56">
        <f t="shared" si="12"/>
        <v>0</v>
      </c>
      <c r="AA109" s="68">
        <f t="shared" si="13"/>
        <v>160</v>
      </c>
      <c r="AB109" s="68">
        <f t="shared" si="13"/>
        <v>251</v>
      </c>
      <c r="AC109" s="68">
        <f t="shared" si="18"/>
        <v>160</v>
      </c>
      <c r="AD109" s="68">
        <f t="shared" si="19"/>
        <v>266</v>
      </c>
      <c r="AE109" s="68">
        <f>VLOOKUP(F109,[1]quantitativo_estudantes_turmas_!$D$6:$H$1043,5,0)</f>
        <v>13</v>
      </c>
      <c r="AF109" s="318">
        <f t="shared" si="14"/>
        <v>0.94360902255639101</v>
      </c>
      <c r="AG109" s="248">
        <f t="shared" si="15"/>
        <v>25645.38</v>
      </c>
      <c r="AH109" s="194">
        <f t="shared" si="20"/>
        <v>25645.38</v>
      </c>
      <c r="AI109" s="70">
        <v>0</v>
      </c>
      <c r="AJ109" s="70">
        <f t="shared" si="16"/>
        <v>51290.76</v>
      </c>
      <c r="AK109" s="195">
        <v>8000</v>
      </c>
      <c r="AL109" s="337">
        <f t="shared" si="17"/>
        <v>12822.69</v>
      </c>
      <c r="AM109" s="56" t="str">
        <f>VLOOKUP(F109,'Plan atualizada aptas e desativ'!$C$4:$I$1457,7,0)</f>
        <v>APTA</v>
      </c>
      <c r="AN109" s="196">
        <f t="shared" si="21"/>
        <v>4822.6900000000005</v>
      </c>
      <c r="AO109" s="56" t="s">
        <v>649</v>
      </c>
      <c r="AP109" s="56" t="s">
        <v>650</v>
      </c>
      <c r="AQ109" s="56"/>
      <c r="AR109" s="56" t="s">
        <v>449</v>
      </c>
      <c r="AS109" s="56" t="s">
        <v>449</v>
      </c>
      <c r="AT109" s="56"/>
      <c r="AU109" s="56"/>
      <c r="AV109" s="56"/>
      <c r="AW109" s="56"/>
      <c r="AX109" s="56"/>
      <c r="AY109" s="56" t="s">
        <v>449</v>
      </c>
      <c r="AZ109" s="56"/>
      <c r="BA109" s="56"/>
      <c r="BB109" s="323">
        <f>VLOOKUP($F109,'[2]1ª Parcela FAED Manutencao 2026'!$E$7:$K$1036,5,0)</f>
        <v>160</v>
      </c>
      <c r="BC109" s="324">
        <f>VLOOKUP($F109,'[2]1ª Parcela FAED Manutencao 2026'!$E$7:$K$1036,7,0)</f>
        <v>10258.15</v>
      </c>
      <c r="BD109" s="336">
        <f t="shared" si="22"/>
        <v>106</v>
      </c>
      <c r="BE109" s="331">
        <f t="shared" si="23"/>
        <v>2564.5400000000009</v>
      </c>
    </row>
    <row r="110" spans="1:57" s="87" customFormat="1" ht="28.5" customHeight="1">
      <c r="A110" s="68">
        <v>104</v>
      </c>
      <c r="B110" s="56" t="s">
        <v>1886</v>
      </c>
      <c r="C110" s="56">
        <v>5600</v>
      </c>
      <c r="D110" s="57">
        <v>4</v>
      </c>
      <c r="E110" s="163" t="s">
        <v>70</v>
      </c>
      <c r="F110" s="56">
        <v>1178245</v>
      </c>
      <c r="G110" s="56">
        <v>1101961</v>
      </c>
      <c r="H110" s="61">
        <v>29115604</v>
      </c>
      <c r="I110" s="84" t="str">
        <f>VLOOKUP($F110,'[3]Sistema Escolar'!$C$3:$E$5000,3,0)</f>
        <v>COLEGIO ESTADUAL OSMILTON BATISTA SOUZA</v>
      </c>
      <c r="J110" s="193" t="s">
        <v>1912</v>
      </c>
      <c r="K110" s="56">
        <v>0</v>
      </c>
      <c r="L110" s="56">
        <v>0</v>
      </c>
      <c r="M110" s="56">
        <v>0</v>
      </c>
      <c r="N110" s="56">
        <v>0</v>
      </c>
      <c r="O110" s="56">
        <v>209</v>
      </c>
      <c r="P110" s="56">
        <v>130</v>
      </c>
      <c r="Q110" s="56">
        <v>0</v>
      </c>
      <c r="R110" s="56">
        <v>0</v>
      </c>
      <c r="S110" s="56">
        <v>78</v>
      </c>
      <c r="T110" s="56">
        <v>0</v>
      </c>
      <c r="U110" s="56">
        <v>0</v>
      </c>
      <c r="V110" s="56">
        <v>0</v>
      </c>
      <c r="W110" s="56">
        <v>0</v>
      </c>
      <c r="X110" s="56">
        <v>0</v>
      </c>
      <c r="Y110" s="56">
        <f t="shared" si="12"/>
        <v>0</v>
      </c>
      <c r="Z110" s="56">
        <f t="shared" si="12"/>
        <v>0</v>
      </c>
      <c r="AA110" s="68">
        <f t="shared" si="13"/>
        <v>287</v>
      </c>
      <c r="AB110" s="68">
        <f t="shared" si="13"/>
        <v>130</v>
      </c>
      <c r="AC110" s="68">
        <f t="shared" si="18"/>
        <v>287</v>
      </c>
      <c r="AD110" s="68">
        <f t="shared" si="19"/>
        <v>130</v>
      </c>
      <c r="AE110" s="68">
        <f>VLOOKUP(F110,[1]quantitativo_estudantes_turmas_!$D$6:$H$1043,5,0)</f>
        <v>4</v>
      </c>
      <c r="AF110" s="318">
        <f t="shared" si="14"/>
        <v>1</v>
      </c>
      <c r="AG110" s="248">
        <f t="shared" si="15"/>
        <v>20516.3</v>
      </c>
      <c r="AH110" s="194">
        <f t="shared" si="20"/>
        <v>20516.3</v>
      </c>
      <c r="AI110" s="70">
        <v>0</v>
      </c>
      <c r="AJ110" s="70">
        <f t="shared" si="16"/>
        <v>41032.6</v>
      </c>
      <c r="AK110" s="195">
        <v>10000</v>
      </c>
      <c r="AL110" s="337">
        <f t="shared" si="17"/>
        <v>10258.15</v>
      </c>
      <c r="AM110" s="56" t="str">
        <f>VLOOKUP(F110,'Plan atualizada aptas e desativ'!$C$4:$I$1457,7,0)</f>
        <v>INADIMPLENTE</v>
      </c>
      <c r="AN110" s="196">
        <f t="shared" si="21"/>
        <v>258.14999999999964</v>
      </c>
      <c r="AO110" s="56" t="s">
        <v>644</v>
      </c>
      <c r="AP110" s="56" t="s">
        <v>651</v>
      </c>
      <c r="AQ110" s="56"/>
      <c r="AR110" s="56" t="s">
        <v>449</v>
      </c>
      <c r="AS110" s="56" t="s">
        <v>449</v>
      </c>
      <c r="AT110" s="56"/>
      <c r="AU110" s="56"/>
      <c r="AV110" s="56"/>
      <c r="AW110" s="56"/>
      <c r="AX110" s="56"/>
      <c r="AY110" s="56" t="s">
        <v>449</v>
      </c>
      <c r="AZ110" s="56"/>
      <c r="BA110" s="56"/>
      <c r="BB110" s="323">
        <f>VLOOKUP($F110,'[2]1ª Parcela FAED Manutencao 2026'!$E$7:$K$1036,5,0)</f>
        <v>287</v>
      </c>
      <c r="BC110" s="324">
        <f>VLOOKUP($F110,'[2]1ª Parcela FAED Manutencao 2026'!$E$7:$K$1036,7,0)</f>
        <v>12822.69</v>
      </c>
      <c r="BD110" s="335">
        <f t="shared" si="22"/>
        <v>-157</v>
      </c>
      <c r="BE110" s="328">
        <f t="shared" si="23"/>
        <v>-2564.5400000000009</v>
      </c>
    </row>
    <row r="111" spans="1:57" s="178" customFormat="1" ht="28.5" customHeight="1">
      <c r="A111" s="68">
        <v>105</v>
      </c>
      <c r="B111" s="56" t="s">
        <v>1886</v>
      </c>
      <c r="C111" s="56">
        <v>5600</v>
      </c>
      <c r="D111" s="57">
        <v>4</v>
      </c>
      <c r="E111" s="163" t="s">
        <v>70</v>
      </c>
      <c r="F111" s="56">
        <v>1176868</v>
      </c>
      <c r="G111" s="56">
        <v>1101962</v>
      </c>
      <c r="H111" s="61">
        <v>29116422</v>
      </c>
      <c r="I111" s="84" t="str">
        <f>VLOOKUP($F111,'[3]Sistema Escolar'!$C$3:$E$5000,3,0)</f>
        <v>COLEGIO ESTADUAL DE TEMPO INTEGRAL SENHOR DO BONFIM</v>
      </c>
      <c r="J111" s="193" t="s">
        <v>1978</v>
      </c>
      <c r="K111" s="56">
        <v>0</v>
      </c>
      <c r="L111" s="56">
        <v>0</v>
      </c>
      <c r="M111" s="56">
        <v>0</v>
      </c>
      <c r="N111" s="56">
        <v>0</v>
      </c>
      <c r="O111" s="56">
        <v>728</v>
      </c>
      <c r="P111" s="56">
        <v>448</v>
      </c>
      <c r="Q111" s="56">
        <v>120</v>
      </c>
      <c r="R111" s="56">
        <v>424</v>
      </c>
      <c r="S111" s="56">
        <v>160</v>
      </c>
      <c r="T111" s="56">
        <v>172</v>
      </c>
      <c r="U111" s="56">
        <v>0</v>
      </c>
      <c r="V111" s="56">
        <v>0</v>
      </c>
      <c r="W111" s="56">
        <v>0</v>
      </c>
      <c r="X111" s="56">
        <v>0</v>
      </c>
      <c r="Y111" s="56">
        <f t="shared" si="12"/>
        <v>0</v>
      </c>
      <c r="Z111" s="56">
        <f t="shared" si="12"/>
        <v>0</v>
      </c>
      <c r="AA111" s="68">
        <f t="shared" si="13"/>
        <v>1008</v>
      </c>
      <c r="AB111" s="68">
        <f t="shared" si="13"/>
        <v>1044</v>
      </c>
      <c r="AC111" s="68">
        <f t="shared" si="18"/>
        <v>1008</v>
      </c>
      <c r="AD111" s="68">
        <f t="shared" si="19"/>
        <v>1044</v>
      </c>
      <c r="AE111" s="68">
        <f>VLOOKUP(F111,[1]quantitativo_estudantes_turmas_!$D$6:$H$1043,5,0)</f>
        <v>29</v>
      </c>
      <c r="AF111" s="318">
        <f t="shared" si="14"/>
        <v>1</v>
      </c>
      <c r="AG111" s="248">
        <f t="shared" si="15"/>
        <v>47919.3</v>
      </c>
      <c r="AH111" s="194">
        <f t="shared" si="20"/>
        <v>47919.3</v>
      </c>
      <c r="AI111" s="70">
        <v>0</v>
      </c>
      <c r="AJ111" s="70">
        <f t="shared" si="16"/>
        <v>95838.6</v>
      </c>
      <c r="AK111" s="195">
        <v>20000</v>
      </c>
      <c r="AL111" s="337">
        <f t="shared" si="17"/>
        <v>23959.65</v>
      </c>
      <c r="AM111" s="56" t="str">
        <f>VLOOKUP(F111,'Plan atualizada aptas e desativ'!$C$4:$I$1457,7,0)</f>
        <v>INADIMPLENTE</v>
      </c>
      <c r="AN111" s="196">
        <f t="shared" si="21"/>
        <v>3959.6500000000015</v>
      </c>
      <c r="AO111" s="56" t="s">
        <v>644</v>
      </c>
      <c r="AP111" s="56" t="s">
        <v>652</v>
      </c>
      <c r="AQ111" s="56"/>
      <c r="AR111" s="56" t="s">
        <v>1918</v>
      </c>
      <c r="AS111" s="56" t="s">
        <v>449</v>
      </c>
      <c r="AT111" s="56"/>
      <c r="AU111" s="56"/>
      <c r="AV111" s="56"/>
      <c r="AW111" s="56"/>
      <c r="AX111" s="56"/>
      <c r="AY111" s="56" t="s">
        <v>449</v>
      </c>
      <c r="AZ111" s="56"/>
      <c r="BA111" s="56"/>
      <c r="BB111" s="323">
        <f>VLOOKUP($F111,'[2]1ª Parcela FAED Manutencao 2026'!$E$7:$K$1036,5,0)</f>
        <v>1008</v>
      </c>
      <c r="BC111" s="324">
        <f>VLOOKUP($F111,'[2]1ª Parcela FAED Manutencao 2026'!$E$7:$K$1036,7,0)</f>
        <v>23959.65</v>
      </c>
      <c r="BD111" s="336">
        <f t="shared" si="22"/>
        <v>36</v>
      </c>
      <c r="BE111" s="330">
        <f t="shared" si="23"/>
        <v>0</v>
      </c>
    </row>
    <row r="112" spans="1:57" s="87" customFormat="1" ht="28.5" customHeight="1">
      <c r="A112" s="68">
        <v>106</v>
      </c>
      <c r="B112" s="56" t="s">
        <v>1886</v>
      </c>
      <c r="C112" s="56">
        <v>5600</v>
      </c>
      <c r="D112" s="57">
        <v>4</v>
      </c>
      <c r="E112" s="163" t="s">
        <v>71</v>
      </c>
      <c r="F112" s="56">
        <v>1115660</v>
      </c>
      <c r="G112" s="56">
        <v>1101973</v>
      </c>
      <c r="H112" s="61">
        <v>29138442</v>
      </c>
      <c r="I112" s="84" t="str">
        <f>VLOOKUP($F112,'[3]Sistema Escolar'!$C$3:$E$5000,3,0)</f>
        <v>COLEGIO ESTADUAL DO CAMPO DE BANDIACU</v>
      </c>
      <c r="J112" s="193" t="s">
        <v>1978</v>
      </c>
      <c r="K112" s="56">
        <v>58</v>
      </c>
      <c r="L112" s="56">
        <v>0</v>
      </c>
      <c r="M112" s="56">
        <v>0</v>
      </c>
      <c r="N112" s="56">
        <v>0</v>
      </c>
      <c r="O112" s="56">
        <v>107</v>
      </c>
      <c r="P112" s="56">
        <v>16</v>
      </c>
      <c r="Q112" s="56">
        <v>30</v>
      </c>
      <c r="R112" s="56">
        <v>104</v>
      </c>
      <c r="S112" s="56">
        <v>0</v>
      </c>
      <c r="T112" s="56">
        <v>0</v>
      </c>
      <c r="U112" s="56">
        <v>0</v>
      </c>
      <c r="V112" s="56">
        <v>0</v>
      </c>
      <c r="W112" s="56">
        <v>0</v>
      </c>
      <c r="X112" s="56">
        <v>10</v>
      </c>
      <c r="Y112" s="56">
        <f t="shared" si="12"/>
        <v>58</v>
      </c>
      <c r="Z112" s="56">
        <f t="shared" si="12"/>
        <v>0</v>
      </c>
      <c r="AA112" s="68">
        <f t="shared" si="13"/>
        <v>137</v>
      </c>
      <c r="AB112" s="68">
        <f t="shared" si="13"/>
        <v>120</v>
      </c>
      <c r="AC112" s="68">
        <f t="shared" si="18"/>
        <v>195</v>
      </c>
      <c r="AD112" s="68">
        <f t="shared" si="19"/>
        <v>130</v>
      </c>
      <c r="AE112" s="68">
        <f>VLOOKUP(F112,[1]quantitativo_estudantes_turmas_!$D$6:$H$1043,5,0)</f>
        <v>7</v>
      </c>
      <c r="AF112" s="318">
        <f t="shared" si="14"/>
        <v>0.92307692307692313</v>
      </c>
      <c r="AG112" s="248">
        <f t="shared" si="15"/>
        <v>20516.3</v>
      </c>
      <c r="AH112" s="194">
        <f t="shared" si="20"/>
        <v>20516.3</v>
      </c>
      <c r="AI112" s="70">
        <v>0</v>
      </c>
      <c r="AJ112" s="70">
        <f t="shared" si="16"/>
        <v>41032.6</v>
      </c>
      <c r="AK112" s="195">
        <v>8000</v>
      </c>
      <c r="AL112" s="337">
        <f t="shared" si="17"/>
        <v>10258.15</v>
      </c>
      <c r="AM112" s="56" t="str">
        <f>VLOOKUP(F112,'Plan atualizada aptas e desativ'!$C$4:$I$1457,7,0)</f>
        <v>APTA</v>
      </c>
      <c r="AN112" s="196">
        <f t="shared" si="21"/>
        <v>2258.1499999999996</v>
      </c>
      <c r="AO112" s="56" t="s">
        <v>653</v>
      </c>
      <c r="AP112" s="56" t="s">
        <v>654</v>
      </c>
      <c r="AQ112" s="56"/>
      <c r="AR112" s="56" t="s">
        <v>1918</v>
      </c>
      <c r="AS112" s="56" t="s">
        <v>449</v>
      </c>
      <c r="AT112" s="56"/>
      <c r="AU112" s="56"/>
      <c r="AV112" s="56"/>
      <c r="AW112" s="56"/>
      <c r="AX112" s="56"/>
      <c r="AY112" s="56" t="s">
        <v>449</v>
      </c>
      <c r="AZ112" s="56"/>
      <c r="BA112" s="56"/>
      <c r="BB112" s="323">
        <f>VLOOKUP($F112,'[2]1ª Parcela FAED Manutencao 2026'!$E$7:$K$1036,5,0)</f>
        <v>195</v>
      </c>
      <c r="BC112" s="324">
        <f>VLOOKUP($F112,'[2]1ª Parcela FAED Manutencao 2026'!$E$7:$K$1036,7,0)</f>
        <v>10258.15</v>
      </c>
      <c r="BD112" s="335">
        <f t="shared" si="22"/>
        <v>-65</v>
      </c>
      <c r="BE112" s="330">
        <f t="shared" si="23"/>
        <v>0</v>
      </c>
    </row>
    <row r="113" spans="1:57" s="87" customFormat="1" ht="28.5" customHeight="1">
      <c r="A113" s="68">
        <v>107</v>
      </c>
      <c r="B113" s="56" t="s">
        <v>1886</v>
      </c>
      <c r="C113" s="56">
        <v>5600</v>
      </c>
      <c r="D113" s="57">
        <v>4</v>
      </c>
      <c r="E113" s="163" t="s">
        <v>71</v>
      </c>
      <c r="F113" s="56">
        <v>1115679</v>
      </c>
      <c r="G113" s="56">
        <v>1101974</v>
      </c>
      <c r="H113" s="61">
        <v>29139155</v>
      </c>
      <c r="I113" s="84" t="str">
        <f>VLOOKUP($F113,'[3]Sistema Escolar'!$C$3:$E$5000,3,0)</f>
        <v>COLEGIO ESTADUAL DO CAMPO DUQUE DE CAXIAS</v>
      </c>
      <c r="J113" s="193" t="s">
        <v>1913</v>
      </c>
      <c r="K113" s="56">
        <v>43</v>
      </c>
      <c r="L113" s="56">
        <v>0</v>
      </c>
      <c r="M113" s="56">
        <v>0</v>
      </c>
      <c r="N113" s="56">
        <v>0</v>
      </c>
      <c r="O113" s="56">
        <v>121</v>
      </c>
      <c r="P113" s="56">
        <v>46</v>
      </c>
      <c r="Q113" s="56">
        <v>0</v>
      </c>
      <c r="R113" s="56">
        <v>88</v>
      </c>
      <c r="S113" s="56">
        <v>72</v>
      </c>
      <c r="T113" s="56">
        <v>45</v>
      </c>
      <c r="U113" s="56">
        <v>0</v>
      </c>
      <c r="V113" s="56">
        <v>0</v>
      </c>
      <c r="W113" s="56">
        <v>0</v>
      </c>
      <c r="X113" s="56">
        <v>0</v>
      </c>
      <c r="Y113" s="56">
        <f t="shared" si="12"/>
        <v>43</v>
      </c>
      <c r="Z113" s="56">
        <f t="shared" si="12"/>
        <v>0</v>
      </c>
      <c r="AA113" s="68">
        <f t="shared" si="13"/>
        <v>193</v>
      </c>
      <c r="AB113" s="68">
        <f t="shared" si="13"/>
        <v>179</v>
      </c>
      <c r="AC113" s="68">
        <f t="shared" si="18"/>
        <v>236</v>
      </c>
      <c r="AD113" s="68">
        <f t="shared" si="19"/>
        <v>179</v>
      </c>
      <c r="AE113" s="68">
        <f>VLOOKUP(F113,[1]quantitativo_estudantes_turmas_!$D$6:$H$1043,5,0)</f>
        <v>8</v>
      </c>
      <c r="AF113" s="318">
        <f t="shared" si="14"/>
        <v>1</v>
      </c>
      <c r="AG113" s="248">
        <f t="shared" si="15"/>
        <v>20516.3</v>
      </c>
      <c r="AH113" s="194">
        <f t="shared" si="20"/>
        <v>20516.3</v>
      </c>
      <c r="AI113" s="70">
        <v>0</v>
      </c>
      <c r="AJ113" s="70">
        <f t="shared" si="16"/>
        <v>41032.6</v>
      </c>
      <c r="AK113" s="195">
        <v>8000</v>
      </c>
      <c r="AL113" s="337">
        <f t="shared" si="17"/>
        <v>10258.15</v>
      </c>
      <c r="AM113" s="56" t="str">
        <f>VLOOKUP(F113,'Plan atualizada aptas e desativ'!$C$4:$I$1457,7,0)</f>
        <v>APTA</v>
      </c>
      <c r="AN113" s="196">
        <f t="shared" si="21"/>
        <v>2258.1499999999996</v>
      </c>
      <c r="AO113" s="56" t="s">
        <v>653</v>
      </c>
      <c r="AP113" s="56" t="s">
        <v>656</v>
      </c>
      <c r="AQ113" s="56"/>
      <c r="AR113" s="56" t="s">
        <v>1918</v>
      </c>
      <c r="AS113" s="56" t="s">
        <v>449</v>
      </c>
      <c r="AT113" s="56"/>
      <c r="AU113" s="56"/>
      <c r="AV113" s="56"/>
      <c r="AW113" s="56"/>
      <c r="AX113" s="56"/>
      <c r="AY113" s="56" t="s">
        <v>449</v>
      </c>
      <c r="AZ113" s="56"/>
      <c r="BA113" s="56"/>
      <c r="BB113" s="323">
        <f>VLOOKUP($F113,'[2]1ª Parcela FAED Manutencao 2026'!$E$7:$K$1036,5,0)</f>
        <v>236</v>
      </c>
      <c r="BC113" s="324">
        <f>VLOOKUP($F113,'[2]1ª Parcela FAED Manutencao 2026'!$E$7:$K$1036,7,0)</f>
        <v>10258.15</v>
      </c>
      <c r="BD113" s="335">
        <f t="shared" si="22"/>
        <v>-57</v>
      </c>
      <c r="BE113" s="330">
        <f t="shared" si="23"/>
        <v>0</v>
      </c>
    </row>
    <row r="114" spans="1:57" s="87" customFormat="1" ht="28.5" customHeight="1">
      <c r="A114" s="68">
        <v>108</v>
      </c>
      <c r="B114" s="56" t="s">
        <v>1886</v>
      </c>
      <c r="C114" s="56">
        <v>5600</v>
      </c>
      <c r="D114" s="57">
        <v>4</v>
      </c>
      <c r="E114" s="163" t="s">
        <v>71</v>
      </c>
      <c r="F114" s="56">
        <v>1115903</v>
      </c>
      <c r="G114" s="56">
        <v>1101990</v>
      </c>
      <c r="H114" s="61">
        <v>29137900</v>
      </c>
      <c r="I114" s="84" t="str">
        <f>VLOOKUP($F114,'[3]Sistema Escolar'!$C$3:$E$5000,3,0)</f>
        <v>COLEGIO ESTADUAL DO CAMPO RIO BRANCO</v>
      </c>
      <c r="J114" s="193" t="s">
        <v>1913</v>
      </c>
      <c r="K114" s="56">
        <v>25</v>
      </c>
      <c r="L114" s="56">
        <v>0</v>
      </c>
      <c r="M114" s="56">
        <v>0</v>
      </c>
      <c r="N114" s="56">
        <v>0</v>
      </c>
      <c r="O114" s="56">
        <v>115</v>
      </c>
      <c r="P114" s="56">
        <v>136</v>
      </c>
      <c r="Q114" s="56">
        <v>36</v>
      </c>
      <c r="R114" s="56">
        <v>0</v>
      </c>
      <c r="S114" s="56">
        <v>79</v>
      </c>
      <c r="T114" s="56">
        <v>26</v>
      </c>
      <c r="U114" s="56">
        <v>0</v>
      </c>
      <c r="V114" s="56">
        <v>0</v>
      </c>
      <c r="W114" s="56">
        <v>0</v>
      </c>
      <c r="X114" s="56">
        <v>0</v>
      </c>
      <c r="Y114" s="56">
        <f t="shared" si="12"/>
        <v>25</v>
      </c>
      <c r="Z114" s="56">
        <f t="shared" si="12"/>
        <v>0</v>
      </c>
      <c r="AA114" s="68">
        <f t="shared" si="13"/>
        <v>230</v>
      </c>
      <c r="AB114" s="68">
        <f t="shared" si="13"/>
        <v>162</v>
      </c>
      <c r="AC114" s="68">
        <f t="shared" si="18"/>
        <v>255</v>
      </c>
      <c r="AD114" s="68">
        <f t="shared" si="19"/>
        <v>162</v>
      </c>
      <c r="AE114" s="68">
        <f>VLOOKUP(F114,[1]quantitativo_estudantes_turmas_!$D$6:$H$1043,5,0)</f>
        <v>8</v>
      </c>
      <c r="AF114" s="318">
        <f t="shared" si="14"/>
        <v>1</v>
      </c>
      <c r="AG114" s="248">
        <f t="shared" si="15"/>
        <v>20516.3</v>
      </c>
      <c r="AH114" s="194">
        <f t="shared" si="20"/>
        <v>20516.3</v>
      </c>
      <c r="AI114" s="70">
        <v>0</v>
      </c>
      <c r="AJ114" s="70">
        <f t="shared" si="16"/>
        <v>41032.6</v>
      </c>
      <c r="AK114" s="195">
        <v>10000</v>
      </c>
      <c r="AL114" s="337">
        <f t="shared" si="17"/>
        <v>10258.15</v>
      </c>
      <c r="AM114" s="56" t="str">
        <f>VLOOKUP(F114,'Plan atualizada aptas e desativ'!$C$4:$I$1457,7,0)</f>
        <v>APTA</v>
      </c>
      <c r="AN114" s="196">
        <f t="shared" si="21"/>
        <v>258.14999999999964</v>
      </c>
      <c r="AO114" s="56" t="s">
        <v>653</v>
      </c>
      <c r="AP114" s="56" t="s">
        <v>660</v>
      </c>
      <c r="AQ114" s="56"/>
      <c r="AR114" s="56" t="s">
        <v>449</v>
      </c>
      <c r="AS114" s="56" t="s">
        <v>449</v>
      </c>
      <c r="AT114" s="56"/>
      <c r="AU114" s="56"/>
      <c r="AV114" s="56"/>
      <c r="AW114" s="56"/>
      <c r="AX114" s="56"/>
      <c r="AY114" s="56" t="s">
        <v>449</v>
      </c>
      <c r="AZ114" s="56"/>
      <c r="BA114" s="56"/>
      <c r="BB114" s="323">
        <f>VLOOKUP($F114,'[2]1ª Parcela FAED Manutencao 2026'!$E$7:$K$1036,5,0)</f>
        <v>255</v>
      </c>
      <c r="BC114" s="324">
        <f>VLOOKUP($F114,'[2]1ª Parcela FAED Manutencao 2026'!$E$7:$K$1036,7,0)</f>
        <v>12822.69</v>
      </c>
      <c r="BD114" s="335">
        <f t="shared" si="22"/>
        <v>-93</v>
      </c>
      <c r="BE114" s="328">
        <f t="shared" si="23"/>
        <v>-2564.5400000000009</v>
      </c>
    </row>
    <row r="115" spans="1:57" s="87" customFormat="1" ht="28.5" customHeight="1">
      <c r="A115" s="68">
        <v>109</v>
      </c>
      <c r="B115" s="56" t="s">
        <v>1886</v>
      </c>
      <c r="C115" s="56">
        <v>5600</v>
      </c>
      <c r="D115" s="57">
        <v>4</v>
      </c>
      <c r="E115" s="163" t="s">
        <v>71</v>
      </c>
      <c r="F115" s="56">
        <v>1115717</v>
      </c>
      <c r="G115" s="56">
        <v>1101978</v>
      </c>
      <c r="H115" s="61">
        <v>29137870</v>
      </c>
      <c r="I115" s="84" t="str">
        <f>VLOOKUP($F115,'[3]Sistema Escolar'!$C$3:$E$5000,3,0)</f>
        <v>COLEGIO ESTADUAL DO CAMPO HAMILTON RIOS DE ARAUJO</v>
      </c>
      <c r="J115" s="193" t="s">
        <v>1912</v>
      </c>
      <c r="K115" s="56">
        <v>35</v>
      </c>
      <c r="L115" s="56">
        <v>0</v>
      </c>
      <c r="M115" s="56">
        <v>0</v>
      </c>
      <c r="N115" s="56">
        <v>0</v>
      </c>
      <c r="O115" s="56">
        <v>84</v>
      </c>
      <c r="P115" s="56">
        <v>33</v>
      </c>
      <c r="Q115" s="56">
        <v>41</v>
      </c>
      <c r="R115" s="56">
        <v>68</v>
      </c>
      <c r="S115" s="56">
        <v>73</v>
      </c>
      <c r="T115" s="56">
        <v>39</v>
      </c>
      <c r="U115" s="56">
        <v>0</v>
      </c>
      <c r="V115" s="56">
        <v>0</v>
      </c>
      <c r="W115" s="56">
        <v>0</v>
      </c>
      <c r="X115" s="56">
        <v>0</v>
      </c>
      <c r="Y115" s="56">
        <f t="shared" si="12"/>
        <v>35</v>
      </c>
      <c r="Z115" s="56">
        <f t="shared" si="12"/>
        <v>0</v>
      </c>
      <c r="AA115" s="68">
        <f t="shared" si="13"/>
        <v>198</v>
      </c>
      <c r="AB115" s="68">
        <f t="shared" si="13"/>
        <v>140</v>
      </c>
      <c r="AC115" s="68">
        <f t="shared" si="18"/>
        <v>233</v>
      </c>
      <c r="AD115" s="68">
        <f t="shared" si="19"/>
        <v>140</v>
      </c>
      <c r="AE115" s="68">
        <f>VLOOKUP(F115,[1]quantitativo_estudantes_turmas_!$D$6:$H$1043,5,0)</f>
        <v>6</v>
      </c>
      <c r="AF115" s="318">
        <f t="shared" si="14"/>
        <v>1</v>
      </c>
      <c r="AG115" s="248">
        <f t="shared" si="15"/>
        <v>20516.3</v>
      </c>
      <c r="AH115" s="194">
        <f t="shared" si="20"/>
        <v>20516.3</v>
      </c>
      <c r="AI115" s="70">
        <v>0</v>
      </c>
      <c r="AJ115" s="70">
        <f t="shared" si="16"/>
        <v>41032.6</v>
      </c>
      <c r="AK115" s="195">
        <v>8000</v>
      </c>
      <c r="AL115" s="337">
        <f t="shared" si="17"/>
        <v>10258.15</v>
      </c>
      <c r="AM115" s="56" t="str">
        <f>VLOOKUP(F115,'Plan atualizada aptas e desativ'!$C$4:$I$1457,7,0)</f>
        <v>APTA</v>
      </c>
      <c r="AN115" s="196">
        <f t="shared" si="21"/>
        <v>2258.1499999999996</v>
      </c>
      <c r="AO115" s="56" t="s">
        <v>653</v>
      </c>
      <c r="AP115" s="56" t="s">
        <v>657</v>
      </c>
      <c r="AQ115" s="56"/>
      <c r="AR115" s="56" t="s">
        <v>1918</v>
      </c>
      <c r="AS115" s="56" t="s">
        <v>449</v>
      </c>
      <c r="AT115" s="56"/>
      <c r="AU115" s="56"/>
      <c r="AV115" s="56"/>
      <c r="AW115" s="56"/>
      <c r="AX115" s="56"/>
      <c r="AY115" s="56" t="s">
        <v>449</v>
      </c>
      <c r="AZ115" s="56"/>
      <c r="BA115" s="56"/>
      <c r="BB115" s="323">
        <f>VLOOKUP($F115,'[2]1ª Parcela FAED Manutencao 2026'!$E$7:$K$1036,5,0)</f>
        <v>233</v>
      </c>
      <c r="BC115" s="324">
        <f>VLOOKUP($F115,'[2]1ª Parcela FAED Manutencao 2026'!$E$7:$K$1036,7,0)</f>
        <v>10258.15</v>
      </c>
      <c r="BD115" s="335">
        <f t="shared" si="22"/>
        <v>-93</v>
      </c>
      <c r="BE115" s="330">
        <f t="shared" si="23"/>
        <v>0</v>
      </c>
    </row>
    <row r="116" spans="1:57" s="178" customFormat="1" ht="28.5" customHeight="1">
      <c r="A116" s="68">
        <v>110</v>
      </c>
      <c r="B116" s="56" t="s">
        <v>1886</v>
      </c>
      <c r="C116" s="56">
        <v>5600</v>
      </c>
      <c r="D116" s="57">
        <v>4</v>
      </c>
      <c r="E116" s="163" t="s">
        <v>71</v>
      </c>
      <c r="F116" s="56">
        <v>1115806</v>
      </c>
      <c r="G116" s="56">
        <v>1101983</v>
      </c>
      <c r="H116" s="61">
        <v>29139325</v>
      </c>
      <c r="I116" s="84" t="str">
        <f>VLOOKUP($F116,'[3]Sistema Escolar'!$C$3:$E$5000,3,0)</f>
        <v>COLEGIO ESTADUAL JOSE FERREIRA DE OLIVEIRA</v>
      </c>
      <c r="J116" s="193" t="s">
        <v>1912</v>
      </c>
      <c r="K116" s="56">
        <v>105</v>
      </c>
      <c r="L116" s="56">
        <v>0</v>
      </c>
      <c r="M116" s="56">
        <v>0</v>
      </c>
      <c r="N116" s="56">
        <v>0</v>
      </c>
      <c r="O116" s="56">
        <v>292</v>
      </c>
      <c r="P116" s="56">
        <v>199</v>
      </c>
      <c r="Q116" s="56">
        <v>0</v>
      </c>
      <c r="R116" s="56">
        <v>80</v>
      </c>
      <c r="S116" s="56">
        <v>113</v>
      </c>
      <c r="T116" s="56">
        <v>122</v>
      </c>
      <c r="U116" s="56">
        <v>0</v>
      </c>
      <c r="V116" s="56">
        <v>0</v>
      </c>
      <c r="W116" s="56">
        <v>0</v>
      </c>
      <c r="X116" s="56">
        <v>9</v>
      </c>
      <c r="Y116" s="56">
        <f t="shared" si="12"/>
        <v>105</v>
      </c>
      <c r="Z116" s="56">
        <f t="shared" si="12"/>
        <v>0</v>
      </c>
      <c r="AA116" s="68">
        <f t="shared" si="13"/>
        <v>405</v>
      </c>
      <c r="AB116" s="68">
        <f t="shared" si="13"/>
        <v>401</v>
      </c>
      <c r="AC116" s="68">
        <f t="shared" si="18"/>
        <v>510</v>
      </c>
      <c r="AD116" s="68">
        <f t="shared" si="19"/>
        <v>410</v>
      </c>
      <c r="AE116" s="68">
        <f>VLOOKUP(F116,[1]quantitativo_estudantes_turmas_!$D$6:$H$1043,5,0)</f>
        <v>15</v>
      </c>
      <c r="AF116" s="318">
        <f t="shared" si="14"/>
        <v>0.97804878048780486</v>
      </c>
      <c r="AG116" s="248">
        <f t="shared" si="15"/>
        <v>25645.38</v>
      </c>
      <c r="AH116" s="194">
        <f t="shared" si="20"/>
        <v>25645.38</v>
      </c>
      <c r="AI116" s="70">
        <v>0</v>
      </c>
      <c r="AJ116" s="70">
        <f t="shared" si="16"/>
        <v>51290.76</v>
      </c>
      <c r="AK116" s="195">
        <v>12000</v>
      </c>
      <c r="AL116" s="337">
        <f t="shared" si="17"/>
        <v>12822.69</v>
      </c>
      <c r="AM116" s="56" t="str">
        <f>VLOOKUP(F116,'Plan atualizada aptas e desativ'!$C$4:$I$1457,7,0)</f>
        <v>APTA</v>
      </c>
      <c r="AN116" s="196">
        <f t="shared" si="21"/>
        <v>822.69000000000051</v>
      </c>
      <c r="AO116" s="56" t="s">
        <v>653</v>
      </c>
      <c r="AP116" s="56" t="s">
        <v>658</v>
      </c>
      <c r="AQ116" s="56"/>
      <c r="AR116" s="56" t="s">
        <v>1918</v>
      </c>
      <c r="AS116" s="56" t="s">
        <v>449</v>
      </c>
      <c r="AT116" s="56"/>
      <c r="AU116" s="56"/>
      <c r="AV116" s="56"/>
      <c r="AW116" s="56"/>
      <c r="AX116" s="56"/>
      <c r="AY116" s="56" t="s">
        <v>449</v>
      </c>
      <c r="AZ116" s="56"/>
      <c r="BA116" s="56"/>
      <c r="BB116" s="323">
        <f>VLOOKUP($F116,'[2]1ª Parcela FAED Manutencao 2026'!$E$7:$K$1036,5,0)</f>
        <v>510</v>
      </c>
      <c r="BC116" s="324">
        <f>VLOOKUP($F116,'[2]1ª Parcela FAED Manutencao 2026'!$E$7:$K$1036,7,0)</f>
        <v>15387.23</v>
      </c>
      <c r="BD116" s="335">
        <f t="shared" si="22"/>
        <v>-100</v>
      </c>
      <c r="BE116" s="328">
        <f t="shared" si="23"/>
        <v>-2564.5399999999991</v>
      </c>
    </row>
    <row r="117" spans="1:57" s="87" customFormat="1" ht="28.5" customHeight="1">
      <c r="A117" s="68">
        <v>111</v>
      </c>
      <c r="B117" s="56" t="s">
        <v>1886</v>
      </c>
      <c r="C117" s="56">
        <v>5600</v>
      </c>
      <c r="D117" s="57">
        <v>4</v>
      </c>
      <c r="E117" s="163" t="s">
        <v>71</v>
      </c>
      <c r="F117" s="56">
        <v>1178073</v>
      </c>
      <c r="G117" s="56">
        <v>1104526</v>
      </c>
      <c r="H117" s="61">
        <v>29432200</v>
      </c>
      <c r="I117" s="84" t="str">
        <f>VLOOKUP($F117,'[3]Sistema Escolar'!$C$3:$E$5000,3,0)</f>
        <v>COLEGIO EST DE TEMPO INTEGRAL PROF OLGARINA PITANGUEIRA PINHEIRO</v>
      </c>
      <c r="J117" s="193" t="s">
        <v>1978</v>
      </c>
      <c r="K117" s="56">
        <v>0</v>
      </c>
      <c r="L117" s="56">
        <v>0</v>
      </c>
      <c r="M117" s="56">
        <v>0</v>
      </c>
      <c r="N117" s="56">
        <v>0</v>
      </c>
      <c r="O117" s="56">
        <v>425</v>
      </c>
      <c r="P117" s="56">
        <v>598</v>
      </c>
      <c r="Q117" s="56">
        <v>0</v>
      </c>
      <c r="R117" s="56">
        <v>0</v>
      </c>
      <c r="S117" s="56">
        <v>63</v>
      </c>
      <c r="T117" s="56">
        <v>23</v>
      </c>
      <c r="U117" s="56">
        <v>0</v>
      </c>
      <c r="V117" s="56">
        <v>0</v>
      </c>
      <c r="W117" s="56">
        <v>0</v>
      </c>
      <c r="X117" s="56">
        <v>0</v>
      </c>
      <c r="Y117" s="56">
        <f t="shared" si="12"/>
        <v>0</v>
      </c>
      <c r="Z117" s="56">
        <f t="shared" si="12"/>
        <v>0</v>
      </c>
      <c r="AA117" s="68">
        <f t="shared" si="13"/>
        <v>488</v>
      </c>
      <c r="AB117" s="68">
        <f t="shared" si="13"/>
        <v>621</v>
      </c>
      <c r="AC117" s="68">
        <f t="shared" si="18"/>
        <v>488</v>
      </c>
      <c r="AD117" s="68">
        <f t="shared" si="19"/>
        <v>621</v>
      </c>
      <c r="AE117" s="68">
        <f>VLOOKUP(F117,[1]quantitativo_estudantes_turmas_!$D$6:$H$1043,5,0)</f>
        <v>25</v>
      </c>
      <c r="AF117" s="318">
        <f t="shared" si="14"/>
        <v>1</v>
      </c>
      <c r="AG117" s="248">
        <f t="shared" si="15"/>
        <v>30774.46</v>
      </c>
      <c r="AH117" s="194">
        <f t="shared" si="20"/>
        <v>30774.46</v>
      </c>
      <c r="AI117" s="70">
        <v>0</v>
      </c>
      <c r="AJ117" s="70">
        <f t="shared" si="16"/>
        <v>61548.92</v>
      </c>
      <c r="AK117" s="195">
        <v>10000</v>
      </c>
      <c r="AL117" s="337">
        <f t="shared" si="17"/>
        <v>15387.23</v>
      </c>
      <c r="AM117" s="56" t="str">
        <f>VLOOKUP(F117,'Plan atualizada aptas e desativ'!$C$4:$I$1457,7,0)</f>
        <v>APTA</v>
      </c>
      <c r="AN117" s="196">
        <f t="shared" si="21"/>
        <v>5387.23</v>
      </c>
      <c r="AO117" s="56" t="s">
        <v>653</v>
      </c>
      <c r="AP117" s="56" t="s">
        <v>659</v>
      </c>
      <c r="AQ117" s="56"/>
      <c r="AR117" s="56" t="s">
        <v>449</v>
      </c>
      <c r="AS117" s="56" t="s">
        <v>449</v>
      </c>
      <c r="AT117" s="56"/>
      <c r="AU117" s="56"/>
      <c r="AV117" s="56"/>
      <c r="AW117" s="56"/>
      <c r="AX117" s="56"/>
      <c r="AY117" s="56" t="s">
        <v>449</v>
      </c>
      <c r="AZ117" s="56"/>
      <c r="BA117" s="56"/>
      <c r="BB117" s="323">
        <f>VLOOKUP($F117,'[2]1ª Parcela FAED Manutencao 2026'!$E$7:$K$1036,5,0)</f>
        <v>488</v>
      </c>
      <c r="BC117" s="324">
        <f>VLOOKUP($F117,'[2]1ª Parcela FAED Manutencao 2026'!$E$7:$K$1036,7,0)</f>
        <v>12822.69</v>
      </c>
      <c r="BD117" s="336">
        <f t="shared" si="22"/>
        <v>133</v>
      </c>
      <c r="BE117" s="331">
        <f t="shared" si="23"/>
        <v>2564.5399999999991</v>
      </c>
    </row>
    <row r="118" spans="1:57" s="178" customFormat="1" ht="28.5" customHeight="1">
      <c r="A118" s="68">
        <v>112</v>
      </c>
      <c r="B118" s="56" t="s">
        <v>1886</v>
      </c>
      <c r="C118" s="56">
        <v>5600</v>
      </c>
      <c r="D118" s="57">
        <v>4</v>
      </c>
      <c r="E118" s="163" t="s">
        <v>71</v>
      </c>
      <c r="F118" s="56">
        <v>1115865</v>
      </c>
      <c r="G118" s="56">
        <v>1101985</v>
      </c>
      <c r="H118" s="61">
        <v>29137853</v>
      </c>
      <c r="I118" s="84" t="str">
        <f>VLOOKUP($F118,'[3]Sistema Escolar'!$C$3:$E$5000,3,0)</f>
        <v>COLEGIO POLIVALENTE DE CONCEICAO DO COITE</v>
      </c>
      <c r="J118" s="193" t="s">
        <v>1978</v>
      </c>
      <c r="K118" s="56">
        <v>299</v>
      </c>
      <c r="L118" s="56">
        <v>0</v>
      </c>
      <c r="M118" s="56">
        <v>0</v>
      </c>
      <c r="N118" s="56">
        <v>0</v>
      </c>
      <c r="O118" s="56">
        <v>746</v>
      </c>
      <c r="P118" s="56">
        <v>256</v>
      </c>
      <c r="Q118" s="56">
        <v>78</v>
      </c>
      <c r="R118" s="56">
        <v>539</v>
      </c>
      <c r="S118" s="56">
        <v>257</v>
      </c>
      <c r="T118" s="56">
        <v>227</v>
      </c>
      <c r="U118" s="56">
        <v>0</v>
      </c>
      <c r="V118" s="56">
        <v>0</v>
      </c>
      <c r="W118" s="56">
        <v>0</v>
      </c>
      <c r="X118" s="56">
        <v>0</v>
      </c>
      <c r="Y118" s="56">
        <f t="shared" si="12"/>
        <v>299</v>
      </c>
      <c r="Z118" s="56">
        <f t="shared" si="12"/>
        <v>0</v>
      </c>
      <c r="AA118" s="68">
        <f t="shared" si="13"/>
        <v>1081</v>
      </c>
      <c r="AB118" s="68">
        <f t="shared" si="13"/>
        <v>1022</v>
      </c>
      <c r="AC118" s="68">
        <f t="shared" si="18"/>
        <v>1380</v>
      </c>
      <c r="AD118" s="68">
        <f t="shared" si="19"/>
        <v>1022</v>
      </c>
      <c r="AE118" s="68">
        <f>VLOOKUP(F118,[1]quantitativo_estudantes_turmas_!$D$6:$H$1043,5,0)</f>
        <v>28</v>
      </c>
      <c r="AF118" s="318">
        <f t="shared" si="14"/>
        <v>1</v>
      </c>
      <c r="AG118" s="248">
        <f t="shared" si="15"/>
        <v>47919.3</v>
      </c>
      <c r="AH118" s="194">
        <f t="shared" si="20"/>
        <v>47919.3</v>
      </c>
      <c r="AI118" s="70">
        <v>0</v>
      </c>
      <c r="AJ118" s="70">
        <f t="shared" si="16"/>
        <v>95838.6</v>
      </c>
      <c r="AK118" s="195">
        <v>20000</v>
      </c>
      <c r="AL118" s="337">
        <f t="shared" si="17"/>
        <v>23959.65</v>
      </c>
      <c r="AM118" s="56" t="str">
        <f>VLOOKUP(F118,'Plan atualizada aptas e desativ'!$C$4:$I$1457,7,0)</f>
        <v>APTA</v>
      </c>
      <c r="AN118" s="196">
        <f t="shared" si="21"/>
        <v>3959.6500000000015</v>
      </c>
      <c r="AO118" s="56" t="s">
        <v>653</v>
      </c>
      <c r="AP118" s="56" t="s">
        <v>661</v>
      </c>
      <c r="AQ118" s="56"/>
      <c r="AR118" s="56" t="s">
        <v>1918</v>
      </c>
      <c r="AS118" s="56" t="s">
        <v>449</v>
      </c>
      <c r="AT118" s="56"/>
      <c r="AU118" s="56"/>
      <c r="AV118" s="56"/>
      <c r="AW118" s="56"/>
      <c r="AX118" s="56"/>
      <c r="AY118" s="56" t="s">
        <v>449</v>
      </c>
      <c r="AZ118" s="56"/>
      <c r="BA118" s="56"/>
      <c r="BB118" s="323">
        <f>VLOOKUP($F118,'[2]1ª Parcela FAED Manutencao 2026'!$E$7:$K$1036,5,0)</f>
        <v>1380</v>
      </c>
      <c r="BC118" s="324">
        <f>VLOOKUP($F118,'[2]1ª Parcela FAED Manutencao 2026'!$E$7:$K$1036,7,0)</f>
        <v>23959.65</v>
      </c>
      <c r="BD118" s="335">
        <f t="shared" si="22"/>
        <v>-358</v>
      </c>
      <c r="BE118" s="330">
        <f t="shared" si="23"/>
        <v>0</v>
      </c>
    </row>
    <row r="119" spans="1:57" s="87" customFormat="1" ht="28.5" customHeight="1">
      <c r="A119" s="68">
        <v>113</v>
      </c>
      <c r="B119" s="56" t="s">
        <v>1886</v>
      </c>
      <c r="C119" s="56">
        <v>5600</v>
      </c>
      <c r="D119" s="57">
        <v>4</v>
      </c>
      <c r="E119" s="163" t="s">
        <v>72</v>
      </c>
      <c r="F119" s="56">
        <v>1177070</v>
      </c>
      <c r="G119" s="56">
        <v>1100851</v>
      </c>
      <c r="H119" s="61">
        <v>29410975</v>
      </c>
      <c r="I119" s="84" t="str">
        <f>VLOOKUP($F119,'[3]Sistema Escolar'!$C$3:$E$5000,3,0)</f>
        <v>COLEGIO ESTADUAL DE TEMPO INTEGRAL ARISTIDES CEDRAZ DE OLIVEIRA</v>
      </c>
      <c r="J119" s="193" t="s">
        <v>1978</v>
      </c>
      <c r="K119" s="56">
        <v>0</v>
      </c>
      <c r="L119" s="56">
        <v>0</v>
      </c>
      <c r="M119" s="56">
        <v>0</v>
      </c>
      <c r="N119" s="56">
        <v>0</v>
      </c>
      <c r="O119" s="56">
        <v>278</v>
      </c>
      <c r="P119" s="56">
        <v>62</v>
      </c>
      <c r="Q119" s="56">
        <v>144</v>
      </c>
      <c r="R119" s="56">
        <v>204</v>
      </c>
      <c r="S119" s="56">
        <v>32</v>
      </c>
      <c r="T119" s="56">
        <v>34</v>
      </c>
      <c r="U119" s="56">
        <v>0</v>
      </c>
      <c r="V119" s="56">
        <v>0</v>
      </c>
      <c r="W119" s="56">
        <v>0</v>
      </c>
      <c r="X119" s="56">
        <v>0</v>
      </c>
      <c r="Y119" s="56">
        <f t="shared" si="12"/>
        <v>0</v>
      </c>
      <c r="Z119" s="56">
        <f t="shared" si="12"/>
        <v>0</v>
      </c>
      <c r="AA119" s="68">
        <f t="shared" si="13"/>
        <v>454</v>
      </c>
      <c r="AB119" s="68">
        <f t="shared" si="13"/>
        <v>300</v>
      </c>
      <c r="AC119" s="68">
        <f t="shared" si="18"/>
        <v>454</v>
      </c>
      <c r="AD119" s="68">
        <f t="shared" si="19"/>
        <v>300</v>
      </c>
      <c r="AE119" s="68">
        <f>VLOOKUP(F119,[1]quantitativo_estudantes_turmas_!$D$6:$H$1043,5,0)</f>
        <v>11</v>
      </c>
      <c r="AF119" s="318">
        <f t="shared" si="14"/>
        <v>1</v>
      </c>
      <c r="AG119" s="248">
        <f t="shared" si="15"/>
        <v>25645.38</v>
      </c>
      <c r="AH119" s="194">
        <f t="shared" si="20"/>
        <v>25645.38</v>
      </c>
      <c r="AI119" s="70">
        <v>0</v>
      </c>
      <c r="AJ119" s="70">
        <f t="shared" si="16"/>
        <v>51290.76</v>
      </c>
      <c r="AK119" s="195">
        <v>10000</v>
      </c>
      <c r="AL119" s="337">
        <f t="shared" si="17"/>
        <v>12822.69</v>
      </c>
      <c r="AM119" s="56" t="str">
        <f>VLOOKUP(F119,'Plan atualizada aptas e desativ'!$C$4:$I$1457,7,0)</f>
        <v>APTA</v>
      </c>
      <c r="AN119" s="196">
        <f t="shared" si="21"/>
        <v>2822.6900000000005</v>
      </c>
      <c r="AO119" s="56" t="s">
        <v>647</v>
      </c>
      <c r="AP119" s="56" t="s">
        <v>662</v>
      </c>
      <c r="AQ119" s="56"/>
      <c r="AR119" s="56" t="s">
        <v>1918</v>
      </c>
      <c r="AS119" s="56" t="s">
        <v>449</v>
      </c>
      <c r="AT119" s="56"/>
      <c r="AU119" s="56"/>
      <c r="AV119" s="56"/>
      <c r="AW119" s="56"/>
      <c r="AX119" s="56"/>
      <c r="AY119" s="56" t="s">
        <v>449</v>
      </c>
      <c r="AZ119" s="56"/>
      <c r="BA119" s="56"/>
      <c r="BB119" s="323">
        <f>VLOOKUP($F119,'[2]1ª Parcela FAED Manutencao 2026'!$E$7:$K$1036,5,0)</f>
        <v>454</v>
      </c>
      <c r="BC119" s="324">
        <f>VLOOKUP($F119,'[2]1ª Parcela FAED Manutencao 2026'!$E$7:$K$1036,7,0)</f>
        <v>12822.69</v>
      </c>
      <c r="BD119" s="335">
        <f t="shared" si="22"/>
        <v>-154</v>
      </c>
      <c r="BE119" s="330">
        <f t="shared" si="23"/>
        <v>0</v>
      </c>
    </row>
    <row r="120" spans="1:57" s="178" customFormat="1" ht="28.5" customHeight="1">
      <c r="A120" s="68">
        <v>114</v>
      </c>
      <c r="B120" s="56" t="s">
        <v>1886</v>
      </c>
      <c r="C120" s="56">
        <v>5600</v>
      </c>
      <c r="D120" s="57">
        <v>4</v>
      </c>
      <c r="E120" s="163" t="s">
        <v>73</v>
      </c>
      <c r="F120" s="56">
        <v>1178099</v>
      </c>
      <c r="G120" s="56">
        <v>1104566</v>
      </c>
      <c r="H120" s="61">
        <v>29431573</v>
      </c>
      <c r="I120" s="84" t="str">
        <f>VLOOKUP($F120,'[3]Sistema Escolar'!$C$3:$E$5000,3,0)</f>
        <v>COLEGIO ESTADUAL DE TEMPO INTEGRAL ARY SILVA</v>
      </c>
      <c r="J120" s="193" t="s">
        <v>1978</v>
      </c>
      <c r="K120" s="56">
        <v>0</v>
      </c>
      <c r="L120" s="56">
        <v>0</v>
      </c>
      <c r="M120" s="56">
        <v>0</v>
      </c>
      <c r="N120" s="56">
        <v>0</v>
      </c>
      <c r="O120" s="56">
        <v>463</v>
      </c>
      <c r="P120" s="56">
        <v>662</v>
      </c>
      <c r="Q120" s="56">
        <v>561</v>
      </c>
      <c r="R120" s="56">
        <v>557</v>
      </c>
      <c r="S120" s="56">
        <v>206</v>
      </c>
      <c r="T120" s="56">
        <v>137</v>
      </c>
      <c r="U120" s="56">
        <v>0</v>
      </c>
      <c r="V120" s="56">
        <v>0</v>
      </c>
      <c r="W120" s="56">
        <v>0</v>
      </c>
      <c r="X120" s="56">
        <v>21</v>
      </c>
      <c r="Y120" s="56">
        <f t="shared" si="12"/>
        <v>0</v>
      </c>
      <c r="Z120" s="56">
        <f t="shared" si="12"/>
        <v>0</v>
      </c>
      <c r="AA120" s="68">
        <f t="shared" si="13"/>
        <v>1230</v>
      </c>
      <c r="AB120" s="68">
        <f t="shared" si="13"/>
        <v>1356</v>
      </c>
      <c r="AC120" s="68">
        <f t="shared" si="18"/>
        <v>1230</v>
      </c>
      <c r="AD120" s="68">
        <f t="shared" si="19"/>
        <v>1377</v>
      </c>
      <c r="AE120" s="68">
        <f>VLOOKUP(F120,[1]quantitativo_estudantes_turmas_!$D$6:$H$1043,5,0)</f>
        <v>58</v>
      </c>
      <c r="AF120" s="318">
        <f t="shared" si="14"/>
        <v>0.98474945533769065</v>
      </c>
      <c r="AG120" s="248">
        <f t="shared" si="15"/>
        <v>47919.3</v>
      </c>
      <c r="AH120" s="194">
        <f t="shared" si="20"/>
        <v>47919.3</v>
      </c>
      <c r="AI120" s="70">
        <v>0</v>
      </c>
      <c r="AJ120" s="70">
        <f t="shared" si="16"/>
        <v>95838.6</v>
      </c>
      <c r="AK120" s="195">
        <v>20000</v>
      </c>
      <c r="AL120" s="337">
        <f t="shared" si="17"/>
        <v>23959.65</v>
      </c>
      <c r="AM120" s="56" t="str">
        <f>VLOOKUP(F120,'Plan atualizada aptas e desativ'!$C$4:$I$1457,7,0)</f>
        <v>APTA</v>
      </c>
      <c r="AN120" s="196">
        <f t="shared" si="21"/>
        <v>3959.6500000000015</v>
      </c>
      <c r="AO120" s="56" t="s">
        <v>649</v>
      </c>
      <c r="AP120" s="56" t="s">
        <v>663</v>
      </c>
      <c r="AQ120" s="56"/>
      <c r="AR120" s="56" t="s">
        <v>1918</v>
      </c>
      <c r="AS120" s="56" t="s">
        <v>449</v>
      </c>
      <c r="AT120" s="56"/>
      <c r="AU120" s="56"/>
      <c r="AV120" s="56"/>
      <c r="AW120" s="56"/>
      <c r="AX120" s="56"/>
      <c r="AY120" s="56" t="s">
        <v>449</v>
      </c>
      <c r="AZ120" s="56"/>
      <c r="BA120" s="56"/>
      <c r="BB120" s="323">
        <f>VLOOKUP($F120,'[2]1ª Parcela FAED Manutencao 2026'!$E$7:$K$1036,5,0)</f>
        <v>1230</v>
      </c>
      <c r="BC120" s="324">
        <f>VLOOKUP($F120,'[2]1ª Parcela FAED Manutencao 2026'!$E$7:$K$1036,7,0)</f>
        <v>23959.65</v>
      </c>
      <c r="BD120" s="336">
        <f t="shared" si="22"/>
        <v>147</v>
      </c>
      <c r="BE120" s="330">
        <f t="shared" si="23"/>
        <v>0</v>
      </c>
    </row>
    <row r="121" spans="1:57" s="87" customFormat="1" ht="28.5" customHeight="1">
      <c r="A121" s="68">
        <v>115</v>
      </c>
      <c r="B121" s="56" t="s">
        <v>1886</v>
      </c>
      <c r="C121" s="56">
        <v>5600</v>
      </c>
      <c r="D121" s="57">
        <v>4</v>
      </c>
      <c r="E121" s="163" t="s">
        <v>73</v>
      </c>
      <c r="F121" s="56">
        <v>1178273</v>
      </c>
      <c r="G121" s="56">
        <v>1105513</v>
      </c>
      <c r="H121" s="61">
        <v>29447763</v>
      </c>
      <c r="I121" s="84" t="str">
        <f>VLOOKUP($F121,'[3]Sistema Escolar'!$C$3:$E$5000,3,0)</f>
        <v>COLEGIO ESTADUAL DO CAMPO DE TEMPO INTEGRAL JOAO FRANCISCO DA SILVA</v>
      </c>
      <c r="J121" s="193" t="s">
        <v>1978</v>
      </c>
      <c r="K121" s="56">
        <v>0</v>
      </c>
      <c r="L121" s="56">
        <v>0</v>
      </c>
      <c r="M121" s="56">
        <v>0</v>
      </c>
      <c r="N121" s="56">
        <v>0</v>
      </c>
      <c r="O121" s="56">
        <v>173</v>
      </c>
      <c r="P121" s="56">
        <v>95</v>
      </c>
      <c r="Q121" s="56">
        <v>61</v>
      </c>
      <c r="R121" s="56">
        <v>124</v>
      </c>
      <c r="S121" s="56">
        <v>30</v>
      </c>
      <c r="T121" s="56">
        <v>31</v>
      </c>
      <c r="U121" s="56">
        <v>0</v>
      </c>
      <c r="V121" s="56">
        <v>0</v>
      </c>
      <c r="W121" s="56">
        <v>0</v>
      </c>
      <c r="X121" s="56">
        <v>0</v>
      </c>
      <c r="Y121" s="56">
        <f t="shared" si="12"/>
        <v>0</v>
      </c>
      <c r="Z121" s="56">
        <f t="shared" si="12"/>
        <v>0</v>
      </c>
      <c r="AA121" s="68">
        <f t="shared" si="13"/>
        <v>264</v>
      </c>
      <c r="AB121" s="68">
        <f t="shared" si="13"/>
        <v>250</v>
      </c>
      <c r="AC121" s="68">
        <f t="shared" si="18"/>
        <v>264</v>
      </c>
      <c r="AD121" s="68">
        <f t="shared" si="19"/>
        <v>250</v>
      </c>
      <c r="AE121" s="68">
        <f>VLOOKUP(F121,[1]quantitativo_estudantes_turmas_!$D$6:$H$1043,5,0)</f>
        <v>14</v>
      </c>
      <c r="AF121" s="318">
        <f t="shared" si="14"/>
        <v>1</v>
      </c>
      <c r="AG121" s="248">
        <f t="shared" si="15"/>
        <v>20516.3</v>
      </c>
      <c r="AH121" s="194">
        <f t="shared" si="20"/>
        <v>20516.3</v>
      </c>
      <c r="AI121" s="70">
        <v>0</v>
      </c>
      <c r="AJ121" s="70">
        <f t="shared" si="16"/>
        <v>41032.6</v>
      </c>
      <c r="AK121" s="195">
        <v>10000</v>
      </c>
      <c r="AL121" s="337">
        <f t="shared" si="17"/>
        <v>10258.15</v>
      </c>
      <c r="AM121" s="56" t="str">
        <f>VLOOKUP(F121,'Plan atualizada aptas e desativ'!$C$4:$I$1457,7,0)</f>
        <v>APTA</v>
      </c>
      <c r="AN121" s="196">
        <f t="shared" si="21"/>
        <v>258.14999999999964</v>
      </c>
      <c r="AO121" s="56" t="s">
        <v>649</v>
      </c>
      <c r="AP121" s="56" t="s">
        <v>664</v>
      </c>
      <c r="AQ121" s="56"/>
      <c r="AR121" s="56" t="s">
        <v>1918</v>
      </c>
      <c r="AS121" s="56" t="s">
        <v>449</v>
      </c>
      <c r="AT121" s="56"/>
      <c r="AU121" s="56"/>
      <c r="AV121" s="56"/>
      <c r="AW121" s="56"/>
      <c r="AX121" s="56"/>
      <c r="AY121" s="56" t="s">
        <v>449</v>
      </c>
      <c r="AZ121" s="56"/>
      <c r="BA121" s="56"/>
      <c r="BB121" s="323">
        <f>VLOOKUP($F121,'[2]1ª Parcela FAED Manutencao 2026'!$E$7:$K$1036,5,0)</f>
        <v>264</v>
      </c>
      <c r="BC121" s="324">
        <f>VLOOKUP($F121,'[2]1ª Parcela FAED Manutencao 2026'!$E$7:$K$1036,7,0)</f>
        <v>12822.69</v>
      </c>
      <c r="BD121" s="335">
        <f t="shared" si="22"/>
        <v>-14</v>
      </c>
      <c r="BE121" s="328">
        <f t="shared" si="23"/>
        <v>-2564.5400000000009</v>
      </c>
    </row>
    <row r="122" spans="1:57" s="87" customFormat="1" ht="28.5" customHeight="1">
      <c r="A122" s="68">
        <v>116</v>
      </c>
      <c r="B122" s="56" t="s">
        <v>1886</v>
      </c>
      <c r="C122" s="56">
        <v>5600</v>
      </c>
      <c r="D122" s="57">
        <v>4</v>
      </c>
      <c r="E122" s="163" t="s">
        <v>74</v>
      </c>
      <c r="F122" s="56">
        <v>1116691</v>
      </c>
      <c r="G122" s="56">
        <v>1102117</v>
      </c>
      <c r="H122" s="61">
        <v>29146631</v>
      </c>
      <c r="I122" s="84" t="str">
        <f>VLOOKUP($F122,'[3]Sistema Escolar'!$C$3:$E$5000,3,0)</f>
        <v>COLEGIO ESTADUAL DO CAMPO SACO DO CORREIO</v>
      </c>
      <c r="J122" s="193" t="s">
        <v>1979</v>
      </c>
      <c r="K122" s="56">
        <v>0</v>
      </c>
      <c r="L122" s="56">
        <v>0</v>
      </c>
      <c r="M122" s="56">
        <v>0</v>
      </c>
      <c r="N122" s="56">
        <v>0</v>
      </c>
      <c r="O122" s="56">
        <v>114</v>
      </c>
      <c r="P122" s="56">
        <v>54</v>
      </c>
      <c r="Q122" s="56">
        <v>0</v>
      </c>
      <c r="R122" s="56">
        <v>45</v>
      </c>
      <c r="S122" s="56">
        <v>0</v>
      </c>
      <c r="T122" s="56">
        <v>0</v>
      </c>
      <c r="U122" s="56">
        <v>0</v>
      </c>
      <c r="V122" s="56">
        <v>0</v>
      </c>
      <c r="W122" s="56">
        <v>0</v>
      </c>
      <c r="X122" s="56">
        <v>0</v>
      </c>
      <c r="Y122" s="56">
        <f t="shared" si="12"/>
        <v>0</v>
      </c>
      <c r="Z122" s="56">
        <f t="shared" si="12"/>
        <v>0</v>
      </c>
      <c r="AA122" s="68">
        <f t="shared" si="13"/>
        <v>114</v>
      </c>
      <c r="AB122" s="68">
        <f t="shared" si="13"/>
        <v>99</v>
      </c>
      <c r="AC122" s="68">
        <f t="shared" si="18"/>
        <v>114</v>
      </c>
      <c r="AD122" s="68">
        <f t="shared" si="19"/>
        <v>99</v>
      </c>
      <c r="AE122" s="68">
        <f>VLOOKUP(F122,[1]quantitativo_estudantes_turmas_!$D$6:$H$1043,5,0)</f>
        <v>7</v>
      </c>
      <c r="AF122" s="318">
        <f t="shared" si="14"/>
        <v>1</v>
      </c>
      <c r="AG122" s="248">
        <f t="shared" si="15"/>
        <v>15387.23</v>
      </c>
      <c r="AH122" s="194">
        <f t="shared" si="20"/>
        <v>15387.23</v>
      </c>
      <c r="AI122" s="70">
        <v>0</v>
      </c>
      <c r="AJ122" s="70">
        <f t="shared" si="16"/>
        <v>30774.46</v>
      </c>
      <c r="AK122" s="195">
        <v>6000</v>
      </c>
      <c r="AL122" s="337">
        <f t="shared" si="17"/>
        <v>7693.6149999999998</v>
      </c>
      <c r="AM122" s="56" t="str">
        <f>VLOOKUP(F122,'Plan atualizada aptas e desativ'!$C$4:$I$1457,7,0)</f>
        <v>APTA</v>
      </c>
      <c r="AN122" s="196">
        <f t="shared" si="21"/>
        <v>1693.6149999999998</v>
      </c>
      <c r="AO122" s="56" t="s">
        <v>644</v>
      </c>
      <c r="AP122" s="56" t="s">
        <v>666</v>
      </c>
      <c r="AQ122" s="56"/>
      <c r="AR122" s="56" t="s">
        <v>1918</v>
      </c>
      <c r="AS122" s="56" t="s">
        <v>449</v>
      </c>
      <c r="AT122" s="56"/>
      <c r="AU122" s="56"/>
      <c r="AV122" s="56"/>
      <c r="AW122" s="56"/>
      <c r="AX122" s="56"/>
      <c r="AY122" s="56" t="s">
        <v>449</v>
      </c>
      <c r="AZ122" s="56"/>
      <c r="BA122" s="56"/>
      <c r="BB122" s="323">
        <f>VLOOKUP($F122,'[2]1ª Parcela FAED Manutencao 2026'!$E$7:$K$1036,5,0)</f>
        <v>114</v>
      </c>
      <c r="BC122" s="324">
        <f>VLOOKUP($F122,'[2]1ª Parcela FAED Manutencao 2026'!$E$7:$K$1036,7,0)</f>
        <v>7693.6149999999998</v>
      </c>
      <c r="BD122" s="335">
        <f t="shared" si="22"/>
        <v>-15</v>
      </c>
      <c r="BE122" s="330">
        <f t="shared" si="23"/>
        <v>0</v>
      </c>
    </row>
    <row r="123" spans="1:57" s="87" customFormat="1" ht="28.5" customHeight="1">
      <c r="A123" s="68">
        <v>117</v>
      </c>
      <c r="B123" s="56" t="s">
        <v>1886</v>
      </c>
      <c r="C123" s="56">
        <v>5600</v>
      </c>
      <c r="D123" s="57">
        <v>4</v>
      </c>
      <c r="E123" s="163" t="s">
        <v>74</v>
      </c>
      <c r="F123" s="56">
        <v>1178222</v>
      </c>
      <c r="G123" s="56">
        <v>1105473</v>
      </c>
      <c r="H123" s="61">
        <v>29443296</v>
      </c>
      <c r="I123" s="84" t="str">
        <f>VLOOKUP($F123,'[3]Sistema Escolar'!$C$3:$E$5000,3,0)</f>
        <v>COLEGIO ESTADUAL DOUTOR JAIRO AZZI</v>
      </c>
      <c r="J123" s="193" t="s">
        <v>1978</v>
      </c>
      <c r="K123" s="56">
        <v>0</v>
      </c>
      <c r="L123" s="56">
        <v>0</v>
      </c>
      <c r="M123" s="56">
        <v>0</v>
      </c>
      <c r="N123" s="56">
        <v>0</v>
      </c>
      <c r="O123" s="56">
        <v>133</v>
      </c>
      <c r="P123" s="56">
        <v>29</v>
      </c>
      <c r="Q123" s="56">
        <v>60</v>
      </c>
      <c r="R123" s="56">
        <v>138</v>
      </c>
      <c r="S123" s="56">
        <v>31</v>
      </c>
      <c r="T123" s="56">
        <v>20</v>
      </c>
      <c r="U123" s="56">
        <v>0</v>
      </c>
      <c r="V123" s="56">
        <v>0</v>
      </c>
      <c r="W123" s="56">
        <v>0</v>
      </c>
      <c r="X123" s="56">
        <v>0</v>
      </c>
      <c r="Y123" s="56">
        <f t="shared" si="12"/>
        <v>0</v>
      </c>
      <c r="Z123" s="56">
        <f t="shared" si="12"/>
        <v>0</v>
      </c>
      <c r="AA123" s="68">
        <f t="shared" si="13"/>
        <v>224</v>
      </c>
      <c r="AB123" s="68">
        <f t="shared" si="13"/>
        <v>187</v>
      </c>
      <c r="AC123" s="68">
        <f t="shared" si="18"/>
        <v>224</v>
      </c>
      <c r="AD123" s="68">
        <f t="shared" si="19"/>
        <v>187</v>
      </c>
      <c r="AE123" s="68">
        <f>VLOOKUP(F123,[1]quantitativo_estudantes_turmas_!$D$6:$H$1043,5,0)</f>
        <v>8</v>
      </c>
      <c r="AF123" s="318">
        <f t="shared" si="14"/>
        <v>1</v>
      </c>
      <c r="AG123" s="248">
        <f t="shared" si="15"/>
        <v>20516.3</v>
      </c>
      <c r="AH123" s="194">
        <f t="shared" si="20"/>
        <v>20516.3</v>
      </c>
      <c r="AI123" s="70">
        <v>0</v>
      </c>
      <c r="AJ123" s="70">
        <f t="shared" si="16"/>
        <v>41032.6</v>
      </c>
      <c r="AK123" s="195">
        <v>8000</v>
      </c>
      <c r="AL123" s="337">
        <f t="shared" si="17"/>
        <v>10258.15</v>
      </c>
      <c r="AM123" s="56" t="str">
        <f>VLOOKUP(F123,'Plan atualizada aptas e desativ'!$C$4:$I$1457,7,0)</f>
        <v>APTA</v>
      </c>
      <c r="AN123" s="196">
        <f t="shared" si="21"/>
        <v>2258.1499999999996</v>
      </c>
      <c r="AO123" s="56" t="s">
        <v>644</v>
      </c>
      <c r="AP123" s="56" t="s">
        <v>665</v>
      </c>
      <c r="AQ123" s="56"/>
      <c r="AR123" s="56" t="s">
        <v>1918</v>
      </c>
      <c r="AS123" s="56" t="s">
        <v>449</v>
      </c>
      <c r="AT123" s="56"/>
      <c r="AU123" s="56"/>
      <c r="AV123" s="56"/>
      <c r="AW123" s="56"/>
      <c r="AX123" s="56"/>
      <c r="AY123" s="56" t="s">
        <v>449</v>
      </c>
      <c r="AZ123" s="56"/>
      <c r="BA123" s="56"/>
      <c r="BB123" s="323">
        <f>VLOOKUP($F123,'[2]1ª Parcela FAED Manutencao 2026'!$E$7:$K$1036,5,0)</f>
        <v>224</v>
      </c>
      <c r="BC123" s="324">
        <f>VLOOKUP($F123,'[2]1ª Parcela FAED Manutencao 2026'!$E$7:$K$1036,7,0)</f>
        <v>10258.15</v>
      </c>
      <c r="BD123" s="335">
        <f t="shared" si="22"/>
        <v>-37</v>
      </c>
      <c r="BE123" s="330">
        <f t="shared" si="23"/>
        <v>0</v>
      </c>
    </row>
    <row r="124" spans="1:57" s="87" customFormat="1" ht="28.5" customHeight="1">
      <c r="A124" s="68">
        <v>118</v>
      </c>
      <c r="B124" s="56" t="s">
        <v>1886</v>
      </c>
      <c r="C124" s="56">
        <v>5600</v>
      </c>
      <c r="D124" s="57">
        <v>4</v>
      </c>
      <c r="E124" s="163" t="s">
        <v>75</v>
      </c>
      <c r="F124" s="56">
        <v>1179389</v>
      </c>
      <c r="G124" s="56">
        <v>9999999</v>
      </c>
      <c r="H124" s="61">
        <v>29464382</v>
      </c>
      <c r="I124" s="84" t="str">
        <f>VLOOKUP($F124,'[3]Sistema Escolar'!$C$3:$E$5000,3,0)</f>
        <v>COLEGIO ESTADUAL DO CAMPO DE PEDRA VERMELHA</v>
      </c>
      <c r="J124" s="193" t="s">
        <v>1913</v>
      </c>
      <c r="K124" s="56">
        <v>0</v>
      </c>
      <c r="L124" s="56">
        <v>0</v>
      </c>
      <c r="M124" s="56">
        <v>0</v>
      </c>
      <c r="N124" s="56">
        <v>0</v>
      </c>
      <c r="O124" s="56">
        <v>428</v>
      </c>
      <c r="P124" s="56">
        <v>452</v>
      </c>
      <c r="Q124" s="56">
        <v>0</v>
      </c>
      <c r="R124" s="56">
        <v>15</v>
      </c>
      <c r="S124" s="56">
        <v>39</v>
      </c>
      <c r="T124" s="56">
        <v>36</v>
      </c>
      <c r="U124" s="56">
        <v>0</v>
      </c>
      <c r="V124" s="56">
        <v>0</v>
      </c>
      <c r="W124" s="56">
        <v>0</v>
      </c>
      <c r="X124" s="56">
        <v>0</v>
      </c>
      <c r="Y124" s="56">
        <f t="shared" si="12"/>
        <v>0</v>
      </c>
      <c r="Z124" s="56">
        <f t="shared" si="12"/>
        <v>0</v>
      </c>
      <c r="AA124" s="68">
        <f t="shared" si="13"/>
        <v>467</v>
      </c>
      <c r="AB124" s="68">
        <f t="shared" si="13"/>
        <v>503</v>
      </c>
      <c r="AC124" s="68">
        <f t="shared" si="18"/>
        <v>467</v>
      </c>
      <c r="AD124" s="68">
        <f t="shared" si="19"/>
        <v>503</v>
      </c>
      <c r="AE124" s="68">
        <f>VLOOKUP(F124,[1]quantitativo_estudantes_turmas_!$D$6:$H$1043,5,0)</f>
        <v>16</v>
      </c>
      <c r="AF124" s="318">
        <f t="shared" si="14"/>
        <v>1</v>
      </c>
      <c r="AG124" s="248">
        <f t="shared" si="15"/>
        <v>30774.46</v>
      </c>
      <c r="AH124" s="194">
        <f t="shared" si="20"/>
        <v>30774.46</v>
      </c>
      <c r="AI124" s="70">
        <v>0</v>
      </c>
      <c r="AJ124" s="70">
        <f t="shared" si="16"/>
        <v>61548.92</v>
      </c>
      <c r="AK124" s="195">
        <v>10000</v>
      </c>
      <c r="AL124" s="337">
        <f t="shared" si="17"/>
        <v>15387.23</v>
      </c>
      <c r="AM124" s="56" t="str">
        <f>VLOOKUP(F124,'Plan atualizada aptas e desativ'!$C$4:$I$1457,7,0)</f>
        <v>INADIMPLENTE</v>
      </c>
      <c r="AN124" s="196">
        <f t="shared" si="21"/>
        <v>5387.23</v>
      </c>
      <c r="AO124" s="56" t="s">
        <v>667</v>
      </c>
      <c r="AP124" s="56" t="s">
        <v>668</v>
      </c>
      <c r="AQ124" s="56"/>
      <c r="AR124" s="56" t="s">
        <v>1918</v>
      </c>
      <c r="AS124" s="56" t="s">
        <v>449</v>
      </c>
      <c r="AT124" s="56"/>
      <c r="AU124" s="56"/>
      <c r="AV124" s="56"/>
      <c r="AW124" s="56"/>
      <c r="AX124" s="56"/>
      <c r="AY124" s="56" t="s">
        <v>449</v>
      </c>
      <c r="AZ124" s="56"/>
      <c r="BA124" s="56"/>
      <c r="BB124" s="323">
        <f>VLOOKUP($F124,'[2]1ª Parcela FAED Manutencao 2026'!$E$7:$K$1036,5,0)</f>
        <v>467</v>
      </c>
      <c r="BC124" s="324">
        <f>VLOOKUP($F124,'[2]1ª Parcela FAED Manutencao 2026'!$E$7:$K$1036,7,0)</f>
        <v>12822.69</v>
      </c>
      <c r="BD124" s="336">
        <f t="shared" si="22"/>
        <v>36</v>
      </c>
      <c r="BE124" s="331">
        <f t="shared" si="23"/>
        <v>2564.5399999999991</v>
      </c>
    </row>
    <row r="125" spans="1:57" s="178" customFormat="1" ht="28.5" customHeight="1">
      <c r="A125" s="68">
        <v>119</v>
      </c>
      <c r="B125" s="56" t="s">
        <v>1886</v>
      </c>
      <c r="C125" s="56">
        <v>5600</v>
      </c>
      <c r="D125" s="57">
        <v>4</v>
      </c>
      <c r="E125" s="163" t="s">
        <v>75</v>
      </c>
      <c r="F125" s="56">
        <v>1177073</v>
      </c>
      <c r="G125" s="56">
        <v>1102066</v>
      </c>
      <c r="H125" s="61">
        <v>29411947</v>
      </c>
      <c r="I125" s="84" t="str">
        <f>VLOOKUP($F125,'[3]Sistema Escolar'!$C$3:$E$5000,3,0)</f>
        <v>COLEGIO ESTADUAL DE TEMPO INTEGRAL SANTA CRUZ</v>
      </c>
      <c r="J125" s="193" t="s">
        <v>1978</v>
      </c>
      <c r="K125" s="56">
        <v>0</v>
      </c>
      <c r="L125" s="56">
        <v>0</v>
      </c>
      <c r="M125" s="56">
        <v>0</v>
      </c>
      <c r="N125" s="56">
        <v>0</v>
      </c>
      <c r="O125" s="56">
        <v>1271</v>
      </c>
      <c r="P125" s="56">
        <v>545</v>
      </c>
      <c r="Q125" s="56">
        <v>56</v>
      </c>
      <c r="R125" s="56">
        <v>613</v>
      </c>
      <c r="S125" s="56">
        <v>72</v>
      </c>
      <c r="T125" s="56">
        <v>78</v>
      </c>
      <c r="U125" s="56">
        <v>0</v>
      </c>
      <c r="V125" s="56">
        <v>0</v>
      </c>
      <c r="W125" s="56">
        <v>0</v>
      </c>
      <c r="X125" s="56">
        <v>0</v>
      </c>
      <c r="Y125" s="56">
        <f t="shared" si="12"/>
        <v>0</v>
      </c>
      <c r="Z125" s="56">
        <f t="shared" si="12"/>
        <v>0</v>
      </c>
      <c r="AA125" s="68">
        <f t="shared" si="13"/>
        <v>1399</v>
      </c>
      <c r="AB125" s="68">
        <f t="shared" si="13"/>
        <v>1236</v>
      </c>
      <c r="AC125" s="68">
        <f t="shared" si="18"/>
        <v>1399</v>
      </c>
      <c r="AD125" s="68">
        <f t="shared" si="19"/>
        <v>1236</v>
      </c>
      <c r="AE125" s="68">
        <f>VLOOKUP(F125,[1]quantitativo_estudantes_turmas_!$D$6:$H$1043,5,0)</f>
        <v>39</v>
      </c>
      <c r="AF125" s="318">
        <f t="shared" si="14"/>
        <v>1</v>
      </c>
      <c r="AG125" s="248">
        <f t="shared" si="15"/>
        <v>47919.3</v>
      </c>
      <c r="AH125" s="194">
        <f t="shared" si="20"/>
        <v>47919.3</v>
      </c>
      <c r="AI125" s="70">
        <v>0</v>
      </c>
      <c r="AJ125" s="70">
        <f t="shared" si="16"/>
        <v>95838.6</v>
      </c>
      <c r="AK125" s="195">
        <v>20000</v>
      </c>
      <c r="AL125" s="337">
        <f t="shared" si="17"/>
        <v>23959.65</v>
      </c>
      <c r="AM125" s="56" t="str">
        <f>VLOOKUP(F125,'Plan atualizada aptas e desativ'!$C$4:$I$1457,7,0)</f>
        <v>APTA</v>
      </c>
      <c r="AN125" s="196">
        <f t="shared" si="21"/>
        <v>3959.6500000000015</v>
      </c>
      <c r="AO125" s="56" t="s">
        <v>667</v>
      </c>
      <c r="AP125" s="56" t="s">
        <v>669</v>
      </c>
      <c r="AQ125" s="56"/>
      <c r="AR125" s="56" t="s">
        <v>1918</v>
      </c>
      <c r="AS125" s="56" t="s">
        <v>449</v>
      </c>
      <c r="AT125" s="56"/>
      <c r="AU125" s="56"/>
      <c r="AV125" s="56"/>
      <c r="AW125" s="56"/>
      <c r="AX125" s="56"/>
      <c r="AY125" s="56" t="s">
        <v>449</v>
      </c>
      <c r="AZ125" s="56"/>
      <c r="BA125" s="56"/>
      <c r="BB125" s="323">
        <f>VLOOKUP($F125,'[2]1ª Parcela FAED Manutencao 2026'!$E$7:$K$1036,5,0)</f>
        <v>1399</v>
      </c>
      <c r="BC125" s="324">
        <f>VLOOKUP($F125,'[2]1ª Parcela FAED Manutencao 2026'!$E$7:$K$1036,7,0)</f>
        <v>23959.65</v>
      </c>
      <c r="BD125" s="335">
        <f t="shared" si="22"/>
        <v>-163</v>
      </c>
      <c r="BE125" s="330">
        <f t="shared" si="23"/>
        <v>0</v>
      </c>
    </row>
    <row r="126" spans="1:57" s="87" customFormat="1" ht="28.5" customHeight="1">
      <c r="A126" s="68">
        <v>120</v>
      </c>
      <c r="B126" s="56" t="s">
        <v>1886</v>
      </c>
      <c r="C126" s="56">
        <v>5600</v>
      </c>
      <c r="D126" s="57">
        <v>4</v>
      </c>
      <c r="E126" s="163" t="s">
        <v>76</v>
      </c>
      <c r="F126" s="56">
        <v>1178091</v>
      </c>
      <c r="G126" s="56">
        <v>1105526</v>
      </c>
      <c r="H126" s="61">
        <v>29432022</v>
      </c>
      <c r="I126" s="84" t="str">
        <f>VLOOKUP($F126,'[3]Sistema Escolar'!$C$3:$E$5000,3,0)</f>
        <v>COLEGIO ESTADUAL DE TEMPO INTEGRAL MANOEL GUIMARAES SANTANA</v>
      </c>
      <c r="J126" s="193" t="s">
        <v>1978</v>
      </c>
      <c r="K126" s="56">
        <v>0</v>
      </c>
      <c r="L126" s="56">
        <v>0</v>
      </c>
      <c r="M126" s="56">
        <v>0</v>
      </c>
      <c r="N126" s="56">
        <v>0</v>
      </c>
      <c r="O126" s="56">
        <v>451</v>
      </c>
      <c r="P126" s="56">
        <v>378</v>
      </c>
      <c r="Q126" s="56">
        <v>0</v>
      </c>
      <c r="R126" s="56">
        <v>75</v>
      </c>
      <c r="S126" s="56">
        <v>0</v>
      </c>
      <c r="T126" s="56">
        <v>0</v>
      </c>
      <c r="U126" s="56">
        <v>0</v>
      </c>
      <c r="V126" s="56">
        <v>0</v>
      </c>
      <c r="W126" s="56">
        <v>0</v>
      </c>
      <c r="X126" s="56">
        <v>0</v>
      </c>
      <c r="Y126" s="56">
        <f t="shared" si="12"/>
        <v>0</v>
      </c>
      <c r="Z126" s="56">
        <f t="shared" si="12"/>
        <v>0</v>
      </c>
      <c r="AA126" s="68">
        <f t="shared" si="13"/>
        <v>451</v>
      </c>
      <c r="AB126" s="68">
        <f t="shared" si="13"/>
        <v>453</v>
      </c>
      <c r="AC126" s="68">
        <f t="shared" si="18"/>
        <v>451</v>
      </c>
      <c r="AD126" s="68">
        <f t="shared" si="19"/>
        <v>453</v>
      </c>
      <c r="AE126" s="68">
        <f>VLOOKUP(F126,[1]quantitativo_estudantes_turmas_!$D$6:$H$1043,5,0)</f>
        <v>14</v>
      </c>
      <c r="AF126" s="318">
        <f t="shared" si="14"/>
        <v>1</v>
      </c>
      <c r="AG126" s="248">
        <f t="shared" si="15"/>
        <v>25645.38</v>
      </c>
      <c r="AH126" s="194">
        <f t="shared" si="20"/>
        <v>25645.38</v>
      </c>
      <c r="AI126" s="70">
        <v>0</v>
      </c>
      <c r="AJ126" s="70">
        <f t="shared" si="16"/>
        <v>51290.76</v>
      </c>
      <c r="AK126" s="195">
        <v>10000</v>
      </c>
      <c r="AL126" s="337">
        <f t="shared" si="17"/>
        <v>12822.69</v>
      </c>
      <c r="AM126" s="56" t="str">
        <f>VLOOKUP(F126,'Plan atualizada aptas e desativ'!$C$4:$I$1457,7,0)</f>
        <v>INADIMPLENTE</v>
      </c>
      <c r="AN126" s="196">
        <f t="shared" si="21"/>
        <v>2822.6900000000005</v>
      </c>
      <c r="AO126" s="56" t="s">
        <v>670</v>
      </c>
      <c r="AP126" s="56" t="s">
        <v>671</v>
      </c>
      <c r="AQ126" s="56"/>
      <c r="AR126" s="56" t="s">
        <v>1918</v>
      </c>
      <c r="AS126" s="56" t="s">
        <v>449</v>
      </c>
      <c r="AT126" s="56"/>
      <c r="AU126" s="56"/>
      <c r="AV126" s="56"/>
      <c r="AW126" s="56"/>
      <c r="AX126" s="56"/>
      <c r="AY126" s="56" t="s">
        <v>449</v>
      </c>
      <c r="AZ126" s="56"/>
      <c r="BA126" s="56"/>
      <c r="BB126" s="323">
        <f>VLOOKUP($F126,'[2]1ª Parcela FAED Manutencao 2026'!$E$7:$K$1036,5,0)</f>
        <v>451</v>
      </c>
      <c r="BC126" s="324">
        <f>VLOOKUP($F126,'[2]1ª Parcela FAED Manutencao 2026'!$E$7:$K$1036,7,0)</f>
        <v>12822.69</v>
      </c>
      <c r="BD126" s="336">
        <f t="shared" si="22"/>
        <v>2</v>
      </c>
      <c r="BE126" s="330">
        <f t="shared" si="23"/>
        <v>0</v>
      </c>
    </row>
    <row r="127" spans="1:57" s="178" customFormat="1" ht="28.5" customHeight="1">
      <c r="A127" s="68">
        <v>121</v>
      </c>
      <c r="B127" s="56" t="s">
        <v>1886</v>
      </c>
      <c r="C127" s="56">
        <v>5600</v>
      </c>
      <c r="D127" s="57">
        <v>4</v>
      </c>
      <c r="E127" s="163" t="s">
        <v>77</v>
      </c>
      <c r="F127" s="56">
        <v>1178050</v>
      </c>
      <c r="G127" s="56">
        <v>1102077</v>
      </c>
      <c r="H127" s="61">
        <v>29426537</v>
      </c>
      <c r="I127" s="84" t="str">
        <f>VLOOKUP($F127,'[3]Sistema Escolar'!$C$3:$E$5000,3,0)</f>
        <v>CETEP DE TEMPO INTEGRAL SANTO ANTONIO DAS QUEIMADAS</v>
      </c>
      <c r="J127" s="193" t="s">
        <v>1978</v>
      </c>
      <c r="K127" s="56">
        <v>0</v>
      </c>
      <c r="L127" s="56">
        <v>0</v>
      </c>
      <c r="M127" s="56">
        <v>0</v>
      </c>
      <c r="N127" s="56">
        <v>0</v>
      </c>
      <c r="O127" s="56">
        <v>571</v>
      </c>
      <c r="P127" s="56">
        <v>609</v>
      </c>
      <c r="Q127" s="56">
        <v>311</v>
      </c>
      <c r="R127" s="56">
        <v>254</v>
      </c>
      <c r="S127" s="56">
        <v>251</v>
      </c>
      <c r="T127" s="56">
        <v>157</v>
      </c>
      <c r="U127" s="56">
        <v>0</v>
      </c>
      <c r="V127" s="56">
        <v>0</v>
      </c>
      <c r="W127" s="56">
        <v>0</v>
      </c>
      <c r="X127" s="56">
        <v>9</v>
      </c>
      <c r="Y127" s="56">
        <f t="shared" si="12"/>
        <v>0</v>
      </c>
      <c r="Z127" s="56">
        <f t="shared" si="12"/>
        <v>0</v>
      </c>
      <c r="AA127" s="68">
        <f t="shared" si="13"/>
        <v>1133</v>
      </c>
      <c r="AB127" s="68">
        <f t="shared" si="13"/>
        <v>1020</v>
      </c>
      <c r="AC127" s="68">
        <f t="shared" si="18"/>
        <v>1133</v>
      </c>
      <c r="AD127" s="68">
        <f t="shared" si="19"/>
        <v>1029</v>
      </c>
      <c r="AE127" s="68">
        <f>VLOOKUP(F127,[1]quantitativo_estudantes_turmas_!$D$6:$H$1043,5,0)</f>
        <v>36</v>
      </c>
      <c r="AF127" s="318">
        <f t="shared" si="14"/>
        <v>0.99125364431486884</v>
      </c>
      <c r="AG127" s="248">
        <f t="shared" si="15"/>
        <v>47919.3</v>
      </c>
      <c r="AH127" s="194">
        <f t="shared" si="20"/>
        <v>47919.3</v>
      </c>
      <c r="AI127" s="70">
        <v>0</v>
      </c>
      <c r="AJ127" s="70">
        <f t="shared" si="16"/>
        <v>95838.6</v>
      </c>
      <c r="AK127" s="195">
        <v>20000</v>
      </c>
      <c r="AL127" s="337">
        <f t="shared" si="17"/>
        <v>23959.65</v>
      </c>
      <c r="AM127" s="56" t="str">
        <f>VLOOKUP(F127,'Plan atualizada aptas e desativ'!$C$4:$I$1457,7,0)</f>
        <v>APTA</v>
      </c>
      <c r="AN127" s="196">
        <f t="shared" si="21"/>
        <v>3959.6500000000015</v>
      </c>
      <c r="AO127" s="56" t="s">
        <v>672</v>
      </c>
      <c r="AP127" s="56" t="s">
        <v>673</v>
      </c>
      <c r="AQ127" s="56"/>
      <c r="AR127" s="56" t="s">
        <v>1918</v>
      </c>
      <c r="AS127" s="56" t="s">
        <v>449</v>
      </c>
      <c r="AT127" s="56"/>
      <c r="AU127" s="56"/>
      <c r="AV127" s="56"/>
      <c r="AW127" s="56"/>
      <c r="AX127" s="56"/>
      <c r="AY127" s="56" t="s">
        <v>449</v>
      </c>
      <c r="AZ127" s="56"/>
      <c r="BA127" s="56"/>
      <c r="BB127" s="323">
        <f>VLOOKUP($F127,'[2]1ª Parcela FAED Manutencao 2026'!$E$7:$K$1036,5,0)</f>
        <v>1133</v>
      </c>
      <c r="BC127" s="324">
        <f>VLOOKUP($F127,'[2]1ª Parcela FAED Manutencao 2026'!$E$7:$K$1036,7,0)</f>
        <v>23959.65</v>
      </c>
      <c r="BD127" s="335">
        <f t="shared" si="22"/>
        <v>-104</v>
      </c>
      <c r="BE127" s="330">
        <f t="shared" si="23"/>
        <v>0</v>
      </c>
    </row>
    <row r="128" spans="1:57" s="178" customFormat="1" ht="28.5" customHeight="1">
      <c r="A128" s="68">
        <v>122</v>
      </c>
      <c r="B128" s="56" t="s">
        <v>1886</v>
      </c>
      <c r="C128" s="56">
        <v>5600</v>
      </c>
      <c r="D128" s="57">
        <v>4</v>
      </c>
      <c r="E128" s="163" t="s">
        <v>78</v>
      </c>
      <c r="F128" s="56">
        <v>1178079</v>
      </c>
      <c r="G128" s="56">
        <v>1104529</v>
      </c>
      <c r="H128" s="61">
        <v>29432154</v>
      </c>
      <c r="I128" s="84" t="str">
        <f>VLOOKUP($F128,'[3]Sistema Escolar'!$C$3:$E$5000,3,0)</f>
        <v>COLEGIO ESTADUAL DE TEMPO INTEGRAL PADRE FRANCISCO GONCALVES DE SOUZA</v>
      </c>
      <c r="J128" s="193" t="s">
        <v>1978</v>
      </c>
      <c r="K128" s="56">
        <v>0</v>
      </c>
      <c r="L128" s="56">
        <v>0</v>
      </c>
      <c r="M128" s="56">
        <v>0</v>
      </c>
      <c r="N128" s="56">
        <v>0</v>
      </c>
      <c r="O128" s="56">
        <v>360</v>
      </c>
      <c r="P128" s="56">
        <v>104</v>
      </c>
      <c r="Q128" s="56">
        <v>182</v>
      </c>
      <c r="R128" s="56">
        <v>298</v>
      </c>
      <c r="S128" s="56">
        <v>46</v>
      </c>
      <c r="T128" s="56">
        <v>52</v>
      </c>
      <c r="U128" s="56">
        <v>0</v>
      </c>
      <c r="V128" s="56">
        <v>0</v>
      </c>
      <c r="W128" s="56">
        <v>0</v>
      </c>
      <c r="X128" s="56">
        <v>0</v>
      </c>
      <c r="Y128" s="56">
        <f t="shared" si="12"/>
        <v>0</v>
      </c>
      <c r="Z128" s="56">
        <f t="shared" si="12"/>
        <v>0</v>
      </c>
      <c r="AA128" s="68">
        <f t="shared" si="13"/>
        <v>588</v>
      </c>
      <c r="AB128" s="68">
        <f t="shared" si="13"/>
        <v>454</v>
      </c>
      <c r="AC128" s="68">
        <f t="shared" si="18"/>
        <v>588</v>
      </c>
      <c r="AD128" s="68">
        <f t="shared" si="19"/>
        <v>454</v>
      </c>
      <c r="AE128" s="68">
        <f>VLOOKUP(F128,[1]quantitativo_estudantes_turmas_!$D$6:$H$1043,5,0)</f>
        <v>16</v>
      </c>
      <c r="AF128" s="318">
        <f t="shared" si="14"/>
        <v>1</v>
      </c>
      <c r="AG128" s="248">
        <f t="shared" si="15"/>
        <v>25645.38</v>
      </c>
      <c r="AH128" s="194">
        <f t="shared" si="20"/>
        <v>25645.38</v>
      </c>
      <c r="AI128" s="70">
        <v>0</v>
      </c>
      <c r="AJ128" s="70">
        <f t="shared" si="16"/>
        <v>51290.76</v>
      </c>
      <c r="AK128" s="195">
        <v>12000</v>
      </c>
      <c r="AL128" s="337">
        <f t="shared" si="17"/>
        <v>12822.69</v>
      </c>
      <c r="AM128" s="56" t="str">
        <f>VLOOKUP(F128,'Plan atualizada aptas e desativ'!$C$4:$I$1457,7,0)</f>
        <v>APTA</v>
      </c>
      <c r="AN128" s="196">
        <f t="shared" si="21"/>
        <v>822.69000000000051</v>
      </c>
      <c r="AO128" s="56" t="s">
        <v>644</v>
      </c>
      <c r="AP128" s="56" t="s">
        <v>674</v>
      </c>
      <c r="AQ128" s="56"/>
      <c r="AR128" s="56" t="s">
        <v>1918</v>
      </c>
      <c r="AS128" s="56" t="s">
        <v>449</v>
      </c>
      <c r="AT128" s="56"/>
      <c r="AU128" s="56"/>
      <c r="AV128" s="56"/>
      <c r="AW128" s="56"/>
      <c r="AX128" s="56"/>
      <c r="AY128" s="56" t="s">
        <v>449</v>
      </c>
      <c r="AZ128" s="56"/>
      <c r="BA128" s="56"/>
      <c r="BB128" s="323">
        <f>VLOOKUP($F128,'[2]1ª Parcela FAED Manutencao 2026'!$E$7:$K$1036,5,0)</f>
        <v>588</v>
      </c>
      <c r="BC128" s="324">
        <f>VLOOKUP($F128,'[2]1ª Parcela FAED Manutencao 2026'!$E$7:$K$1036,7,0)</f>
        <v>15387.23</v>
      </c>
      <c r="BD128" s="335">
        <f t="shared" si="22"/>
        <v>-134</v>
      </c>
      <c r="BE128" s="328">
        <f t="shared" si="23"/>
        <v>-2564.5399999999991</v>
      </c>
    </row>
    <row r="129" spans="1:57" s="87" customFormat="1" ht="28.5" customHeight="1">
      <c r="A129" s="68">
        <v>123</v>
      </c>
      <c r="B129" s="56" t="s">
        <v>1886</v>
      </c>
      <c r="C129" s="56">
        <v>5600</v>
      </c>
      <c r="D129" s="57">
        <v>4</v>
      </c>
      <c r="E129" s="163" t="s">
        <v>78</v>
      </c>
      <c r="F129" s="56">
        <v>1179117</v>
      </c>
      <c r="G129" s="56">
        <v>1105569</v>
      </c>
      <c r="H129" s="61">
        <v>29399238</v>
      </c>
      <c r="I129" s="84" t="str">
        <f>VLOOKUP($F129,'[3]Sistema Escolar'!$C$3:$E$5000,3,0)</f>
        <v>COLEGIO ESTADUAL DO CAMPO DE TEMPO INTEGRAL SAO SEBASTIAO</v>
      </c>
      <c r="J129" s="193" t="s">
        <v>1978</v>
      </c>
      <c r="K129" s="56">
        <v>0</v>
      </c>
      <c r="L129" s="56">
        <v>0</v>
      </c>
      <c r="M129" s="56">
        <v>0</v>
      </c>
      <c r="N129" s="56">
        <v>0</v>
      </c>
      <c r="O129" s="56">
        <v>362</v>
      </c>
      <c r="P129" s="56">
        <v>199</v>
      </c>
      <c r="Q129" s="56">
        <v>30</v>
      </c>
      <c r="R129" s="56">
        <v>149</v>
      </c>
      <c r="S129" s="56">
        <v>48</v>
      </c>
      <c r="T129" s="56">
        <v>64</v>
      </c>
      <c r="U129" s="56">
        <v>0</v>
      </c>
      <c r="V129" s="56">
        <v>0</v>
      </c>
      <c r="W129" s="56">
        <v>0</v>
      </c>
      <c r="X129" s="56">
        <v>0</v>
      </c>
      <c r="Y129" s="56">
        <f t="shared" si="12"/>
        <v>0</v>
      </c>
      <c r="Z129" s="56">
        <f t="shared" si="12"/>
        <v>0</v>
      </c>
      <c r="AA129" s="68">
        <f t="shared" si="13"/>
        <v>440</v>
      </c>
      <c r="AB129" s="68">
        <f t="shared" si="13"/>
        <v>412</v>
      </c>
      <c r="AC129" s="68">
        <f t="shared" si="18"/>
        <v>440</v>
      </c>
      <c r="AD129" s="68">
        <f t="shared" si="19"/>
        <v>412</v>
      </c>
      <c r="AE129" s="68">
        <f>VLOOKUP(F129,[1]quantitativo_estudantes_turmas_!$D$6:$H$1043,5,0)</f>
        <v>18</v>
      </c>
      <c r="AF129" s="318">
        <f t="shared" si="14"/>
        <v>1</v>
      </c>
      <c r="AG129" s="248">
        <f t="shared" si="15"/>
        <v>25645.38</v>
      </c>
      <c r="AH129" s="194">
        <f t="shared" si="20"/>
        <v>25645.38</v>
      </c>
      <c r="AI129" s="70">
        <v>0</v>
      </c>
      <c r="AJ129" s="70">
        <f t="shared" si="16"/>
        <v>51290.76</v>
      </c>
      <c r="AK129" s="195">
        <v>10000</v>
      </c>
      <c r="AL129" s="337">
        <f t="shared" si="17"/>
        <v>12822.69</v>
      </c>
      <c r="AM129" s="56" t="str">
        <f>VLOOKUP(F129,'Plan atualizada aptas e desativ'!$C$4:$I$1457,7,0)</f>
        <v>APTA</v>
      </c>
      <c r="AN129" s="196">
        <f t="shared" si="21"/>
        <v>2822.6900000000005</v>
      </c>
      <c r="AO129" s="56" t="s">
        <v>644</v>
      </c>
      <c r="AP129" s="56" t="s">
        <v>675</v>
      </c>
      <c r="AQ129" s="56"/>
      <c r="AR129" s="56" t="s">
        <v>1918</v>
      </c>
      <c r="AS129" s="56" t="s">
        <v>449</v>
      </c>
      <c r="AT129" s="56"/>
      <c r="AU129" s="56"/>
      <c r="AV129" s="56"/>
      <c r="AW129" s="56"/>
      <c r="AX129" s="56"/>
      <c r="AY129" s="56" t="s">
        <v>449</v>
      </c>
      <c r="AZ129" s="56"/>
      <c r="BA129" s="56"/>
      <c r="BB129" s="323">
        <f>VLOOKUP($F129,'[2]1ª Parcela FAED Manutencao 2026'!$E$7:$K$1036,5,0)</f>
        <v>440</v>
      </c>
      <c r="BC129" s="324">
        <f>VLOOKUP($F129,'[2]1ª Parcela FAED Manutencao 2026'!$E$7:$K$1036,7,0)</f>
        <v>12822.69</v>
      </c>
      <c r="BD129" s="335">
        <f t="shared" si="22"/>
        <v>-28</v>
      </c>
      <c r="BE129" s="330">
        <f t="shared" si="23"/>
        <v>0</v>
      </c>
    </row>
    <row r="130" spans="1:57" s="178" customFormat="1" ht="28.5" customHeight="1">
      <c r="A130" s="68">
        <v>124</v>
      </c>
      <c r="B130" s="56" t="s">
        <v>1886</v>
      </c>
      <c r="C130" s="56">
        <v>5600</v>
      </c>
      <c r="D130" s="57">
        <v>4</v>
      </c>
      <c r="E130" s="163" t="s">
        <v>79</v>
      </c>
      <c r="F130" s="56">
        <v>1115997</v>
      </c>
      <c r="G130" s="56">
        <v>1102086</v>
      </c>
      <c r="H130" s="61">
        <v>29142229</v>
      </c>
      <c r="I130" s="84" t="str">
        <f>VLOOKUP($F130,'[3]Sistema Escolar'!$C$3:$E$5000,3,0)</f>
        <v>COLEGIO ESTADUAL DE TEMPO INTEGRAL OLAVO ALVES PINTO</v>
      </c>
      <c r="J130" s="193" t="s">
        <v>1978</v>
      </c>
      <c r="K130" s="56">
        <v>0</v>
      </c>
      <c r="L130" s="56">
        <v>0</v>
      </c>
      <c r="M130" s="56">
        <v>0</v>
      </c>
      <c r="N130" s="56">
        <v>0</v>
      </c>
      <c r="O130" s="56">
        <v>361</v>
      </c>
      <c r="P130" s="56">
        <v>177</v>
      </c>
      <c r="Q130" s="56">
        <v>225</v>
      </c>
      <c r="R130" s="56">
        <v>299</v>
      </c>
      <c r="S130" s="56">
        <v>121</v>
      </c>
      <c r="T130" s="56">
        <v>124</v>
      </c>
      <c r="U130" s="56">
        <v>0</v>
      </c>
      <c r="V130" s="56">
        <v>0</v>
      </c>
      <c r="W130" s="56">
        <v>0</v>
      </c>
      <c r="X130" s="56">
        <v>12</v>
      </c>
      <c r="Y130" s="56">
        <f t="shared" si="12"/>
        <v>0</v>
      </c>
      <c r="Z130" s="56">
        <f t="shared" si="12"/>
        <v>0</v>
      </c>
      <c r="AA130" s="68">
        <f t="shared" si="13"/>
        <v>707</v>
      </c>
      <c r="AB130" s="68">
        <f t="shared" si="13"/>
        <v>600</v>
      </c>
      <c r="AC130" s="68">
        <f t="shared" si="18"/>
        <v>707</v>
      </c>
      <c r="AD130" s="68">
        <f t="shared" si="19"/>
        <v>612</v>
      </c>
      <c r="AE130" s="68">
        <f>VLOOKUP(F130,[1]quantitativo_estudantes_turmas_!$D$6:$H$1043,5,0)</f>
        <v>19</v>
      </c>
      <c r="AF130" s="318">
        <f t="shared" si="14"/>
        <v>0.98039215686274506</v>
      </c>
      <c r="AG130" s="248">
        <f t="shared" si="15"/>
        <v>30774.46</v>
      </c>
      <c r="AH130" s="194">
        <f t="shared" si="20"/>
        <v>30774.46</v>
      </c>
      <c r="AI130" s="70">
        <v>0</v>
      </c>
      <c r="AJ130" s="70">
        <f t="shared" si="16"/>
        <v>61548.92</v>
      </c>
      <c r="AK130" s="195">
        <v>12000</v>
      </c>
      <c r="AL130" s="337">
        <f t="shared" si="17"/>
        <v>15387.23</v>
      </c>
      <c r="AM130" s="56" t="str">
        <f>VLOOKUP(F130,'Plan atualizada aptas e desativ'!$C$4:$I$1457,7,0)</f>
        <v>APTA</v>
      </c>
      <c r="AN130" s="196">
        <f t="shared" si="21"/>
        <v>3387.2299999999996</v>
      </c>
      <c r="AO130" s="56" t="s">
        <v>676</v>
      </c>
      <c r="AP130" s="56" t="s">
        <v>677</v>
      </c>
      <c r="AQ130" s="56"/>
      <c r="AR130" s="56" t="s">
        <v>1918</v>
      </c>
      <c r="AS130" s="56" t="s">
        <v>449</v>
      </c>
      <c r="AT130" s="56"/>
      <c r="AU130" s="56"/>
      <c r="AV130" s="56"/>
      <c r="AW130" s="56"/>
      <c r="AX130" s="56"/>
      <c r="AY130" s="56" t="s">
        <v>449</v>
      </c>
      <c r="AZ130" s="56"/>
      <c r="BA130" s="56"/>
      <c r="BB130" s="323">
        <f>VLOOKUP($F130,'[2]1ª Parcela FAED Manutencao 2026'!$E$7:$K$1036,5,0)</f>
        <v>707</v>
      </c>
      <c r="BC130" s="324">
        <f>VLOOKUP($F130,'[2]1ª Parcela FAED Manutencao 2026'!$E$7:$K$1036,7,0)</f>
        <v>15387.23</v>
      </c>
      <c r="BD130" s="335">
        <f t="shared" si="22"/>
        <v>-95</v>
      </c>
      <c r="BE130" s="330">
        <f t="shared" si="23"/>
        <v>0</v>
      </c>
    </row>
    <row r="131" spans="1:57" s="178" customFormat="1" ht="28.5" customHeight="1">
      <c r="A131" s="68">
        <v>125</v>
      </c>
      <c r="B131" s="56" t="s">
        <v>1886</v>
      </c>
      <c r="C131" s="56">
        <v>5600</v>
      </c>
      <c r="D131" s="57">
        <v>4</v>
      </c>
      <c r="E131" s="163" t="s">
        <v>80</v>
      </c>
      <c r="F131" s="56">
        <v>1178326</v>
      </c>
      <c r="G131" s="56">
        <v>1105545</v>
      </c>
      <c r="H131" s="61">
        <v>29397693</v>
      </c>
      <c r="I131" s="84" t="str">
        <f>VLOOKUP($F131,'[3]Sistema Escolar'!$C$3:$E$5000,3,0)</f>
        <v>CENTRO ESTADUAL DE EDUCACAO PROFISSIONAL DO CAMPO PAULO FREIRE</v>
      </c>
      <c r="J131" s="193" t="s">
        <v>1858</v>
      </c>
      <c r="K131" s="56">
        <v>0</v>
      </c>
      <c r="L131" s="56">
        <v>0</v>
      </c>
      <c r="M131" s="56">
        <v>0</v>
      </c>
      <c r="N131" s="56">
        <v>0</v>
      </c>
      <c r="O131" s="56">
        <v>790</v>
      </c>
      <c r="P131" s="56">
        <v>774</v>
      </c>
      <c r="Q131" s="56">
        <v>0</v>
      </c>
      <c r="R131" s="56">
        <v>0</v>
      </c>
      <c r="S131" s="56">
        <v>0</v>
      </c>
      <c r="T131" s="56">
        <v>0</v>
      </c>
      <c r="U131" s="56">
        <v>0</v>
      </c>
      <c r="V131" s="56">
        <v>0</v>
      </c>
      <c r="W131" s="56">
        <v>0</v>
      </c>
      <c r="X131" s="56">
        <v>0</v>
      </c>
      <c r="Y131" s="56">
        <f t="shared" si="12"/>
        <v>0</v>
      </c>
      <c r="Z131" s="56">
        <f t="shared" si="12"/>
        <v>0</v>
      </c>
      <c r="AA131" s="68">
        <f t="shared" si="13"/>
        <v>790</v>
      </c>
      <c r="AB131" s="68">
        <f t="shared" si="13"/>
        <v>774</v>
      </c>
      <c r="AC131" s="68">
        <f t="shared" si="18"/>
        <v>790</v>
      </c>
      <c r="AD131" s="68">
        <f t="shared" si="19"/>
        <v>774</v>
      </c>
      <c r="AE131" s="68">
        <f>VLOOKUP(F131,[1]quantitativo_estudantes_turmas_!$D$6:$H$1043,5,0)</f>
        <v>28</v>
      </c>
      <c r="AF131" s="318">
        <f t="shared" si="14"/>
        <v>1</v>
      </c>
      <c r="AG131" s="248">
        <f t="shared" si="15"/>
        <v>41032.61</v>
      </c>
      <c r="AH131" s="194">
        <f t="shared" si="20"/>
        <v>41032.61</v>
      </c>
      <c r="AI131" s="70">
        <v>0</v>
      </c>
      <c r="AJ131" s="70">
        <f t="shared" si="16"/>
        <v>82065.22</v>
      </c>
      <c r="AK131" s="195">
        <v>16000</v>
      </c>
      <c r="AL131" s="337">
        <f t="shared" si="17"/>
        <v>20516.305</v>
      </c>
      <c r="AM131" s="56" t="str">
        <f>VLOOKUP(F131,'Plan atualizada aptas e desativ'!$C$4:$I$1457,7,0)</f>
        <v>APTA</v>
      </c>
      <c r="AN131" s="196">
        <f t="shared" si="21"/>
        <v>4516.3050000000003</v>
      </c>
      <c r="AO131" s="56" t="s">
        <v>678</v>
      </c>
      <c r="AP131" s="56" t="s">
        <v>679</v>
      </c>
      <c r="AQ131" s="56"/>
      <c r="AR131" s="56" t="s">
        <v>449</v>
      </c>
      <c r="AS131" s="56" t="s">
        <v>449</v>
      </c>
      <c r="AT131" s="56"/>
      <c r="AU131" s="56"/>
      <c r="AV131" s="56"/>
      <c r="AW131" s="56"/>
      <c r="AX131" s="56"/>
      <c r="AY131" s="56" t="s">
        <v>449</v>
      </c>
      <c r="AZ131" s="56"/>
      <c r="BA131" s="56"/>
      <c r="BB131" s="323">
        <f>VLOOKUP($F131,'[2]1ª Parcela FAED Manutencao 2026'!$E$7:$K$1036,5,0)</f>
        <v>790</v>
      </c>
      <c r="BC131" s="324">
        <f>VLOOKUP($F131,'[2]1ª Parcela FAED Manutencao 2026'!$E$7:$K$1036,7,0)</f>
        <v>20516.305</v>
      </c>
      <c r="BD131" s="335">
        <f t="shared" si="22"/>
        <v>-16</v>
      </c>
      <c r="BE131" s="330">
        <f t="shared" si="23"/>
        <v>0</v>
      </c>
    </row>
    <row r="132" spans="1:57" s="178" customFormat="1" ht="28.5" customHeight="1">
      <c r="A132" s="68">
        <v>126</v>
      </c>
      <c r="B132" s="56" t="s">
        <v>1886</v>
      </c>
      <c r="C132" s="56">
        <v>5600</v>
      </c>
      <c r="D132" s="57">
        <v>4</v>
      </c>
      <c r="E132" s="163" t="s">
        <v>80</v>
      </c>
      <c r="F132" s="56">
        <v>1115776</v>
      </c>
      <c r="G132" s="56">
        <v>1102088</v>
      </c>
      <c r="H132" s="61">
        <v>29144302</v>
      </c>
      <c r="I132" s="84" t="str">
        <f>VLOOKUP($F132,'[3]Sistema Escolar'!$C$3:$E$5000,3,0)</f>
        <v>COLEGIO ESTADUAL DE TEMPO INTEGRAL JOSE LEITAO</v>
      </c>
      <c r="J132" s="193" t="s">
        <v>1978</v>
      </c>
      <c r="K132" s="56">
        <v>0</v>
      </c>
      <c r="L132" s="56">
        <v>0</v>
      </c>
      <c r="M132" s="56">
        <v>0</v>
      </c>
      <c r="N132" s="56">
        <v>0</v>
      </c>
      <c r="O132" s="56">
        <v>581</v>
      </c>
      <c r="P132" s="56">
        <v>123</v>
      </c>
      <c r="Q132" s="56">
        <v>127</v>
      </c>
      <c r="R132" s="56">
        <v>438</v>
      </c>
      <c r="S132" s="56">
        <v>291</v>
      </c>
      <c r="T132" s="56">
        <v>198</v>
      </c>
      <c r="U132" s="56">
        <v>0</v>
      </c>
      <c r="V132" s="56">
        <v>0</v>
      </c>
      <c r="W132" s="56">
        <v>0</v>
      </c>
      <c r="X132" s="56">
        <v>18</v>
      </c>
      <c r="Y132" s="56">
        <f t="shared" si="12"/>
        <v>0</v>
      </c>
      <c r="Z132" s="56">
        <f t="shared" si="12"/>
        <v>0</v>
      </c>
      <c r="AA132" s="68">
        <f t="shared" si="13"/>
        <v>999</v>
      </c>
      <c r="AB132" s="68">
        <f t="shared" si="13"/>
        <v>759</v>
      </c>
      <c r="AC132" s="68">
        <f t="shared" si="18"/>
        <v>999</v>
      </c>
      <c r="AD132" s="68">
        <f t="shared" si="19"/>
        <v>777</v>
      </c>
      <c r="AE132" s="68">
        <f>VLOOKUP(F132,[1]quantitativo_estudantes_turmas_!$D$6:$H$1043,5,0)</f>
        <v>28</v>
      </c>
      <c r="AF132" s="318">
        <f t="shared" si="14"/>
        <v>0.97683397683397688</v>
      </c>
      <c r="AG132" s="248">
        <f t="shared" si="15"/>
        <v>41032.61</v>
      </c>
      <c r="AH132" s="194">
        <f t="shared" si="20"/>
        <v>41032.61</v>
      </c>
      <c r="AI132" s="70">
        <v>0</v>
      </c>
      <c r="AJ132" s="70">
        <f t="shared" si="16"/>
        <v>82065.22</v>
      </c>
      <c r="AK132" s="195">
        <v>16000</v>
      </c>
      <c r="AL132" s="337">
        <f t="shared" si="17"/>
        <v>20516.305</v>
      </c>
      <c r="AM132" s="56" t="str">
        <f>VLOOKUP(F132,'Plan atualizada aptas e desativ'!$C$4:$I$1457,7,0)</f>
        <v>INADIMPLENTE</v>
      </c>
      <c r="AN132" s="196">
        <f t="shared" si="21"/>
        <v>4516.3050000000003</v>
      </c>
      <c r="AO132" s="56" t="s">
        <v>678</v>
      </c>
      <c r="AP132" s="56" t="s">
        <v>680</v>
      </c>
      <c r="AQ132" s="56"/>
      <c r="AR132" s="56" t="s">
        <v>1918</v>
      </c>
      <c r="AS132" s="56" t="s">
        <v>449</v>
      </c>
      <c r="AT132" s="56"/>
      <c r="AU132" s="56"/>
      <c r="AV132" s="56"/>
      <c r="AW132" s="56"/>
      <c r="AX132" s="56"/>
      <c r="AY132" s="56" t="s">
        <v>449</v>
      </c>
      <c r="AZ132" s="56"/>
      <c r="BA132" s="56"/>
      <c r="BB132" s="323">
        <f>VLOOKUP($F132,'[2]1ª Parcela FAED Manutencao 2026'!$E$7:$K$1036,5,0)</f>
        <v>999</v>
      </c>
      <c r="BC132" s="324">
        <f>VLOOKUP($F132,'[2]1ª Parcela FAED Manutencao 2026'!$E$7:$K$1036,7,0)</f>
        <v>20516.305</v>
      </c>
      <c r="BD132" s="335">
        <f t="shared" si="22"/>
        <v>-222</v>
      </c>
      <c r="BE132" s="330">
        <f t="shared" si="23"/>
        <v>0</v>
      </c>
    </row>
    <row r="133" spans="1:57" s="87" customFormat="1" ht="28.5" customHeight="1">
      <c r="A133" s="68">
        <v>127</v>
      </c>
      <c r="B133" s="56" t="s">
        <v>1886</v>
      </c>
      <c r="C133" s="56">
        <v>5600</v>
      </c>
      <c r="D133" s="57">
        <v>4</v>
      </c>
      <c r="E133" s="163" t="s">
        <v>80</v>
      </c>
      <c r="F133" s="56">
        <v>1115814</v>
      </c>
      <c r="G133" s="56">
        <v>1102089</v>
      </c>
      <c r="H133" s="61">
        <v>29145120</v>
      </c>
      <c r="I133" s="84" t="str">
        <f>VLOOKUP($F133,'[3]Sistema Escolar'!$C$3:$E$5000,3,0)</f>
        <v>COLEGIO ESTADUAL DO CAMPO DE TEMPO INTEGRAL NECY NOVAES</v>
      </c>
      <c r="J133" s="193" t="s">
        <v>1978</v>
      </c>
      <c r="K133" s="56">
        <v>0</v>
      </c>
      <c r="L133" s="56">
        <v>0</v>
      </c>
      <c r="M133" s="56">
        <v>0</v>
      </c>
      <c r="N133" s="56">
        <v>0</v>
      </c>
      <c r="O133" s="56">
        <v>149</v>
      </c>
      <c r="P133" s="56">
        <v>49</v>
      </c>
      <c r="Q133" s="56">
        <v>60</v>
      </c>
      <c r="R133" s="56">
        <v>116</v>
      </c>
      <c r="S133" s="56">
        <v>43</v>
      </c>
      <c r="T133" s="56">
        <v>44</v>
      </c>
      <c r="U133" s="56">
        <v>0</v>
      </c>
      <c r="V133" s="56">
        <v>0</v>
      </c>
      <c r="W133" s="56">
        <v>0</v>
      </c>
      <c r="X133" s="56">
        <v>0</v>
      </c>
      <c r="Y133" s="56">
        <f t="shared" si="12"/>
        <v>0</v>
      </c>
      <c r="Z133" s="56">
        <f t="shared" si="12"/>
        <v>0</v>
      </c>
      <c r="AA133" s="68">
        <f t="shared" si="13"/>
        <v>252</v>
      </c>
      <c r="AB133" s="68">
        <f t="shared" si="13"/>
        <v>209</v>
      </c>
      <c r="AC133" s="68">
        <f t="shared" si="18"/>
        <v>252</v>
      </c>
      <c r="AD133" s="68">
        <f t="shared" si="19"/>
        <v>209</v>
      </c>
      <c r="AE133" s="68">
        <f>VLOOKUP(F133,[1]quantitativo_estudantes_turmas_!$D$6:$H$1043,5,0)</f>
        <v>10</v>
      </c>
      <c r="AF133" s="318">
        <f t="shared" si="14"/>
        <v>1</v>
      </c>
      <c r="AG133" s="248">
        <f t="shared" si="15"/>
        <v>20516.3</v>
      </c>
      <c r="AH133" s="194">
        <f t="shared" si="20"/>
        <v>20516.3</v>
      </c>
      <c r="AI133" s="70">
        <v>0</v>
      </c>
      <c r="AJ133" s="70">
        <f t="shared" si="16"/>
        <v>41032.6</v>
      </c>
      <c r="AK133" s="195">
        <v>10000</v>
      </c>
      <c r="AL133" s="337">
        <f t="shared" si="17"/>
        <v>10258.15</v>
      </c>
      <c r="AM133" s="56" t="str">
        <f>VLOOKUP(F133,'Plan atualizada aptas e desativ'!$C$4:$I$1457,7,0)</f>
        <v>INADIMPLENTE</v>
      </c>
      <c r="AN133" s="196">
        <f t="shared" si="21"/>
        <v>258.14999999999964</v>
      </c>
      <c r="AO133" s="56" t="s">
        <v>678</v>
      </c>
      <c r="AP133" s="56" t="s">
        <v>681</v>
      </c>
      <c r="AQ133" s="56"/>
      <c r="AR133" s="56" t="s">
        <v>1918</v>
      </c>
      <c r="AS133" s="56" t="s">
        <v>449</v>
      </c>
      <c r="AT133" s="56"/>
      <c r="AU133" s="56"/>
      <c r="AV133" s="56"/>
      <c r="AW133" s="56"/>
      <c r="AX133" s="56"/>
      <c r="AY133" s="56" t="s">
        <v>449</v>
      </c>
      <c r="AZ133" s="56"/>
      <c r="BA133" s="56"/>
      <c r="BB133" s="323">
        <f>VLOOKUP($F133,'[2]1ª Parcela FAED Manutencao 2026'!$E$7:$K$1036,5,0)</f>
        <v>252</v>
      </c>
      <c r="BC133" s="324">
        <f>VLOOKUP($F133,'[2]1ª Parcela FAED Manutencao 2026'!$E$7:$K$1036,7,0)</f>
        <v>12822.69</v>
      </c>
      <c r="BD133" s="335">
        <f t="shared" si="22"/>
        <v>-43</v>
      </c>
      <c r="BE133" s="328">
        <f t="shared" si="23"/>
        <v>-2564.5400000000009</v>
      </c>
    </row>
    <row r="134" spans="1:57" s="178" customFormat="1" ht="28.5" customHeight="1">
      <c r="A134" s="68">
        <v>128</v>
      </c>
      <c r="B134" s="56" t="s">
        <v>1886</v>
      </c>
      <c r="C134" s="56">
        <v>5600</v>
      </c>
      <c r="D134" s="57">
        <v>4</v>
      </c>
      <c r="E134" s="163" t="s">
        <v>81</v>
      </c>
      <c r="F134" s="56">
        <v>1116365</v>
      </c>
      <c r="G134" s="56">
        <v>1102093</v>
      </c>
      <c r="H134" s="61">
        <v>29145287</v>
      </c>
      <c r="I134" s="84" t="str">
        <f>VLOOKUP($F134,'[3]Sistema Escolar'!$C$3:$E$5000,3,0)</f>
        <v>CENTRO ESTADUAL DE EDUCACAO PROFISSIONAL DO SEMI ARIDO</v>
      </c>
      <c r="J134" s="193" t="s">
        <v>1980</v>
      </c>
      <c r="K134" s="56">
        <v>0</v>
      </c>
      <c r="L134" s="56">
        <v>0</v>
      </c>
      <c r="M134" s="56">
        <v>0</v>
      </c>
      <c r="N134" s="56">
        <v>0</v>
      </c>
      <c r="O134" s="56">
        <v>490</v>
      </c>
      <c r="P134" s="56">
        <v>448</v>
      </c>
      <c r="Q134" s="56">
        <v>28</v>
      </c>
      <c r="R134" s="56">
        <v>91</v>
      </c>
      <c r="S134" s="56">
        <v>57</v>
      </c>
      <c r="T134" s="56">
        <v>50</v>
      </c>
      <c r="U134" s="56">
        <v>0</v>
      </c>
      <c r="V134" s="56">
        <v>0</v>
      </c>
      <c r="W134" s="56">
        <v>0</v>
      </c>
      <c r="X134" s="56">
        <v>0</v>
      </c>
      <c r="Y134" s="56">
        <f t="shared" si="12"/>
        <v>0</v>
      </c>
      <c r="Z134" s="56">
        <f t="shared" si="12"/>
        <v>0</v>
      </c>
      <c r="AA134" s="68">
        <f t="shared" si="13"/>
        <v>575</v>
      </c>
      <c r="AB134" s="68">
        <f t="shared" si="13"/>
        <v>589</v>
      </c>
      <c r="AC134" s="68">
        <f t="shared" si="18"/>
        <v>575</v>
      </c>
      <c r="AD134" s="68">
        <f t="shared" si="19"/>
        <v>589</v>
      </c>
      <c r="AE134" s="68">
        <f>VLOOKUP(F134,[1]quantitativo_estudantes_turmas_!$D$6:$H$1043,5,0)</f>
        <v>31</v>
      </c>
      <c r="AF134" s="318">
        <f t="shared" si="14"/>
        <v>1</v>
      </c>
      <c r="AG134" s="248">
        <f t="shared" si="15"/>
        <v>30774.46</v>
      </c>
      <c r="AH134" s="194">
        <f t="shared" si="20"/>
        <v>30774.46</v>
      </c>
      <c r="AI134" s="70">
        <v>0</v>
      </c>
      <c r="AJ134" s="70">
        <f t="shared" si="16"/>
        <v>61548.92</v>
      </c>
      <c r="AK134" s="195">
        <v>12000</v>
      </c>
      <c r="AL134" s="337">
        <f t="shared" si="17"/>
        <v>15387.23</v>
      </c>
      <c r="AM134" s="56" t="str">
        <f>VLOOKUP(F134,'Plan atualizada aptas e desativ'!$C$4:$I$1457,7,0)</f>
        <v>APTA</v>
      </c>
      <c r="AN134" s="196">
        <f t="shared" si="21"/>
        <v>3387.2299999999996</v>
      </c>
      <c r="AO134" s="56" t="s">
        <v>682</v>
      </c>
      <c r="AP134" s="56" t="s">
        <v>683</v>
      </c>
      <c r="AQ134" s="56"/>
      <c r="AR134" s="56" t="s">
        <v>1918</v>
      </c>
      <c r="AS134" s="56" t="s">
        <v>449</v>
      </c>
      <c r="AT134" s="56"/>
      <c r="AU134" s="56"/>
      <c r="AV134" s="56"/>
      <c r="AW134" s="56"/>
      <c r="AX134" s="56"/>
      <c r="AY134" s="56" t="s">
        <v>449</v>
      </c>
      <c r="AZ134" s="56"/>
      <c r="BA134" s="56"/>
      <c r="BB134" s="323">
        <f>VLOOKUP($F134,'[2]1ª Parcela FAED Manutencao 2026'!$E$7:$K$1036,5,0)</f>
        <v>575</v>
      </c>
      <c r="BC134" s="324">
        <f>VLOOKUP($F134,'[2]1ª Parcela FAED Manutencao 2026'!$E$7:$K$1036,7,0)</f>
        <v>15387.23</v>
      </c>
      <c r="BD134" s="336">
        <f t="shared" si="22"/>
        <v>14</v>
      </c>
      <c r="BE134" s="330">
        <f t="shared" si="23"/>
        <v>0</v>
      </c>
    </row>
    <row r="135" spans="1:57" s="178" customFormat="1" ht="28.5" customHeight="1">
      <c r="A135" s="68">
        <v>129</v>
      </c>
      <c r="B135" s="56" t="s">
        <v>1886</v>
      </c>
      <c r="C135" s="56">
        <v>5600</v>
      </c>
      <c r="D135" s="57">
        <v>4</v>
      </c>
      <c r="E135" s="163" t="s">
        <v>82</v>
      </c>
      <c r="F135" s="56">
        <v>1179292</v>
      </c>
      <c r="G135" s="56">
        <v>9999999</v>
      </c>
      <c r="H135" s="61">
        <v>29460816</v>
      </c>
      <c r="I135" s="84" t="str">
        <f>VLOOKUP($F135,'[3]Sistema Escolar'!$C$3:$E$5000,3,0)</f>
        <v>CENTRO REGIONAL DE ENSINO MEDIO COM INTERMEDIACAO TECNOLO -CEMIT SISAL</v>
      </c>
      <c r="J135" s="193" t="s">
        <v>464</v>
      </c>
      <c r="K135" s="56">
        <v>0</v>
      </c>
      <c r="L135" s="56">
        <v>0</v>
      </c>
      <c r="M135" s="56">
        <v>0</v>
      </c>
      <c r="N135" s="56">
        <v>0</v>
      </c>
      <c r="O135" s="56">
        <v>1012</v>
      </c>
      <c r="P135" s="56">
        <v>1055</v>
      </c>
      <c r="Q135" s="56">
        <v>0</v>
      </c>
      <c r="R135" s="56">
        <v>0</v>
      </c>
      <c r="S135" s="56">
        <v>0</v>
      </c>
      <c r="T135" s="56">
        <v>0</v>
      </c>
      <c r="U135" s="56">
        <v>0</v>
      </c>
      <c r="V135" s="56">
        <v>0</v>
      </c>
      <c r="W135" s="56">
        <v>0</v>
      </c>
      <c r="X135" s="56">
        <v>0</v>
      </c>
      <c r="Y135" s="56">
        <f t="shared" si="12"/>
        <v>0</v>
      </c>
      <c r="Z135" s="56">
        <f t="shared" si="12"/>
        <v>0</v>
      </c>
      <c r="AA135" s="68">
        <f t="shared" si="13"/>
        <v>1012</v>
      </c>
      <c r="AB135" s="68">
        <f t="shared" si="13"/>
        <v>1055</v>
      </c>
      <c r="AC135" s="68">
        <f t="shared" si="18"/>
        <v>1012</v>
      </c>
      <c r="AD135" s="68">
        <f t="shared" si="19"/>
        <v>1055</v>
      </c>
      <c r="AE135" s="68">
        <f>VLOOKUP(F135,[1]quantitativo_estudantes_turmas_!$D$6:$H$1043,5,0)</f>
        <v>54</v>
      </c>
      <c r="AF135" s="318">
        <f t="shared" ref="AF135:AF198" si="28">IF(AB135=0,0,(AB135)*100%/AD135)</f>
        <v>1</v>
      </c>
      <c r="AG135" s="248">
        <f t="shared" ref="AG135:AG198" si="29">IF(AD135=0,0,IF(AD135&lt;=120,15387.23,IF(AD135&lt;=250,20516.3,IF(AD135&lt;=500,25645.38,IF(AD135&lt;=750,30774.46,IF(AD135&lt;=1000,41032.61,IF(AD135&lt;=1500,47919.3,IF(AD135&lt;=2000,71807.06,IF(AD135&lt;=3000,82065.22,IF(AD135&lt;=5000,92323.37,102581.52))))))))))</f>
        <v>47919.3</v>
      </c>
      <c r="AH135" s="194">
        <f t="shared" si="20"/>
        <v>47919.3</v>
      </c>
      <c r="AI135" s="70">
        <v>0</v>
      </c>
      <c r="AJ135" s="70">
        <f t="shared" ref="AJ135:AJ198" si="30">SUM(AG135:AH135)</f>
        <v>95838.6</v>
      </c>
      <c r="AK135" s="195">
        <v>20000</v>
      </c>
      <c r="AL135" s="337">
        <f t="shared" si="17"/>
        <v>23959.65</v>
      </c>
      <c r="AM135" s="56" t="str">
        <f>VLOOKUP(F135,'Plan atualizada aptas e desativ'!$C$4:$I$1457,7,0)</f>
        <v>APTA</v>
      </c>
      <c r="AN135" s="196">
        <f t="shared" si="21"/>
        <v>3959.6500000000015</v>
      </c>
      <c r="AO135" s="56" t="s">
        <v>644</v>
      </c>
      <c r="AP135" s="56" t="s">
        <v>685</v>
      </c>
      <c r="AQ135" s="56"/>
      <c r="AR135" s="56" t="s">
        <v>449</v>
      </c>
      <c r="AS135" s="56" t="s">
        <v>449</v>
      </c>
      <c r="AT135" s="56"/>
      <c r="AU135" s="56"/>
      <c r="AV135" s="56"/>
      <c r="AW135" s="56"/>
      <c r="AX135" s="56"/>
      <c r="AY135" s="56" t="s">
        <v>449</v>
      </c>
      <c r="AZ135" s="56"/>
      <c r="BA135" s="56"/>
      <c r="BB135" s="323">
        <f>VLOOKUP($F135,'[2]1ª Parcela FAED Manutencao 2026'!$E$7:$K$1036,5,0)</f>
        <v>1012</v>
      </c>
      <c r="BC135" s="324">
        <f>VLOOKUP($F135,'[2]1ª Parcela FAED Manutencao 2026'!$E$7:$K$1036,7,0)</f>
        <v>23959.65</v>
      </c>
      <c r="BD135" s="336">
        <f t="shared" si="22"/>
        <v>43</v>
      </c>
      <c r="BE135" s="330">
        <f t="shared" si="23"/>
        <v>0</v>
      </c>
    </row>
    <row r="136" spans="1:57" s="178" customFormat="1" ht="28.5" customHeight="1">
      <c r="A136" s="68">
        <v>130</v>
      </c>
      <c r="B136" s="56" t="s">
        <v>1886</v>
      </c>
      <c r="C136" s="56">
        <v>5600</v>
      </c>
      <c r="D136" s="57">
        <v>4</v>
      </c>
      <c r="E136" s="163" t="s">
        <v>82</v>
      </c>
      <c r="F136" s="56">
        <v>1178088</v>
      </c>
      <c r="G136" s="56">
        <v>1104533</v>
      </c>
      <c r="H136" s="61">
        <v>29432235</v>
      </c>
      <c r="I136" s="84" t="str">
        <f>VLOOKUP($F136,'[3]Sistema Escolar'!$C$3:$E$5000,3,0)</f>
        <v>CENTRO TERRITORIAL DE EDUCACAO PROFISSIONAL DO SISAL</v>
      </c>
      <c r="J136" s="193" t="s">
        <v>1857</v>
      </c>
      <c r="K136" s="56">
        <v>0</v>
      </c>
      <c r="L136" s="56">
        <v>0</v>
      </c>
      <c r="M136" s="56">
        <v>0</v>
      </c>
      <c r="N136" s="56">
        <v>0</v>
      </c>
      <c r="O136" s="56">
        <v>2160</v>
      </c>
      <c r="P136" s="56">
        <v>2212</v>
      </c>
      <c r="Q136" s="56">
        <v>0</v>
      </c>
      <c r="R136" s="56">
        <v>0</v>
      </c>
      <c r="S136" s="56">
        <v>0</v>
      </c>
      <c r="T136" s="56">
        <v>0</v>
      </c>
      <c r="U136" s="56">
        <v>0</v>
      </c>
      <c r="V136" s="56">
        <v>0</v>
      </c>
      <c r="W136" s="56">
        <v>0</v>
      </c>
      <c r="X136" s="56">
        <v>3</v>
      </c>
      <c r="Y136" s="56">
        <f t="shared" ref="Y136:Z200" si="31">K136+M136</f>
        <v>0</v>
      </c>
      <c r="Z136" s="56">
        <f t="shared" si="31"/>
        <v>0</v>
      </c>
      <c r="AA136" s="68">
        <f t="shared" ref="AA136:AB200" si="32">O136+Q136+S136</f>
        <v>2160</v>
      </c>
      <c r="AB136" s="68">
        <f t="shared" si="32"/>
        <v>2212</v>
      </c>
      <c r="AC136" s="68">
        <f t="shared" ref="AC136:AC199" si="33">K136+M136+O136+Q136+S136+U136+W136</f>
        <v>2160</v>
      </c>
      <c r="AD136" s="68">
        <f t="shared" ref="AD136:AD199" si="34">L136+N136+P136+R136+T136+V136+X136</f>
        <v>2215</v>
      </c>
      <c r="AE136" s="68">
        <f>VLOOKUP(F136,[1]quantitativo_estudantes_turmas_!$D$6:$H$1043,5,0)</f>
        <v>76</v>
      </c>
      <c r="AF136" s="318">
        <f t="shared" si="28"/>
        <v>0.9986455981941309</v>
      </c>
      <c r="AG136" s="248">
        <f t="shared" si="29"/>
        <v>82065.22</v>
      </c>
      <c r="AH136" s="194">
        <f t="shared" ref="AH136:AH199" si="35">IF(W136&lt;&gt;0,AG136,IF(AQ136="Escola nova",AG136,IF(AF136&gt;=70%,AG136,IF(AND(AF136&lt;70%,AR136="Tempo Integral"),AG136,"0,00"))))</f>
        <v>82065.22</v>
      </c>
      <c r="AI136" s="70">
        <v>0</v>
      </c>
      <c r="AJ136" s="70">
        <f t="shared" si="30"/>
        <v>164130.44</v>
      </c>
      <c r="AK136" s="195">
        <v>32000</v>
      </c>
      <c r="AL136" s="337">
        <f t="shared" ref="AL136:AL200" si="36">AJ136/4+AI136</f>
        <v>41032.61</v>
      </c>
      <c r="AM136" s="56" t="str">
        <f>VLOOKUP(F136,'Plan atualizada aptas e desativ'!$C$4:$I$1457,7,0)</f>
        <v>APTA</v>
      </c>
      <c r="AN136" s="196">
        <f t="shared" si="21"/>
        <v>9032.61</v>
      </c>
      <c r="AO136" s="56" t="s">
        <v>644</v>
      </c>
      <c r="AP136" s="56" t="s">
        <v>686</v>
      </c>
      <c r="AQ136" s="56"/>
      <c r="AR136" s="56" t="s">
        <v>449</v>
      </c>
      <c r="AS136" s="56" t="s">
        <v>449</v>
      </c>
      <c r="AT136" s="56"/>
      <c r="AU136" s="56"/>
      <c r="AV136" s="56"/>
      <c r="AW136" s="56"/>
      <c r="AX136" s="56"/>
      <c r="AY136" s="56" t="s">
        <v>449</v>
      </c>
      <c r="AZ136" s="56"/>
      <c r="BA136" s="56"/>
      <c r="BB136" s="323">
        <f>VLOOKUP($F136,'[2]1ª Parcela FAED Manutencao 2026'!$E$7:$K$1036,5,0)</f>
        <v>2160</v>
      </c>
      <c r="BC136" s="324">
        <f>VLOOKUP($F136,'[2]1ª Parcela FAED Manutencao 2026'!$E$7:$K$1036,7,0)</f>
        <v>41032.61</v>
      </c>
      <c r="BD136" s="336">
        <f t="shared" ref="BD136:BD199" si="37">AD136-BB136</f>
        <v>55</v>
      </c>
      <c r="BE136" s="330">
        <f t="shared" ref="BE136:BE199" si="38">AL136-BC136</f>
        <v>0</v>
      </c>
    </row>
    <row r="137" spans="1:57" s="87" customFormat="1" ht="28.5" customHeight="1">
      <c r="A137" s="68">
        <v>131</v>
      </c>
      <c r="B137" s="56" t="s">
        <v>1886</v>
      </c>
      <c r="C137" s="56">
        <v>5600</v>
      </c>
      <c r="D137" s="57">
        <v>4</v>
      </c>
      <c r="E137" s="163" t="s">
        <v>82</v>
      </c>
      <c r="F137" s="56">
        <v>1166427</v>
      </c>
      <c r="G137" s="56">
        <v>1102125</v>
      </c>
      <c r="H137" s="61">
        <v>29365430</v>
      </c>
      <c r="I137" s="84" t="str">
        <f>VLOOKUP($F137,'[3]Sistema Escolar'!$C$3:$E$5000,3,0)</f>
        <v>COLEGIO ESTADUAL DO CAMPO ALUIZIO CARNEIRO DA SILVA</v>
      </c>
      <c r="J137" s="193" t="s">
        <v>1912</v>
      </c>
      <c r="K137" s="56">
        <v>0</v>
      </c>
      <c r="L137" s="56">
        <v>0</v>
      </c>
      <c r="M137" s="56">
        <v>0</v>
      </c>
      <c r="N137" s="56">
        <v>0</v>
      </c>
      <c r="O137" s="56">
        <v>90</v>
      </c>
      <c r="P137" s="56">
        <v>98</v>
      </c>
      <c r="Q137" s="56">
        <v>0</v>
      </c>
      <c r="R137" s="56">
        <v>0</v>
      </c>
      <c r="S137" s="56">
        <v>71</v>
      </c>
      <c r="T137" s="56">
        <v>48</v>
      </c>
      <c r="U137" s="56">
        <v>0</v>
      </c>
      <c r="V137" s="56">
        <v>0</v>
      </c>
      <c r="W137" s="56">
        <v>0</v>
      </c>
      <c r="X137" s="56">
        <v>0</v>
      </c>
      <c r="Y137" s="56">
        <f t="shared" si="31"/>
        <v>0</v>
      </c>
      <c r="Z137" s="56">
        <f t="shared" si="31"/>
        <v>0</v>
      </c>
      <c r="AA137" s="68">
        <f t="shared" si="32"/>
        <v>161</v>
      </c>
      <c r="AB137" s="68">
        <f t="shared" si="32"/>
        <v>146</v>
      </c>
      <c r="AC137" s="68">
        <f t="shared" si="33"/>
        <v>161</v>
      </c>
      <c r="AD137" s="68">
        <f t="shared" si="34"/>
        <v>146</v>
      </c>
      <c r="AE137" s="68">
        <f>VLOOKUP(F137,[1]quantitativo_estudantes_turmas_!$D$6:$H$1043,5,0)</f>
        <v>10</v>
      </c>
      <c r="AF137" s="318">
        <f t="shared" si="28"/>
        <v>1</v>
      </c>
      <c r="AG137" s="248">
        <f t="shared" si="29"/>
        <v>20516.3</v>
      </c>
      <c r="AH137" s="194">
        <f t="shared" si="35"/>
        <v>20516.3</v>
      </c>
      <c r="AI137" s="70">
        <v>0</v>
      </c>
      <c r="AJ137" s="70">
        <f t="shared" si="30"/>
        <v>41032.6</v>
      </c>
      <c r="AK137" s="195">
        <v>8000</v>
      </c>
      <c r="AL137" s="337">
        <f t="shared" si="36"/>
        <v>10258.15</v>
      </c>
      <c r="AM137" s="56" t="str">
        <f>VLOOKUP(F137,'Plan atualizada aptas e desativ'!$C$4:$I$1457,7,0)</f>
        <v>INADIMPLENTE</v>
      </c>
      <c r="AN137" s="196">
        <f t="shared" ref="AN137:AN201" si="39">AL137-AK137</f>
        <v>2258.1499999999996</v>
      </c>
      <c r="AO137" s="56" t="s">
        <v>644</v>
      </c>
      <c r="AP137" s="56" t="s">
        <v>687</v>
      </c>
      <c r="AQ137" s="56"/>
      <c r="AR137" s="56" t="s">
        <v>449</v>
      </c>
      <c r="AS137" s="56" t="s">
        <v>449</v>
      </c>
      <c r="AT137" s="56"/>
      <c r="AU137" s="56"/>
      <c r="AV137" s="56"/>
      <c r="AW137" s="56"/>
      <c r="AX137" s="56"/>
      <c r="AY137" s="56" t="s">
        <v>449</v>
      </c>
      <c r="AZ137" s="56"/>
      <c r="BA137" s="56"/>
      <c r="BB137" s="323">
        <f>VLOOKUP($F137,'[2]1ª Parcela FAED Manutencao 2026'!$E$7:$K$1036,5,0)</f>
        <v>161</v>
      </c>
      <c r="BC137" s="324">
        <f>VLOOKUP($F137,'[2]1ª Parcela FAED Manutencao 2026'!$E$7:$K$1036,7,0)</f>
        <v>10258.15</v>
      </c>
      <c r="BD137" s="335">
        <f t="shared" si="37"/>
        <v>-15</v>
      </c>
      <c r="BE137" s="330">
        <f t="shared" si="38"/>
        <v>0</v>
      </c>
    </row>
    <row r="138" spans="1:57" s="87" customFormat="1" ht="28.5" customHeight="1">
      <c r="A138" s="68">
        <v>132</v>
      </c>
      <c r="B138" s="56" t="s">
        <v>1886</v>
      </c>
      <c r="C138" s="56">
        <v>5600</v>
      </c>
      <c r="D138" s="57">
        <v>4</v>
      </c>
      <c r="E138" s="163" t="s">
        <v>82</v>
      </c>
      <c r="F138" s="56">
        <v>1178235</v>
      </c>
      <c r="G138" s="56">
        <v>1102128</v>
      </c>
      <c r="H138" s="61">
        <v>29372895</v>
      </c>
      <c r="I138" s="84" t="str">
        <f>VLOOKUP($F138,'[3]Sistema Escolar'!$C$3:$E$5000,3,0)</f>
        <v>COLEGIO ESTADUAL DO CAMPO DE SANTANA</v>
      </c>
      <c r="J138" s="193" t="s">
        <v>1978</v>
      </c>
      <c r="K138" s="56">
        <v>0</v>
      </c>
      <c r="L138" s="56">
        <v>0</v>
      </c>
      <c r="M138" s="56">
        <v>0</v>
      </c>
      <c r="N138" s="56">
        <v>0</v>
      </c>
      <c r="O138" s="56">
        <v>112</v>
      </c>
      <c r="P138" s="56">
        <v>19</v>
      </c>
      <c r="Q138" s="56">
        <v>74</v>
      </c>
      <c r="R138" s="56">
        <v>105</v>
      </c>
      <c r="S138" s="56">
        <v>99</v>
      </c>
      <c r="T138" s="56">
        <v>102</v>
      </c>
      <c r="U138" s="56">
        <v>0</v>
      </c>
      <c r="V138" s="56">
        <v>0</v>
      </c>
      <c r="W138" s="56">
        <v>0</v>
      </c>
      <c r="X138" s="56">
        <v>0</v>
      </c>
      <c r="Y138" s="56">
        <f t="shared" si="31"/>
        <v>0</v>
      </c>
      <c r="Z138" s="56">
        <f t="shared" si="31"/>
        <v>0</v>
      </c>
      <c r="AA138" s="68">
        <f t="shared" si="32"/>
        <v>285</v>
      </c>
      <c r="AB138" s="68">
        <f t="shared" si="32"/>
        <v>226</v>
      </c>
      <c r="AC138" s="68">
        <f t="shared" si="33"/>
        <v>285</v>
      </c>
      <c r="AD138" s="68">
        <f t="shared" si="34"/>
        <v>226</v>
      </c>
      <c r="AE138" s="68">
        <f>VLOOKUP(F138,[1]quantitativo_estudantes_turmas_!$D$6:$H$1043,5,0)</f>
        <v>10</v>
      </c>
      <c r="AF138" s="318">
        <f t="shared" si="28"/>
        <v>1</v>
      </c>
      <c r="AG138" s="248">
        <f t="shared" si="29"/>
        <v>20516.3</v>
      </c>
      <c r="AH138" s="194">
        <f t="shared" si="35"/>
        <v>20516.3</v>
      </c>
      <c r="AI138" s="70">
        <v>0</v>
      </c>
      <c r="AJ138" s="70">
        <f t="shared" si="30"/>
        <v>41032.6</v>
      </c>
      <c r="AK138" s="195">
        <v>10000</v>
      </c>
      <c r="AL138" s="337">
        <f t="shared" si="36"/>
        <v>10258.15</v>
      </c>
      <c r="AM138" s="56" t="str">
        <f>VLOOKUP(F138,'Plan atualizada aptas e desativ'!$C$4:$I$1457,7,0)</f>
        <v>INADIMPLENTE</v>
      </c>
      <c r="AN138" s="196">
        <f t="shared" si="39"/>
        <v>258.14999999999964</v>
      </c>
      <c r="AO138" s="56" t="s">
        <v>644</v>
      </c>
      <c r="AP138" s="56" t="s">
        <v>688</v>
      </c>
      <c r="AQ138" s="56"/>
      <c r="AR138" s="56" t="s">
        <v>1918</v>
      </c>
      <c r="AS138" s="56" t="s">
        <v>449</v>
      </c>
      <c r="AT138" s="56"/>
      <c r="AU138" s="56"/>
      <c r="AV138" s="56"/>
      <c r="AW138" s="56"/>
      <c r="AX138" s="56"/>
      <c r="AY138" s="56" t="s">
        <v>449</v>
      </c>
      <c r="AZ138" s="56"/>
      <c r="BA138" s="56"/>
      <c r="BB138" s="323">
        <f>VLOOKUP($F138,'[2]1ª Parcela FAED Manutencao 2026'!$E$7:$K$1036,5,0)</f>
        <v>285</v>
      </c>
      <c r="BC138" s="324">
        <f>VLOOKUP($F138,'[2]1ª Parcela FAED Manutencao 2026'!$E$7:$K$1036,7,0)</f>
        <v>12822.69</v>
      </c>
      <c r="BD138" s="335">
        <f t="shared" si="37"/>
        <v>-59</v>
      </c>
      <c r="BE138" s="328">
        <f t="shared" si="38"/>
        <v>-2564.5400000000009</v>
      </c>
    </row>
    <row r="139" spans="1:57" s="178" customFormat="1" ht="28.5" customHeight="1">
      <c r="A139" s="68">
        <v>133</v>
      </c>
      <c r="B139" s="56" t="s">
        <v>1886</v>
      </c>
      <c r="C139" s="56">
        <v>5600</v>
      </c>
      <c r="D139" s="57">
        <v>4</v>
      </c>
      <c r="E139" s="163" t="s">
        <v>82</v>
      </c>
      <c r="F139" s="56">
        <v>1116241</v>
      </c>
      <c r="G139" s="56">
        <v>1102103</v>
      </c>
      <c r="H139" s="61">
        <v>29146151</v>
      </c>
      <c r="I139" s="84" t="str">
        <f>VLOOKUP($F139,'[3]Sistema Escolar'!$C$3:$E$5000,3,0)</f>
        <v>COLEGIO ESTADUAL DE TEMPO INTEGRAL DE SERRINHA</v>
      </c>
      <c r="J139" s="193" t="s">
        <v>1978</v>
      </c>
      <c r="K139" s="56">
        <v>0</v>
      </c>
      <c r="L139" s="56">
        <v>0</v>
      </c>
      <c r="M139" s="56">
        <v>0</v>
      </c>
      <c r="N139" s="56">
        <v>0</v>
      </c>
      <c r="O139" s="56">
        <v>516</v>
      </c>
      <c r="P139" s="56">
        <v>142</v>
      </c>
      <c r="Q139" s="56">
        <v>17</v>
      </c>
      <c r="R139" s="56">
        <v>274</v>
      </c>
      <c r="S139" s="56">
        <v>11</v>
      </c>
      <c r="T139" s="56">
        <v>50</v>
      </c>
      <c r="U139" s="56">
        <v>0</v>
      </c>
      <c r="V139" s="56">
        <v>0</v>
      </c>
      <c r="W139" s="56">
        <v>0</v>
      </c>
      <c r="X139" s="56">
        <v>0</v>
      </c>
      <c r="Y139" s="56">
        <f t="shared" si="31"/>
        <v>0</v>
      </c>
      <c r="Z139" s="56">
        <f t="shared" si="31"/>
        <v>0</v>
      </c>
      <c r="AA139" s="68">
        <f t="shared" si="32"/>
        <v>544</v>
      </c>
      <c r="AB139" s="68">
        <f t="shared" si="32"/>
        <v>466</v>
      </c>
      <c r="AC139" s="68">
        <f t="shared" si="33"/>
        <v>544</v>
      </c>
      <c r="AD139" s="68">
        <f t="shared" si="34"/>
        <v>466</v>
      </c>
      <c r="AE139" s="68">
        <f>VLOOKUP(F139,[1]quantitativo_estudantes_turmas_!$D$6:$H$1043,5,0)</f>
        <v>16</v>
      </c>
      <c r="AF139" s="318">
        <f t="shared" si="28"/>
        <v>1</v>
      </c>
      <c r="AG139" s="248">
        <f t="shared" si="29"/>
        <v>25645.38</v>
      </c>
      <c r="AH139" s="194">
        <f t="shared" si="35"/>
        <v>25645.38</v>
      </c>
      <c r="AI139" s="70">
        <f>IF(AY139="POLO-UAB",AG139/4,"-")</f>
        <v>6411.3450000000003</v>
      </c>
      <c r="AJ139" s="70">
        <f t="shared" si="30"/>
        <v>51290.76</v>
      </c>
      <c r="AK139" s="195">
        <v>18000</v>
      </c>
      <c r="AL139" s="337">
        <f t="shared" si="36"/>
        <v>19234.035</v>
      </c>
      <c r="AM139" s="56" t="str">
        <f>VLOOKUP(F139,'Plan atualizada aptas e desativ'!$C$4:$I$1457,7,0)</f>
        <v>APTA</v>
      </c>
      <c r="AN139" s="196">
        <f t="shared" si="39"/>
        <v>1234.0349999999999</v>
      </c>
      <c r="AO139" s="56" t="s">
        <v>644</v>
      </c>
      <c r="AP139" s="56" t="s">
        <v>689</v>
      </c>
      <c r="AQ139" s="56"/>
      <c r="AR139" s="56" t="s">
        <v>1918</v>
      </c>
      <c r="AS139" s="56" t="s">
        <v>449</v>
      </c>
      <c r="AT139" s="56"/>
      <c r="AU139" s="56"/>
      <c r="AV139" s="56"/>
      <c r="AW139" s="56"/>
      <c r="AX139" s="56"/>
      <c r="AY139" s="56" t="s">
        <v>1907</v>
      </c>
      <c r="AZ139" s="56"/>
      <c r="BA139" s="56"/>
      <c r="BB139" s="323">
        <f>VLOOKUP($F139,'[2]1ª Parcela FAED Manutencao 2026'!$E$7:$K$1036,5,0)</f>
        <v>544</v>
      </c>
      <c r="BC139" s="324">
        <f>VLOOKUP($F139,'[2]1ª Parcela FAED Manutencao 2026'!$E$7:$K$1036,7,0)</f>
        <v>23080.845000000001</v>
      </c>
      <c r="BD139" s="335">
        <f t="shared" si="37"/>
        <v>-78</v>
      </c>
      <c r="BE139" s="328">
        <f t="shared" si="38"/>
        <v>-3846.8100000000013</v>
      </c>
    </row>
    <row r="140" spans="1:57" s="178" customFormat="1" ht="28.5" customHeight="1">
      <c r="A140" s="68">
        <v>134</v>
      </c>
      <c r="B140" s="56" t="s">
        <v>1886</v>
      </c>
      <c r="C140" s="56">
        <v>5600</v>
      </c>
      <c r="D140" s="57">
        <v>4</v>
      </c>
      <c r="E140" s="163" t="s">
        <v>83</v>
      </c>
      <c r="F140" s="56">
        <v>1116446</v>
      </c>
      <c r="G140" s="56">
        <v>1102133</v>
      </c>
      <c r="H140" s="61">
        <v>29147913</v>
      </c>
      <c r="I140" s="84" t="str">
        <f>VLOOKUP($F140,'[3]Sistema Escolar'!$C$3:$E$5000,3,0)</f>
        <v>COLEGIO ESTADUAL DE TEMPO INTEGRAL DE TEOFILANDIA</v>
      </c>
      <c r="J140" s="193" t="s">
        <v>1978</v>
      </c>
      <c r="K140" s="56">
        <v>0</v>
      </c>
      <c r="L140" s="56">
        <v>0</v>
      </c>
      <c r="M140" s="56">
        <v>0</v>
      </c>
      <c r="N140" s="56">
        <v>0</v>
      </c>
      <c r="O140" s="56">
        <v>397</v>
      </c>
      <c r="P140" s="56">
        <v>181</v>
      </c>
      <c r="Q140" s="56">
        <v>392</v>
      </c>
      <c r="R140" s="56">
        <v>481</v>
      </c>
      <c r="S140" s="56">
        <v>65</v>
      </c>
      <c r="T140" s="56">
        <v>52</v>
      </c>
      <c r="U140" s="56">
        <v>0</v>
      </c>
      <c r="V140" s="56">
        <v>0</v>
      </c>
      <c r="W140" s="56">
        <v>0</v>
      </c>
      <c r="X140" s="56">
        <v>15</v>
      </c>
      <c r="Y140" s="56">
        <f t="shared" si="31"/>
        <v>0</v>
      </c>
      <c r="Z140" s="56">
        <f t="shared" si="31"/>
        <v>0</v>
      </c>
      <c r="AA140" s="68">
        <f t="shared" si="32"/>
        <v>854</v>
      </c>
      <c r="AB140" s="68">
        <f t="shared" si="32"/>
        <v>714</v>
      </c>
      <c r="AC140" s="68">
        <f t="shared" si="33"/>
        <v>854</v>
      </c>
      <c r="AD140" s="68">
        <f t="shared" si="34"/>
        <v>729</v>
      </c>
      <c r="AE140" s="68">
        <f>VLOOKUP(F140,[1]quantitativo_estudantes_turmas_!$D$6:$H$1043,5,0)</f>
        <v>23</v>
      </c>
      <c r="AF140" s="318">
        <f t="shared" si="28"/>
        <v>0.97942386831275718</v>
      </c>
      <c r="AG140" s="248">
        <f t="shared" si="29"/>
        <v>30774.46</v>
      </c>
      <c r="AH140" s="194">
        <f t="shared" si="35"/>
        <v>30774.46</v>
      </c>
      <c r="AI140" s="70">
        <v>0</v>
      </c>
      <c r="AJ140" s="70">
        <f t="shared" si="30"/>
        <v>61548.92</v>
      </c>
      <c r="AK140" s="195">
        <v>16000</v>
      </c>
      <c r="AL140" s="337">
        <f t="shared" si="36"/>
        <v>15387.23</v>
      </c>
      <c r="AM140" s="56" t="str">
        <f>VLOOKUP(F140,'Plan atualizada aptas e desativ'!$C$4:$I$1457,7,0)</f>
        <v>APTA</v>
      </c>
      <c r="AN140" s="196">
        <f t="shared" si="39"/>
        <v>-612.77000000000044</v>
      </c>
      <c r="AO140" s="56" t="s">
        <v>691</v>
      </c>
      <c r="AP140" s="56" t="s">
        <v>692</v>
      </c>
      <c r="AQ140" s="56"/>
      <c r="AR140" s="56" t="s">
        <v>1918</v>
      </c>
      <c r="AS140" s="56" t="s">
        <v>449</v>
      </c>
      <c r="AT140" s="56"/>
      <c r="AU140" s="56"/>
      <c r="AV140" s="56"/>
      <c r="AW140" s="56"/>
      <c r="AX140" s="56"/>
      <c r="AY140" s="56" t="s">
        <v>449</v>
      </c>
      <c r="AZ140" s="56"/>
      <c r="BA140" s="56"/>
      <c r="BB140" s="323">
        <f>VLOOKUP($F140,'[2]1ª Parcela FAED Manutencao 2026'!$E$7:$K$1036,5,0)</f>
        <v>854</v>
      </c>
      <c r="BC140" s="324">
        <f>VLOOKUP($F140,'[2]1ª Parcela FAED Manutencao 2026'!$E$7:$K$1036,7,0)</f>
        <v>20516.305</v>
      </c>
      <c r="BD140" s="335">
        <f t="shared" si="37"/>
        <v>-125</v>
      </c>
      <c r="BE140" s="328">
        <f t="shared" si="38"/>
        <v>-5129.0750000000007</v>
      </c>
    </row>
    <row r="141" spans="1:57" s="178" customFormat="1" ht="28.5" customHeight="1">
      <c r="A141" s="68">
        <v>135</v>
      </c>
      <c r="B141" s="56" t="s">
        <v>1886</v>
      </c>
      <c r="C141" s="56">
        <v>5600</v>
      </c>
      <c r="D141" s="57">
        <v>4</v>
      </c>
      <c r="E141" s="163" t="s">
        <v>84</v>
      </c>
      <c r="F141" s="56">
        <v>1115105</v>
      </c>
      <c r="G141" s="56">
        <v>1102144</v>
      </c>
      <c r="H141" s="61">
        <v>29124212</v>
      </c>
      <c r="I141" s="84" t="str">
        <f>VLOOKUP($F141,'[3]Sistema Escolar'!$C$3:$E$5000,3,0)</f>
        <v>COLEGIO ESTADUAL DE TEMPO INTEGRAL DE TUCANO</v>
      </c>
      <c r="J141" s="193" t="s">
        <v>1978</v>
      </c>
      <c r="K141" s="56">
        <v>0</v>
      </c>
      <c r="L141" s="56">
        <v>0</v>
      </c>
      <c r="M141" s="56">
        <v>0</v>
      </c>
      <c r="N141" s="56">
        <v>0</v>
      </c>
      <c r="O141" s="56">
        <v>946</v>
      </c>
      <c r="P141" s="56">
        <v>350</v>
      </c>
      <c r="Q141" s="56">
        <v>639</v>
      </c>
      <c r="R141" s="56">
        <v>872</v>
      </c>
      <c r="S141" s="56">
        <v>128</v>
      </c>
      <c r="T141" s="56">
        <v>157</v>
      </c>
      <c r="U141" s="56">
        <v>0</v>
      </c>
      <c r="V141" s="56">
        <v>0</v>
      </c>
      <c r="W141" s="56">
        <v>0</v>
      </c>
      <c r="X141" s="56">
        <v>43</v>
      </c>
      <c r="Y141" s="56">
        <f t="shared" si="31"/>
        <v>0</v>
      </c>
      <c r="Z141" s="56">
        <f t="shared" si="31"/>
        <v>0</v>
      </c>
      <c r="AA141" s="68">
        <f t="shared" si="32"/>
        <v>1713</v>
      </c>
      <c r="AB141" s="68">
        <f t="shared" si="32"/>
        <v>1379</v>
      </c>
      <c r="AC141" s="68">
        <f t="shared" si="33"/>
        <v>1713</v>
      </c>
      <c r="AD141" s="68">
        <f t="shared" si="34"/>
        <v>1422</v>
      </c>
      <c r="AE141" s="68">
        <f>VLOOKUP(F141,[1]quantitativo_estudantes_turmas_!$D$6:$H$1043,5,0)</f>
        <v>44</v>
      </c>
      <c r="AF141" s="318">
        <f t="shared" si="28"/>
        <v>0.96976090014064698</v>
      </c>
      <c r="AG141" s="248">
        <f t="shared" si="29"/>
        <v>47919.3</v>
      </c>
      <c r="AH141" s="194">
        <f t="shared" si="35"/>
        <v>47919.3</v>
      </c>
      <c r="AI141" s="70">
        <v>0</v>
      </c>
      <c r="AJ141" s="70">
        <f t="shared" si="30"/>
        <v>95838.6</v>
      </c>
      <c r="AK141" s="195">
        <v>28000</v>
      </c>
      <c r="AL141" s="337">
        <f t="shared" si="36"/>
        <v>23959.65</v>
      </c>
      <c r="AM141" s="56" t="str">
        <f>VLOOKUP(F141,'Plan atualizada aptas e desativ'!$C$4:$I$1457,7,0)</f>
        <v>APTA</v>
      </c>
      <c r="AN141" s="196">
        <f t="shared" si="39"/>
        <v>-4040.3499999999985</v>
      </c>
      <c r="AO141" s="56" t="s">
        <v>693</v>
      </c>
      <c r="AP141" s="56" t="s">
        <v>694</v>
      </c>
      <c r="AQ141" s="56"/>
      <c r="AR141" s="56" t="s">
        <v>1918</v>
      </c>
      <c r="AS141" s="56" t="s">
        <v>449</v>
      </c>
      <c r="AT141" s="56"/>
      <c r="AU141" s="56"/>
      <c r="AV141" s="56"/>
      <c r="AW141" s="56"/>
      <c r="AX141" s="56"/>
      <c r="AY141" s="56" t="s">
        <v>449</v>
      </c>
      <c r="AZ141" s="56"/>
      <c r="BA141" s="56"/>
      <c r="BB141" s="323">
        <f>VLOOKUP($F141,'[2]1ª Parcela FAED Manutencao 2026'!$E$7:$K$1036,5,0)</f>
        <v>1713</v>
      </c>
      <c r="BC141" s="324">
        <f>VLOOKUP($F141,'[2]1ª Parcela FAED Manutencao 2026'!$E$7:$K$1036,7,0)</f>
        <v>35903.53</v>
      </c>
      <c r="BD141" s="335">
        <f t="shared" si="37"/>
        <v>-291</v>
      </c>
      <c r="BE141" s="328">
        <f t="shared" si="38"/>
        <v>-11943.879999999997</v>
      </c>
    </row>
    <row r="142" spans="1:57" s="87" customFormat="1" ht="28.5" customHeight="1">
      <c r="A142" s="68">
        <v>136</v>
      </c>
      <c r="B142" s="56" t="s">
        <v>1886</v>
      </c>
      <c r="C142" s="56">
        <v>5600</v>
      </c>
      <c r="D142" s="57">
        <v>4</v>
      </c>
      <c r="E142" s="163" t="s">
        <v>84</v>
      </c>
      <c r="F142" s="56">
        <v>1114958</v>
      </c>
      <c r="G142" s="56">
        <v>1102140</v>
      </c>
      <c r="H142" s="61">
        <v>29123143</v>
      </c>
      <c r="I142" s="84" t="str">
        <f>VLOOKUP($F142,'[3]Sistema Escolar'!$C$3:$E$5000,3,0)</f>
        <v>COLEGIO ESTADUAL ROMULO GALVAO</v>
      </c>
      <c r="J142" s="193" t="s">
        <v>1912</v>
      </c>
      <c r="K142" s="56">
        <v>0</v>
      </c>
      <c r="L142" s="56">
        <v>0</v>
      </c>
      <c r="M142" s="56">
        <v>0</v>
      </c>
      <c r="N142" s="56">
        <v>0</v>
      </c>
      <c r="O142" s="56">
        <v>289</v>
      </c>
      <c r="P142" s="56">
        <v>267</v>
      </c>
      <c r="Q142" s="56">
        <v>45</v>
      </c>
      <c r="R142" s="56">
        <v>69</v>
      </c>
      <c r="S142" s="56">
        <v>103</v>
      </c>
      <c r="T142" s="56">
        <v>54</v>
      </c>
      <c r="U142" s="56">
        <v>0</v>
      </c>
      <c r="V142" s="56">
        <v>0</v>
      </c>
      <c r="W142" s="56">
        <v>0</v>
      </c>
      <c r="X142" s="56">
        <v>11</v>
      </c>
      <c r="Y142" s="56">
        <f t="shared" si="31"/>
        <v>0</v>
      </c>
      <c r="Z142" s="56">
        <f t="shared" si="31"/>
        <v>0</v>
      </c>
      <c r="AA142" s="68">
        <f t="shared" si="32"/>
        <v>437</v>
      </c>
      <c r="AB142" s="68">
        <f t="shared" si="32"/>
        <v>390</v>
      </c>
      <c r="AC142" s="68">
        <f t="shared" si="33"/>
        <v>437</v>
      </c>
      <c r="AD142" s="68">
        <f t="shared" si="34"/>
        <v>401</v>
      </c>
      <c r="AE142" s="68">
        <f>VLOOKUP(F142,[1]quantitativo_estudantes_turmas_!$D$6:$H$1043,5,0)</f>
        <v>13</v>
      </c>
      <c r="AF142" s="318">
        <f t="shared" si="28"/>
        <v>0.972568578553616</v>
      </c>
      <c r="AG142" s="248">
        <f t="shared" si="29"/>
        <v>25645.38</v>
      </c>
      <c r="AH142" s="194">
        <f t="shared" si="35"/>
        <v>25645.38</v>
      </c>
      <c r="AI142" s="70">
        <v>0</v>
      </c>
      <c r="AJ142" s="70">
        <f t="shared" si="30"/>
        <v>51290.76</v>
      </c>
      <c r="AK142" s="195">
        <v>10000</v>
      </c>
      <c r="AL142" s="337">
        <f t="shared" si="36"/>
        <v>12822.69</v>
      </c>
      <c r="AM142" s="56" t="str">
        <f>VLOOKUP(F142,'Plan atualizada aptas e desativ'!$C$4:$I$1457,7,0)</f>
        <v>INADIMPLENTE</v>
      </c>
      <c r="AN142" s="196">
        <f t="shared" si="39"/>
        <v>2822.6900000000005</v>
      </c>
      <c r="AO142" s="56" t="s">
        <v>693</v>
      </c>
      <c r="AP142" s="56" t="s">
        <v>695</v>
      </c>
      <c r="AQ142" s="56"/>
      <c r="AR142" s="56" t="s">
        <v>1918</v>
      </c>
      <c r="AS142" s="56" t="s">
        <v>449</v>
      </c>
      <c r="AT142" s="56"/>
      <c r="AU142" s="56"/>
      <c r="AV142" s="56"/>
      <c r="AW142" s="56"/>
      <c r="AX142" s="56"/>
      <c r="AY142" s="56" t="s">
        <v>449</v>
      </c>
      <c r="AZ142" s="56"/>
      <c r="BA142" s="56"/>
      <c r="BB142" s="323">
        <f>VLOOKUP($F142,'[2]1ª Parcela FAED Manutencao 2026'!$E$7:$K$1036,5,0)</f>
        <v>437</v>
      </c>
      <c r="BC142" s="324">
        <f>VLOOKUP($F142,'[2]1ª Parcela FAED Manutencao 2026'!$E$7:$K$1036,7,0)</f>
        <v>12822.69</v>
      </c>
      <c r="BD142" s="335">
        <f t="shared" si="37"/>
        <v>-36</v>
      </c>
      <c r="BE142" s="330">
        <f t="shared" si="38"/>
        <v>0</v>
      </c>
    </row>
    <row r="143" spans="1:57" s="87" customFormat="1" ht="28.5" customHeight="1">
      <c r="A143" s="68">
        <v>137</v>
      </c>
      <c r="B143" s="56" t="s">
        <v>1886</v>
      </c>
      <c r="C143" s="56">
        <v>5600</v>
      </c>
      <c r="D143" s="57">
        <v>4</v>
      </c>
      <c r="E143" s="163" t="s">
        <v>85</v>
      </c>
      <c r="F143" s="56">
        <v>1178102</v>
      </c>
      <c r="G143" s="56">
        <v>1104528</v>
      </c>
      <c r="H143" s="61">
        <v>29432120</v>
      </c>
      <c r="I143" s="84" t="str">
        <f>VLOOKUP($F143,'[3]Sistema Escolar'!$C$3:$E$5000,3,0)</f>
        <v>COLEGIO ESTADUAL DE VALENTE</v>
      </c>
      <c r="J143" s="193" t="s">
        <v>1912</v>
      </c>
      <c r="K143" s="56">
        <v>0</v>
      </c>
      <c r="L143" s="56">
        <v>0</v>
      </c>
      <c r="M143" s="56">
        <v>0</v>
      </c>
      <c r="N143" s="56">
        <v>0</v>
      </c>
      <c r="O143" s="56">
        <v>223</v>
      </c>
      <c r="P143" s="56">
        <v>242</v>
      </c>
      <c r="Q143" s="56">
        <v>0</v>
      </c>
      <c r="R143" s="56">
        <v>0</v>
      </c>
      <c r="S143" s="56">
        <v>50</v>
      </c>
      <c r="T143" s="56">
        <v>49</v>
      </c>
      <c r="U143" s="56">
        <v>0</v>
      </c>
      <c r="V143" s="56">
        <v>0</v>
      </c>
      <c r="W143" s="56">
        <v>0</v>
      </c>
      <c r="X143" s="56">
        <v>0</v>
      </c>
      <c r="Y143" s="56">
        <f t="shared" si="31"/>
        <v>0</v>
      </c>
      <c r="Z143" s="56">
        <f t="shared" si="31"/>
        <v>0</v>
      </c>
      <c r="AA143" s="68">
        <f t="shared" si="32"/>
        <v>273</v>
      </c>
      <c r="AB143" s="68">
        <f t="shared" si="32"/>
        <v>291</v>
      </c>
      <c r="AC143" s="68">
        <f t="shared" si="33"/>
        <v>273</v>
      </c>
      <c r="AD143" s="68">
        <f t="shared" si="34"/>
        <v>291</v>
      </c>
      <c r="AE143" s="68">
        <f>VLOOKUP(F143,[1]quantitativo_estudantes_turmas_!$D$6:$H$1043,5,0)</f>
        <v>11</v>
      </c>
      <c r="AF143" s="318">
        <f t="shared" si="28"/>
        <v>1</v>
      </c>
      <c r="AG143" s="248">
        <f t="shared" si="29"/>
        <v>25645.38</v>
      </c>
      <c r="AH143" s="194">
        <f t="shared" si="35"/>
        <v>25645.38</v>
      </c>
      <c r="AI143" s="70">
        <v>0</v>
      </c>
      <c r="AJ143" s="70">
        <f t="shared" si="30"/>
        <v>51290.76</v>
      </c>
      <c r="AK143" s="195">
        <v>10000</v>
      </c>
      <c r="AL143" s="337">
        <f t="shared" si="36"/>
        <v>12822.69</v>
      </c>
      <c r="AM143" s="56" t="str">
        <f>VLOOKUP(F143,'Plan atualizada aptas e desativ'!$C$4:$I$1457,7,0)</f>
        <v>INADIMPLENTE</v>
      </c>
      <c r="AN143" s="196">
        <f t="shared" si="39"/>
        <v>2822.6900000000005</v>
      </c>
      <c r="AO143" s="56" t="s">
        <v>696</v>
      </c>
      <c r="AP143" s="56" t="s">
        <v>697</v>
      </c>
      <c r="AQ143" s="56"/>
      <c r="AR143" s="56" t="s">
        <v>449</v>
      </c>
      <c r="AS143" s="56" t="s">
        <v>449</v>
      </c>
      <c r="AT143" s="56"/>
      <c r="AU143" s="56"/>
      <c r="AV143" s="56"/>
      <c r="AW143" s="56"/>
      <c r="AX143" s="56"/>
      <c r="AY143" s="56" t="s">
        <v>449</v>
      </c>
      <c r="AZ143" s="56"/>
      <c r="BA143" s="56"/>
      <c r="BB143" s="323">
        <f>VLOOKUP($F143,'[2]1ª Parcela FAED Manutencao 2026'!$E$7:$K$1036,5,0)</f>
        <v>273</v>
      </c>
      <c r="BC143" s="324">
        <f>VLOOKUP($F143,'[2]1ª Parcela FAED Manutencao 2026'!$E$7:$K$1036,7,0)</f>
        <v>12822.69</v>
      </c>
      <c r="BD143" s="336">
        <f t="shared" si="37"/>
        <v>18</v>
      </c>
      <c r="BE143" s="330">
        <f t="shared" si="38"/>
        <v>0</v>
      </c>
    </row>
    <row r="144" spans="1:57" s="87" customFormat="1" ht="28.5" customHeight="1">
      <c r="A144" s="68">
        <v>138</v>
      </c>
      <c r="B144" s="56" t="s">
        <v>1886</v>
      </c>
      <c r="C144" s="56">
        <v>5600</v>
      </c>
      <c r="D144" s="57">
        <v>4</v>
      </c>
      <c r="E144" s="163" t="s">
        <v>85</v>
      </c>
      <c r="F144" s="56">
        <v>1178275</v>
      </c>
      <c r="G144" s="56">
        <v>1105514</v>
      </c>
      <c r="H144" s="61">
        <v>29915783</v>
      </c>
      <c r="I144" s="84" t="str">
        <f>VLOOKUP($F144,'[3]Sistema Escolar'!$C$3:$E$5000,3,0)</f>
        <v>COLEGIO ESTADUAL DO CAMPO LUCIBERTO OLIVEIRA DOS SANTOS</v>
      </c>
      <c r="J144" s="193" t="s">
        <v>1913</v>
      </c>
      <c r="K144" s="56">
        <v>0</v>
      </c>
      <c r="L144" s="56">
        <v>0</v>
      </c>
      <c r="M144" s="56">
        <v>0</v>
      </c>
      <c r="N144" s="56">
        <v>0</v>
      </c>
      <c r="O144" s="56">
        <v>69</v>
      </c>
      <c r="P144" s="56">
        <v>60</v>
      </c>
      <c r="Q144" s="56">
        <v>0</v>
      </c>
      <c r="R144" s="56">
        <v>0</v>
      </c>
      <c r="S144" s="56">
        <v>22</v>
      </c>
      <c r="T144" s="56">
        <v>19</v>
      </c>
      <c r="U144" s="56">
        <v>0</v>
      </c>
      <c r="V144" s="56">
        <v>0</v>
      </c>
      <c r="W144" s="56">
        <v>0</v>
      </c>
      <c r="X144" s="56">
        <v>0</v>
      </c>
      <c r="Y144" s="56">
        <f t="shared" si="31"/>
        <v>0</v>
      </c>
      <c r="Z144" s="56">
        <f t="shared" si="31"/>
        <v>0</v>
      </c>
      <c r="AA144" s="68">
        <f t="shared" si="32"/>
        <v>91</v>
      </c>
      <c r="AB144" s="68">
        <f t="shared" si="32"/>
        <v>79</v>
      </c>
      <c r="AC144" s="68">
        <f t="shared" si="33"/>
        <v>91</v>
      </c>
      <c r="AD144" s="68">
        <f t="shared" si="34"/>
        <v>79</v>
      </c>
      <c r="AE144" s="68">
        <f>VLOOKUP(F144,[1]quantitativo_estudantes_turmas_!$D$6:$H$1043,5,0)</f>
        <v>5</v>
      </c>
      <c r="AF144" s="318">
        <f t="shared" si="28"/>
        <v>1</v>
      </c>
      <c r="AG144" s="248">
        <f t="shared" si="29"/>
        <v>15387.23</v>
      </c>
      <c r="AH144" s="194">
        <f t="shared" si="35"/>
        <v>15387.23</v>
      </c>
      <c r="AI144" s="70">
        <v>0</v>
      </c>
      <c r="AJ144" s="70">
        <f t="shared" si="30"/>
        <v>30774.46</v>
      </c>
      <c r="AK144" s="195">
        <v>6000</v>
      </c>
      <c r="AL144" s="337">
        <f t="shared" si="36"/>
        <v>7693.6149999999998</v>
      </c>
      <c r="AM144" s="56" t="str">
        <f>VLOOKUP(F144,'Plan atualizada aptas e desativ'!$C$4:$I$1457,7,0)</f>
        <v>APTA</v>
      </c>
      <c r="AN144" s="196">
        <f t="shared" si="39"/>
        <v>1693.6149999999998</v>
      </c>
      <c r="AO144" s="56" t="s">
        <v>696</v>
      </c>
      <c r="AP144" s="56" t="s">
        <v>698</v>
      </c>
      <c r="AQ144" s="56"/>
      <c r="AR144" s="56" t="s">
        <v>449</v>
      </c>
      <c r="AS144" s="56" t="s">
        <v>449</v>
      </c>
      <c r="AT144" s="56"/>
      <c r="AU144" s="56"/>
      <c r="AV144" s="56"/>
      <c r="AW144" s="56"/>
      <c r="AX144" s="56"/>
      <c r="AY144" s="56" t="s">
        <v>449</v>
      </c>
      <c r="AZ144" s="56"/>
      <c r="BA144" s="56"/>
      <c r="BB144" s="323">
        <f>VLOOKUP($F144,'[2]1ª Parcela FAED Manutencao 2026'!$E$7:$K$1036,5,0)</f>
        <v>91</v>
      </c>
      <c r="BC144" s="324">
        <f>VLOOKUP($F144,'[2]1ª Parcela FAED Manutencao 2026'!$E$7:$K$1036,7,0)</f>
        <v>7693.6149999999998</v>
      </c>
      <c r="BD144" s="335">
        <f t="shared" si="37"/>
        <v>-12</v>
      </c>
      <c r="BE144" s="330">
        <f t="shared" si="38"/>
        <v>0</v>
      </c>
    </row>
    <row r="145" spans="1:57" s="178" customFormat="1" ht="28.5" customHeight="1">
      <c r="A145" s="68">
        <v>139</v>
      </c>
      <c r="B145" s="56" t="s">
        <v>1886</v>
      </c>
      <c r="C145" s="56">
        <v>5600</v>
      </c>
      <c r="D145" s="57">
        <v>4</v>
      </c>
      <c r="E145" s="163" t="s">
        <v>85</v>
      </c>
      <c r="F145" s="56">
        <v>1116713</v>
      </c>
      <c r="G145" s="56">
        <v>1102156</v>
      </c>
      <c r="H145" s="61">
        <v>29149380</v>
      </c>
      <c r="I145" s="84" t="str">
        <f>VLOOKUP($F145,'[3]Sistema Escolar'!$C$3:$E$5000,3,0)</f>
        <v>COLEGIO ESTADUAL DE TEMPO INTEGRAL WILSON LINS</v>
      </c>
      <c r="J145" s="193" t="s">
        <v>1978</v>
      </c>
      <c r="K145" s="56">
        <v>0</v>
      </c>
      <c r="L145" s="56">
        <v>0</v>
      </c>
      <c r="M145" s="56">
        <v>0</v>
      </c>
      <c r="N145" s="56">
        <v>0</v>
      </c>
      <c r="O145" s="56">
        <v>468</v>
      </c>
      <c r="P145" s="56">
        <v>127</v>
      </c>
      <c r="Q145" s="56">
        <v>161</v>
      </c>
      <c r="R145" s="56">
        <v>401</v>
      </c>
      <c r="S145" s="56">
        <v>157</v>
      </c>
      <c r="T145" s="56">
        <v>89</v>
      </c>
      <c r="U145" s="56">
        <v>0</v>
      </c>
      <c r="V145" s="56">
        <v>0</v>
      </c>
      <c r="W145" s="56">
        <v>0</v>
      </c>
      <c r="X145" s="56">
        <v>28</v>
      </c>
      <c r="Y145" s="56">
        <f t="shared" si="31"/>
        <v>0</v>
      </c>
      <c r="Z145" s="56">
        <f t="shared" si="31"/>
        <v>0</v>
      </c>
      <c r="AA145" s="68">
        <f t="shared" si="32"/>
        <v>786</v>
      </c>
      <c r="AB145" s="68">
        <f t="shared" si="32"/>
        <v>617</v>
      </c>
      <c r="AC145" s="68">
        <f t="shared" si="33"/>
        <v>786</v>
      </c>
      <c r="AD145" s="68">
        <f t="shared" si="34"/>
        <v>645</v>
      </c>
      <c r="AE145" s="68">
        <f>VLOOKUP(F145,[1]quantitativo_estudantes_turmas_!$D$6:$H$1043,5,0)</f>
        <v>25</v>
      </c>
      <c r="AF145" s="318">
        <f t="shared" si="28"/>
        <v>0.95658914728682165</v>
      </c>
      <c r="AG145" s="248">
        <f t="shared" si="29"/>
        <v>30774.46</v>
      </c>
      <c r="AH145" s="194">
        <f t="shared" si="35"/>
        <v>30774.46</v>
      </c>
      <c r="AI145" s="70">
        <v>0</v>
      </c>
      <c r="AJ145" s="70">
        <f t="shared" si="30"/>
        <v>61548.92</v>
      </c>
      <c r="AK145" s="195">
        <v>16000</v>
      </c>
      <c r="AL145" s="337">
        <f t="shared" si="36"/>
        <v>15387.23</v>
      </c>
      <c r="AM145" s="56" t="str">
        <f>VLOOKUP(F145,'Plan atualizada aptas e desativ'!$C$4:$I$1457,7,0)</f>
        <v>APTA</v>
      </c>
      <c r="AN145" s="196">
        <f t="shared" si="39"/>
        <v>-612.77000000000044</v>
      </c>
      <c r="AO145" s="56" t="s">
        <v>696</v>
      </c>
      <c r="AP145" s="56" t="s">
        <v>699</v>
      </c>
      <c r="AQ145" s="56"/>
      <c r="AR145" s="56" t="s">
        <v>1918</v>
      </c>
      <c r="AS145" s="56" t="s">
        <v>449</v>
      </c>
      <c r="AT145" s="56"/>
      <c r="AU145" s="56"/>
      <c r="AV145" s="56"/>
      <c r="AW145" s="56"/>
      <c r="AX145" s="56"/>
      <c r="AY145" s="56" t="s">
        <v>449</v>
      </c>
      <c r="AZ145" s="56"/>
      <c r="BA145" s="56"/>
      <c r="BB145" s="323">
        <f>VLOOKUP($F145,'[2]1ª Parcela FAED Manutencao 2026'!$E$7:$K$1036,5,0)</f>
        <v>786</v>
      </c>
      <c r="BC145" s="324">
        <f>VLOOKUP($F145,'[2]1ª Parcela FAED Manutencao 2026'!$E$7:$K$1036,7,0)</f>
        <v>20516.305</v>
      </c>
      <c r="BD145" s="335">
        <f t="shared" si="37"/>
        <v>-141</v>
      </c>
      <c r="BE145" s="328">
        <f t="shared" si="38"/>
        <v>-5129.0750000000007</v>
      </c>
    </row>
    <row r="146" spans="1:57" s="178" customFormat="1" ht="28.5" customHeight="1">
      <c r="A146" s="68">
        <v>140</v>
      </c>
      <c r="B146" s="56" t="s">
        <v>1886</v>
      </c>
      <c r="C146" s="56">
        <v>5600</v>
      </c>
      <c r="D146" s="57">
        <v>4</v>
      </c>
      <c r="E146" s="163" t="s">
        <v>1989</v>
      </c>
      <c r="F146" s="56">
        <v>1179664</v>
      </c>
      <c r="G146" s="56">
        <v>9999999</v>
      </c>
      <c r="H146" s="61">
        <v>29474698</v>
      </c>
      <c r="I146" s="84" t="str">
        <f>VLOOKUP($F146,'[3]Sistema Escolar'!$C$3:$E$5000,3,0)</f>
        <v>CENTRO JUVENIL DE CIENCIA E CULTURA - CJCC SERRINHA</v>
      </c>
      <c r="J146" s="193" t="s">
        <v>1856</v>
      </c>
      <c r="K146" s="56">
        <v>0</v>
      </c>
      <c r="L146" s="56">
        <v>0</v>
      </c>
      <c r="M146" s="56">
        <v>0</v>
      </c>
      <c r="N146" s="56">
        <v>0</v>
      </c>
      <c r="O146" s="56">
        <v>0</v>
      </c>
      <c r="P146" s="56">
        <v>0</v>
      </c>
      <c r="Q146" s="56">
        <v>0</v>
      </c>
      <c r="R146" s="56">
        <v>0</v>
      </c>
      <c r="S146" s="56">
        <v>0</v>
      </c>
      <c r="T146" s="56">
        <v>0</v>
      </c>
      <c r="U146" s="56">
        <v>152</v>
      </c>
      <c r="V146" s="56">
        <v>152</v>
      </c>
      <c r="W146" s="56">
        <v>0</v>
      </c>
      <c r="X146" s="56">
        <v>0</v>
      </c>
      <c r="Y146" s="56">
        <f t="shared" si="31"/>
        <v>0</v>
      </c>
      <c r="Z146" s="56">
        <f t="shared" si="31"/>
        <v>0</v>
      </c>
      <c r="AA146" s="68">
        <f t="shared" si="32"/>
        <v>0</v>
      </c>
      <c r="AB146" s="68">
        <f t="shared" si="32"/>
        <v>0</v>
      </c>
      <c r="AC146" s="68">
        <f t="shared" si="33"/>
        <v>152</v>
      </c>
      <c r="AD146" s="68">
        <f t="shared" si="34"/>
        <v>152</v>
      </c>
      <c r="AE146" s="68">
        <f>VLOOKUP(F146,[1]quantitativo_estudantes_turmas_!$D$6:$H$1043,5,0)</f>
        <v>0</v>
      </c>
      <c r="AF146" s="318">
        <f t="shared" si="28"/>
        <v>0</v>
      </c>
      <c r="AG146" s="248">
        <f t="shared" si="29"/>
        <v>20516.3</v>
      </c>
      <c r="AH146" s="194" t="str">
        <f t="shared" si="35"/>
        <v>0,00</v>
      </c>
      <c r="AI146" s="70">
        <v>0</v>
      </c>
      <c r="AJ146" s="70">
        <f t="shared" si="30"/>
        <v>20516.3</v>
      </c>
      <c r="AK146" s="195">
        <v>4000</v>
      </c>
      <c r="AL146" s="337">
        <f t="shared" si="36"/>
        <v>5129.0749999999998</v>
      </c>
      <c r="AM146" s="56" t="str">
        <f>VLOOKUP(F146,'Plan atualizada aptas e desativ'!$C$4:$I$1457,7,0)</f>
        <v>APTA</v>
      </c>
      <c r="AN146" s="196">
        <f t="shared" si="39"/>
        <v>1129.0749999999998</v>
      </c>
      <c r="AO146" s="56" t="s">
        <v>644</v>
      </c>
      <c r="AP146" s="56" t="s">
        <v>684</v>
      </c>
      <c r="AQ146" s="56"/>
      <c r="AR146" s="56" t="s">
        <v>449</v>
      </c>
      <c r="AS146" s="56" t="s">
        <v>449</v>
      </c>
      <c r="AT146" s="56"/>
      <c r="AU146" s="56"/>
      <c r="AV146" s="56"/>
      <c r="AW146" s="56"/>
      <c r="AX146" s="56"/>
      <c r="AY146" s="56" t="s">
        <v>449</v>
      </c>
      <c r="AZ146" s="56"/>
      <c r="BA146" s="56"/>
      <c r="BB146" s="323">
        <f>VLOOKUP($F146,'[2]1ª Parcela FAED Manutencao 2026'!$E$7:$K$1036,5,0)</f>
        <v>152</v>
      </c>
      <c r="BC146" s="324">
        <f>VLOOKUP($F146,'[2]1ª Parcela FAED Manutencao 2026'!$E$7:$K$1036,7,0)</f>
        <v>5129.0749999999998</v>
      </c>
      <c r="BD146" s="334">
        <f t="shared" si="37"/>
        <v>0</v>
      </c>
      <c r="BE146" s="330">
        <f t="shared" si="38"/>
        <v>0</v>
      </c>
    </row>
    <row r="147" spans="1:57" s="178" customFormat="1" ht="28.5" customHeight="1">
      <c r="A147" s="68">
        <v>141</v>
      </c>
      <c r="B147" s="56" t="s">
        <v>1886</v>
      </c>
      <c r="C147" s="56">
        <v>5600</v>
      </c>
      <c r="D147" s="57">
        <v>4</v>
      </c>
      <c r="E147" s="163" t="s">
        <v>71</v>
      </c>
      <c r="F147" s="56">
        <v>1115733</v>
      </c>
      <c r="G147" s="56">
        <v>1101980</v>
      </c>
      <c r="H147" s="61">
        <v>29137845</v>
      </c>
      <c r="I147" s="84" t="str">
        <f>VLOOKUP($F147,'[3]Sistema Escolar'!$C$3:$E$5000,3,0)</f>
        <v>COLEGIO ESTADUAL DO ACUDINHO</v>
      </c>
      <c r="J147" s="193" t="s">
        <v>2052</v>
      </c>
      <c r="K147" s="56">
        <v>164</v>
      </c>
      <c r="L147" s="56">
        <v>0</v>
      </c>
      <c r="M147" s="56">
        <v>0</v>
      </c>
      <c r="N147" s="56">
        <v>0</v>
      </c>
      <c r="O147" s="56">
        <v>358</v>
      </c>
      <c r="P147" s="56">
        <v>195</v>
      </c>
      <c r="Q147" s="56">
        <v>0</v>
      </c>
      <c r="R147" s="56">
        <v>159</v>
      </c>
      <c r="S147" s="56">
        <v>90</v>
      </c>
      <c r="T147" s="56">
        <v>155</v>
      </c>
      <c r="U147" s="56">
        <v>0</v>
      </c>
      <c r="V147" s="56">
        <v>0</v>
      </c>
      <c r="W147" s="56">
        <v>0</v>
      </c>
      <c r="X147" s="56">
        <v>0</v>
      </c>
      <c r="Y147" s="56">
        <f t="shared" si="31"/>
        <v>164</v>
      </c>
      <c r="Z147" s="56">
        <f t="shared" si="31"/>
        <v>0</v>
      </c>
      <c r="AA147" s="68">
        <f t="shared" si="32"/>
        <v>448</v>
      </c>
      <c r="AB147" s="68">
        <f t="shared" si="32"/>
        <v>509</v>
      </c>
      <c r="AC147" s="68">
        <f t="shared" si="33"/>
        <v>612</v>
      </c>
      <c r="AD147" s="68">
        <f t="shared" si="34"/>
        <v>509</v>
      </c>
      <c r="AE147" s="68">
        <f>VLOOKUP(F147,[1]quantitativo_estudantes_turmas_!$D$6:$H$1043,5,0)</f>
        <v>17</v>
      </c>
      <c r="AF147" s="318">
        <f t="shared" si="28"/>
        <v>1</v>
      </c>
      <c r="AG147" s="248">
        <f t="shared" si="29"/>
        <v>30774.46</v>
      </c>
      <c r="AH147" s="194">
        <f t="shared" si="35"/>
        <v>30774.46</v>
      </c>
      <c r="AI147" s="70">
        <f>IF(AY147="POLO-UAB",AG147/4,"-")</f>
        <v>7693.6149999999998</v>
      </c>
      <c r="AJ147" s="70">
        <f t="shared" si="30"/>
        <v>61548.92</v>
      </c>
      <c r="AK147" s="195">
        <v>18000</v>
      </c>
      <c r="AL147" s="337">
        <f t="shared" si="36"/>
        <v>23080.845000000001</v>
      </c>
      <c r="AM147" s="56" t="str">
        <f>VLOOKUP(F147,'Plan atualizada aptas e desativ'!$C$4:$I$1457,7,0)</f>
        <v>APTA</v>
      </c>
      <c r="AN147" s="196">
        <f t="shared" si="39"/>
        <v>5080.8450000000012</v>
      </c>
      <c r="AO147" s="56" t="s">
        <v>653</v>
      </c>
      <c r="AP147" s="56" t="s">
        <v>655</v>
      </c>
      <c r="AQ147" s="56"/>
      <c r="AR147" s="56" t="s">
        <v>1918</v>
      </c>
      <c r="AS147" s="56" t="s">
        <v>2049</v>
      </c>
      <c r="AT147" s="56"/>
      <c r="AU147" s="56"/>
      <c r="AV147" s="56"/>
      <c r="AW147" s="56"/>
      <c r="AX147" s="56"/>
      <c r="AY147" s="56" t="s">
        <v>1907</v>
      </c>
      <c r="AZ147" s="56"/>
      <c r="BA147" s="56"/>
      <c r="BB147" s="323">
        <f>VLOOKUP($F147,'[2]1ª Parcela FAED Manutencao 2026'!$E$7:$K$1036,5,0)</f>
        <v>612</v>
      </c>
      <c r="BC147" s="324">
        <f>VLOOKUP($F147,'[2]1ª Parcela FAED Manutencao 2026'!$E$7:$K$1036,7,0)</f>
        <v>55080.845000000001</v>
      </c>
      <c r="BD147" s="335">
        <f t="shared" si="37"/>
        <v>-103</v>
      </c>
      <c r="BE147" s="328">
        <f t="shared" si="38"/>
        <v>-32000</v>
      </c>
    </row>
    <row r="148" spans="1:57" s="178" customFormat="1" ht="28.5" customHeight="1">
      <c r="A148" s="68">
        <v>142</v>
      </c>
      <c r="B148" s="56" t="s">
        <v>1886</v>
      </c>
      <c r="C148" s="56">
        <v>5600</v>
      </c>
      <c r="D148" s="57">
        <v>4</v>
      </c>
      <c r="E148" s="163" t="s">
        <v>82</v>
      </c>
      <c r="F148" s="56">
        <v>1116209</v>
      </c>
      <c r="G148" s="56">
        <v>1104525</v>
      </c>
      <c r="H148" s="61">
        <v>29145538</v>
      </c>
      <c r="I148" s="84" t="str">
        <f>VLOOKUP($F148,'[3]Sistema Escolar'!$C$3:$E$5000,3,0)</f>
        <v>COLEGIO ESTADUAL RUBEM NOGUEIRA</v>
      </c>
      <c r="J148" s="193" t="s">
        <v>2053</v>
      </c>
      <c r="K148" s="56">
        <v>0</v>
      </c>
      <c r="L148" s="56">
        <v>0</v>
      </c>
      <c r="M148" s="56">
        <v>0</v>
      </c>
      <c r="N148" s="56">
        <v>0</v>
      </c>
      <c r="O148" s="56">
        <v>192</v>
      </c>
      <c r="P148" s="56">
        <v>35</v>
      </c>
      <c r="Q148" s="56">
        <v>49</v>
      </c>
      <c r="R148" s="56">
        <v>102</v>
      </c>
      <c r="S148" s="56">
        <v>309</v>
      </c>
      <c r="T148" s="56">
        <v>230</v>
      </c>
      <c r="U148" s="56">
        <v>0</v>
      </c>
      <c r="V148" s="56">
        <v>0</v>
      </c>
      <c r="W148" s="56">
        <v>0</v>
      </c>
      <c r="X148" s="56">
        <v>5</v>
      </c>
      <c r="Y148" s="56">
        <f t="shared" si="31"/>
        <v>0</v>
      </c>
      <c r="Z148" s="56">
        <f t="shared" si="31"/>
        <v>0</v>
      </c>
      <c r="AA148" s="68">
        <f t="shared" si="32"/>
        <v>550</v>
      </c>
      <c r="AB148" s="68">
        <f t="shared" si="32"/>
        <v>367</v>
      </c>
      <c r="AC148" s="68">
        <f t="shared" si="33"/>
        <v>550</v>
      </c>
      <c r="AD148" s="68">
        <f t="shared" si="34"/>
        <v>372</v>
      </c>
      <c r="AE148" s="68">
        <f>VLOOKUP(F148,[1]quantitativo_estudantes_turmas_!$D$6:$H$1043,5,0)</f>
        <v>19</v>
      </c>
      <c r="AF148" s="318">
        <f t="shared" si="28"/>
        <v>0.98655913978494625</v>
      </c>
      <c r="AG148" s="248">
        <f t="shared" si="29"/>
        <v>25645.38</v>
      </c>
      <c r="AH148" s="194">
        <f t="shared" si="35"/>
        <v>25645.38</v>
      </c>
      <c r="AI148" s="70">
        <v>0</v>
      </c>
      <c r="AJ148" s="70">
        <f t="shared" si="30"/>
        <v>51290.76</v>
      </c>
      <c r="AK148" s="195">
        <v>12000</v>
      </c>
      <c r="AL148" s="337">
        <f t="shared" si="36"/>
        <v>12822.69</v>
      </c>
      <c r="AM148" s="56" t="str">
        <f>VLOOKUP(F148,'Plan atualizada aptas e desativ'!$C$4:$I$1457,7,0)</f>
        <v>APTA</v>
      </c>
      <c r="AN148" s="196">
        <f t="shared" si="39"/>
        <v>822.69000000000051</v>
      </c>
      <c r="AO148" s="56" t="s">
        <v>644</v>
      </c>
      <c r="AP148" s="56" t="s">
        <v>690</v>
      </c>
      <c r="AQ148" s="56"/>
      <c r="AR148" s="56" t="s">
        <v>1918</v>
      </c>
      <c r="AS148" s="56" t="s">
        <v>2049</v>
      </c>
      <c r="AT148" s="56"/>
      <c r="AU148" s="56"/>
      <c r="AV148" s="56"/>
      <c r="AW148" s="56"/>
      <c r="AX148" s="56"/>
      <c r="AY148" s="56" t="s">
        <v>449</v>
      </c>
      <c r="AZ148" s="56"/>
      <c r="BA148" s="56"/>
      <c r="BB148" s="323">
        <f>VLOOKUP($F148,'[2]1ª Parcela FAED Manutencao 2026'!$E$7:$K$1036,5,0)</f>
        <v>550</v>
      </c>
      <c r="BC148" s="324">
        <f>VLOOKUP($F148,'[2]1ª Parcela FAED Manutencao 2026'!$E$7:$K$1036,7,0)</f>
        <v>47387.229999999996</v>
      </c>
      <c r="BD148" s="335">
        <f t="shared" si="37"/>
        <v>-178</v>
      </c>
      <c r="BE148" s="328">
        <f t="shared" si="38"/>
        <v>-34564.539999999994</v>
      </c>
    </row>
    <row r="149" spans="1:57" s="87" customFormat="1" ht="28.5" customHeight="1">
      <c r="A149" s="68">
        <v>143</v>
      </c>
      <c r="B149" s="56" t="s">
        <v>1887</v>
      </c>
      <c r="C149" s="56">
        <v>5700</v>
      </c>
      <c r="D149" s="57">
        <v>5</v>
      </c>
      <c r="E149" s="163" t="s">
        <v>86</v>
      </c>
      <c r="F149" s="56">
        <v>1111495</v>
      </c>
      <c r="G149" s="56">
        <v>1101575</v>
      </c>
      <c r="H149" s="61">
        <v>29292280</v>
      </c>
      <c r="I149" s="84" t="str">
        <f>VLOOKUP($F149,'[3]Sistema Escolar'!$C$3:$E$5000,3,0)</f>
        <v>COLEGIO ESTADUAL SENADOR LUIZ VIANA FILHO</v>
      </c>
      <c r="J149" s="193" t="s">
        <v>1978</v>
      </c>
      <c r="K149" s="56">
        <v>0</v>
      </c>
      <c r="L149" s="56">
        <v>0</v>
      </c>
      <c r="M149" s="56">
        <v>0</v>
      </c>
      <c r="N149" s="56">
        <v>0</v>
      </c>
      <c r="O149" s="56">
        <v>46</v>
      </c>
      <c r="P149" s="56">
        <v>42</v>
      </c>
      <c r="Q149" s="56">
        <v>115</v>
      </c>
      <c r="R149" s="56">
        <v>144</v>
      </c>
      <c r="S149" s="56">
        <v>74</v>
      </c>
      <c r="T149" s="56">
        <v>21</v>
      </c>
      <c r="U149" s="56">
        <v>0</v>
      </c>
      <c r="V149" s="56">
        <v>0</v>
      </c>
      <c r="W149" s="56">
        <v>0</v>
      </c>
      <c r="X149" s="56">
        <v>0</v>
      </c>
      <c r="Y149" s="56">
        <f t="shared" si="31"/>
        <v>0</v>
      </c>
      <c r="Z149" s="56">
        <f t="shared" si="31"/>
        <v>0</v>
      </c>
      <c r="AA149" s="68">
        <f t="shared" si="32"/>
        <v>235</v>
      </c>
      <c r="AB149" s="68">
        <f t="shared" si="32"/>
        <v>207</v>
      </c>
      <c r="AC149" s="68">
        <f t="shared" si="33"/>
        <v>235</v>
      </c>
      <c r="AD149" s="68">
        <f t="shared" si="34"/>
        <v>207</v>
      </c>
      <c r="AE149" s="68">
        <f>VLOOKUP(F149,[1]quantitativo_estudantes_turmas_!$D$6:$H$1043,5,0)</f>
        <v>8</v>
      </c>
      <c r="AF149" s="318">
        <f t="shared" si="28"/>
        <v>1</v>
      </c>
      <c r="AG149" s="248">
        <f t="shared" si="29"/>
        <v>20516.3</v>
      </c>
      <c r="AH149" s="194">
        <f t="shared" si="35"/>
        <v>20516.3</v>
      </c>
      <c r="AI149" s="70">
        <v>0</v>
      </c>
      <c r="AJ149" s="70">
        <f t="shared" si="30"/>
        <v>41032.6</v>
      </c>
      <c r="AK149" s="195">
        <v>8000</v>
      </c>
      <c r="AL149" s="337">
        <f t="shared" si="36"/>
        <v>10258.15</v>
      </c>
      <c r="AM149" s="56" t="str">
        <f>VLOOKUP(F149,'Plan atualizada aptas e desativ'!$C$4:$I$1457,7,0)</f>
        <v>INADIMPLENTE</v>
      </c>
      <c r="AN149" s="196">
        <f t="shared" si="39"/>
        <v>2258.1499999999996</v>
      </c>
      <c r="AO149" s="56" t="s">
        <v>700</v>
      </c>
      <c r="AP149" s="56" t="s">
        <v>701</v>
      </c>
      <c r="AQ149" s="56"/>
      <c r="AR149" s="56" t="s">
        <v>1918</v>
      </c>
      <c r="AS149" s="56" t="s">
        <v>449</v>
      </c>
      <c r="AT149" s="56"/>
      <c r="AU149" s="56"/>
      <c r="AV149" s="56"/>
      <c r="AW149" s="56"/>
      <c r="AX149" s="56"/>
      <c r="AY149" s="56" t="s">
        <v>449</v>
      </c>
      <c r="AZ149" s="56"/>
      <c r="BA149" s="56"/>
      <c r="BB149" s="323">
        <f>VLOOKUP($F149,'[2]1ª Parcela FAED Manutencao 2026'!$E$7:$K$1036,5,0)</f>
        <v>235</v>
      </c>
      <c r="BC149" s="324">
        <f>VLOOKUP($F149,'[2]1ª Parcela FAED Manutencao 2026'!$E$7:$K$1036,7,0)</f>
        <v>10258.15</v>
      </c>
      <c r="BD149" s="335">
        <f t="shared" si="37"/>
        <v>-28</v>
      </c>
      <c r="BE149" s="330">
        <f t="shared" si="38"/>
        <v>0</v>
      </c>
    </row>
    <row r="150" spans="1:57" s="87" customFormat="1" ht="28.5" customHeight="1">
      <c r="A150" s="68">
        <v>144</v>
      </c>
      <c r="B150" s="56" t="s">
        <v>1887</v>
      </c>
      <c r="C150" s="56">
        <v>5700</v>
      </c>
      <c r="D150" s="57">
        <v>5</v>
      </c>
      <c r="E150" s="163" t="s">
        <v>4452</v>
      </c>
      <c r="F150" s="56">
        <v>1178142</v>
      </c>
      <c r="G150" s="56">
        <v>1105472</v>
      </c>
      <c r="H150" s="61">
        <v>29886732</v>
      </c>
      <c r="I150" s="84" t="str">
        <f>VLOOKUP($F150,'[3]Sistema Escolar'!$C$3:$E$5000,3,0)</f>
        <v>CENTRO EST DE EDUC PROF DA FLORESTA DO CACAU E DO CHOCOL MILTON SANTOS</v>
      </c>
      <c r="J150" s="193" t="s">
        <v>1980</v>
      </c>
      <c r="K150" s="56">
        <v>0</v>
      </c>
      <c r="L150" s="56">
        <v>0</v>
      </c>
      <c r="M150" s="56">
        <v>0</v>
      </c>
      <c r="N150" s="56">
        <v>0</v>
      </c>
      <c r="O150" s="56">
        <v>343</v>
      </c>
      <c r="P150" s="56">
        <v>245</v>
      </c>
      <c r="Q150" s="56">
        <v>0</v>
      </c>
      <c r="R150" s="56">
        <v>6</v>
      </c>
      <c r="S150" s="56">
        <v>0</v>
      </c>
      <c r="T150" s="56">
        <v>0</v>
      </c>
      <c r="U150" s="56">
        <v>0</v>
      </c>
      <c r="V150" s="56">
        <v>0</v>
      </c>
      <c r="W150" s="56">
        <v>0</v>
      </c>
      <c r="X150" s="56">
        <v>0</v>
      </c>
      <c r="Y150" s="56">
        <f t="shared" si="31"/>
        <v>0</v>
      </c>
      <c r="Z150" s="56">
        <f t="shared" si="31"/>
        <v>0</v>
      </c>
      <c r="AA150" s="68">
        <f t="shared" si="32"/>
        <v>343</v>
      </c>
      <c r="AB150" s="68">
        <f t="shared" si="32"/>
        <v>251</v>
      </c>
      <c r="AC150" s="68">
        <f t="shared" si="33"/>
        <v>343</v>
      </c>
      <c r="AD150" s="68">
        <f t="shared" si="34"/>
        <v>251</v>
      </c>
      <c r="AE150" s="68">
        <f>VLOOKUP(F150,[1]quantitativo_estudantes_turmas_!$D$6:$H$1043,5,0)</f>
        <v>21</v>
      </c>
      <c r="AF150" s="318">
        <f t="shared" si="28"/>
        <v>1</v>
      </c>
      <c r="AG150" s="248">
        <f t="shared" si="29"/>
        <v>25645.38</v>
      </c>
      <c r="AH150" s="194">
        <f t="shared" si="35"/>
        <v>25645.38</v>
      </c>
      <c r="AI150" s="70">
        <v>0</v>
      </c>
      <c r="AJ150" s="70">
        <f t="shared" si="30"/>
        <v>51290.76</v>
      </c>
      <c r="AK150" s="195">
        <v>10000</v>
      </c>
      <c r="AL150" s="337">
        <f t="shared" si="36"/>
        <v>12822.69</v>
      </c>
      <c r="AM150" s="56" t="str">
        <f>VLOOKUP(F150,'Plan atualizada aptas e desativ'!$C$4:$I$1457,7,0)</f>
        <v>APTA</v>
      </c>
      <c r="AN150" s="196">
        <f t="shared" si="39"/>
        <v>2822.6900000000005</v>
      </c>
      <c r="AO150" s="56" t="s">
        <v>702</v>
      </c>
      <c r="AP150" s="56" t="s">
        <v>703</v>
      </c>
      <c r="AQ150" s="56"/>
      <c r="AR150" s="56" t="s">
        <v>1918</v>
      </c>
      <c r="AS150" s="56" t="s">
        <v>449</v>
      </c>
      <c r="AT150" s="56"/>
      <c r="AU150" s="56"/>
      <c r="AV150" s="56"/>
      <c r="AW150" s="56"/>
      <c r="AX150" s="56"/>
      <c r="AY150" s="56" t="s">
        <v>449</v>
      </c>
      <c r="AZ150" s="56"/>
      <c r="BA150" s="56"/>
      <c r="BB150" s="323">
        <f>VLOOKUP($F150,'[2]1ª Parcela FAED Manutencao 2026'!$E$7:$K$1036,5,0)</f>
        <v>343</v>
      </c>
      <c r="BC150" s="324">
        <f>VLOOKUP($F150,'[2]1ª Parcela FAED Manutencao 2026'!$E$7:$K$1036,7,0)</f>
        <v>12822.69</v>
      </c>
      <c r="BD150" s="335">
        <f t="shared" si="37"/>
        <v>-92</v>
      </c>
      <c r="BE150" s="330">
        <f t="shared" si="38"/>
        <v>0</v>
      </c>
    </row>
    <row r="151" spans="1:57" s="87" customFormat="1" ht="28.5" customHeight="1">
      <c r="A151" s="68">
        <v>145</v>
      </c>
      <c r="B151" s="56" t="s">
        <v>1887</v>
      </c>
      <c r="C151" s="56">
        <v>5700</v>
      </c>
      <c r="D151" s="57">
        <v>5</v>
      </c>
      <c r="E151" s="163" t="s">
        <v>4452</v>
      </c>
      <c r="F151" s="56">
        <v>1161093</v>
      </c>
      <c r="G151" s="56">
        <v>1101443</v>
      </c>
      <c r="H151" s="61">
        <v>29292808</v>
      </c>
      <c r="I151" s="84" t="str">
        <f>VLOOKUP($F151,'[3]Sistema Escolar'!$C$3:$E$5000,3,0)</f>
        <v>COLEGIO ESTADUAL BRAULIO XAVIER</v>
      </c>
      <c r="J151" s="193" t="s">
        <v>1978</v>
      </c>
      <c r="K151" s="56">
        <v>0</v>
      </c>
      <c r="L151" s="56">
        <v>0</v>
      </c>
      <c r="M151" s="56">
        <v>0</v>
      </c>
      <c r="N151" s="56">
        <v>0</v>
      </c>
      <c r="O151" s="56">
        <v>148</v>
      </c>
      <c r="P151" s="56">
        <v>79</v>
      </c>
      <c r="Q151" s="56">
        <v>101</v>
      </c>
      <c r="R151" s="56">
        <v>113</v>
      </c>
      <c r="S151" s="56">
        <v>104</v>
      </c>
      <c r="T151" s="56">
        <v>65</v>
      </c>
      <c r="U151" s="56">
        <v>0</v>
      </c>
      <c r="V151" s="56">
        <v>0</v>
      </c>
      <c r="W151" s="56">
        <v>0</v>
      </c>
      <c r="X151" s="56">
        <v>0</v>
      </c>
      <c r="Y151" s="56">
        <f t="shared" si="31"/>
        <v>0</v>
      </c>
      <c r="Z151" s="56">
        <f t="shared" si="31"/>
        <v>0</v>
      </c>
      <c r="AA151" s="68">
        <f t="shared" si="32"/>
        <v>353</v>
      </c>
      <c r="AB151" s="68">
        <f t="shared" si="32"/>
        <v>257</v>
      </c>
      <c r="AC151" s="68">
        <f t="shared" si="33"/>
        <v>353</v>
      </c>
      <c r="AD151" s="68">
        <f t="shared" si="34"/>
        <v>257</v>
      </c>
      <c r="AE151" s="68">
        <f>VLOOKUP(F151,[1]quantitativo_estudantes_turmas_!$D$6:$H$1043,5,0)</f>
        <v>10</v>
      </c>
      <c r="AF151" s="318">
        <f t="shared" si="28"/>
        <v>1</v>
      </c>
      <c r="AG151" s="248">
        <f t="shared" si="29"/>
        <v>25645.38</v>
      </c>
      <c r="AH151" s="194">
        <f t="shared" si="35"/>
        <v>25645.38</v>
      </c>
      <c r="AI151" s="70">
        <v>0</v>
      </c>
      <c r="AJ151" s="70">
        <f t="shared" si="30"/>
        <v>51290.76</v>
      </c>
      <c r="AK151" s="195">
        <v>10000</v>
      </c>
      <c r="AL151" s="337">
        <f t="shared" si="36"/>
        <v>12822.69</v>
      </c>
      <c r="AM151" s="56" t="str">
        <f>VLOOKUP(F151,'Plan atualizada aptas e desativ'!$C$4:$I$1457,7,0)</f>
        <v>INADIMPLENTE</v>
      </c>
      <c r="AN151" s="196">
        <f t="shared" si="39"/>
        <v>2822.6900000000005</v>
      </c>
      <c r="AO151" s="56" t="s">
        <v>704</v>
      </c>
      <c r="AP151" s="56" t="s">
        <v>705</v>
      </c>
      <c r="AQ151" s="56"/>
      <c r="AR151" s="56" t="s">
        <v>1918</v>
      </c>
      <c r="AS151" s="56" t="s">
        <v>449</v>
      </c>
      <c r="AT151" s="56"/>
      <c r="AU151" s="56"/>
      <c r="AV151" s="56"/>
      <c r="AW151" s="56"/>
      <c r="AX151" s="56"/>
      <c r="AY151" s="56" t="s">
        <v>449</v>
      </c>
      <c r="AZ151" s="56"/>
      <c r="BA151" s="56"/>
      <c r="BB151" s="323">
        <f>VLOOKUP($F151,'[2]1ª Parcela FAED Manutencao 2026'!$E$7:$K$1036,5,0)</f>
        <v>353</v>
      </c>
      <c r="BC151" s="324">
        <f>VLOOKUP($F151,'[2]1ª Parcela FAED Manutencao 2026'!$E$7:$K$1036,7,0)</f>
        <v>12822.69</v>
      </c>
      <c r="BD151" s="335">
        <f t="shared" si="37"/>
        <v>-96</v>
      </c>
      <c r="BE151" s="330">
        <f t="shared" si="38"/>
        <v>0</v>
      </c>
    </row>
    <row r="152" spans="1:57" s="87" customFormat="1" ht="28.5" customHeight="1">
      <c r="A152" s="68">
        <v>146</v>
      </c>
      <c r="B152" s="56" t="s">
        <v>1887</v>
      </c>
      <c r="C152" s="56">
        <v>5700</v>
      </c>
      <c r="D152" s="57">
        <v>5</v>
      </c>
      <c r="E152" s="163" t="s">
        <v>88</v>
      </c>
      <c r="F152" s="56">
        <v>1111550</v>
      </c>
      <c r="G152" s="56">
        <v>1101578</v>
      </c>
      <c r="H152" s="61">
        <v>29293197</v>
      </c>
      <c r="I152" s="84" t="str">
        <f>VLOOKUP($F152,'[3]Sistema Escolar'!$C$3:$E$5000,3,0)</f>
        <v>COLEGIO ESTADUAL DE TEMPO INTEGRAL PROFESSORA JAIDE ROCHA</v>
      </c>
      <c r="J152" s="193" t="s">
        <v>1978</v>
      </c>
      <c r="K152" s="56">
        <v>0</v>
      </c>
      <c r="L152" s="56">
        <v>0</v>
      </c>
      <c r="M152" s="56">
        <v>0</v>
      </c>
      <c r="N152" s="56">
        <v>0</v>
      </c>
      <c r="O152" s="56">
        <v>158</v>
      </c>
      <c r="P152" s="56">
        <v>179</v>
      </c>
      <c r="Q152" s="56">
        <v>180</v>
      </c>
      <c r="R152" s="56">
        <v>219</v>
      </c>
      <c r="S152" s="56">
        <v>134</v>
      </c>
      <c r="T152" s="56">
        <v>107</v>
      </c>
      <c r="U152" s="56">
        <v>0</v>
      </c>
      <c r="V152" s="56">
        <v>0</v>
      </c>
      <c r="W152" s="56">
        <v>0</v>
      </c>
      <c r="X152" s="56">
        <v>2</v>
      </c>
      <c r="Y152" s="56">
        <f t="shared" si="31"/>
        <v>0</v>
      </c>
      <c r="Z152" s="56">
        <f t="shared" si="31"/>
        <v>0</v>
      </c>
      <c r="AA152" s="68">
        <f t="shared" si="32"/>
        <v>472</v>
      </c>
      <c r="AB152" s="68">
        <f t="shared" si="32"/>
        <v>505</v>
      </c>
      <c r="AC152" s="68">
        <f t="shared" si="33"/>
        <v>472</v>
      </c>
      <c r="AD152" s="68">
        <f t="shared" si="34"/>
        <v>507</v>
      </c>
      <c r="AE152" s="68">
        <f>VLOOKUP(F152,[1]quantitativo_estudantes_turmas_!$D$6:$H$1043,5,0)</f>
        <v>20</v>
      </c>
      <c r="AF152" s="318">
        <f t="shared" si="28"/>
        <v>0.99605522682445757</v>
      </c>
      <c r="AG152" s="248">
        <f t="shared" si="29"/>
        <v>30774.46</v>
      </c>
      <c r="AH152" s="194">
        <f t="shared" si="35"/>
        <v>30774.46</v>
      </c>
      <c r="AI152" s="70">
        <v>0</v>
      </c>
      <c r="AJ152" s="70">
        <f t="shared" si="30"/>
        <v>61548.92</v>
      </c>
      <c r="AK152" s="195">
        <v>10000</v>
      </c>
      <c r="AL152" s="337">
        <f t="shared" si="36"/>
        <v>15387.23</v>
      </c>
      <c r="AM152" s="56" t="str">
        <f>VLOOKUP(F152,'Plan atualizada aptas e desativ'!$C$4:$I$1457,7,0)</f>
        <v>APTA</v>
      </c>
      <c r="AN152" s="196">
        <f t="shared" si="39"/>
        <v>5387.23</v>
      </c>
      <c r="AO152" s="56" t="s">
        <v>706</v>
      </c>
      <c r="AP152" s="56" t="s">
        <v>707</v>
      </c>
      <c r="AQ152" s="56"/>
      <c r="AR152" s="56" t="s">
        <v>1918</v>
      </c>
      <c r="AS152" s="56" t="s">
        <v>449</v>
      </c>
      <c r="AT152" s="56"/>
      <c r="AU152" s="56"/>
      <c r="AV152" s="56"/>
      <c r="AW152" s="56"/>
      <c r="AX152" s="56"/>
      <c r="AY152" s="56" t="s">
        <v>449</v>
      </c>
      <c r="AZ152" s="56"/>
      <c r="BA152" s="56"/>
      <c r="BB152" s="323">
        <f>VLOOKUP($F152,'[2]1ª Parcela FAED Manutencao 2026'!$E$7:$K$1036,5,0)</f>
        <v>472</v>
      </c>
      <c r="BC152" s="324">
        <f>VLOOKUP($F152,'[2]1ª Parcela FAED Manutencao 2026'!$E$7:$K$1036,7,0)</f>
        <v>12822.69</v>
      </c>
      <c r="BD152" s="336">
        <f t="shared" si="37"/>
        <v>35</v>
      </c>
      <c r="BE152" s="331">
        <f t="shared" si="38"/>
        <v>2564.5399999999991</v>
      </c>
    </row>
    <row r="153" spans="1:57" s="87" customFormat="1" ht="28.5" customHeight="1">
      <c r="A153" s="68">
        <v>147</v>
      </c>
      <c r="B153" s="56" t="s">
        <v>1887</v>
      </c>
      <c r="C153" s="56">
        <v>5700</v>
      </c>
      <c r="D153" s="57">
        <v>5</v>
      </c>
      <c r="E153" s="163" t="s">
        <v>89</v>
      </c>
      <c r="F153" s="56">
        <v>1112491</v>
      </c>
      <c r="G153" s="56">
        <v>1101583</v>
      </c>
      <c r="H153" s="61">
        <v>29294037</v>
      </c>
      <c r="I153" s="84" t="str">
        <f>VLOOKUP($F153,'[3]Sistema Escolar'!$C$3:$E$5000,3,0)</f>
        <v>COLEGIO ESTADUAL LOMANTO JUNIOR</v>
      </c>
      <c r="J153" s="193" t="s">
        <v>1978</v>
      </c>
      <c r="K153" s="56">
        <v>0</v>
      </c>
      <c r="L153" s="56">
        <v>0</v>
      </c>
      <c r="M153" s="56">
        <v>0</v>
      </c>
      <c r="N153" s="56">
        <v>0</v>
      </c>
      <c r="O153" s="56">
        <v>126</v>
      </c>
      <c r="P153" s="56">
        <v>100</v>
      </c>
      <c r="Q153" s="56">
        <v>79</v>
      </c>
      <c r="R153" s="56">
        <v>84</v>
      </c>
      <c r="S153" s="56">
        <v>70</v>
      </c>
      <c r="T153" s="56">
        <v>15</v>
      </c>
      <c r="U153" s="56">
        <v>0</v>
      </c>
      <c r="V153" s="56">
        <v>0</v>
      </c>
      <c r="W153" s="56">
        <v>0</v>
      </c>
      <c r="X153" s="56">
        <v>0</v>
      </c>
      <c r="Y153" s="56">
        <f t="shared" si="31"/>
        <v>0</v>
      </c>
      <c r="Z153" s="56">
        <f t="shared" si="31"/>
        <v>0</v>
      </c>
      <c r="AA153" s="68">
        <f t="shared" si="32"/>
        <v>275</v>
      </c>
      <c r="AB153" s="68">
        <f t="shared" si="32"/>
        <v>199</v>
      </c>
      <c r="AC153" s="68">
        <f t="shared" si="33"/>
        <v>275</v>
      </c>
      <c r="AD153" s="68">
        <f t="shared" si="34"/>
        <v>199</v>
      </c>
      <c r="AE153" s="68">
        <f>VLOOKUP(F153,[1]quantitativo_estudantes_turmas_!$D$6:$H$1043,5,0)</f>
        <v>8</v>
      </c>
      <c r="AF153" s="318">
        <f t="shared" si="28"/>
        <v>1</v>
      </c>
      <c r="AG153" s="248">
        <f t="shared" si="29"/>
        <v>20516.3</v>
      </c>
      <c r="AH153" s="194">
        <f t="shared" si="35"/>
        <v>20516.3</v>
      </c>
      <c r="AI153" s="70">
        <v>0</v>
      </c>
      <c r="AJ153" s="70">
        <f t="shared" si="30"/>
        <v>41032.6</v>
      </c>
      <c r="AK153" s="195">
        <v>10000</v>
      </c>
      <c r="AL153" s="337">
        <f t="shared" si="36"/>
        <v>10258.15</v>
      </c>
      <c r="AM153" s="56" t="str">
        <f>VLOOKUP(F153,'Plan atualizada aptas e desativ'!$C$4:$I$1457,7,0)</f>
        <v>INADIMPLENTE</v>
      </c>
      <c r="AN153" s="196">
        <f t="shared" si="39"/>
        <v>258.14999999999964</v>
      </c>
      <c r="AO153" s="56" t="s">
        <v>708</v>
      </c>
      <c r="AP153" s="56" t="s">
        <v>709</v>
      </c>
      <c r="AQ153" s="56"/>
      <c r="AR153" s="56" t="s">
        <v>1918</v>
      </c>
      <c r="AS153" s="56" t="s">
        <v>449</v>
      </c>
      <c r="AT153" s="56"/>
      <c r="AU153" s="56"/>
      <c r="AV153" s="56"/>
      <c r="AW153" s="56"/>
      <c r="AX153" s="56"/>
      <c r="AY153" s="56" t="s">
        <v>449</v>
      </c>
      <c r="AZ153" s="56"/>
      <c r="BA153" s="56"/>
      <c r="BB153" s="323">
        <f>VLOOKUP($F153,'[2]1ª Parcela FAED Manutencao 2026'!$E$7:$K$1036,5,0)</f>
        <v>275</v>
      </c>
      <c r="BC153" s="324">
        <f>VLOOKUP($F153,'[2]1ª Parcela FAED Manutencao 2026'!$E$7:$K$1036,7,0)</f>
        <v>12822.69</v>
      </c>
      <c r="BD153" s="335">
        <f t="shared" si="37"/>
        <v>-76</v>
      </c>
      <c r="BE153" s="328">
        <f t="shared" si="38"/>
        <v>-2564.5400000000009</v>
      </c>
    </row>
    <row r="154" spans="1:57" s="178" customFormat="1" ht="28.5" customHeight="1">
      <c r="A154" s="68">
        <v>148</v>
      </c>
      <c r="B154" s="56" t="s">
        <v>1887</v>
      </c>
      <c r="C154" s="56">
        <v>5700</v>
      </c>
      <c r="D154" s="57">
        <v>5</v>
      </c>
      <c r="E154" s="163" t="s">
        <v>90</v>
      </c>
      <c r="F154" s="56">
        <v>1111584</v>
      </c>
      <c r="G154" s="56">
        <v>1101587</v>
      </c>
      <c r="H154" s="61">
        <v>29294606</v>
      </c>
      <c r="I154" s="84" t="str">
        <f>VLOOKUP($F154,'[3]Sistema Escolar'!$C$3:$E$5000,3,0)</f>
        <v>COLEGIO ESTADUAL ENEDINA OLIVA</v>
      </c>
      <c r="J154" s="193" t="s">
        <v>1978</v>
      </c>
      <c r="K154" s="56">
        <v>0</v>
      </c>
      <c r="L154" s="56">
        <v>0</v>
      </c>
      <c r="M154" s="56">
        <v>0</v>
      </c>
      <c r="N154" s="56">
        <v>0</v>
      </c>
      <c r="O154" s="56">
        <v>357</v>
      </c>
      <c r="P154" s="56">
        <v>317</v>
      </c>
      <c r="Q154" s="56">
        <v>45</v>
      </c>
      <c r="R154" s="56">
        <v>91</v>
      </c>
      <c r="S154" s="56">
        <v>140</v>
      </c>
      <c r="T154" s="56">
        <v>81</v>
      </c>
      <c r="U154" s="56">
        <v>0</v>
      </c>
      <c r="V154" s="56">
        <v>0</v>
      </c>
      <c r="W154" s="56">
        <v>0</v>
      </c>
      <c r="X154" s="56">
        <v>0</v>
      </c>
      <c r="Y154" s="56">
        <f t="shared" si="31"/>
        <v>0</v>
      </c>
      <c r="Z154" s="56">
        <f t="shared" si="31"/>
        <v>0</v>
      </c>
      <c r="AA154" s="68">
        <f t="shared" si="32"/>
        <v>542</v>
      </c>
      <c r="AB154" s="68">
        <f t="shared" si="32"/>
        <v>489</v>
      </c>
      <c r="AC154" s="68">
        <f t="shared" si="33"/>
        <v>542</v>
      </c>
      <c r="AD154" s="68">
        <f t="shared" si="34"/>
        <v>489</v>
      </c>
      <c r="AE154" s="68">
        <f>VLOOKUP(F154,[1]quantitativo_estudantes_turmas_!$D$6:$H$1043,5,0)</f>
        <v>14</v>
      </c>
      <c r="AF154" s="318">
        <f t="shared" si="28"/>
        <v>1</v>
      </c>
      <c r="AG154" s="248">
        <f t="shared" si="29"/>
        <v>25645.38</v>
      </c>
      <c r="AH154" s="194">
        <f t="shared" si="35"/>
        <v>25645.38</v>
      </c>
      <c r="AI154" s="70">
        <v>0</v>
      </c>
      <c r="AJ154" s="70">
        <f t="shared" si="30"/>
        <v>51290.76</v>
      </c>
      <c r="AK154" s="195">
        <v>12000</v>
      </c>
      <c r="AL154" s="337">
        <f t="shared" si="36"/>
        <v>12822.69</v>
      </c>
      <c r="AM154" s="56" t="str">
        <f>VLOOKUP(F154,'Plan atualizada aptas e desativ'!$C$4:$I$1457,7,0)</f>
        <v>APTA</v>
      </c>
      <c r="AN154" s="196">
        <f t="shared" si="39"/>
        <v>822.69000000000051</v>
      </c>
      <c r="AO154" s="56" t="s">
        <v>710</v>
      </c>
      <c r="AP154" s="56" t="s">
        <v>711</v>
      </c>
      <c r="AQ154" s="56"/>
      <c r="AR154" s="56" t="s">
        <v>1918</v>
      </c>
      <c r="AS154" s="56" t="s">
        <v>449</v>
      </c>
      <c r="AT154" s="56"/>
      <c r="AU154" s="56"/>
      <c r="AV154" s="56"/>
      <c r="AW154" s="56"/>
      <c r="AX154" s="56"/>
      <c r="AY154" s="56" t="s">
        <v>449</v>
      </c>
      <c r="AZ154" s="56"/>
      <c r="BA154" s="56"/>
      <c r="BB154" s="323">
        <f>VLOOKUP($F154,'[2]1ª Parcela FAED Manutencao 2026'!$E$7:$K$1036,5,0)</f>
        <v>542</v>
      </c>
      <c r="BC154" s="324">
        <f>VLOOKUP($F154,'[2]1ª Parcela FAED Manutencao 2026'!$E$7:$K$1036,7,0)</f>
        <v>15387.23</v>
      </c>
      <c r="BD154" s="335">
        <f t="shared" si="37"/>
        <v>-53</v>
      </c>
      <c r="BE154" s="328">
        <f t="shared" si="38"/>
        <v>-2564.5399999999991</v>
      </c>
    </row>
    <row r="155" spans="1:57" s="87" customFormat="1" ht="28.5" customHeight="1">
      <c r="A155" s="68">
        <v>149</v>
      </c>
      <c r="B155" s="56" t="s">
        <v>1887</v>
      </c>
      <c r="C155" s="56">
        <v>5700</v>
      </c>
      <c r="D155" s="57">
        <v>5</v>
      </c>
      <c r="E155" s="163" t="s">
        <v>4453</v>
      </c>
      <c r="F155" s="56">
        <v>1176394</v>
      </c>
      <c r="G155" s="56">
        <v>1101604</v>
      </c>
      <c r="H155" s="61">
        <v>29351502</v>
      </c>
      <c r="I155" s="84" t="str">
        <f>VLOOKUP($F155,'[3]Sistema Escolar'!$C$3:$E$5000,3,0)</f>
        <v>COLEGIO ESTADUAL ANISIO LOUREIRO</v>
      </c>
      <c r="J155" s="193" t="s">
        <v>1978</v>
      </c>
      <c r="K155" s="56">
        <v>0</v>
      </c>
      <c r="L155" s="56">
        <v>0</v>
      </c>
      <c r="M155" s="56">
        <v>0</v>
      </c>
      <c r="N155" s="56">
        <v>0</v>
      </c>
      <c r="O155" s="56">
        <v>121</v>
      </c>
      <c r="P155" s="56">
        <v>98</v>
      </c>
      <c r="Q155" s="56">
        <v>39</v>
      </c>
      <c r="R155" s="56">
        <v>72</v>
      </c>
      <c r="S155" s="56">
        <v>89</v>
      </c>
      <c r="T155" s="56">
        <v>40</v>
      </c>
      <c r="U155" s="56">
        <v>0</v>
      </c>
      <c r="V155" s="56">
        <v>0</v>
      </c>
      <c r="W155" s="56">
        <v>0</v>
      </c>
      <c r="X155" s="56">
        <v>9</v>
      </c>
      <c r="Y155" s="56">
        <f t="shared" si="31"/>
        <v>0</v>
      </c>
      <c r="Z155" s="56">
        <f t="shared" si="31"/>
        <v>0</v>
      </c>
      <c r="AA155" s="68">
        <f t="shared" si="32"/>
        <v>249</v>
      </c>
      <c r="AB155" s="68">
        <f t="shared" si="32"/>
        <v>210</v>
      </c>
      <c r="AC155" s="68">
        <f t="shared" si="33"/>
        <v>249</v>
      </c>
      <c r="AD155" s="68">
        <f t="shared" si="34"/>
        <v>219</v>
      </c>
      <c r="AE155" s="68">
        <f>VLOOKUP(F155,[1]quantitativo_estudantes_turmas_!$D$6:$H$1043,5,0)</f>
        <v>9</v>
      </c>
      <c r="AF155" s="318">
        <f t="shared" si="28"/>
        <v>0.95890410958904104</v>
      </c>
      <c r="AG155" s="248">
        <f t="shared" si="29"/>
        <v>20516.3</v>
      </c>
      <c r="AH155" s="194">
        <f t="shared" si="35"/>
        <v>20516.3</v>
      </c>
      <c r="AI155" s="70">
        <v>0</v>
      </c>
      <c r="AJ155" s="70">
        <f t="shared" si="30"/>
        <v>41032.6</v>
      </c>
      <c r="AK155" s="195">
        <v>8000</v>
      </c>
      <c r="AL155" s="337">
        <f t="shared" si="36"/>
        <v>10258.15</v>
      </c>
      <c r="AM155" s="56" t="str">
        <f>VLOOKUP(F155,'Plan atualizada aptas e desativ'!$C$4:$I$1457,7,0)</f>
        <v>APTA</v>
      </c>
      <c r="AN155" s="196">
        <f t="shared" si="39"/>
        <v>2258.1499999999996</v>
      </c>
      <c r="AO155" s="56" t="s">
        <v>702</v>
      </c>
      <c r="AP155" s="56" t="s">
        <v>713</v>
      </c>
      <c r="AQ155" s="56"/>
      <c r="AR155" s="56" t="s">
        <v>1918</v>
      </c>
      <c r="AS155" s="56" t="s">
        <v>449</v>
      </c>
      <c r="AT155" s="56"/>
      <c r="AU155" s="56"/>
      <c r="AV155" s="56"/>
      <c r="AW155" s="56"/>
      <c r="AX155" s="56"/>
      <c r="AY155" s="56" t="s">
        <v>449</v>
      </c>
      <c r="AZ155" s="56"/>
      <c r="BA155" s="56"/>
      <c r="BB155" s="323">
        <f>VLOOKUP($F155,'[2]1ª Parcela FAED Manutencao 2026'!$E$7:$K$1036,5,0)</f>
        <v>249</v>
      </c>
      <c r="BC155" s="324">
        <f>VLOOKUP($F155,'[2]1ª Parcela FAED Manutencao 2026'!$E$7:$K$1036,7,0)</f>
        <v>10258.15</v>
      </c>
      <c r="BD155" s="335">
        <f t="shared" si="37"/>
        <v>-30</v>
      </c>
      <c r="BE155" s="330">
        <f t="shared" si="38"/>
        <v>0</v>
      </c>
    </row>
    <row r="156" spans="1:57" s="178" customFormat="1" ht="28.5" customHeight="1">
      <c r="A156" s="68">
        <v>150</v>
      </c>
      <c r="B156" s="56" t="s">
        <v>1887</v>
      </c>
      <c r="C156" s="56">
        <v>5700</v>
      </c>
      <c r="D156" s="57">
        <v>5</v>
      </c>
      <c r="E156" s="163" t="s">
        <v>4453</v>
      </c>
      <c r="F156" s="56">
        <v>1111797</v>
      </c>
      <c r="G156" s="56">
        <v>1101602</v>
      </c>
      <c r="H156" s="61">
        <v>29295866</v>
      </c>
      <c r="I156" s="84" t="str">
        <f>VLOOKUP($F156,'[3]Sistema Escolar'!$C$3:$E$5000,3,0)</f>
        <v>COLEGIO ESTADUAL DE TEMPO INTEGRAL DE CAMACAN</v>
      </c>
      <c r="J156" s="193" t="s">
        <v>1978</v>
      </c>
      <c r="K156" s="56">
        <v>0</v>
      </c>
      <c r="L156" s="56">
        <v>0</v>
      </c>
      <c r="M156" s="56">
        <v>0</v>
      </c>
      <c r="N156" s="56">
        <v>0</v>
      </c>
      <c r="O156" s="56">
        <v>224</v>
      </c>
      <c r="P156" s="56">
        <v>0</v>
      </c>
      <c r="Q156" s="56">
        <v>527</v>
      </c>
      <c r="R156" s="56">
        <v>442</v>
      </c>
      <c r="S156" s="56">
        <v>162</v>
      </c>
      <c r="T156" s="56">
        <v>99</v>
      </c>
      <c r="U156" s="56">
        <v>0</v>
      </c>
      <c r="V156" s="56">
        <v>0</v>
      </c>
      <c r="W156" s="56">
        <v>0</v>
      </c>
      <c r="X156" s="56">
        <v>0</v>
      </c>
      <c r="Y156" s="56">
        <f t="shared" si="31"/>
        <v>0</v>
      </c>
      <c r="Z156" s="56">
        <f t="shared" si="31"/>
        <v>0</v>
      </c>
      <c r="AA156" s="68">
        <f t="shared" si="32"/>
        <v>913</v>
      </c>
      <c r="AB156" s="68">
        <f t="shared" si="32"/>
        <v>541</v>
      </c>
      <c r="AC156" s="68">
        <f t="shared" si="33"/>
        <v>913</v>
      </c>
      <c r="AD156" s="68">
        <f t="shared" si="34"/>
        <v>541</v>
      </c>
      <c r="AE156" s="68">
        <f>VLOOKUP(F156,[1]quantitativo_estudantes_turmas_!$D$6:$H$1043,5,0)</f>
        <v>15</v>
      </c>
      <c r="AF156" s="318">
        <f t="shared" si="28"/>
        <v>1</v>
      </c>
      <c r="AG156" s="248">
        <f t="shared" si="29"/>
        <v>30774.46</v>
      </c>
      <c r="AH156" s="194">
        <f t="shared" si="35"/>
        <v>30774.46</v>
      </c>
      <c r="AI156" s="70">
        <v>0</v>
      </c>
      <c r="AJ156" s="70">
        <f t="shared" si="30"/>
        <v>61548.92</v>
      </c>
      <c r="AK156" s="195">
        <v>16000</v>
      </c>
      <c r="AL156" s="337">
        <f t="shared" si="36"/>
        <v>15387.23</v>
      </c>
      <c r="AM156" s="56" t="str">
        <f>VLOOKUP(F156,'Plan atualizada aptas e desativ'!$C$4:$I$1457,7,0)</f>
        <v>APTA</v>
      </c>
      <c r="AN156" s="196">
        <f t="shared" si="39"/>
        <v>-612.77000000000044</v>
      </c>
      <c r="AO156" s="56" t="s">
        <v>702</v>
      </c>
      <c r="AP156" s="56" t="s">
        <v>714</v>
      </c>
      <c r="AQ156" s="56"/>
      <c r="AR156" s="56" t="s">
        <v>1918</v>
      </c>
      <c r="AS156" s="56" t="s">
        <v>449</v>
      </c>
      <c r="AT156" s="56"/>
      <c r="AU156" s="56"/>
      <c r="AV156" s="56"/>
      <c r="AW156" s="56"/>
      <c r="AX156" s="56"/>
      <c r="AY156" s="56" t="s">
        <v>449</v>
      </c>
      <c r="AZ156" s="56"/>
      <c r="BA156" s="56"/>
      <c r="BB156" s="323">
        <f>VLOOKUP($F156,'[2]1ª Parcela FAED Manutencao 2026'!$E$7:$K$1036,5,0)</f>
        <v>913</v>
      </c>
      <c r="BC156" s="324">
        <f>VLOOKUP($F156,'[2]1ª Parcela FAED Manutencao 2026'!$E$7:$K$1036,7,0)</f>
        <v>20516.305</v>
      </c>
      <c r="BD156" s="335">
        <f t="shared" si="37"/>
        <v>-372</v>
      </c>
      <c r="BE156" s="328">
        <f t="shared" si="38"/>
        <v>-5129.0750000000007</v>
      </c>
    </row>
    <row r="157" spans="1:57" s="178" customFormat="1" ht="28.5" customHeight="1">
      <c r="A157" s="68">
        <v>151</v>
      </c>
      <c r="B157" s="56" t="s">
        <v>1887</v>
      </c>
      <c r="C157" s="56">
        <v>5700</v>
      </c>
      <c r="D157" s="57">
        <v>5</v>
      </c>
      <c r="E157" s="163" t="s">
        <v>92</v>
      </c>
      <c r="F157" s="56">
        <v>1178107</v>
      </c>
      <c r="G157" s="56">
        <v>1104592</v>
      </c>
      <c r="H157" s="61">
        <v>29436184</v>
      </c>
      <c r="I157" s="84" t="str">
        <f>VLOOKUP($F157,'[3]Sistema Escolar'!$C$3:$E$5000,3,0)</f>
        <v>COLEGIO ESTADUAL DE TEMPO INTEGRAL DE CANAVIEIRAS</v>
      </c>
      <c r="J157" s="193" t="s">
        <v>1978</v>
      </c>
      <c r="K157" s="56">
        <v>0</v>
      </c>
      <c r="L157" s="56">
        <v>0</v>
      </c>
      <c r="M157" s="56">
        <v>0</v>
      </c>
      <c r="N157" s="56">
        <v>0</v>
      </c>
      <c r="O157" s="56">
        <v>832</v>
      </c>
      <c r="P157" s="56">
        <v>550</v>
      </c>
      <c r="Q157" s="56">
        <v>181</v>
      </c>
      <c r="R157" s="56">
        <v>183</v>
      </c>
      <c r="S157" s="56">
        <v>258</v>
      </c>
      <c r="T157" s="56">
        <v>163</v>
      </c>
      <c r="U157" s="56">
        <v>0</v>
      </c>
      <c r="V157" s="56">
        <v>0</v>
      </c>
      <c r="W157" s="56">
        <v>0</v>
      </c>
      <c r="X157" s="56">
        <v>0</v>
      </c>
      <c r="Y157" s="56">
        <f t="shared" si="31"/>
        <v>0</v>
      </c>
      <c r="Z157" s="56">
        <f t="shared" si="31"/>
        <v>0</v>
      </c>
      <c r="AA157" s="68">
        <f t="shared" si="32"/>
        <v>1271</v>
      </c>
      <c r="AB157" s="68">
        <f t="shared" si="32"/>
        <v>896</v>
      </c>
      <c r="AC157" s="68">
        <f t="shared" si="33"/>
        <v>1271</v>
      </c>
      <c r="AD157" s="68">
        <f t="shared" si="34"/>
        <v>896</v>
      </c>
      <c r="AE157" s="68">
        <f>VLOOKUP(F157,[1]quantitativo_estudantes_turmas_!$D$6:$H$1043,5,0)</f>
        <v>28</v>
      </c>
      <c r="AF157" s="318">
        <f t="shared" si="28"/>
        <v>1</v>
      </c>
      <c r="AG157" s="248">
        <f t="shared" si="29"/>
        <v>41032.61</v>
      </c>
      <c r="AH157" s="194">
        <f t="shared" si="35"/>
        <v>41032.61</v>
      </c>
      <c r="AI157" s="70">
        <v>0</v>
      </c>
      <c r="AJ157" s="70">
        <f t="shared" si="30"/>
        <v>82065.22</v>
      </c>
      <c r="AK157" s="195">
        <v>20000</v>
      </c>
      <c r="AL157" s="337">
        <f t="shared" si="36"/>
        <v>20516.305</v>
      </c>
      <c r="AM157" s="56" t="str">
        <f>VLOOKUP(F157,'Plan atualizada aptas e desativ'!$C$4:$I$1457,7,0)</f>
        <v>INADIMPLENTE</v>
      </c>
      <c r="AN157" s="196">
        <f t="shared" si="39"/>
        <v>516.30500000000029</v>
      </c>
      <c r="AO157" s="56" t="s">
        <v>715</v>
      </c>
      <c r="AP157" s="56" t="s">
        <v>716</v>
      </c>
      <c r="AQ157" s="56"/>
      <c r="AR157" s="56" t="s">
        <v>1918</v>
      </c>
      <c r="AS157" s="56" t="s">
        <v>449</v>
      </c>
      <c r="AT157" s="56"/>
      <c r="AU157" s="56"/>
      <c r="AV157" s="56"/>
      <c r="AW157" s="56"/>
      <c r="AX157" s="56"/>
      <c r="AY157" s="56" t="s">
        <v>449</v>
      </c>
      <c r="AZ157" s="56"/>
      <c r="BA157" s="56"/>
      <c r="BB157" s="323">
        <f>VLOOKUP($F157,'[2]1ª Parcela FAED Manutencao 2026'!$E$7:$K$1036,5,0)</f>
        <v>1271</v>
      </c>
      <c r="BC157" s="324">
        <f>VLOOKUP($F157,'[2]1ª Parcela FAED Manutencao 2026'!$E$7:$K$1036,7,0)</f>
        <v>23959.65</v>
      </c>
      <c r="BD157" s="335">
        <f t="shared" si="37"/>
        <v>-375</v>
      </c>
      <c r="BE157" s="328">
        <f t="shared" si="38"/>
        <v>-3443.3450000000012</v>
      </c>
    </row>
    <row r="158" spans="1:57" s="178" customFormat="1" ht="28.5" customHeight="1">
      <c r="A158" s="68">
        <v>152</v>
      </c>
      <c r="B158" s="56" t="s">
        <v>1887</v>
      </c>
      <c r="C158" s="56">
        <v>5700</v>
      </c>
      <c r="D158" s="57">
        <v>5</v>
      </c>
      <c r="E158" s="163" t="s">
        <v>4454</v>
      </c>
      <c r="F158" s="56">
        <v>1178112</v>
      </c>
      <c r="G158" s="56">
        <v>1104598</v>
      </c>
      <c r="H158" s="61">
        <v>29434017</v>
      </c>
      <c r="I158" s="84" t="str">
        <f>VLOOKUP($F158,'[3]Sistema Escolar'!$C$3:$E$5000,3,0)</f>
        <v>COLEGIO ESTADUAL DE TEMPO INTEGRAL ALMAKAZIR GALLY GALVAO</v>
      </c>
      <c r="J158" s="193" t="s">
        <v>1978</v>
      </c>
      <c r="K158" s="56">
        <v>0</v>
      </c>
      <c r="L158" s="56">
        <v>0</v>
      </c>
      <c r="M158" s="56">
        <v>0</v>
      </c>
      <c r="N158" s="56">
        <v>0</v>
      </c>
      <c r="O158" s="56">
        <v>334</v>
      </c>
      <c r="P158" s="56">
        <v>309</v>
      </c>
      <c r="Q158" s="56">
        <v>115</v>
      </c>
      <c r="R158" s="56">
        <v>111</v>
      </c>
      <c r="S158" s="56">
        <v>157</v>
      </c>
      <c r="T158" s="56">
        <v>86</v>
      </c>
      <c r="U158" s="56">
        <v>0</v>
      </c>
      <c r="V158" s="56">
        <v>0</v>
      </c>
      <c r="W158" s="56">
        <v>0</v>
      </c>
      <c r="X158" s="56">
        <v>0</v>
      </c>
      <c r="Y158" s="56">
        <f t="shared" si="31"/>
        <v>0</v>
      </c>
      <c r="Z158" s="56">
        <f t="shared" si="31"/>
        <v>0</v>
      </c>
      <c r="AA158" s="68">
        <f t="shared" si="32"/>
        <v>606</v>
      </c>
      <c r="AB158" s="68">
        <f t="shared" si="32"/>
        <v>506</v>
      </c>
      <c r="AC158" s="68">
        <f t="shared" si="33"/>
        <v>606</v>
      </c>
      <c r="AD158" s="68">
        <f t="shared" si="34"/>
        <v>506</v>
      </c>
      <c r="AE158" s="68">
        <f>VLOOKUP(F158,[1]quantitativo_estudantes_turmas_!$D$6:$H$1043,5,0)</f>
        <v>19</v>
      </c>
      <c r="AF158" s="318">
        <f t="shared" si="28"/>
        <v>1</v>
      </c>
      <c r="AG158" s="248">
        <f t="shared" si="29"/>
        <v>30774.46</v>
      </c>
      <c r="AH158" s="194">
        <f t="shared" si="35"/>
        <v>30774.46</v>
      </c>
      <c r="AI158" s="70">
        <v>0</v>
      </c>
      <c r="AJ158" s="70">
        <f t="shared" si="30"/>
        <v>61548.92</v>
      </c>
      <c r="AK158" s="195">
        <v>12000</v>
      </c>
      <c r="AL158" s="337">
        <f t="shared" si="36"/>
        <v>15387.23</v>
      </c>
      <c r="AM158" s="56" t="str">
        <f>VLOOKUP(F158,'Plan atualizada aptas e desativ'!$C$4:$I$1457,7,0)</f>
        <v>APTA</v>
      </c>
      <c r="AN158" s="196">
        <f t="shared" si="39"/>
        <v>3387.2299999999996</v>
      </c>
      <c r="AO158" s="56" t="s">
        <v>700</v>
      </c>
      <c r="AP158" s="56" t="s">
        <v>717</v>
      </c>
      <c r="AQ158" s="56"/>
      <c r="AR158" s="56" t="s">
        <v>1918</v>
      </c>
      <c r="AS158" s="56" t="s">
        <v>449</v>
      </c>
      <c r="AT158" s="56"/>
      <c r="AU158" s="56"/>
      <c r="AV158" s="56"/>
      <c r="AW158" s="56"/>
      <c r="AX158" s="56"/>
      <c r="AY158" s="56" t="s">
        <v>449</v>
      </c>
      <c r="AZ158" s="56"/>
      <c r="BA158" s="56"/>
      <c r="BB158" s="323">
        <f>VLOOKUP($F158,'[2]1ª Parcela FAED Manutencao 2026'!$E$7:$K$1036,5,0)</f>
        <v>606</v>
      </c>
      <c r="BC158" s="324">
        <f>VLOOKUP($F158,'[2]1ª Parcela FAED Manutencao 2026'!$E$7:$K$1036,7,0)</f>
        <v>15387.23</v>
      </c>
      <c r="BD158" s="335">
        <f t="shared" si="37"/>
        <v>-100</v>
      </c>
      <c r="BE158" s="330">
        <f t="shared" si="38"/>
        <v>0</v>
      </c>
    </row>
    <row r="159" spans="1:57" s="87" customFormat="1" ht="28.5" customHeight="1">
      <c r="A159" s="68">
        <v>153</v>
      </c>
      <c r="B159" s="56" t="s">
        <v>1887</v>
      </c>
      <c r="C159" s="56">
        <v>5700</v>
      </c>
      <c r="D159" s="57">
        <v>5</v>
      </c>
      <c r="E159" s="163" t="s">
        <v>94</v>
      </c>
      <c r="F159" s="56">
        <v>1158947</v>
      </c>
      <c r="G159" s="56">
        <v>1101614</v>
      </c>
      <c r="H159" s="61">
        <v>29298520</v>
      </c>
      <c r="I159" s="84" t="str">
        <f>VLOOKUP($F159,'[3]Sistema Escolar'!$C$3:$E$5000,3,0)</f>
        <v>COLEGIO ESTADUAL DE TEMPO INTEGRAL FRED GEDEON</v>
      </c>
      <c r="J159" s="193" t="s">
        <v>1978</v>
      </c>
      <c r="K159" s="56">
        <v>0</v>
      </c>
      <c r="L159" s="56">
        <v>0</v>
      </c>
      <c r="M159" s="56">
        <v>0</v>
      </c>
      <c r="N159" s="56">
        <v>0</v>
      </c>
      <c r="O159" s="56">
        <v>189</v>
      </c>
      <c r="P159" s="56">
        <v>166</v>
      </c>
      <c r="Q159" s="56">
        <v>173</v>
      </c>
      <c r="R159" s="56">
        <v>160</v>
      </c>
      <c r="S159" s="56">
        <v>70</v>
      </c>
      <c r="T159" s="56">
        <v>64</v>
      </c>
      <c r="U159" s="56">
        <v>0</v>
      </c>
      <c r="V159" s="56">
        <v>0</v>
      </c>
      <c r="W159" s="56">
        <v>0</v>
      </c>
      <c r="X159" s="56">
        <v>0</v>
      </c>
      <c r="Y159" s="56">
        <f t="shared" si="31"/>
        <v>0</v>
      </c>
      <c r="Z159" s="56">
        <f t="shared" si="31"/>
        <v>0</v>
      </c>
      <c r="AA159" s="68">
        <f t="shared" si="32"/>
        <v>432</v>
      </c>
      <c r="AB159" s="68">
        <f t="shared" si="32"/>
        <v>390</v>
      </c>
      <c r="AC159" s="68">
        <f t="shared" si="33"/>
        <v>432</v>
      </c>
      <c r="AD159" s="68">
        <f t="shared" si="34"/>
        <v>390</v>
      </c>
      <c r="AE159" s="68">
        <f>VLOOKUP(F159,[1]quantitativo_estudantes_turmas_!$D$6:$H$1043,5,0)</f>
        <v>13</v>
      </c>
      <c r="AF159" s="318">
        <f t="shared" si="28"/>
        <v>1</v>
      </c>
      <c r="AG159" s="248">
        <f t="shared" si="29"/>
        <v>25645.38</v>
      </c>
      <c r="AH159" s="194">
        <f t="shared" si="35"/>
        <v>25645.38</v>
      </c>
      <c r="AI159" s="70">
        <v>0</v>
      </c>
      <c r="AJ159" s="70">
        <f t="shared" si="30"/>
        <v>51290.76</v>
      </c>
      <c r="AK159" s="195">
        <v>10000</v>
      </c>
      <c r="AL159" s="337">
        <f t="shared" si="36"/>
        <v>12822.69</v>
      </c>
      <c r="AM159" s="56" t="str">
        <f>VLOOKUP(F159,'Plan atualizada aptas e desativ'!$C$4:$I$1457,7,0)</f>
        <v>APTA</v>
      </c>
      <c r="AN159" s="196">
        <f t="shared" si="39"/>
        <v>2822.6900000000005</v>
      </c>
      <c r="AO159" s="56" t="s">
        <v>718</v>
      </c>
      <c r="AP159" s="56" t="s">
        <v>719</v>
      </c>
      <c r="AQ159" s="56"/>
      <c r="AR159" s="56" t="s">
        <v>1918</v>
      </c>
      <c r="AS159" s="56" t="s">
        <v>449</v>
      </c>
      <c r="AT159" s="56"/>
      <c r="AU159" s="56"/>
      <c r="AV159" s="56"/>
      <c r="AW159" s="56"/>
      <c r="AX159" s="56"/>
      <c r="AY159" s="56" t="s">
        <v>449</v>
      </c>
      <c r="AZ159" s="56"/>
      <c r="BA159" s="56"/>
      <c r="BB159" s="323">
        <f>VLOOKUP($F159,'[2]1ª Parcela FAED Manutencao 2026'!$E$7:$K$1036,5,0)</f>
        <v>432</v>
      </c>
      <c r="BC159" s="324">
        <f>VLOOKUP($F159,'[2]1ª Parcela FAED Manutencao 2026'!$E$7:$K$1036,7,0)</f>
        <v>12822.69</v>
      </c>
      <c r="BD159" s="335">
        <f t="shared" si="37"/>
        <v>-42</v>
      </c>
      <c r="BE159" s="330">
        <f t="shared" si="38"/>
        <v>0</v>
      </c>
    </row>
    <row r="160" spans="1:57" s="178" customFormat="1" ht="28.5" customHeight="1">
      <c r="A160" s="68">
        <v>154</v>
      </c>
      <c r="B160" s="56" t="s">
        <v>1887</v>
      </c>
      <c r="C160" s="56">
        <v>5700</v>
      </c>
      <c r="D160" s="57">
        <v>5</v>
      </c>
      <c r="E160" s="163" t="s">
        <v>95</v>
      </c>
      <c r="F160" s="56">
        <v>1176103</v>
      </c>
      <c r="G160" s="56">
        <v>1101631</v>
      </c>
      <c r="H160" s="61">
        <v>29299802</v>
      </c>
      <c r="I160" s="84" t="str">
        <f>VLOOKUP($F160,'[3]Sistema Escolar'!$C$3:$E$5000,3,0)</f>
        <v>COLEGIO ESTADUAL DO CAMPO CAJUEIRO</v>
      </c>
      <c r="J160" s="193" t="s">
        <v>1912</v>
      </c>
      <c r="K160" s="56">
        <v>83</v>
      </c>
      <c r="L160" s="56">
        <v>74</v>
      </c>
      <c r="M160" s="56">
        <v>0</v>
      </c>
      <c r="N160" s="56">
        <v>0</v>
      </c>
      <c r="O160" s="56">
        <v>46</v>
      </c>
      <c r="P160" s="56">
        <v>36</v>
      </c>
      <c r="Q160" s="56">
        <v>0</v>
      </c>
      <c r="R160" s="56">
        <v>0</v>
      </c>
      <c r="S160" s="56">
        <v>0</v>
      </c>
      <c r="T160" s="56">
        <v>0</v>
      </c>
      <c r="U160" s="56">
        <v>0</v>
      </c>
      <c r="V160" s="56">
        <v>0</v>
      </c>
      <c r="W160" s="56">
        <v>0</v>
      </c>
      <c r="X160" s="56">
        <v>0</v>
      </c>
      <c r="Y160" s="56">
        <f t="shared" si="31"/>
        <v>83</v>
      </c>
      <c r="Z160" s="56">
        <f t="shared" si="31"/>
        <v>74</v>
      </c>
      <c r="AA160" s="68">
        <f t="shared" si="32"/>
        <v>46</v>
      </c>
      <c r="AB160" s="68">
        <f t="shared" si="32"/>
        <v>36</v>
      </c>
      <c r="AC160" s="68">
        <f t="shared" si="33"/>
        <v>129</v>
      </c>
      <c r="AD160" s="68">
        <f t="shared" si="34"/>
        <v>110</v>
      </c>
      <c r="AE160" s="68">
        <f>VLOOKUP(F160,[1]quantitativo_estudantes_turmas_!$D$6:$H$1043,5,0)</f>
        <v>7</v>
      </c>
      <c r="AF160" s="318">
        <f t="shared" si="28"/>
        <v>0.32727272727272727</v>
      </c>
      <c r="AG160" s="248">
        <f t="shared" si="29"/>
        <v>15387.23</v>
      </c>
      <c r="AH160" s="194" t="str">
        <f t="shared" si="35"/>
        <v>0,00</v>
      </c>
      <c r="AI160" s="70">
        <v>0</v>
      </c>
      <c r="AJ160" s="70">
        <f t="shared" si="30"/>
        <v>15387.23</v>
      </c>
      <c r="AK160" s="195">
        <v>4000</v>
      </c>
      <c r="AL160" s="337">
        <f t="shared" si="36"/>
        <v>3846.8074999999999</v>
      </c>
      <c r="AM160" s="56" t="str">
        <f>VLOOKUP(F160,'Plan atualizada aptas e desativ'!$C$4:$I$1457,7,0)</f>
        <v>APTA</v>
      </c>
      <c r="AN160" s="196">
        <f t="shared" si="39"/>
        <v>-153.19250000000011</v>
      </c>
      <c r="AO160" s="56" t="s">
        <v>718</v>
      </c>
      <c r="AP160" s="56" t="s">
        <v>720</v>
      </c>
      <c r="AQ160" s="56"/>
      <c r="AR160" s="56" t="s">
        <v>449</v>
      </c>
      <c r="AS160" s="56" t="s">
        <v>449</v>
      </c>
      <c r="AT160" s="56"/>
      <c r="AU160" s="56"/>
      <c r="AV160" s="56"/>
      <c r="AW160" s="56"/>
      <c r="AX160" s="56"/>
      <c r="AY160" s="56" t="s">
        <v>449</v>
      </c>
      <c r="AZ160" s="56"/>
      <c r="BA160" s="56"/>
      <c r="BB160" s="323">
        <f>VLOOKUP($F160,'[2]1ª Parcela FAED Manutencao 2026'!$E$7:$K$1036,5,0)</f>
        <v>129</v>
      </c>
      <c r="BC160" s="324">
        <f>VLOOKUP($F160,'[2]1ª Parcela FAED Manutencao 2026'!$E$7:$K$1036,7,0)</f>
        <v>5129.0749999999998</v>
      </c>
      <c r="BD160" s="335">
        <f t="shared" si="37"/>
        <v>-19</v>
      </c>
      <c r="BE160" s="328">
        <f t="shared" si="38"/>
        <v>-1282.2674999999999</v>
      </c>
    </row>
    <row r="161" spans="1:57" s="178" customFormat="1" ht="28.5" customHeight="1">
      <c r="A161" s="68">
        <v>155</v>
      </c>
      <c r="B161" s="56" t="s">
        <v>1887</v>
      </c>
      <c r="C161" s="56">
        <v>5700</v>
      </c>
      <c r="D161" s="57">
        <v>5</v>
      </c>
      <c r="E161" s="163" t="s">
        <v>95</v>
      </c>
      <c r="F161" s="56">
        <v>1178110</v>
      </c>
      <c r="G161" s="56">
        <v>1104595</v>
      </c>
      <c r="H161" s="61">
        <v>29433886</v>
      </c>
      <c r="I161" s="84" t="str">
        <f>VLOOKUP($F161,'[3]Sistema Escolar'!$C$3:$E$5000,3,0)</f>
        <v>COLEGIO ESTADUAL DE TEMPO INTEGRAL PROFESSORA ELIETE MALAQUIAS</v>
      </c>
      <c r="J161" s="193" t="s">
        <v>1978</v>
      </c>
      <c r="K161" s="56">
        <v>0</v>
      </c>
      <c r="L161" s="56">
        <v>0</v>
      </c>
      <c r="M161" s="56">
        <v>0</v>
      </c>
      <c r="N161" s="56">
        <v>0</v>
      </c>
      <c r="O161" s="56">
        <v>85</v>
      </c>
      <c r="P161" s="56">
        <v>63</v>
      </c>
      <c r="Q161" s="56">
        <v>429</v>
      </c>
      <c r="R161" s="56">
        <v>423</v>
      </c>
      <c r="S161" s="56">
        <v>215</v>
      </c>
      <c r="T161" s="56">
        <v>123</v>
      </c>
      <c r="U161" s="56">
        <v>0</v>
      </c>
      <c r="V161" s="56">
        <v>0</v>
      </c>
      <c r="W161" s="56">
        <v>0</v>
      </c>
      <c r="X161" s="56">
        <v>0</v>
      </c>
      <c r="Y161" s="56">
        <f t="shared" si="31"/>
        <v>0</v>
      </c>
      <c r="Z161" s="56">
        <f t="shared" si="31"/>
        <v>0</v>
      </c>
      <c r="AA161" s="68">
        <f t="shared" si="32"/>
        <v>729</v>
      </c>
      <c r="AB161" s="68">
        <f t="shared" si="32"/>
        <v>609</v>
      </c>
      <c r="AC161" s="68">
        <f t="shared" si="33"/>
        <v>729</v>
      </c>
      <c r="AD161" s="68">
        <f t="shared" si="34"/>
        <v>609</v>
      </c>
      <c r="AE161" s="68">
        <f>VLOOKUP(F161,[1]quantitativo_estudantes_turmas_!$D$6:$H$1043,5,0)</f>
        <v>18</v>
      </c>
      <c r="AF161" s="318">
        <f t="shared" si="28"/>
        <v>1</v>
      </c>
      <c r="AG161" s="248">
        <f t="shared" si="29"/>
        <v>30774.46</v>
      </c>
      <c r="AH161" s="194">
        <f t="shared" si="35"/>
        <v>30774.46</v>
      </c>
      <c r="AI161" s="70">
        <v>0</v>
      </c>
      <c r="AJ161" s="70">
        <f t="shared" si="30"/>
        <v>61548.92</v>
      </c>
      <c r="AK161" s="195">
        <v>12000</v>
      </c>
      <c r="AL161" s="337">
        <f t="shared" si="36"/>
        <v>15387.23</v>
      </c>
      <c r="AM161" s="56" t="str">
        <f>VLOOKUP(F161,'Plan atualizada aptas e desativ'!$C$4:$I$1457,7,0)</f>
        <v>APTA</v>
      </c>
      <c r="AN161" s="196">
        <f t="shared" si="39"/>
        <v>3387.2299999999996</v>
      </c>
      <c r="AO161" s="56" t="s">
        <v>718</v>
      </c>
      <c r="AP161" s="56" t="s">
        <v>721</v>
      </c>
      <c r="AQ161" s="56"/>
      <c r="AR161" s="56" t="s">
        <v>1918</v>
      </c>
      <c r="AS161" s="56" t="s">
        <v>449</v>
      </c>
      <c r="AT161" s="56"/>
      <c r="AU161" s="56"/>
      <c r="AV161" s="56"/>
      <c r="AW161" s="56"/>
      <c r="AX161" s="56"/>
      <c r="AY161" s="56" t="s">
        <v>449</v>
      </c>
      <c r="AZ161" s="56"/>
      <c r="BA161" s="56"/>
      <c r="BB161" s="323">
        <f>VLOOKUP($F161,'[2]1ª Parcela FAED Manutencao 2026'!$E$7:$K$1036,5,0)</f>
        <v>729</v>
      </c>
      <c r="BC161" s="324">
        <f>VLOOKUP($F161,'[2]1ª Parcela FAED Manutencao 2026'!$E$7:$K$1036,7,0)</f>
        <v>15387.23</v>
      </c>
      <c r="BD161" s="335">
        <f t="shared" si="37"/>
        <v>-120</v>
      </c>
      <c r="BE161" s="330">
        <f t="shared" si="38"/>
        <v>0</v>
      </c>
    </row>
    <row r="162" spans="1:57" s="87" customFormat="1" ht="28.5" customHeight="1">
      <c r="A162" s="68">
        <v>156</v>
      </c>
      <c r="B162" s="56" t="s">
        <v>1887</v>
      </c>
      <c r="C162" s="56">
        <v>5700</v>
      </c>
      <c r="D162" s="57">
        <v>5</v>
      </c>
      <c r="E162" s="163" t="s">
        <v>96</v>
      </c>
      <c r="F162" s="56">
        <v>1179701</v>
      </c>
      <c r="G162" s="56">
        <v>9999999</v>
      </c>
      <c r="H162" s="61">
        <v>29482267</v>
      </c>
      <c r="I162" s="84" t="str">
        <f>VLOOKUP($F162,'[3]Sistema Escolar'!$C$3:$E$5000,3,0)</f>
        <v>CENTRO REG DE ENS MED COM INTER TECNO. DO LIT. SUL - CEMIT LITORAL SUL</v>
      </c>
      <c r="J162" s="193" t="s">
        <v>464</v>
      </c>
      <c r="K162" s="56">
        <v>0</v>
      </c>
      <c r="L162" s="56">
        <v>0</v>
      </c>
      <c r="M162" s="56">
        <v>0</v>
      </c>
      <c r="N162" s="56">
        <v>0</v>
      </c>
      <c r="O162" s="56">
        <v>465</v>
      </c>
      <c r="P162" s="56">
        <v>335</v>
      </c>
      <c r="Q162" s="56">
        <v>0</v>
      </c>
      <c r="R162" s="56">
        <v>0</v>
      </c>
      <c r="S162" s="56">
        <v>0</v>
      </c>
      <c r="T162" s="56">
        <v>0</v>
      </c>
      <c r="U162" s="56">
        <v>0</v>
      </c>
      <c r="V162" s="56">
        <v>0</v>
      </c>
      <c r="W162" s="56">
        <v>0</v>
      </c>
      <c r="X162" s="56">
        <v>0</v>
      </c>
      <c r="Y162" s="56">
        <f t="shared" si="31"/>
        <v>0</v>
      </c>
      <c r="Z162" s="56">
        <f t="shared" si="31"/>
        <v>0</v>
      </c>
      <c r="AA162" s="68">
        <f t="shared" si="32"/>
        <v>465</v>
      </c>
      <c r="AB162" s="68">
        <f t="shared" si="32"/>
        <v>335</v>
      </c>
      <c r="AC162" s="68">
        <f t="shared" si="33"/>
        <v>465</v>
      </c>
      <c r="AD162" s="68">
        <f t="shared" si="34"/>
        <v>335</v>
      </c>
      <c r="AE162" s="68">
        <f>VLOOKUP(F162,[1]quantitativo_estudantes_turmas_!$D$6:$H$1043,5,0)</f>
        <v>33</v>
      </c>
      <c r="AF162" s="318">
        <f t="shared" si="28"/>
        <v>1</v>
      </c>
      <c r="AG162" s="248">
        <f t="shared" si="29"/>
        <v>25645.38</v>
      </c>
      <c r="AH162" s="194">
        <f t="shared" si="35"/>
        <v>25645.38</v>
      </c>
      <c r="AI162" s="70">
        <f>IF(AY162="POLO-UAB",AG162/4,"-")</f>
        <v>6411.3450000000003</v>
      </c>
      <c r="AJ162" s="70">
        <f t="shared" si="30"/>
        <v>51290.76</v>
      </c>
      <c r="AK162" s="195">
        <v>15000</v>
      </c>
      <c r="AL162" s="337">
        <f t="shared" si="36"/>
        <v>19234.035</v>
      </c>
      <c r="AM162" s="56" t="str">
        <f>VLOOKUP(F162,'Plan atualizada aptas e desativ'!$C$4:$I$1457,7,0)</f>
        <v>APTA</v>
      </c>
      <c r="AN162" s="196">
        <f t="shared" si="39"/>
        <v>4234.0349999999999</v>
      </c>
      <c r="AO162" s="56" t="s">
        <v>733</v>
      </c>
      <c r="AP162" s="56" t="s">
        <v>735</v>
      </c>
      <c r="AQ162" s="56"/>
      <c r="AR162" s="56" t="s">
        <v>449</v>
      </c>
      <c r="AS162" s="56" t="s">
        <v>449</v>
      </c>
      <c r="AT162" s="56"/>
      <c r="AU162" s="56"/>
      <c r="AV162" s="56"/>
      <c r="AW162" s="56"/>
      <c r="AX162" s="56"/>
      <c r="AY162" s="56" t="s">
        <v>1907</v>
      </c>
      <c r="AZ162" s="56"/>
      <c r="BA162" s="56"/>
      <c r="BB162" s="323">
        <f>VLOOKUP($F162,'[2]1ª Parcela FAED Manutencao 2026'!$E$7:$K$1036,5,0)</f>
        <v>465</v>
      </c>
      <c r="BC162" s="324">
        <f>VLOOKUP($F162,'[2]1ª Parcela FAED Manutencao 2026'!$E$7:$K$1036,7,0)</f>
        <v>19234.035</v>
      </c>
      <c r="BD162" s="335">
        <f t="shared" si="37"/>
        <v>-130</v>
      </c>
      <c r="BE162" s="330">
        <f t="shared" si="38"/>
        <v>0</v>
      </c>
    </row>
    <row r="163" spans="1:57" s="178" customFormat="1" ht="28.5" customHeight="1">
      <c r="A163" s="68">
        <v>157</v>
      </c>
      <c r="B163" s="56" t="s">
        <v>1887</v>
      </c>
      <c r="C163" s="56">
        <v>5700</v>
      </c>
      <c r="D163" s="57">
        <v>5</v>
      </c>
      <c r="E163" s="163" t="s">
        <v>96</v>
      </c>
      <c r="F163" s="56">
        <v>1111096</v>
      </c>
      <c r="G163" s="56">
        <v>1101458</v>
      </c>
      <c r="H163" s="61">
        <v>29301483</v>
      </c>
      <c r="I163" s="84" t="str">
        <f>VLOOKUP($F163,'[3]Sistema Escolar'!$C$3:$E$5000,3,0)</f>
        <v>CENTRO ESTADUAL DE EDUCACAO PROFISSIONAL DO CHOCOLATE NELSON SCHAUN</v>
      </c>
      <c r="J163" s="193" t="s">
        <v>1858</v>
      </c>
      <c r="K163" s="56">
        <v>0</v>
      </c>
      <c r="L163" s="56">
        <v>0</v>
      </c>
      <c r="M163" s="56">
        <v>0</v>
      </c>
      <c r="N163" s="56">
        <v>0</v>
      </c>
      <c r="O163" s="68">
        <v>1431</v>
      </c>
      <c r="P163" s="68">
        <v>1328</v>
      </c>
      <c r="Q163" s="56">
        <v>0</v>
      </c>
      <c r="R163" s="56">
        <v>0</v>
      </c>
      <c r="S163" s="56">
        <v>7</v>
      </c>
      <c r="T163" s="56">
        <v>0</v>
      </c>
      <c r="U163" s="56">
        <v>0</v>
      </c>
      <c r="V163" s="56">
        <v>0</v>
      </c>
      <c r="W163" s="56">
        <v>0</v>
      </c>
      <c r="X163" s="56">
        <v>22</v>
      </c>
      <c r="Y163" s="56">
        <f t="shared" si="31"/>
        <v>0</v>
      </c>
      <c r="Z163" s="56">
        <f t="shared" si="31"/>
        <v>0</v>
      </c>
      <c r="AA163" s="68">
        <f t="shared" si="32"/>
        <v>1438</v>
      </c>
      <c r="AB163" s="68">
        <f t="shared" si="32"/>
        <v>1328</v>
      </c>
      <c r="AC163" s="68">
        <f t="shared" si="33"/>
        <v>1438</v>
      </c>
      <c r="AD163" s="68">
        <f t="shared" si="34"/>
        <v>1350</v>
      </c>
      <c r="AE163" s="68">
        <f>VLOOKUP(F163,[1]quantitativo_estudantes_turmas_!$D$6:$H$1043,5,0)</f>
        <v>51</v>
      </c>
      <c r="AF163" s="318">
        <f t="shared" si="28"/>
        <v>0.98370370370370375</v>
      </c>
      <c r="AG163" s="248">
        <f t="shared" si="29"/>
        <v>47919.3</v>
      </c>
      <c r="AH163" s="194">
        <f t="shared" si="35"/>
        <v>47919.3</v>
      </c>
      <c r="AI163" s="70">
        <v>0</v>
      </c>
      <c r="AJ163" s="70">
        <f t="shared" si="30"/>
        <v>95838.6</v>
      </c>
      <c r="AK163" s="195">
        <v>20000</v>
      </c>
      <c r="AL163" s="337">
        <f t="shared" si="36"/>
        <v>23959.65</v>
      </c>
      <c r="AM163" s="56" t="str">
        <f>VLOOKUP(F163,'Plan atualizada aptas e desativ'!$C$4:$I$1457,7,0)</f>
        <v>INADIMPLENTE</v>
      </c>
      <c r="AN163" s="196">
        <f t="shared" si="39"/>
        <v>3959.6500000000015</v>
      </c>
      <c r="AO163" s="56" t="s">
        <v>704</v>
      </c>
      <c r="AP163" s="56" t="s">
        <v>722</v>
      </c>
      <c r="AQ163" s="56"/>
      <c r="AR163" s="56" t="s">
        <v>449</v>
      </c>
      <c r="AS163" s="56" t="s">
        <v>449</v>
      </c>
      <c r="AT163" s="56"/>
      <c r="AU163" s="56"/>
      <c r="AV163" s="56"/>
      <c r="AW163" s="56"/>
      <c r="AX163" s="56"/>
      <c r="AY163" s="56" t="s">
        <v>449</v>
      </c>
      <c r="AZ163" s="56"/>
      <c r="BA163" s="56"/>
      <c r="BB163" s="323">
        <f>VLOOKUP($F163,'[2]1ª Parcela FAED Manutencao 2026'!$E$7:$K$1036,5,0)</f>
        <v>1438</v>
      </c>
      <c r="BC163" s="324">
        <f>VLOOKUP($F163,'[2]1ª Parcela FAED Manutencao 2026'!$E$7:$K$1036,7,0)</f>
        <v>23959.65</v>
      </c>
      <c r="BD163" s="335">
        <f t="shared" si="37"/>
        <v>-88</v>
      </c>
      <c r="BE163" s="330">
        <f t="shared" si="38"/>
        <v>0</v>
      </c>
    </row>
    <row r="164" spans="1:57" s="178" customFormat="1" ht="28.5" customHeight="1">
      <c r="A164" s="68">
        <v>158</v>
      </c>
      <c r="B164" s="56" t="s">
        <v>1887</v>
      </c>
      <c r="C164" s="56">
        <v>5700</v>
      </c>
      <c r="D164" s="57">
        <v>5</v>
      </c>
      <c r="E164" s="163" t="s">
        <v>96</v>
      </c>
      <c r="F164" s="56">
        <v>1159919</v>
      </c>
      <c r="G164" s="56">
        <v>1101497</v>
      </c>
      <c r="H164" s="61">
        <v>29301475</v>
      </c>
      <c r="I164" s="84" t="str">
        <f>VLOOKUP($F164,'[3]Sistema Escolar'!$C$3:$E$5000,3,0)</f>
        <v>COLEGIO DA POLICIA MILITAR - CPM ROMULO GALVAO</v>
      </c>
      <c r="J164" s="193" t="s">
        <v>1859</v>
      </c>
      <c r="K164" s="56">
        <v>668</v>
      </c>
      <c r="L164" s="56">
        <v>594</v>
      </c>
      <c r="M164" s="56">
        <v>0</v>
      </c>
      <c r="N164" s="56">
        <v>0</v>
      </c>
      <c r="O164" s="56">
        <v>374</v>
      </c>
      <c r="P164" s="56">
        <v>433</v>
      </c>
      <c r="Q164" s="56">
        <v>0</v>
      </c>
      <c r="R164" s="56">
        <v>0</v>
      </c>
      <c r="S164" s="56">
        <v>0</v>
      </c>
      <c r="T164" s="56">
        <v>0</v>
      </c>
      <c r="U164" s="56">
        <v>0</v>
      </c>
      <c r="V164" s="56">
        <v>0</v>
      </c>
      <c r="W164" s="56">
        <v>0</v>
      </c>
      <c r="X164" s="56">
        <v>0</v>
      </c>
      <c r="Y164" s="56">
        <f t="shared" si="31"/>
        <v>668</v>
      </c>
      <c r="Z164" s="56">
        <f t="shared" si="31"/>
        <v>594</v>
      </c>
      <c r="AA164" s="68">
        <f t="shared" si="32"/>
        <v>374</v>
      </c>
      <c r="AB164" s="68">
        <f t="shared" si="32"/>
        <v>433</v>
      </c>
      <c r="AC164" s="68">
        <f t="shared" si="33"/>
        <v>1042</v>
      </c>
      <c r="AD164" s="68">
        <f t="shared" si="34"/>
        <v>1027</v>
      </c>
      <c r="AE164" s="68">
        <f>VLOOKUP(F164,[1]quantitativo_estudantes_turmas_!$D$6:$H$1043,5,0)</f>
        <v>40</v>
      </c>
      <c r="AF164" s="318">
        <f t="shared" si="28"/>
        <v>0.4216163583252191</v>
      </c>
      <c r="AG164" s="248">
        <f t="shared" si="29"/>
        <v>47919.3</v>
      </c>
      <c r="AH164" s="194" t="str">
        <f t="shared" si="35"/>
        <v>0,00</v>
      </c>
      <c r="AI164" s="70">
        <v>0</v>
      </c>
      <c r="AJ164" s="70">
        <f t="shared" si="30"/>
        <v>47919.3</v>
      </c>
      <c r="AK164" s="195">
        <v>10000</v>
      </c>
      <c r="AL164" s="337">
        <f t="shared" si="36"/>
        <v>11979.825000000001</v>
      </c>
      <c r="AM164" s="56" t="str">
        <f>VLOOKUP(F164,'Plan atualizada aptas e desativ'!$C$4:$I$1457,7,0)</f>
        <v>APTA</v>
      </c>
      <c r="AN164" s="196">
        <f t="shared" si="39"/>
        <v>1979.8250000000007</v>
      </c>
      <c r="AO164" s="56" t="s">
        <v>704</v>
      </c>
      <c r="AP164" s="56" t="s">
        <v>723</v>
      </c>
      <c r="AQ164" s="56"/>
      <c r="AR164" s="56" t="s">
        <v>449</v>
      </c>
      <c r="AS164" s="56" t="s">
        <v>449</v>
      </c>
      <c r="AT164" s="56"/>
      <c r="AU164" s="56"/>
      <c r="AV164" s="56"/>
      <c r="AW164" s="56"/>
      <c r="AX164" s="56"/>
      <c r="AY164" s="56" t="s">
        <v>449</v>
      </c>
      <c r="AZ164" s="56"/>
      <c r="BA164" s="56"/>
      <c r="BB164" s="323">
        <f>VLOOKUP($F164,'[2]1ª Parcela FAED Manutencao 2026'!$E$7:$K$1036,5,0)</f>
        <v>1042</v>
      </c>
      <c r="BC164" s="324">
        <f>VLOOKUP($F164,'[2]1ª Parcela FAED Manutencao 2026'!$E$7:$K$1036,7,0)</f>
        <v>11979.825000000001</v>
      </c>
      <c r="BD164" s="335">
        <f t="shared" si="37"/>
        <v>-15</v>
      </c>
      <c r="BE164" s="330">
        <f t="shared" si="38"/>
        <v>0</v>
      </c>
    </row>
    <row r="165" spans="1:57" s="87" customFormat="1" ht="28.5" customHeight="1">
      <c r="A165" s="68">
        <v>159</v>
      </c>
      <c r="B165" s="56" t="s">
        <v>1887</v>
      </c>
      <c r="C165" s="56">
        <v>5700</v>
      </c>
      <c r="D165" s="57">
        <v>5</v>
      </c>
      <c r="E165" s="163" t="s">
        <v>96</v>
      </c>
      <c r="F165" s="56">
        <v>1178145</v>
      </c>
      <c r="G165" s="56">
        <v>1105461</v>
      </c>
      <c r="H165" s="61">
        <v>29442079</v>
      </c>
      <c r="I165" s="84" t="str">
        <f>VLOOKUP($F165,'[3]Sistema Escolar'!$C$3:$E$5000,3,0)</f>
        <v>COLEGIO ESTADUAL DE SALOBRINHO</v>
      </c>
      <c r="J165" s="193" t="s">
        <v>1978</v>
      </c>
      <c r="K165" s="56">
        <v>0</v>
      </c>
      <c r="L165" s="56">
        <v>0</v>
      </c>
      <c r="M165" s="56">
        <v>0</v>
      </c>
      <c r="N165" s="56">
        <v>0</v>
      </c>
      <c r="O165" s="56">
        <v>242</v>
      </c>
      <c r="P165" s="56">
        <v>135</v>
      </c>
      <c r="Q165" s="56">
        <v>43</v>
      </c>
      <c r="R165" s="56">
        <v>105</v>
      </c>
      <c r="S165" s="56">
        <v>0</v>
      </c>
      <c r="T165" s="56">
        <v>0</v>
      </c>
      <c r="U165" s="56">
        <v>0</v>
      </c>
      <c r="V165" s="56">
        <v>0</v>
      </c>
      <c r="W165" s="56">
        <v>0</v>
      </c>
      <c r="X165" s="56">
        <v>0</v>
      </c>
      <c r="Y165" s="56">
        <f t="shared" si="31"/>
        <v>0</v>
      </c>
      <c r="Z165" s="56">
        <f t="shared" si="31"/>
        <v>0</v>
      </c>
      <c r="AA165" s="68">
        <f t="shared" si="32"/>
        <v>285</v>
      </c>
      <c r="AB165" s="68">
        <f t="shared" si="32"/>
        <v>240</v>
      </c>
      <c r="AC165" s="68">
        <f t="shared" si="33"/>
        <v>285</v>
      </c>
      <c r="AD165" s="68">
        <f t="shared" si="34"/>
        <v>240</v>
      </c>
      <c r="AE165" s="68">
        <f>VLOOKUP(F165,[1]quantitativo_estudantes_turmas_!$D$6:$H$1043,5,0)</f>
        <v>11</v>
      </c>
      <c r="AF165" s="318">
        <f t="shared" si="28"/>
        <v>1</v>
      </c>
      <c r="AG165" s="248">
        <f t="shared" si="29"/>
        <v>20516.3</v>
      </c>
      <c r="AH165" s="194">
        <f t="shared" si="35"/>
        <v>20516.3</v>
      </c>
      <c r="AI165" s="70">
        <v>0</v>
      </c>
      <c r="AJ165" s="70">
        <f t="shared" si="30"/>
        <v>41032.6</v>
      </c>
      <c r="AK165" s="195">
        <v>10000</v>
      </c>
      <c r="AL165" s="337">
        <f t="shared" si="36"/>
        <v>10258.15</v>
      </c>
      <c r="AM165" s="56" t="str">
        <f>VLOOKUP(F165,'Plan atualizada aptas e desativ'!$C$4:$I$1457,7,0)</f>
        <v>INADIMPLENTE</v>
      </c>
      <c r="AN165" s="196">
        <f t="shared" si="39"/>
        <v>258.14999999999964</v>
      </c>
      <c r="AO165" s="56" t="s">
        <v>704</v>
      </c>
      <c r="AP165" s="56" t="s">
        <v>724</v>
      </c>
      <c r="AQ165" s="193" t="s">
        <v>2036</v>
      </c>
      <c r="AR165" s="56" t="s">
        <v>1918</v>
      </c>
      <c r="AS165" s="56" t="s">
        <v>449</v>
      </c>
      <c r="AT165" s="56"/>
      <c r="AU165" s="56"/>
      <c r="AV165" s="56"/>
      <c r="AW165" s="56"/>
      <c r="AX165" s="56"/>
      <c r="AY165" s="56" t="s">
        <v>449</v>
      </c>
      <c r="AZ165" s="56"/>
      <c r="BA165" s="56"/>
      <c r="BB165" s="323">
        <f>VLOOKUP($F165,'[2]1ª Parcela FAED Manutencao 2026'!$E$7:$K$1036,5,0)</f>
        <v>285</v>
      </c>
      <c r="BC165" s="324">
        <f>VLOOKUP($F165,'[2]1ª Parcela FAED Manutencao 2026'!$E$7:$K$1036,7,0)</f>
        <v>12822.69</v>
      </c>
      <c r="BD165" s="335">
        <f t="shared" si="37"/>
        <v>-45</v>
      </c>
      <c r="BE165" s="328">
        <f t="shared" si="38"/>
        <v>-2564.5400000000009</v>
      </c>
    </row>
    <row r="166" spans="1:57" s="87" customFormat="1" ht="28.5" customHeight="1">
      <c r="A166" s="68">
        <v>160</v>
      </c>
      <c r="B166" s="56" t="s">
        <v>1887</v>
      </c>
      <c r="C166" s="56">
        <v>5700</v>
      </c>
      <c r="D166" s="57">
        <v>5</v>
      </c>
      <c r="E166" s="163" t="s">
        <v>96</v>
      </c>
      <c r="F166" s="56">
        <v>1111126</v>
      </c>
      <c r="G166" s="56">
        <v>1101461</v>
      </c>
      <c r="H166" s="61">
        <v>29302269</v>
      </c>
      <c r="I166" s="84" t="str">
        <f>VLOOKUP($F166,'[3]Sistema Escolar'!$C$3:$E$5000,3,0)</f>
        <v>COLEGIO ESTADUAL DO IGUAPE</v>
      </c>
      <c r="J166" s="193" t="s">
        <v>1978</v>
      </c>
      <c r="K166" s="56">
        <v>223</v>
      </c>
      <c r="L166" s="56">
        <v>163</v>
      </c>
      <c r="M166" s="56">
        <v>0</v>
      </c>
      <c r="N166" s="56">
        <v>0</v>
      </c>
      <c r="O166" s="56">
        <v>90</v>
      </c>
      <c r="P166" s="56">
        <v>15</v>
      </c>
      <c r="Q166" s="56">
        <v>87</v>
      </c>
      <c r="R166" s="56">
        <v>108</v>
      </c>
      <c r="S166" s="56">
        <v>72</v>
      </c>
      <c r="T166" s="56">
        <v>82</v>
      </c>
      <c r="U166" s="56">
        <v>0</v>
      </c>
      <c r="V166" s="56">
        <v>0</v>
      </c>
      <c r="W166" s="56">
        <v>0</v>
      </c>
      <c r="X166" s="56">
        <v>0</v>
      </c>
      <c r="Y166" s="56">
        <f t="shared" si="31"/>
        <v>223</v>
      </c>
      <c r="Z166" s="56">
        <f t="shared" si="31"/>
        <v>163</v>
      </c>
      <c r="AA166" s="68">
        <f t="shared" si="32"/>
        <v>249</v>
      </c>
      <c r="AB166" s="68">
        <f t="shared" si="32"/>
        <v>205</v>
      </c>
      <c r="AC166" s="68">
        <f t="shared" si="33"/>
        <v>472</v>
      </c>
      <c r="AD166" s="68">
        <f t="shared" si="34"/>
        <v>368</v>
      </c>
      <c r="AE166" s="68">
        <f>VLOOKUP(F166,[1]quantitativo_estudantes_turmas_!$D$6:$H$1043,5,0)</f>
        <v>15</v>
      </c>
      <c r="AF166" s="318">
        <f t="shared" si="28"/>
        <v>0.55706521739130432</v>
      </c>
      <c r="AG166" s="248">
        <f t="shared" si="29"/>
        <v>25645.38</v>
      </c>
      <c r="AH166" s="194">
        <f t="shared" si="35"/>
        <v>25645.38</v>
      </c>
      <c r="AI166" s="70">
        <v>0</v>
      </c>
      <c r="AJ166" s="70">
        <f t="shared" si="30"/>
        <v>51290.76</v>
      </c>
      <c r="AK166" s="195">
        <v>10000</v>
      </c>
      <c r="AL166" s="337">
        <f t="shared" si="36"/>
        <v>12822.69</v>
      </c>
      <c r="AM166" s="56" t="str">
        <f>VLOOKUP(F166,'Plan atualizada aptas e desativ'!$C$4:$I$1457,7,0)</f>
        <v>APTA</v>
      </c>
      <c r="AN166" s="196">
        <f t="shared" si="39"/>
        <v>2822.6900000000005</v>
      </c>
      <c r="AO166" s="56" t="s">
        <v>704</v>
      </c>
      <c r="AP166" s="56" t="s">
        <v>725</v>
      </c>
      <c r="AQ166" s="56"/>
      <c r="AR166" s="56" t="s">
        <v>1918</v>
      </c>
      <c r="AS166" s="56" t="s">
        <v>449</v>
      </c>
      <c r="AT166" s="56"/>
      <c r="AU166" s="56"/>
      <c r="AV166" s="56"/>
      <c r="AW166" s="56"/>
      <c r="AX166" s="56"/>
      <c r="AY166" s="56" t="s">
        <v>449</v>
      </c>
      <c r="AZ166" s="56"/>
      <c r="BA166" s="56"/>
      <c r="BB166" s="323">
        <f>VLOOKUP($F166,'[2]1ª Parcela FAED Manutencao 2026'!$E$7:$K$1036,5,0)</f>
        <v>472</v>
      </c>
      <c r="BC166" s="324">
        <f>VLOOKUP($F166,'[2]1ª Parcela FAED Manutencao 2026'!$E$7:$K$1036,7,0)</f>
        <v>12822.69</v>
      </c>
      <c r="BD166" s="335">
        <f t="shared" si="37"/>
        <v>-104</v>
      </c>
      <c r="BE166" s="330">
        <f t="shared" si="38"/>
        <v>0</v>
      </c>
    </row>
    <row r="167" spans="1:57" s="87" customFormat="1" ht="28.5" customHeight="1">
      <c r="A167" s="68">
        <v>161</v>
      </c>
      <c r="B167" s="56" t="s">
        <v>1887</v>
      </c>
      <c r="C167" s="56">
        <v>5700</v>
      </c>
      <c r="D167" s="57">
        <v>5</v>
      </c>
      <c r="E167" s="163" t="s">
        <v>96</v>
      </c>
      <c r="F167" s="56">
        <v>1111436</v>
      </c>
      <c r="G167" s="56">
        <v>1101487</v>
      </c>
      <c r="H167" s="61">
        <v>29303125</v>
      </c>
      <c r="I167" s="84" t="str">
        <f>VLOOKUP($F167,'[3]Sistema Escolar'!$C$3:$E$5000,3,0)</f>
        <v>COLEGIO ESTADUAL DO CAMPO JORGE CALMON</v>
      </c>
      <c r="J167" s="193" t="s">
        <v>1979</v>
      </c>
      <c r="K167" s="56">
        <v>0</v>
      </c>
      <c r="L167" s="56">
        <v>0</v>
      </c>
      <c r="M167" s="56">
        <v>0</v>
      </c>
      <c r="N167" s="56">
        <v>0</v>
      </c>
      <c r="O167" s="56">
        <v>43</v>
      </c>
      <c r="P167" s="56">
        <v>12</v>
      </c>
      <c r="Q167" s="56">
        <v>93</v>
      </c>
      <c r="R167" s="56">
        <v>95</v>
      </c>
      <c r="S167" s="56">
        <v>43</v>
      </c>
      <c r="T167" s="56">
        <v>23</v>
      </c>
      <c r="U167" s="56">
        <v>0</v>
      </c>
      <c r="V167" s="56">
        <v>0</v>
      </c>
      <c r="W167" s="56">
        <v>0</v>
      </c>
      <c r="X167" s="56">
        <v>3</v>
      </c>
      <c r="Y167" s="56">
        <f t="shared" si="31"/>
        <v>0</v>
      </c>
      <c r="Z167" s="56">
        <f t="shared" si="31"/>
        <v>0</v>
      </c>
      <c r="AA167" s="68">
        <f t="shared" si="32"/>
        <v>179</v>
      </c>
      <c r="AB167" s="68">
        <f t="shared" si="32"/>
        <v>130</v>
      </c>
      <c r="AC167" s="68">
        <f t="shared" si="33"/>
        <v>179</v>
      </c>
      <c r="AD167" s="68">
        <f t="shared" si="34"/>
        <v>133</v>
      </c>
      <c r="AE167" s="68">
        <f>VLOOKUP(F167,[1]quantitativo_estudantes_turmas_!$D$6:$H$1043,5,0)</f>
        <v>7</v>
      </c>
      <c r="AF167" s="318">
        <f t="shared" si="28"/>
        <v>0.97744360902255634</v>
      </c>
      <c r="AG167" s="248">
        <f t="shared" si="29"/>
        <v>20516.3</v>
      </c>
      <c r="AH167" s="194">
        <f t="shared" si="35"/>
        <v>20516.3</v>
      </c>
      <c r="AI167" s="70">
        <v>0</v>
      </c>
      <c r="AJ167" s="70">
        <f t="shared" si="30"/>
        <v>41032.6</v>
      </c>
      <c r="AK167" s="195">
        <v>8000</v>
      </c>
      <c r="AL167" s="337">
        <f t="shared" si="36"/>
        <v>10258.15</v>
      </c>
      <c r="AM167" s="56" t="str">
        <f>VLOOKUP(F167,'Plan atualizada aptas e desativ'!$C$4:$I$1457,7,0)</f>
        <v>APTA</v>
      </c>
      <c r="AN167" s="196">
        <f t="shared" si="39"/>
        <v>2258.1499999999996</v>
      </c>
      <c r="AO167" s="56" t="s">
        <v>704</v>
      </c>
      <c r="AP167" s="56" t="s">
        <v>729</v>
      </c>
      <c r="AQ167" s="56"/>
      <c r="AR167" s="56" t="s">
        <v>1918</v>
      </c>
      <c r="AS167" s="56" t="s">
        <v>449</v>
      </c>
      <c r="AT167" s="56"/>
      <c r="AU167" s="56"/>
      <c r="AV167" s="56"/>
      <c r="AW167" s="56"/>
      <c r="AX167" s="56"/>
      <c r="AY167" s="56" t="s">
        <v>449</v>
      </c>
      <c r="AZ167" s="56"/>
      <c r="BA167" s="56"/>
      <c r="BB167" s="323">
        <f>VLOOKUP($F167,'[2]1ª Parcela FAED Manutencao 2026'!$E$7:$K$1036,5,0)</f>
        <v>179</v>
      </c>
      <c r="BC167" s="324">
        <f>VLOOKUP($F167,'[2]1ª Parcela FAED Manutencao 2026'!$E$7:$K$1036,7,0)</f>
        <v>10258.15</v>
      </c>
      <c r="BD167" s="335">
        <f t="shared" si="37"/>
        <v>-46</v>
      </c>
      <c r="BE167" s="330">
        <f t="shared" si="38"/>
        <v>0</v>
      </c>
    </row>
    <row r="168" spans="1:57" s="178" customFormat="1" ht="28.5" customHeight="1">
      <c r="A168" s="68">
        <v>162</v>
      </c>
      <c r="B168" s="56" t="s">
        <v>1887</v>
      </c>
      <c r="C168" s="56">
        <v>5700</v>
      </c>
      <c r="D168" s="57">
        <v>5</v>
      </c>
      <c r="E168" s="163" t="s">
        <v>96</v>
      </c>
      <c r="F168" s="56">
        <v>1169221</v>
      </c>
      <c r="G168" s="56">
        <v>1101498</v>
      </c>
      <c r="H168" s="61">
        <v>29301882</v>
      </c>
      <c r="I168" s="84" t="str">
        <f>VLOOKUP($F168,'[3]Sistema Escolar'!$C$3:$E$5000,3,0)</f>
        <v>COLEGIO EST DE TEMPO INTEGRAL PROF CARMELITA ANGELA SOUZA OLIVEIRA</v>
      </c>
      <c r="J168" s="193" t="s">
        <v>1978</v>
      </c>
      <c r="K168" s="56">
        <v>0</v>
      </c>
      <c r="L168" s="56">
        <v>0</v>
      </c>
      <c r="M168" s="56">
        <v>0</v>
      </c>
      <c r="N168" s="56">
        <v>0</v>
      </c>
      <c r="O168" s="56">
        <v>540</v>
      </c>
      <c r="P168" s="56">
        <v>329</v>
      </c>
      <c r="Q168" s="56">
        <v>229</v>
      </c>
      <c r="R168" s="56">
        <v>304</v>
      </c>
      <c r="S168" s="56">
        <v>112</v>
      </c>
      <c r="T168" s="56">
        <v>82</v>
      </c>
      <c r="U168" s="56">
        <v>0</v>
      </c>
      <c r="V168" s="56">
        <v>0</v>
      </c>
      <c r="W168" s="56">
        <v>0</v>
      </c>
      <c r="X168" s="56">
        <v>23</v>
      </c>
      <c r="Y168" s="56">
        <f t="shared" si="31"/>
        <v>0</v>
      </c>
      <c r="Z168" s="56">
        <f t="shared" si="31"/>
        <v>0</v>
      </c>
      <c r="AA168" s="68">
        <f t="shared" si="32"/>
        <v>881</v>
      </c>
      <c r="AB168" s="68">
        <f t="shared" si="32"/>
        <v>715</v>
      </c>
      <c r="AC168" s="68">
        <f t="shared" si="33"/>
        <v>881</v>
      </c>
      <c r="AD168" s="68">
        <f t="shared" si="34"/>
        <v>738</v>
      </c>
      <c r="AE168" s="68">
        <f>VLOOKUP(F168,[1]quantitativo_estudantes_turmas_!$D$6:$H$1043,5,0)</f>
        <v>28</v>
      </c>
      <c r="AF168" s="318">
        <f t="shared" si="28"/>
        <v>0.96883468834688347</v>
      </c>
      <c r="AG168" s="248">
        <f t="shared" si="29"/>
        <v>30774.46</v>
      </c>
      <c r="AH168" s="194">
        <f t="shared" si="35"/>
        <v>30774.46</v>
      </c>
      <c r="AI168" s="70">
        <v>0</v>
      </c>
      <c r="AJ168" s="70">
        <f t="shared" si="30"/>
        <v>61548.92</v>
      </c>
      <c r="AK168" s="195">
        <v>16000</v>
      </c>
      <c r="AL168" s="337">
        <f t="shared" si="36"/>
        <v>15387.23</v>
      </c>
      <c r="AM168" s="56" t="str">
        <f>VLOOKUP(F168,'Plan atualizada aptas e desativ'!$C$4:$I$1457,7,0)</f>
        <v>APTA</v>
      </c>
      <c r="AN168" s="196">
        <f t="shared" si="39"/>
        <v>-612.77000000000044</v>
      </c>
      <c r="AO168" s="56" t="s">
        <v>704</v>
      </c>
      <c r="AP168" s="56" t="s">
        <v>730</v>
      </c>
      <c r="AQ168" s="56"/>
      <c r="AR168" s="56" t="s">
        <v>1918</v>
      </c>
      <c r="AS168" s="56" t="s">
        <v>449</v>
      </c>
      <c r="AT168" s="56"/>
      <c r="AU168" s="56"/>
      <c r="AV168" s="56"/>
      <c r="AW168" s="56"/>
      <c r="AX168" s="56"/>
      <c r="AY168" s="56" t="s">
        <v>449</v>
      </c>
      <c r="AZ168" s="56"/>
      <c r="BA168" s="56"/>
      <c r="BB168" s="323">
        <f>VLOOKUP($F168,'[2]1ª Parcela FAED Manutencao 2026'!$E$7:$K$1036,5,0)</f>
        <v>881</v>
      </c>
      <c r="BC168" s="324">
        <f>VLOOKUP($F168,'[2]1ª Parcela FAED Manutencao 2026'!$E$7:$K$1036,7,0)</f>
        <v>20516.305</v>
      </c>
      <c r="BD168" s="335">
        <f t="shared" si="37"/>
        <v>-143</v>
      </c>
      <c r="BE168" s="328">
        <f t="shared" si="38"/>
        <v>-5129.0750000000007</v>
      </c>
    </row>
    <row r="169" spans="1:57" s="178" customFormat="1" ht="28.5" customHeight="1">
      <c r="A169" s="68">
        <v>163</v>
      </c>
      <c r="B169" s="56" t="s">
        <v>1887</v>
      </c>
      <c r="C169" s="56">
        <v>5700</v>
      </c>
      <c r="D169" s="57">
        <v>5</v>
      </c>
      <c r="E169" s="163" t="s">
        <v>96</v>
      </c>
      <c r="F169" s="56">
        <v>1159838</v>
      </c>
      <c r="G169" s="56">
        <v>1101494</v>
      </c>
      <c r="H169" s="61">
        <v>29302293</v>
      </c>
      <c r="I169" s="84" t="str">
        <f>VLOOKUP($F169,'[3]Sistema Escolar'!$C$3:$E$5000,3,0)</f>
        <v>COLEGIO ESTADUAL DE TEMPO INTEGRAL PROF CARLOS ROBERTO ARLEO BARBOSA</v>
      </c>
      <c r="J169" s="193" t="s">
        <v>1978</v>
      </c>
      <c r="K169" s="56">
        <v>0</v>
      </c>
      <c r="L169" s="56">
        <v>0</v>
      </c>
      <c r="M169" s="56">
        <v>0</v>
      </c>
      <c r="N169" s="56">
        <v>0</v>
      </c>
      <c r="O169" s="56">
        <v>316</v>
      </c>
      <c r="P169" s="56">
        <v>93</v>
      </c>
      <c r="Q169" s="56">
        <v>565</v>
      </c>
      <c r="R169" s="56">
        <v>499</v>
      </c>
      <c r="S169" s="56">
        <v>142</v>
      </c>
      <c r="T169" s="56">
        <v>73</v>
      </c>
      <c r="U169" s="56">
        <v>0</v>
      </c>
      <c r="V169" s="56">
        <v>0</v>
      </c>
      <c r="W169" s="56">
        <v>0</v>
      </c>
      <c r="X169" s="56">
        <v>0</v>
      </c>
      <c r="Y169" s="56">
        <f t="shared" si="31"/>
        <v>0</v>
      </c>
      <c r="Z169" s="56">
        <f t="shared" si="31"/>
        <v>0</v>
      </c>
      <c r="AA169" s="68">
        <f t="shared" si="32"/>
        <v>1023</v>
      </c>
      <c r="AB169" s="68">
        <f t="shared" si="32"/>
        <v>665</v>
      </c>
      <c r="AC169" s="68">
        <f t="shared" si="33"/>
        <v>1023</v>
      </c>
      <c r="AD169" s="68">
        <f t="shared" si="34"/>
        <v>665</v>
      </c>
      <c r="AE169" s="68">
        <f>VLOOKUP(F169,[1]quantitativo_estudantes_turmas_!$D$6:$H$1043,5,0)</f>
        <v>20</v>
      </c>
      <c r="AF169" s="318">
        <f t="shared" si="28"/>
        <v>1</v>
      </c>
      <c r="AG169" s="248">
        <f t="shared" si="29"/>
        <v>30774.46</v>
      </c>
      <c r="AH169" s="194">
        <f t="shared" si="35"/>
        <v>30774.46</v>
      </c>
      <c r="AI169" s="70">
        <v>0</v>
      </c>
      <c r="AJ169" s="70">
        <f t="shared" si="30"/>
        <v>61548.92</v>
      </c>
      <c r="AK169" s="195">
        <v>20000</v>
      </c>
      <c r="AL169" s="337">
        <f t="shared" si="36"/>
        <v>15387.23</v>
      </c>
      <c r="AM169" s="56" t="str">
        <f>VLOOKUP(F169,'Plan atualizada aptas e desativ'!$C$4:$I$1457,7,0)</f>
        <v>APTA</v>
      </c>
      <c r="AN169" s="196">
        <f t="shared" si="39"/>
        <v>-4612.7700000000004</v>
      </c>
      <c r="AO169" s="56" t="s">
        <v>704</v>
      </c>
      <c r="AP169" s="56" t="s">
        <v>1819</v>
      </c>
      <c r="AQ169" s="56"/>
      <c r="AR169" s="56" t="s">
        <v>1918</v>
      </c>
      <c r="AS169" s="56" t="s">
        <v>449</v>
      </c>
      <c r="AT169" s="56"/>
      <c r="AU169" s="56"/>
      <c r="AV169" s="56"/>
      <c r="AW169" s="56"/>
      <c r="AX169" s="56"/>
      <c r="AY169" s="56" t="s">
        <v>449</v>
      </c>
      <c r="AZ169" s="56"/>
      <c r="BA169" s="56"/>
      <c r="BB169" s="323">
        <f>VLOOKUP($F169,'[2]1ª Parcela FAED Manutencao 2026'!$E$7:$K$1036,5,0)</f>
        <v>1023</v>
      </c>
      <c r="BC169" s="324">
        <f>VLOOKUP($F169,'[2]1ª Parcela FAED Manutencao 2026'!$E$7:$K$1036,7,0)</f>
        <v>23959.65</v>
      </c>
      <c r="BD169" s="335">
        <f t="shared" si="37"/>
        <v>-358</v>
      </c>
      <c r="BE169" s="328">
        <f t="shared" si="38"/>
        <v>-8572.4200000000019</v>
      </c>
    </row>
    <row r="170" spans="1:57" s="87" customFormat="1" ht="28.5" customHeight="1">
      <c r="A170" s="68">
        <v>164</v>
      </c>
      <c r="B170" s="56" t="s">
        <v>1887</v>
      </c>
      <c r="C170" s="56">
        <v>5700</v>
      </c>
      <c r="D170" s="57">
        <v>5</v>
      </c>
      <c r="E170" s="163" t="s">
        <v>96</v>
      </c>
      <c r="F170" s="56">
        <v>1176675</v>
      </c>
      <c r="G170" s="56">
        <v>1101500</v>
      </c>
      <c r="H170" s="61">
        <v>29406889</v>
      </c>
      <c r="I170" s="84" t="str">
        <f>VLOOKUP($F170,'[3]Sistema Escolar'!$C$3:$E$5000,3,0)</f>
        <v>COLEGIO ESTADUAL PROFESSOR FABIO ARARIPE GOULART</v>
      </c>
      <c r="J170" s="193" t="s">
        <v>1978</v>
      </c>
      <c r="K170" s="56">
        <v>0</v>
      </c>
      <c r="L170" s="56">
        <v>0</v>
      </c>
      <c r="M170" s="56">
        <v>0</v>
      </c>
      <c r="N170" s="56">
        <v>0</v>
      </c>
      <c r="O170" s="68">
        <v>138</v>
      </c>
      <c r="P170" s="68">
        <v>117</v>
      </c>
      <c r="Q170" s="56">
        <v>158</v>
      </c>
      <c r="R170" s="56">
        <v>126</v>
      </c>
      <c r="S170" s="56">
        <v>187</v>
      </c>
      <c r="T170" s="56">
        <v>80</v>
      </c>
      <c r="U170" s="56">
        <v>0</v>
      </c>
      <c r="V170" s="56">
        <v>0</v>
      </c>
      <c r="W170" s="56">
        <v>0</v>
      </c>
      <c r="X170" s="56">
        <v>0</v>
      </c>
      <c r="Y170" s="56">
        <f t="shared" si="31"/>
        <v>0</v>
      </c>
      <c r="Z170" s="56">
        <f t="shared" si="31"/>
        <v>0</v>
      </c>
      <c r="AA170" s="68">
        <f t="shared" si="32"/>
        <v>483</v>
      </c>
      <c r="AB170" s="68">
        <f t="shared" si="32"/>
        <v>323</v>
      </c>
      <c r="AC170" s="68">
        <f t="shared" si="33"/>
        <v>483</v>
      </c>
      <c r="AD170" s="68">
        <f t="shared" si="34"/>
        <v>323</v>
      </c>
      <c r="AE170" s="68">
        <f>VLOOKUP(F170,[1]quantitativo_estudantes_turmas_!$D$6:$H$1043,5,0)</f>
        <v>12</v>
      </c>
      <c r="AF170" s="318">
        <f t="shared" si="28"/>
        <v>1</v>
      </c>
      <c r="AG170" s="248">
        <f t="shared" si="29"/>
        <v>25645.38</v>
      </c>
      <c r="AH170" s="194">
        <f t="shared" si="35"/>
        <v>25645.38</v>
      </c>
      <c r="AI170" s="70">
        <v>0</v>
      </c>
      <c r="AJ170" s="70">
        <f t="shared" si="30"/>
        <v>51290.76</v>
      </c>
      <c r="AK170" s="195">
        <v>10000</v>
      </c>
      <c r="AL170" s="337">
        <f t="shared" si="36"/>
        <v>12822.69</v>
      </c>
      <c r="AM170" s="56" t="str">
        <f>VLOOKUP(F170,'Plan atualizada aptas e desativ'!$C$4:$I$1457,7,0)</f>
        <v>INADIMPLENTE</v>
      </c>
      <c r="AN170" s="196">
        <f t="shared" si="39"/>
        <v>2822.6900000000005</v>
      </c>
      <c r="AO170" s="56" t="s">
        <v>704</v>
      </c>
      <c r="AP170" s="56" t="s">
        <v>731</v>
      </c>
      <c r="AQ170" s="56"/>
      <c r="AR170" s="56" t="s">
        <v>1918</v>
      </c>
      <c r="AS170" s="56" t="s">
        <v>449</v>
      </c>
      <c r="AT170" s="56"/>
      <c r="AU170" s="56"/>
      <c r="AV170" s="56"/>
      <c r="AW170" s="56"/>
      <c r="AX170" s="56"/>
      <c r="AY170" s="56" t="s">
        <v>449</v>
      </c>
      <c r="AZ170" s="56"/>
      <c r="BA170" s="56"/>
      <c r="BB170" s="323">
        <f>VLOOKUP($F170,'[2]1ª Parcela FAED Manutencao 2026'!$E$7:$K$1036,5,0)</f>
        <v>483</v>
      </c>
      <c r="BC170" s="324">
        <f>VLOOKUP($F170,'[2]1ª Parcela FAED Manutencao 2026'!$E$7:$K$1036,7,0)</f>
        <v>12822.69</v>
      </c>
      <c r="BD170" s="335">
        <f t="shared" si="37"/>
        <v>-160</v>
      </c>
      <c r="BE170" s="330">
        <f t="shared" si="38"/>
        <v>0</v>
      </c>
    </row>
    <row r="171" spans="1:57" s="87" customFormat="1" ht="28.5" customHeight="1">
      <c r="A171" s="68">
        <v>165</v>
      </c>
      <c r="B171" s="56" t="s">
        <v>1887</v>
      </c>
      <c r="C171" s="56">
        <v>5700</v>
      </c>
      <c r="D171" s="57">
        <v>5</v>
      </c>
      <c r="E171" s="163" t="s">
        <v>96</v>
      </c>
      <c r="F171" s="56">
        <v>1176424</v>
      </c>
      <c r="G171" s="56">
        <v>1101499</v>
      </c>
      <c r="H171" s="61">
        <v>29386284</v>
      </c>
      <c r="I171" s="84" t="str">
        <f>VLOOKUP($F171,'[3]Sistema Escolar'!$C$3:$E$5000,3,0)</f>
        <v>COLEGIO ESTADUAL DE TEMPO INTEGRAL JORGE AMADO</v>
      </c>
      <c r="J171" s="193" t="s">
        <v>1978</v>
      </c>
      <c r="K171" s="56">
        <v>0</v>
      </c>
      <c r="L171" s="56">
        <v>0</v>
      </c>
      <c r="M171" s="56">
        <v>0</v>
      </c>
      <c r="N171" s="56">
        <v>0</v>
      </c>
      <c r="O171" s="56">
        <v>220</v>
      </c>
      <c r="P171" s="56">
        <v>238</v>
      </c>
      <c r="Q171" s="56">
        <v>78</v>
      </c>
      <c r="R171" s="56">
        <v>58</v>
      </c>
      <c r="S171" s="56">
        <v>112</v>
      </c>
      <c r="T171" s="56">
        <v>51</v>
      </c>
      <c r="U171" s="56">
        <v>0</v>
      </c>
      <c r="V171" s="56">
        <v>0</v>
      </c>
      <c r="W171" s="56">
        <v>0</v>
      </c>
      <c r="X171" s="56">
        <v>6</v>
      </c>
      <c r="Y171" s="56">
        <f t="shared" si="31"/>
        <v>0</v>
      </c>
      <c r="Z171" s="56">
        <f t="shared" si="31"/>
        <v>0</v>
      </c>
      <c r="AA171" s="68">
        <f t="shared" si="32"/>
        <v>410</v>
      </c>
      <c r="AB171" s="68">
        <f t="shared" si="32"/>
        <v>347</v>
      </c>
      <c r="AC171" s="68">
        <f t="shared" si="33"/>
        <v>410</v>
      </c>
      <c r="AD171" s="68">
        <f t="shared" si="34"/>
        <v>353</v>
      </c>
      <c r="AE171" s="68">
        <f>VLOOKUP(F171,[1]quantitativo_estudantes_turmas_!$D$6:$H$1043,5,0)</f>
        <v>16</v>
      </c>
      <c r="AF171" s="318">
        <f t="shared" si="28"/>
        <v>0.98300283286118983</v>
      </c>
      <c r="AG171" s="248">
        <f t="shared" si="29"/>
        <v>25645.38</v>
      </c>
      <c r="AH171" s="194">
        <f t="shared" si="35"/>
        <v>25645.38</v>
      </c>
      <c r="AI171" s="70">
        <v>0</v>
      </c>
      <c r="AJ171" s="70">
        <f t="shared" si="30"/>
        <v>51290.76</v>
      </c>
      <c r="AK171" s="195">
        <v>10000</v>
      </c>
      <c r="AL171" s="337">
        <f t="shared" si="36"/>
        <v>12822.69</v>
      </c>
      <c r="AM171" s="56" t="str">
        <f>VLOOKUP(F171,'Plan atualizada aptas e desativ'!$C$4:$I$1457,7,0)</f>
        <v>INADIMPLENTE</v>
      </c>
      <c r="AN171" s="196">
        <f t="shared" si="39"/>
        <v>2822.6900000000005</v>
      </c>
      <c r="AO171" s="56" t="s">
        <v>704</v>
      </c>
      <c r="AP171" s="56" t="s">
        <v>732</v>
      </c>
      <c r="AQ171" s="56"/>
      <c r="AR171" s="56" t="s">
        <v>1918</v>
      </c>
      <c r="AS171" s="56" t="s">
        <v>449</v>
      </c>
      <c r="AT171" s="56"/>
      <c r="AU171" s="56"/>
      <c r="AV171" s="56"/>
      <c r="AW171" s="56"/>
      <c r="AX171" s="56"/>
      <c r="AY171" s="56" t="s">
        <v>449</v>
      </c>
      <c r="AZ171" s="56"/>
      <c r="BA171" s="56"/>
      <c r="BB171" s="323">
        <f>VLOOKUP($F171,'[2]1ª Parcela FAED Manutencao 2026'!$E$7:$K$1036,5,0)</f>
        <v>410</v>
      </c>
      <c r="BC171" s="324">
        <f>VLOOKUP($F171,'[2]1ª Parcela FAED Manutencao 2026'!$E$7:$K$1036,7,0)</f>
        <v>12822.69</v>
      </c>
      <c r="BD171" s="335">
        <f t="shared" si="37"/>
        <v>-57</v>
      </c>
      <c r="BE171" s="330">
        <f t="shared" si="38"/>
        <v>0</v>
      </c>
    </row>
    <row r="172" spans="1:57" s="87" customFormat="1" ht="28.5" customHeight="1">
      <c r="A172" s="68">
        <v>166</v>
      </c>
      <c r="B172" s="56" t="s">
        <v>1887</v>
      </c>
      <c r="C172" s="56">
        <v>5700</v>
      </c>
      <c r="D172" s="272">
        <v>5</v>
      </c>
      <c r="E172" s="273" t="s">
        <v>96</v>
      </c>
      <c r="F172" s="274">
        <v>1179824</v>
      </c>
      <c r="G172" s="274">
        <v>9999999</v>
      </c>
      <c r="H172" s="274">
        <v>44436</v>
      </c>
      <c r="I172" s="84" t="str">
        <f>VLOOKUP($F172,'[3]Sistema Escolar'!$C$3:$E$5000,3,0)</f>
        <v>COLEGIO ESTADUAL INDIGENA TUPINAMBA ARAMARI</v>
      </c>
      <c r="J172" s="274" t="s">
        <v>1914</v>
      </c>
      <c r="K172" s="56">
        <v>99</v>
      </c>
      <c r="L172" s="56">
        <v>77</v>
      </c>
      <c r="M172" s="56">
        <v>0</v>
      </c>
      <c r="N172" s="56">
        <v>0</v>
      </c>
      <c r="O172" s="56">
        <v>0</v>
      </c>
      <c r="P172" s="56">
        <v>0</v>
      </c>
      <c r="Q172" s="56">
        <v>0</v>
      </c>
      <c r="R172" s="56">
        <v>0</v>
      </c>
      <c r="S172" s="56">
        <v>61</v>
      </c>
      <c r="T172" s="56">
        <v>61</v>
      </c>
      <c r="U172" s="56">
        <v>0</v>
      </c>
      <c r="V172" s="56">
        <v>0</v>
      </c>
      <c r="W172" s="56">
        <v>0</v>
      </c>
      <c r="X172" s="56">
        <v>0</v>
      </c>
      <c r="Y172" s="56">
        <f t="shared" si="31"/>
        <v>99</v>
      </c>
      <c r="Z172" s="56">
        <f t="shared" si="31"/>
        <v>77</v>
      </c>
      <c r="AA172" s="68">
        <f t="shared" si="32"/>
        <v>61</v>
      </c>
      <c r="AB172" s="68">
        <f t="shared" si="32"/>
        <v>61</v>
      </c>
      <c r="AC172" s="68">
        <f t="shared" si="33"/>
        <v>160</v>
      </c>
      <c r="AD172" s="68">
        <f t="shared" si="34"/>
        <v>138</v>
      </c>
      <c r="AE172" s="68">
        <f>VLOOKUP(F172,[1]quantitativo_estudantes_turmas_!$D$6:$H$1043,5,0)</f>
        <v>19</v>
      </c>
      <c r="AF172" s="318">
        <f t="shared" si="28"/>
        <v>0.4420289855072464</v>
      </c>
      <c r="AG172" s="248">
        <f t="shared" si="29"/>
        <v>20516.3</v>
      </c>
      <c r="AH172" s="194">
        <f t="shared" si="35"/>
        <v>20516.3</v>
      </c>
      <c r="AI172" s="70">
        <v>0</v>
      </c>
      <c r="AJ172" s="70">
        <f t="shared" si="30"/>
        <v>41032.6</v>
      </c>
      <c r="AK172" s="195">
        <v>0</v>
      </c>
      <c r="AL172" s="337">
        <f t="shared" si="36"/>
        <v>10258.15</v>
      </c>
      <c r="AM172" s="56" t="str">
        <f>VLOOKUP(F172,'Plan atualizada aptas e desativ'!$C$4:$I$1457,7,0)</f>
        <v>APTA</v>
      </c>
      <c r="AN172" s="196">
        <f t="shared" si="39"/>
        <v>10258.15</v>
      </c>
      <c r="AO172" s="56" t="s">
        <v>2039</v>
      </c>
      <c r="AP172" s="56" t="s">
        <v>2039</v>
      </c>
      <c r="AQ172" s="56" t="s">
        <v>2020</v>
      </c>
      <c r="AR172" s="68" t="s">
        <v>449</v>
      </c>
      <c r="AS172" s="56"/>
      <c r="AT172" s="56"/>
      <c r="AU172" s="56"/>
      <c r="AV172" s="56"/>
      <c r="AW172" s="56"/>
      <c r="AX172" s="56"/>
      <c r="AY172" s="56"/>
      <c r="AZ172" s="56"/>
      <c r="BA172" s="56"/>
      <c r="BB172" s="323" t="e">
        <f>VLOOKUP($F172,'[2]1ª Parcela FAED Manutencao 2026'!$E$7:$K$1036,5,0)</f>
        <v>#N/A</v>
      </c>
      <c r="BC172" s="324" t="e">
        <f>VLOOKUP($F172,'[2]1ª Parcela FAED Manutencao 2026'!$E$7:$K$1036,7,0)</f>
        <v>#N/A</v>
      </c>
      <c r="BD172" s="334" t="e">
        <f t="shared" si="37"/>
        <v>#N/A</v>
      </c>
      <c r="BE172" s="328" t="e">
        <f t="shared" si="38"/>
        <v>#N/A</v>
      </c>
    </row>
    <row r="173" spans="1:57" s="178" customFormat="1" ht="28.5" customHeight="1">
      <c r="A173" s="68">
        <v>167</v>
      </c>
      <c r="B173" s="56" t="s">
        <v>1887</v>
      </c>
      <c r="C173" s="56">
        <v>5700</v>
      </c>
      <c r="D173" s="57">
        <v>5</v>
      </c>
      <c r="E173" s="163" t="s">
        <v>97</v>
      </c>
      <c r="F173" s="56">
        <v>1112092</v>
      </c>
      <c r="G173" s="56">
        <v>1101662</v>
      </c>
      <c r="H173" s="61">
        <v>29304377</v>
      </c>
      <c r="I173" s="84" t="str">
        <f>VLOOKUP($F173,'[3]Sistema Escolar'!$C$3:$E$5000,3,0)</f>
        <v>CENTRO ESTADUAL DE EDUCACAO PROFISSIONAL EM BIOTECNOLOGIA E SAUDE</v>
      </c>
      <c r="J173" s="193" t="s">
        <v>1858</v>
      </c>
      <c r="K173" s="56">
        <v>0</v>
      </c>
      <c r="L173" s="56">
        <v>0</v>
      </c>
      <c r="M173" s="56">
        <v>0</v>
      </c>
      <c r="N173" s="56">
        <v>0</v>
      </c>
      <c r="O173" s="56">
        <v>865</v>
      </c>
      <c r="P173" s="56">
        <v>801</v>
      </c>
      <c r="Q173" s="56">
        <v>0</v>
      </c>
      <c r="R173" s="56">
        <v>0</v>
      </c>
      <c r="S173" s="56">
        <v>0</v>
      </c>
      <c r="T173" s="56">
        <v>0</v>
      </c>
      <c r="U173" s="56">
        <v>0</v>
      </c>
      <c r="V173" s="56">
        <v>0</v>
      </c>
      <c r="W173" s="56">
        <v>0</v>
      </c>
      <c r="X173" s="56">
        <v>0</v>
      </c>
      <c r="Y173" s="56">
        <f t="shared" si="31"/>
        <v>0</v>
      </c>
      <c r="Z173" s="56">
        <f t="shared" si="31"/>
        <v>0</v>
      </c>
      <c r="AA173" s="68">
        <f t="shared" si="32"/>
        <v>865</v>
      </c>
      <c r="AB173" s="68">
        <f t="shared" si="32"/>
        <v>801</v>
      </c>
      <c r="AC173" s="68">
        <f t="shared" si="33"/>
        <v>865</v>
      </c>
      <c r="AD173" s="68">
        <f t="shared" si="34"/>
        <v>801</v>
      </c>
      <c r="AE173" s="68">
        <f>VLOOKUP(F173,[1]quantitativo_estudantes_turmas_!$D$6:$H$1043,5,0)</f>
        <v>34</v>
      </c>
      <c r="AF173" s="318">
        <f t="shared" si="28"/>
        <v>1</v>
      </c>
      <c r="AG173" s="248">
        <f t="shared" si="29"/>
        <v>41032.61</v>
      </c>
      <c r="AH173" s="194">
        <f t="shared" si="35"/>
        <v>41032.61</v>
      </c>
      <c r="AI173" s="70">
        <v>0</v>
      </c>
      <c r="AJ173" s="70">
        <f t="shared" si="30"/>
        <v>82065.22</v>
      </c>
      <c r="AK173" s="195">
        <v>16000</v>
      </c>
      <c r="AL173" s="337">
        <f t="shared" si="36"/>
        <v>20516.305</v>
      </c>
      <c r="AM173" s="56" t="str">
        <f>VLOOKUP(F173,'Plan atualizada aptas e desativ'!$C$4:$I$1457,7,0)</f>
        <v>APTA</v>
      </c>
      <c r="AN173" s="196">
        <f t="shared" si="39"/>
        <v>4516.3050000000003</v>
      </c>
      <c r="AO173" s="56" t="s">
        <v>738</v>
      </c>
      <c r="AP173" s="56" t="s">
        <v>739</v>
      </c>
      <c r="AQ173" s="56"/>
      <c r="AR173" s="56" t="s">
        <v>449</v>
      </c>
      <c r="AS173" s="56" t="s">
        <v>449</v>
      </c>
      <c r="AT173" s="56"/>
      <c r="AU173" s="56"/>
      <c r="AV173" s="56"/>
      <c r="AW173" s="56"/>
      <c r="AX173" s="56"/>
      <c r="AY173" s="56" t="s">
        <v>449</v>
      </c>
      <c r="AZ173" s="56"/>
      <c r="BA173" s="56"/>
      <c r="BB173" s="323">
        <f>VLOOKUP($F173,'[2]1ª Parcela FAED Manutencao 2026'!$E$7:$K$1036,5,0)</f>
        <v>865</v>
      </c>
      <c r="BC173" s="324">
        <f>VLOOKUP($F173,'[2]1ª Parcela FAED Manutencao 2026'!$E$7:$K$1036,7,0)</f>
        <v>20516.305</v>
      </c>
      <c r="BD173" s="335">
        <f t="shared" si="37"/>
        <v>-64</v>
      </c>
      <c r="BE173" s="330">
        <f t="shared" si="38"/>
        <v>0</v>
      </c>
    </row>
    <row r="174" spans="1:57" s="178" customFormat="1" ht="28.5" customHeight="1">
      <c r="A174" s="68">
        <v>168</v>
      </c>
      <c r="B174" s="56" t="s">
        <v>1887</v>
      </c>
      <c r="C174" s="56">
        <v>5700</v>
      </c>
      <c r="D174" s="57">
        <v>5</v>
      </c>
      <c r="E174" s="163" t="s">
        <v>97</v>
      </c>
      <c r="F174" s="56">
        <v>1112149</v>
      </c>
      <c r="G174" s="56">
        <v>1101666</v>
      </c>
      <c r="H174" s="61">
        <v>29304296</v>
      </c>
      <c r="I174" s="84" t="str">
        <f>VLOOKUP($F174,'[3]Sistema Escolar'!$C$3:$E$5000,3,0)</f>
        <v>COLEGIO ESTADUAL DE TEMPO INTEGRAL OSCAR MARINHO FALCAO</v>
      </c>
      <c r="J174" s="193" t="s">
        <v>1978</v>
      </c>
      <c r="K174" s="56">
        <v>181</v>
      </c>
      <c r="L174" s="56">
        <v>0</v>
      </c>
      <c r="M174" s="56">
        <v>0</v>
      </c>
      <c r="N174" s="56">
        <v>0</v>
      </c>
      <c r="O174" s="56">
        <v>520</v>
      </c>
      <c r="P174" s="56">
        <v>441</v>
      </c>
      <c r="Q174" s="56">
        <v>35</v>
      </c>
      <c r="R174" s="56">
        <v>270</v>
      </c>
      <c r="S174" s="56">
        <v>76</v>
      </c>
      <c r="T174" s="56">
        <v>71</v>
      </c>
      <c r="U174" s="56">
        <v>0</v>
      </c>
      <c r="V174" s="56">
        <v>0</v>
      </c>
      <c r="W174" s="56">
        <v>0</v>
      </c>
      <c r="X174" s="56">
        <v>0</v>
      </c>
      <c r="Y174" s="56">
        <f t="shared" si="31"/>
        <v>181</v>
      </c>
      <c r="Z174" s="56">
        <f t="shared" si="31"/>
        <v>0</v>
      </c>
      <c r="AA174" s="68">
        <f t="shared" si="32"/>
        <v>631</v>
      </c>
      <c r="AB174" s="68">
        <f t="shared" si="32"/>
        <v>782</v>
      </c>
      <c r="AC174" s="68">
        <f t="shared" si="33"/>
        <v>812</v>
      </c>
      <c r="AD174" s="68">
        <f t="shared" si="34"/>
        <v>782</v>
      </c>
      <c r="AE174" s="68">
        <f>VLOOKUP(F174,[1]quantitativo_estudantes_turmas_!$D$6:$H$1043,5,0)</f>
        <v>23</v>
      </c>
      <c r="AF174" s="318">
        <f t="shared" si="28"/>
        <v>1</v>
      </c>
      <c r="AG174" s="248">
        <f t="shared" si="29"/>
        <v>41032.61</v>
      </c>
      <c r="AH174" s="194">
        <f t="shared" si="35"/>
        <v>41032.61</v>
      </c>
      <c r="AI174" s="70">
        <v>0</v>
      </c>
      <c r="AJ174" s="70">
        <f t="shared" si="30"/>
        <v>82065.22</v>
      </c>
      <c r="AK174" s="195">
        <v>16000</v>
      </c>
      <c r="AL174" s="337">
        <f t="shared" si="36"/>
        <v>20516.305</v>
      </c>
      <c r="AM174" s="56" t="str">
        <f>VLOOKUP(F174,'Plan atualizada aptas e desativ'!$C$4:$I$1457,7,0)</f>
        <v>APTA</v>
      </c>
      <c r="AN174" s="196">
        <f t="shared" si="39"/>
        <v>4516.3050000000003</v>
      </c>
      <c r="AO174" s="56" t="s">
        <v>736</v>
      </c>
      <c r="AP174" s="56" t="s">
        <v>740</v>
      </c>
      <c r="AQ174" s="56"/>
      <c r="AR174" s="56" t="s">
        <v>1918</v>
      </c>
      <c r="AS174" s="56" t="s">
        <v>449</v>
      </c>
      <c r="AT174" s="56"/>
      <c r="AU174" s="56"/>
      <c r="AV174" s="56"/>
      <c r="AW174" s="56"/>
      <c r="AX174" s="56"/>
      <c r="AY174" s="56" t="s">
        <v>449</v>
      </c>
      <c r="AZ174" s="56"/>
      <c r="BA174" s="56"/>
      <c r="BB174" s="323">
        <f>VLOOKUP($F174,'[2]1ª Parcela FAED Manutencao 2026'!$E$7:$K$1036,5,0)</f>
        <v>812</v>
      </c>
      <c r="BC174" s="324">
        <f>VLOOKUP($F174,'[2]1ª Parcela FAED Manutencao 2026'!$E$7:$K$1036,7,0)</f>
        <v>20516.305</v>
      </c>
      <c r="BD174" s="335">
        <f t="shared" si="37"/>
        <v>-30</v>
      </c>
      <c r="BE174" s="330">
        <f t="shared" si="38"/>
        <v>0</v>
      </c>
    </row>
    <row r="175" spans="1:57" s="178" customFormat="1" ht="28.5" customHeight="1">
      <c r="A175" s="68">
        <v>169</v>
      </c>
      <c r="B175" s="56" t="s">
        <v>1887</v>
      </c>
      <c r="C175" s="56">
        <v>5700</v>
      </c>
      <c r="D175" s="57">
        <v>5</v>
      </c>
      <c r="E175" s="163" t="s">
        <v>97</v>
      </c>
      <c r="F175" s="56">
        <v>1112211</v>
      </c>
      <c r="G175" s="56">
        <v>1101668</v>
      </c>
      <c r="H175" s="61">
        <v>29304237</v>
      </c>
      <c r="I175" s="84" t="str">
        <f>VLOOKUP($F175,'[3]Sistema Escolar'!$C$3:$E$5000,3,0)</f>
        <v>COLEGIO DA POLICIA MILITAR - CPM ANTONIO CARLOS MAGALHAES</v>
      </c>
      <c r="J175" s="193" t="s">
        <v>1859</v>
      </c>
      <c r="K175" s="56">
        <v>537</v>
      </c>
      <c r="L175" s="56">
        <v>517</v>
      </c>
      <c r="M175" s="56">
        <v>0</v>
      </c>
      <c r="N175" s="56">
        <v>0</v>
      </c>
      <c r="O175" s="56">
        <v>355</v>
      </c>
      <c r="P175" s="56">
        <v>338</v>
      </c>
      <c r="Q175" s="56">
        <v>0</v>
      </c>
      <c r="R175" s="56">
        <v>0</v>
      </c>
      <c r="S175" s="56">
        <v>0</v>
      </c>
      <c r="T175" s="56">
        <v>0</v>
      </c>
      <c r="U175" s="56">
        <v>0</v>
      </c>
      <c r="V175" s="56">
        <v>0</v>
      </c>
      <c r="W175" s="56">
        <v>0</v>
      </c>
      <c r="X175" s="56">
        <v>25</v>
      </c>
      <c r="Y175" s="56">
        <f t="shared" si="31"/>
        <v>537</v>
      </c>
      <c r="Z175" s="56">
        <f t="shared" si="31"/>
        <v>517</v>
      </c>
      <c r="AA175" s="68">
        <f t="shared" si="32"/>
        <v>355</v>
      </c>
      <c r="AB175" s="68">
        <f t="shared" si="32"/>
        <v>338</v>
      </c>
      <c r="AC175" s="68">
        <f t="shared" si="33"/>
        <v>892</v>
      </c>
      <c r="AD175" s="68">
        <f t="shared" si="34"/>
        <v>880</v>
      </c>
      <c r="AE175" s="68">
        <f>VLOOKUP(F175,[1]quantitativo_estudantes_turmas_!$D$6:$H$1043,5,0)</f>
        <v>34</v>
      </c>
      <c r="AF175" s="318">
        <f t="shared" si="28"/>
        <v>0.38409090909090909</v>
      </c>
      <c r="AG175" s="248">
        <f t="shared" si="29"/>
        <v>41032.61</v>
      </c>
      <c r="AH175" s="194" t="str">
        <f t="shared" si="35"/>
        <v>0,00</v>
      </c>
      <c r="AI175" s="70">
        <v>0</v>
      </c>
      <c r="AJ175" s="70">
        <f t="shared" si="30"/>
        <v>41032.61</v>
      </c>
      <c r="AK175" s="195">
        <v>8000</v>
      </c>
      <c r="AL175" s="337">
        <f t="shared" si="36"/>
        <v>10258.1525</v>
      </c>
      <c r="AM175" s="56" t="str">
        <f>VLOOKUP(F175,'Plan atualizada aptas e desativ'!$C$4:$I$1457,7,0)</f>
        <v>APTA</v>
      </c>
      <c r="AN175" s="196">
        <f t="shared" si="39"/>
        <v>2258.1525000000001</v>
      </c>
      <c r="AO175" s="56" t="s">
        <v>736</v>
      </c>
      <c r="AP175" s="56" t="s">
        <v>741</v>
      </c>
      <c r="AQ175" s="56"/>
      <c r="AR175" s="56" t="s">
        <v>449</v>
      </c>
      <c r="AS175" s="56" t="s">
        <v>449</v>
      </c>
      <c r="AT175" s="56"/>
      <c r="AU175" s="56"/>
      <c r="AV175" s="56"/>
      <c r="AW175" s="56"/>
      <c r="AX175" s="56"/>
      <c r="AY175" s="56" t="s">
        <v>449</v>
      </c>
      <c r="AZ175" s="56"/>
      <c r="BA175" s="56"/>
      <c r="BB175" s="323">
        <f>VLOOKUP($F175,'[2]1ª Parcela FAED Manutencao 2026'!$E$7:$K$1036,5,0)</f>
        <v>892</v>
      </c>
      <c r="BC175" s="324">
        <f>VLOOKUP($F175,'[2]1ª Parcela FAED Manutencao 2026'!$E$7:$K$1036,7,0)</f>
        <v>10258.1525</v>
      </c>
      <c r="BD175" s="335">
        <f t="shared" si="37"/>
        <v>-12</v>
      </c>
      <c r="BE175" s="330">
        <f t="shared" si="38"/>
        <v>0</v>
      </c>
    </row>
    <row r="176" spans="1:57" s="87" customFormat="1" ht="28.5" customHeight="1">
      <c r="A176" s="68">
        <v>170</v>
      </c>
      <c r="B176" s="56" t="s">
        <v>1887</v>
      </c>
      <c r="C176" s="56">
        <v>5700</v>
      </c>
      <c r="D176" s="57">
        <v>5</v>
      </c>
      <c r="E176" s="163" t="s">
        <v>97</v>
      </c>
      <c r="F176" s="56">
        <v>1112009</v>
      </c>
      <c r="G176" s="56">
        <v>1101658</v>
      </c>
      <c r="H176" s="61">
        <v>29306230</v>
      </c>
      <c r="I176" s="84" t="str">
        <f>VLOOKUP($F176,'[3]Sistema Escolar'!$C$3:$E$5000,3,0)</f>
        <v>COLEGIO ESTADUAL ADONIAS FILHO</v>
      </c>
      <c r="J176" s="193" t="s">
        <v>1978</v>
      </c>
      <c r="K176" s="56">
        <v>0</v>
      </c>
      <c r="L176" s="56">
        <v>0</v>
      </c>
      <c r="M176" s="56">
        <v>0</v>
      </c>
      <c r="N176" s="56">
        <v>0</v>
      </c>
      <c r="O176" s="56">
        <v>144</v>
      </c>
      <c r="P176" s="56">
        <v>136</v>
      </c>
      <c r="Q176" s="56">
        <v>13</v>
      </c>
      <c r="R176" s="56">
        <v>49</v>
      </c>
      <c r="S176" s="56">
        <v>130</v>
      </c>
      <c r="T176" s="56">
        <v>40</v>
      </c>
      <c r="U176" s="56">
        <v>0</v>
      </c>
      <c r="V176" s="56">
        <v>0</v>
      </c>
      <c r="W176" s="56">
        <v>0</v>
      </c>
      <c r="X176" s="56">
        <v>0</v>
      </c>
      <c r="Y176" s="56">
        <f t="shared" si="31"/>
        <v>0</v>
      </c>
      <c r="Z176" s="56">
        <f t="shared" si="31"/>
        <v>0</v>
      </c>
      <c r="AA176" s="68">
        <f t="shared" si="32"/>
        <v>287</v>
      </c>
      <c r="AB176" s="68">
        <f t="shared" si="32"/>
        <v>225</v>
      </c>
      <c r="AC176" s="68">
        <f t="shared" si="33"/>
        <v>287</v>
      </c>
      <c r="AD176" s="68">
        <f t="shared" si="34"/>
        <v>225</v>
      </c>
      <c r="AE176" s="68">
        <f>VLOOKUP(F176,[1]quantitativo_estudantes_turmas_!$D$6:$H$1043,5,0)</f>
        <v>11</v>
      </c>
      <c r="AF176" s="318">
        <f t="shared" si="28"/>
        <v>1</v>
      </c>
      <c r="AG176" s="248">
        <f t="shared" si="29"/>
        <v>20516.3</v>
      </c>
      <c r="AH176" s="194">
        <f t="shared" si="35"/>
        <v>20516.3</v>
      </c>
      <c r="AI176" s="70">
        <v>0</v>
      </c>
      <c r="AJ176" s="70">
        <f t="shared" si="30"/>
        <v>41032.6</v>
      </c>
      <c r="AK176" s="195">
        <v>10000</v>
      </c>
      <c r="AL176" s="337">
        <f t="shared" si="36"/>
        <v>10258.15</v>
      </c>
      <c r="AM176" s="56" t="str">
        <f>VLOOKUP(F176,'Plan atualizada aptas e desativ'!$C$4:$I$1457,7,0)</f>
        <v>INADIMPLENTE</v>
      </c>
      <c r="AN176" s="196">
        <f t="shared" si="39"/>
        <v>258.14999999999964</v>
      </c>
      <c r="AO176" s="56" t="s">
        <v>736</v>
      </c>
      <c r="AP176" s="56" t="s">
        <v>742</v>
      </c>
      <c r="AQ176" s="56"/>
      <c r="AR176" s="56" t="s">
        <v>1918</v>
      </c>
      <c r="AS176" s="56" t="s">
        <v>449</v>
      </c>
      <c r="AT176" s="56"/>
      <c r="AU176" s="56"/>
      <c r="AV176" s="56"/>
      <c r="AW176" s="56"/>
      <c r="AX176" s="56"/>
      <c r="AY176" s="56" t="s">
        <v>449</v>
      </c>
      <c r="AZ176" s="56"/>
      <c r="BA176" s="56"/>
      <c r="BB176" s="323">
        <f>VLOOKUP($F176,'[2]1ª Parcela FAED Manutencao 2026'!$E$7:$K$1036,5,0)</f>
        <v>287</v>
      </c>
      <c r="BC176" s="324">
        <f>VLOOKUP($F176,'[2]1ª Parcela FAED Manutencao 2026'!$E$7:$K$1036,7,0)</f>
        <v>12822.69</v>
      </c>
      <c r="BD176" s="335">
        <f t="shared" si="37"/>
        <v>-62</v>
      </c>
      <c r="BE176" s="328">
        <f t="shared" si="38"/>
        <v>-2564.5400000000009</v>
      </c>
    </row>
    <row r="177" spans="1:57" s="178" customFormat="1" ht="28.5" customHeight="1">
      <c r="A177" s="68">
        <v>171</v>
      </c>
      <c r="B177" s="56" t="s">
        <v>1887</v>
      </c>
      <c r="C177" s="56">
        <v>5700</v>
      </c>
      <c r="D177" s="57">
        <v>5</v>
      </c>
      <c r="E177" s="163" t="s">
        <v>97</v>
      </c>
      <c r="F177" s="56">
        <v>1111940</v>
      </c>
      <c r="G177" s="56">
        <v>1101656</v>
      </c>
      <c r="H177" s="61">
        <v>29306264</v>
      </c>
      <c r="I177" s="84" t="str">
        <f>VLOOKUP($F177,'[3]Sistema Escolar'!$C$3:$E$5000,3,0)</f>
        <v>COLEGIO ESTADUAL INACIO TOSTA FILHO</v>
      </c>
      <c r="J177" s="193" t="s">
        <v>1978</v>
      </c>
      <c r="K177" s="56">
        <v>0</v>
      </c>
      <c r="L177" s="56">
        <v>0</v>
      </c>
      <c r="M177" s="56">
        <v>0</v>
      </c>
      <c r="N177" s="56">
        <v>0</v>
      </c>
      <c r="O177" s="56">
        <v>483</v>
      </c>
      <c r="P177" s="56">
        <v>267</v>
      </c>
      <c r="Q177" s="56">
        <v>74</v>
      </c>
      <c r="R177" s="56">
        <v>198</v>
      </c>
      <c r="S177" s="56">
        <v>91</v>
      </c>
      <c r="T177" s="56">
        <v>74</v>
      </c>
      <c r="U177" s="56">
        <v>0</v>
      </c>
      <c r="V177" s="56">
        <v>0</v>
      </c>
      <c r="W177" s="56">
        <v>0</v>
      </c>
      <c r="X177" s="56">
        <v>0</v>
      </c>
      <c r="Y177" s="56">
        <f t="shared" si="31"/>
        <v>0</v>
      </c>
      <c r="Z177" s="56">
        <f t="shared" si="31"/>
        <v>0</v>
      </c>
      <c r="AA177" s="68">
        <f t="shared" si="32"/>
        <v>648</v>
      </c>
      <c r="AB177" s="68">
        <f t="shared" si="32"/>
        <v>539</v>
      </c>
      <c r="AC177" s="68">
        <f t="shared" si="33"/>
        <v>648</v>
      </c>
      <c r="AD177" s="68">
        <f t="shared" si="34"/>
        <v>539</v>
      </c>
      <c r="AE177" s="68">
        <f>VLOOKUP(F177,[1]quantitativo_estudantes_turmas_!$D$6:$H$1043,5,0)</f>
        <v>15</v>
      </c>
      <c r="AF177" s="318">
        <f t="shared" si="28"/>
        <v>1</v>
      </c>
      <c r="AG177" s="248">
        <f t="shared" si="29"/>
        <v>30774.46</v>
      </c>
      <c r="AH177" s="194">
        <f t="shared" si="35"/>
        <v>30774.46</v>
      </c>
      <c r="AI177" s="70">
        <v>0</v>
      </c>
      <c r="AJ177" s="70">
        <f t="shared" si="30"/>
        <v>61548.92</v>
      </c>
      <c r="AK177" s="195">
        <v>12000</v>
      </c>
      <c r="AL177" s="337">
        <f t="shared" si="36"/>
        <v>15387.23</v>
      </c>
      <c r="AM177" s="56" t="str">
        <f>VLOOKUP(F177,'Plan atualizada aptas e desativ'!$C$4:$I$1457,7,0)</f>
        <v>INADIMPLENTE</v>
      </c>
      <c r="AN177" s="196">
        <f t="shared" si="39"/>
        <v>3387.2299999999996</v>
      </c>
      <c r="AO177" s="56" t="s">
        <v>736</v>
      </c>
      <c r="AP177" s="56" t="s">
        <v>743</v>
      </c>
      <c r="AQ177" s="56"/>
      <c r="AR177" s="56" t="s">
        <v>1918</v>
      </c>
      <c r="AS177" s="56" t="s">
        <v>449</v>
      </c>
      <c r="AT177" s="56"/>
      <c r="AU177" s="56"/>
      <c r="AV177" s="56"/>
      <c r="AW177" s="56"/>
      <c r="AX177" s="56"/>
      <c r="AY177" s="56" t="s">
        <v>449</v>
      </c>
      <c r="AZ177" s="56"/>
      <c r="BA177" s="56"/>
      <c r="BB177" s="323">
        <f>VLOOKUP($F177,'[2]1ª Parcela FAED Manutencao 2026'!$E$7:$K$1036,5,0)</f>
        <v>648</v>
      </c>
      <c r="BC177" s="324">
        <f>VLOOKUP($F177,'[2]1ª Parcela FAED Manutencao 2026'!$E$7:$K$1036,7,0)</f>
        <v>15387.23</v>
      </c>
      <c r="BD177" s="335">
        <f t="shared" si="37"/>
        <v>-109</v>
      </c>
      <c r="BE177" s="330">
        <f t="shared" si="38"/>
        <v>0</v>
      </c>
    </row>
    <row r="178" spans="1:57" s="87" customFormat="1" ht="28.5" customHeight="1">
      <c r="A178" s="68">
        <v>172</v>
      </c>
      <c r="B178" s="56" t="s">
        <v>1887</v>
      </c>
      <c r="C178" s="56">
        <v>5700</v>
      </c>
      <c r="D178" s="57">
        <v>5</v>
      </c>
      <c r="E178" s="163" t="s">
        <v>97</v>
      </c>
      <c r="F178" s="56">
        <v>1112084</v>
      </c>
      <c r="G178" s="56">
        <v>1101660</v>
      </c>
      <c r="H178" s="61">
        <v>29304776</v>
      </c>
      <c r="I178" s="84" t="str">
        <f>VLOOKUP($F178,'[3]Sistema Escolar'!$C$3:$E$5000,3,0)</f>
        <v>COLEGIO ESTADUAL VALDELICE SOARES PINHEIRO</v>
      </c>
      <c r="J178" s="193" t="s">
        <v>1978</v>
      </c>
      <c r="K178" s="56">
        <v>0</v>
      </c>
      <c r="L178" s="56">
        <v>0</v>
      </c>
      <c r="M178" s="56">
        <v>0</v>
      </c>
      <c r="N178" s="56">
        <v>0</v>
      </c>
      <c r="O178" s="68">
        <v>112</v>
      </c>
      <c r="P178" s="68">
        <v>185</v>
      </c>
      <c r="Q178" s="56">
        <v>170</v>
      </c>
      <c r="R178" s="56">
        <v>145</v>
      </c>
      <c r="S178" s="56">
        <v>157</v>
      </c>
      <c r="T178" s="56">
        <v>110</v>
      </c>
      <c r="U178" s="56">
        <v>0</v>
      </c>
      <c r="V178" s="56">
        <v>0</v>
      </c>
      <c r="W178" s="56">
        <v>0</v>
      </c>
      <c r="X178" s="56">
        <v>60</v>
      </c>
      <c r="Y178" s="56">
        <f t="shared" si="31"/>
        <v>0</v>
      </c>
      <c r="Z178" s="56">
        <f t="shared" si="31"/>
        <v>0</v>
      </c>
      <c r="AA178" s="68">
        <f t="shared" si="32"/>
        <v>439</v>
      </c>
      <c r="AB178" s="68">
        <f t="shared" si="32"/>
        <v>440</v>
      </c>
      <c r="AC178" s="68">
        <f t="shared" si="33"/>
        <v>439</v>
      </c>
      <c r="AD178" s="68">
        <f t="shared" si="34"/>
        <v>500</v>
      </c>
      <c r="AE178" s="68">
        <f>VLOOKUP(F178,[1]quantitativo_estudantes_turmas_!$D$6:$H$1043,5,0)</f>
        <v>24</v>
      </c>
      <c r="AF178" s="318">
        <f t="shared" si="28"/>
        <v>0.88</v>
      </c>
      <c r="AG178" s="248">
        <f t="shared" si="29"/>
        <v>25645.38</v>
      </c>
      <c r="AH178" s="194">
        <f t="shared" si="35"/>
        <v>25645.38</v>
      </c>
      <c r="AI178" s="70">
        <v>0</v>
      </c>
      <c r="AJ178" s="70">
        <f t="shared" si="30"/>
        <v>51290.76</v>
      </c>
      <c r="AK178" s="195">
        <v>10000</v>
      </c>
      <c r="AL178" s="337">
        <f t="shared" si="36"/>
        <v>12822.69</v>
      </c>
      <c r="AM178" s="56" t="str">
        <f>VLOOKUP(F178,'Plan atualizada aptas e desativ'!$C$4:$I$1457,7,0)</f>
        <v>APTA</v>
      </c>
      <c r="AN178" s="196">
        <f t="shared" si="39"/>
        <v>2822.6900000000005</v>
      </c>
      <c r="AO178" s="56" t="s">
        <v>736</v>
      </c>
      <c r="AP178" s="56" t="s">
        <v>744</v>
      </c>
      <c r="AQ178" s="56"/>
      <c r="AR178" s="56" t="s">
        <v>1918</v>
      </c>
      <c r="AS178" s="56" t="s">
        <v>449</v>
      </c>
      <c r="AT178" s="56"/>
      <c r="AU178" s="56"/>
      <c r="AV178" s="56"/>
      <c r="AW178" s="56"/>
      <c r="AX178" s="56"/>
      <c r="AY178" s="56" t="s">
        <v>449</v>
      </c>
      <c r="AZ178" s="56"/>
      <c r="BA178" s="56"/>
      <c r="BB178" s="323">
        <f>VLOOKUP($F178,'[2]1ª Parcela FAED Manutencao 2026'!$E$7:$K$1036,5,0)</f>
        <v>439</v>
      </c>
      <c r="BC178" s="324">
        <f>VLOOKUP($F178,'[2]1ª Parcela FAED Manutencao 2026'!$E$7:$K$1036,7,0)</f>
        <v>12822.69</v>
      </c>
      <c r="BD178" s="336">
        <f t="shared" si="37"/>
        <v>61</v>
      </c>
      <c r="BE178" s="330">
        <f t="shared" si="38"/>
        <v>0</v>
      </c>
    </row>
    <row r="179" spans="1:57" s="178" customFormat="1" ht="28.5" customHeight="1">
      <c r="A179" s="68">
        <v>173</v>
      </c>
      <c r="B179" s="56" t="s">
        <v>1887</v>
      </c>
      <c r="C179" s="56">
        <v>5700</v>
      </c>
      <c r="D179" s="57">
        <v>5</v>
      </c>
      <c r="E179" s="163" t="s">
        <v>97</v>
      </c>
      <c r="F179" s="56">
        <v>1177091</v>
      </c>
      <c r="G179" s="56">
        <v>1101687</v>
      </c>
      <c r="H179" s="61">
        <v>29424020</v>
      </c>
      <c r="I179" s="84" t="str">
        <f>VLOOKUP($F179,'[3]Sistema Escolar'!$C$3:$E$5000,3,0)</f>
        <v>COLEGIO MODELO LUIS EDUARDO MAGALHAES</v>
      </c>
      <c r="J179" s="193" t="s">
        <v>1978</v>
      </c>
      <c r="K179" s="56">
        <v>0</v>
      </c>
      <c r="L179" s="56">
        <v>0</v>
      </c>
      <c r="M179" s="56">
        <v>0</v>
      </c>
      <c r="N179" s="56">
        <v>0</v>
      </c>
      <c r="O179" s="68">
        <v>732</v>
      </c>
      <c r="P179" s="68">
        <v>677</v>
      </c>
      <c r="Q179" s="56">
        <v>105</v>
      </c>
      <c r="R179" s="56">
        <v>157</v>
      </c>
      <c r="S179" s="56">
        <v>159</v>
      </c>
      <c r="T179" s="56">
        <v>79</v>
      </c>
      <c r="U179" s="56">
        <v>0</v>
      </c>
      <c r="V179" s="56">
        <v>0</v>
      </c>
      <c r="W179" s="56">
        <v>0</v>
      </c>
      <c r="X179" s="56">
        <v>52</v>
      </c>
      <c r="Y179" s="56">
        <f t="shared" si="31"/>
        <v>0</v>
      </c>
      <c r="Z179" s="56">
        <f t="shared" si="31"/>
        <v>0</v>
      </c>
      <c r="AA179" s="68">
        <f t="shared" si="32"/>
        <v>996</v>
      </c>
      <c r="AB179" s="68">
        <f t="shared" si="32"/>
        <v>913</v>
      </c>
      <c r="AC179" s="68">
        <f t="shared" si="33"/>
        <v>996</v>
      </c>
      <c r="AD179" s="68">
        <f t="shared" si="34"/>
        <v>965</v>
      </c>
      <c r="AE179" s="68">
        <f>VLOOKUP(F179,[1]quantitativo_estudantes_turmas_!$D$6:$H$1043,5,0)</f>
        <v>34</v>
      </c>
      <c r="AF179" s="318">
        <f t="shared" si="28"/>
        <v>0.94611398963730575</v>
      </c>
      <c r="AG179" s="248">
        <f t="shared" si="29"/>
        <v>41032.61</v>
      </c>
      <c r="AH179" s="194">
        <f t="shared" si="35"/>
        <v>41032.61</v>
      </c>
      <c r="AI179" s="70">
        <v>0</v>
      </c>
      <c r="AJ179" s="70">
        <f t="shared" si="30"/>
        <v>82065.22</v>
      </c>
      <c r="AK179" s="195">
        <v>16000</v>
      </c>
      <c r="AL179" s="337">
        <f t="shared" si="36"/>
        <v>20516.305</v>
      </c>
      <c r="AM179" s="56" t="str">
        <f>VLOOKUP(F179,'Plan atualizada aptas e desativ'!$C$4:$I$1457,7,0)</f>
        <v>APTA</v>
      </c>
      <c r="AN179" s="196">
        <f t="shared" si="39"/>
        <v>4516.3050000000003</v>
      </c>
      <c r="AO179" s="56" t="s">
        <v>736</v>
      </c>
      <c r="AP179" s="56" t="s">
        <v>745</v>
      </c>
      <c r="AQ179" s="56"/>
      <c r="AR179" s="56" t="s">
        <v>1918</v>
      </c>
      <c r="AS179" s="56" t="s">
        <v>449</v>
      </c>
      <c r="AT179" s="56"/>
      <c r="AU179" s="56"/>
      <c r="AV179" s="56"/>
      <c r="AW179" s="56"/>
      <c r="AX179" s="56"/>
      <c r="AY179" s="56" t="s">
        <v>449</v>
      </c>
      <c r="AZ179" s="56"/>
      <c r="BA179" s="56"/>
      <c r="BB179" s="323">
        <f>VLOOKUP($F179,'[2]1ª Parcela FAED Manutencao 2026'!$E$7:$K$1036,5,0)</f>
        <v>996</v>
      </c>
      <c r="BC179" s="324">
        <f>VLOOKUP($F179,'[2]1ª Parcela FAED Manutencao 2026'!$E$7:$K$1036,7,0)</f>
        <v>20516.305</v>
      </c>
      <c r="BD179" s="335">
        <f t="shared" si="37"/>
        <v>-31</v>
      </c>
      <c r="BE179" s="330">
        <f t="shared" si="38"/>
        <v>0</v>
      </c>
    </row>
    <row r="180" spans="1:57" s="178" customFormat="1" ht="28.5" customHeight="1">
      <c r="A180" s="68">
        <v>174</v>
      </c>
      <c r="B180" s="56" t="s">
        <v>1887</v>
      </c>
      <c r="C180" s="56">
        <v>5700</v>
      </c>
      <c r="D180" s="57">
        <v>5</v>
      </c>
      <c r="E180" s="163" t="s">
        <v>97</v>
      </c>
      <c r="F180" s="56">
        <v>1176081</v>
      </c>
      <c r="G180" s="56">
        <v>1101684</v>
      </c>
      <c r="H180" s="61">
        <v>29305390</v>
      </c>
      <c r="I180" s="84" t="str">
        <f>VLOOKUP($F180,'[3]Sistema Escolar'!$C$3:$E$5000,3,0)</f>
        <v>COMPLEXO INTEGRADO DE EDUC BASICA PROFIS E TECNOLOGICA DE ITABUNA</v>
      </c>
      <c r="J180" s="193" t="s">
        <v>1983</v>
      </c>
      <c r="K180" s="56">
        <v>0</v>
      </c>
      <c r="L180" s="56">
        <v>0</v>
      </c>
      <c r="M180" s="56">
        <v>311</v>
      </c>
      <c r="N180" s="56">
        <v>0</v>
      </c>
      <c r="O180" s="56">
        <v>120</v>
      </c>
      <c r="P180" s="56">
        <v>125</v>
      </c>
      <c r="Q180" s="56">
        <v>693</v>
      </c>
      <c r="R180" s="56">
        <v>595</v>
      </c>
      <c r="S180" s="56">
        <v>152</v>
      </c>
      <c r="T180" s="56">
        <v>106</v>
      </c>
      <c r="U180" s="56">
        <v>0</v>
      </c>
      <c r="V180" s="56">
        <v>0</v>
      </c>
      <c r="W180" s="56">
        <v>0</v>
      </c>
      <c r="X180" s="56">
        <v>0</v>
      </c>
      <c r="Y180" s="56">
        <f t="shared" si="31"/>
        <v>311</v>
      </c>
      <c r="Z180" s="56">
        <f t="shared" si="31"/>
        <v>0</v>
      </c>
      <c r="AA180" s="68">
        <f t="shared" si="32"/>
        <v>965</v>
      </c>
      <c r="AB180" s="68">
        <f t="shared" si="32"/>
        <v>826</v>
      </c>
      <c r="AC180" s="68">
        <f t="shared" si="33"/>
        <v>1276</v>
      </c>
      <c r="AD180" s="68">
        <f t="shared" si="34"/>
        <v>826</v>
      </c>
      <c r="AE180" s="68">
        <f>VLOOKUP(F180,[1]quantitativo_estudantes_turmas_!$D$6:$H$1043,5,0)</f>
        <v>36</v>
      </c>
      <c r="AF180" s="318">
        <f t="shared" si="28"/>
        <v>1</v>
      </c>
      <c r="AG180" s="248">
        <f t="shared" si="29"/>
        <v>41032.61</v>
      </c>
      <c r="AH180" s="194">
        <f t="shared" si="35"/>
        <v>41032.61</v>
      </c>
      <c r="AI180" s="70">
        <f>IF(AY180="POLO-UAB",AG180/4,"-")</f>
        <v>10258.1525</v>
      </c>
      <c r="AJ180" s="70">
        <f t="shared" si="30"/>
        <v>82065.22</v>
      </c>
      <c r="AK180" s="195">
        <v>30000</v>
      </c>
      <c r="AL180" s="337">
        <f t="shared" si="36"/>
        <v>30774.4575</v>
      </c>
      <c r="AM180" s="56" t="str">
        <f>VLOOKUP(F180,'Plan atualizada aptas e desativ'!$C$4:$I$1457,7,0)</f>
        <v>INADIMPLENTE</v>
      </c>
      <c r="AN180" s="196">
        <f t="shared" si="39"/>
        <v>774.45750000000044</v>
      </c>
      <c r="AO180" s="56" t="s">
        <v>736</v>
      </c>
      <c r="AP180" s="56" t="s">
        <v>746</v>
      </c>
      <c r="AQ180" s="56"/>
      <c r="AR180" s="56" t="s">
        <v>1918</v>
      </c>
      <c r="AS180" s="56" t="s">
        <v>449</v>
      </c>
      <c r="AT180" s="56"/>
      <c r="AU180" s="56"/>
      <c r="AV180" s="56"/>
      <c r="AW180" s="56"/>
      <c r="AX180" s="56"/>
      <c r="AY180" s="56" t="s">
        <v>1907</v>
      </c>
      <c r="AZ180" s="56"/>
      <c r="BA180" s="56"/>
      <c r="BB180" s="323">
        <f>VLOOKUP($F180,'[2]1ª Parcela FAED Manutencao 2026'!$E$7:$K$1036,5,0)</f>
        <v>1276</v>
      </c>
      <c r="BC180" s="324">
        <f>VLOOKUP($F180,'[2]1ª Parcela FAED Manutencao 2026'!$E$7:$K$1036,7,0)</f>
        <v>35939.475000000006</v>
      </c>
      <c r="BD180" s="335">
        <f t="shared" si="37"/>
        <v>-450</v>
      </c>
      <c r="BE180" s="328">
        <f t="shared" si="38"/>
        <v>-5165.0175000000054</v>
      </c>
    </row>
    <row r="181" spans="1:57" s="178" customFormat="1" ht="28.5" customHeight="1">
      <c r="A181" s="68">
        <v>175</v>
      </c>
      <c r="B181" s="56" t="s">
        <v>1887</v>
      </c>
      <c r="C181" s="56">
        <v>5700</v>
      </c>
      <c r="D181" s="57">
        <v>5</v>
      </c>
      <c r="E181" s="163" t="s">
        <v>97</v>
      </c>
      <c r="F181" s="56">
        <v>1111738</v>
      </c>
      <c r="G181" s="56">
        <v>1101641</v>
      </c>
      <c r="H181" s="61">
        <v>29306205</v>
      </c>
      <c r="I181" s="84" t="str">
        <f>VLOOKUP($F181,'[3]Sistema Escolar'!$C$3:$E$5000,3,0)</f>
        <v>COLEGIO ESTADUAL PROFESSOR ADEUM HILARIO SAUER</v>
      </c>
      <c r="J181" s="193" t="s">
        <v>1978</v>
      </c>
      <c r="K181" s="56">
        <v>0</v>
      </c>
      <c r="L181" s="56">
        <v>0</v>
      </c>
      <c r="M181" s="56">
        <v>210</v>
      </c>
      <c r="N181" s="56">
        <v>0</v>
      </c>
      <c r="O181" s="56">
        <v>214</v>
      </c>
      <c r="P181" s="56">
        <v>0</v>
      </c>
      <c r="Q181" s="56">
        <v>759</v>
      </c>
      <c r="R181" s="56">
        <v>921</v>
      </c>
      <c r="S181" s="56">
        <v>74</v>
      </c>
      <c r="T181" s="56">
        <v>63</v>
      </c>
      <c r="U181" s="56">
        <v>0</v>
      </c>
      <c r="V181" s="56">
        <v>0</v>
      </c>
      <c r="W181" s="56">
        <v>0</v>
      </c>
      <c r="X181" s="56">
        <v>57</v>
      </c>
      <c r="Y181" s="56">
        <f t="shared" si="31"/>
        <v>210</v>
      </c>
      <c r="Z181" s="56">
        <f t="shared" si="31"/>
        <v>0</v>
      </c>
      <c r="AA181" s="68">
        <f t="shared" si="32"/>
        <v>1047</v>
      </c>
      <c r="AB181" s="68">
        <f t="shared" si="32"/>
        <v>984</v>
      </c>
      <c r="AC181" s="68">
        <f t="shared" si="33"/>
        <v>1257</v>
      </c>
      <c r="AD181" s="68">
        <f t="shared" si="34"/>
        <v>1041</v>
      </c>
      <c r="AE181" s="68">
        <f>VLOOKUP(F181,[1]quantitativo_estudantes_turmas_!$D$6:$H$1043,5,0)</f>
        <v>46</v>
      </c>
      <c r="AF181" s="318">
        <f t="shared" si="28"/>
        <v>0.94524495677233433</v>
      </c>
      <c r="AG181" s="248">
        <f t="shared" si="29"/>
        <v>47919.3</v>
      </c>
      <c r="AH181" s="194">
        <f t="shared" si="35"/>
        <v>47919.3</v>
      </c>
      <c r="AI181" s="70">
        <v>0</v>
      </c>
      <c r="AJ181" s="70">
        <f t="shared" si="30"/>
        <v>95838.6</v>
      </c>
      <c r="AK181" s="195">
        <v>20000</v>
      </c>
      <c r="AL181" s="337">
        <f t="shared" si="36"/>
        <v>23959.65</v>
      </c>
      <c r="AM181" s="56" t="str">
        <f>VLOOKUP(F181,'Plan atualizada aptas e desativ'!$C$4:$I$1457,7,0)</f>
        <v>APTA</v>
      </c>
      <c r="AN181" s="196">
        <f t="shared" si="39"/>
        <v>3959.6500000000015</v>
      </c>
      <c r="AO181" s="56" t="s">
        <v>736</v>
      </c>
      <c r="AP181" s="56" t="s">
        <v>1837</v>
      </c>
      <c r="AQ181" s="56"/>
      <c r="AR181" s="56" t="s">
        <v>1918</v>
      </c>
      <c r="AS181" s="56" t="s">
        <v>449</v>
      </c>
      <c r="AT181" s="56"/>
      <c r="AU181" s="56"/>
      <c r="AV181" s="56"/>
      <c r="AW181" s="56"/>
      <c r="AX181" s="56"/>
      <c r="AY181" s="56" t="s">
        <v>449</v>
      </c>
      <c r="AZ181" s="56"/>
      <c r="BA181" s="56"/>
      <c r="BB181" s="323">
        <f>VLOOKUP($F181,'[2]1ª Parcela FAED Manutencao 2026'!$E$7:$K$1036,5,0)</f>
        <v>1257</v>
      </c>
      <c r="BC181" s="324">
        <f>VLOOKUP($F181,'[2]1ª Parcela FAED Manutencao 2026'!$E$7:$K$1036,7,0)</f>
        <v>23959.65</v>
      </c>
      <c r="BD181" s="335">
        <f t="shared" si="37"/>
        <v>-216</v>
      </c>
      <c r="BE181" s="330">
        <f t="shared" si="38"/>
        <v>0</v>
      </c>
    </row>
    <row r="182" spans="1:57" s="178" customFormat="1" ht="28.5" customHeight="1">
      <c r="A182" s="68">
        <v>176</v>
      </c>
      <c r="B182" s="56" t="s">
        <v>1887</v>
      </c>
      <c r="C182" s="56">
        <v>5700</v>
      </c>
      <c r="D182" s="57">
        <v>5</v>
      </c>
      <c r="E182" s="163" t="s">
        <v>4455</v>
      </c>
      <c r="F182" s="56">
        <v>1111347</v>
      </c>
      <c r="G182" s="56">
        <v>1101504</v>
      </c>
      <c r="H182" s="61">
        <v>29306760</v>
      </c>
      <c r="I182" s="84" t="str">
        <f>VLOOKUP($F182,'[3]Sistema Escolar'!$C$3:$E$5000,3,0)</f>
        <v>COLEGIO ESTADUAL DE TEMPO INTEGRAL AURELINO LEAL</v>
      </c>
      <c r="J182" s="193" t="s">
        <v>1978</v>
      </c>
      <c r="K182" s="56">
        <v>0</v>
      </c>
      <c r="L182" s="56">
        <v>0</v>
      </c>
      <c r="M182" s="56">
        <v>0</v>
      </c>
      <c r="N182" s="56">
        <v>0</v>
      </c>
      <c r="O182" s="56">
        <v>401</v>
      </c>
      <c r="P182" s="56">
        <v>337</v>
      </c>
      <c r="Q182" s="56">
        <v>260</v>
      </c>
      <c r="R182" s="56">
        <v>293</v>
      </c>
      <c r="S182" s="56">
        <v>157</v>
      </c>
      <c r="T182" s="56">
        <v>90</v>
      </c>
      <c r="U182" s="56">
        <v>0</v>
      </c>
      <c r="V182" s="56">
        <v>0</v>
      </c>
      <c r="W182" s="56">
        <v>0</v>
      </c>
      <c r="X182" s="56">
        <v>0</v>
      </c>
      <c r="Y182" s="56">
        <f t="shared" si="31"/>
        <v>0</v>
      </c>
      <c r="Z182" s="56">
        <f t="shared" si="31"/>
        <v>0</v>
      </c>
      <c r="AA182" s="68">
        <f t="shared" si="32"/>
        <v>818</v>
      </c>
      <c r="AB182" s="68">
        <f t="shared" si="32"/>
        <v>720</v>
      </c>
      <c r="AC182" s="68">
        <f t="shared" si="33"/>
        <v>818</v>
      </c>
      <c r="AD182" s="68">
        <f t="shared" si="34"/>
        <v>720</v>
      </c>
      <c r="AE182" s="68">
        <f>VLOOKUP(F182,[1]quantitativo_estudantes_turmas_!$D$6:$H$1043,5,0)</f>
        <v>19</v>
      </c>
      <c r="AF182" s="318">
        <f t="shared" si="28"/>
        <v>1</v>
      </c>
      <c r="AG182" s="248">
        <f t="shared" si="29"/>
        <v>30774.46</v>
      </c>
      <c r="AH182" s="194">
        <f t="shared" si="35"/>
        <v>30774.46</v>
      </c>
      <c r="AI182" s="70">
        <v>0</v>
      </c>
      <c r="AJ182" s="70">
        <f t="shared" si="30"/>
        <v>61548.92</v>
      </c>
      <c r="AK182" s="195">
        <v>16000</v>
      </c>
      <c r="AL182" s="337">
        <f t="shared" si="36"/>
        <v>15387.23</v>
      </c>
      <c r="AM182" s="56" t="str">
        <f>VLOOKUP(F182,'Plan atualizada aptas e desativ'!$C$4:$I$1457,7,0)</f>
        <v>APTA</v>
      </c>
      <c r="AN182" s="196">
        <f t="shared" si="39"/>
        <v>-612.77000000000044</v>
      </c>
      <c r="AO182" s="56" t="s">
        <v>747</v>
      </c>
      <c r="AP182" s="56" t="s">
        <v>748</v>
      </c>
      <c r="AQ182" s="56"/>
      <c r="AR182" s="56" t="s">
        <v>1918</v>
      </c>
      <c r="AS182" s="56" t="s">
        <v>449</v>
      </c>
      <c r="AT182" s="56"/>
      <c r="AU182" s="56"/>
      <c r="AV182" s="56"/>
      <c r="AW182" s="56"/>
      <c r="AX182" s="56"/>
      <c r="AY182" s="56" t="s">
        <v>449</v>
      </c>
      <c r="AZ182" s="56"/>
      <c r="BA182" s="56"/>
      <c r="BB182" s="323">
        <f>VLOOKUP($F182,'[2]1ª Parcela FAED Manutencao 2026'!$E$7:$K$1036,5,0)</f>
        <v>818</v>
      </c>
      <c r="BC182" s="324">
        <f>VLOOKUP($F182,'[2]1ª Parcela FAED Manutencao 2026'!$E$7:$K$1036,7,0)</f>
        <v>20516.305</v>
      </c>
      <c r="BD182" s="335">
        <f t="shared" si="37"/>
        <v>-98</v>
      </c>
      <c r="BE182" s="328">
        <f t="shared" si="38"/>
        <v>-5129.0750000000007</v>
      </c>
    </row>
    <row r="183" spans="1:57" s="87" customFormat="1" ht="28.5" customHeight="1">
      <c r="A183" s="68">
        <v>177</v>
      </c>
      <c r="B183" s="56" t="s">
        <v>1887</v>
      </c>
      <c r="C183" s="56">
        <v>5700</v>
      </c>
      <c r="D183" s="57">
        <v>5</v>
      </c>
      <c r="E183" s="163" t="s">
        <v>4455</v>
      </c>
      <c r="F183" s="56">
        <v>1178751</v>
      </c>
      <c r="G183" s="56">
        <v>1105605</v>
      </c>
      <c r="H183" s="61">
        <v>29449219</v>
      </c>
      <c r="I183" s="84" t="str">
        <f>VLOOKUP($F183,'[3]Sistema Escolar'!$C$3:$E$5000,3,0)</f>
        <v>COLEGIO ESTADUAL DO CAMPO PROFESSORA LUCIA MARIA BATISTA DA SILVA</v>
      </c>
      <c r="J183" s="193" t="s">
        <v>1913</v>
      </c>
      <c r="K183" s="56">
        <v>0</v>
      </c>
      <c r="L183" s="56">
        <v>0</v>
      </c>
      <c r="M183" s="56">
        <v>0</v>
      </c>
      <c r="N183" s="56">
        <v>0</v>
      </c>
      <c r="O183" s="56">
        <v>313</v>
      </c>
      <c r="P183" s="56">
        <v>248</v>
      </c>
      <c r="Q183" s="56">
        <v>25</v>
      </c>
      <c r="R183" s="56">
        <v>15</v>
      </c>
      <c r="S183" s="56">
        <v>86</v>
      </c>
      <c r="T183" s="56">
        <v>76</v>
      </c>
      <c r="U183" s="56">
        <v>0</v>
      </c>
      <c r="V183" s="56">
        <v>0</v>
      </c>
      <c r="W183" s="56">
        <v>0</v>
      </c>
      <c r="X183" s="56">
        <v>3</v>
      </c>
      <c r="Y183" s="56">
        <f t="shared" si="31"/>
        <v>0</v>
      </c>
      <c r="Z183" s="56">
        <f t="shared" si="31"/>
        <v>0</v>
      </c>
      <c r="AA183" s="68">
        <f t="shared" si="32"/>
        <v>424</v>
      </c>
      <c r="AB183" s="68">
        <f t="shared" si="32"/>
        <v>339</v>
      </c>
      <c r="AC183" s="68">
        <f t="shared" si="33"/>
        <v>424</v>
      </c>
      <c r="AD183" s="68">
        <f t="shared" si="34"/>
        <v>342</v>
      </c>
      <c r="AE183" s="68">
        <f>VLOOKUP(F183,[1]quantitativo_estudantes_turmas_!$D$6:$H$1043,5,0)</f>
        <v>16</v>
      </c>
      <c r="AF183" s="318">
        <f t="shared" si="28"/>
        <v>0.99122807017543857</v>
      </c>
      <c r="AG183" s="248">
        <f t="shared" si="29"/>
        <v>25645.38</v>
      </c>
      <c r="AH183" s="194">
        <f t="shared" si="35"/>
        <v>25645.38</v>
      </c>
      <c r="AI183" s="70">
        <v>0</v>
      </c>
      <c r="AJ183" s="70">
        <f t="shared" si="30"/>
        <v>51290.76</v>
      </c>
      <c r="AK183" s="195">
        <v>10000</v>
      </c>
      <c r="AL183" s="337">
        <f t="shared" si="36"/>
        <v>12822.69</v>
      </c>
      <c r="AM183" s="56" t="str">
        <f>VLOOKUP(F183,'Plan atualizada aptas e desativ'!$C$4:$I$1457,7,0)</f>
        <v>APTA</v>
      </c>
      <c r="AN183" s="196">
        <f t="shared" si="39"/>
        <v>2822.6900000000005</v>
      </c>
      <c r="AO183" s="56" t="s">
        <v>747</v>
      </c>
      <c r="AP183" s="56" t="s">
        <v>749</v>
      </c>
      <c r="AQ183" s="56"/>
      <c r="AR183" s="56" t="s">
        <v>1918</v>
      </c>
      <c r="AS183" s="56" t="s">
        <v>449</v>
      </c>
      <c r="AT183" s="56"/>
      <c r="AU183" s="56"/>
      <c r="AV183" s="56"/>
      <c r="AW183" s="56"/>
      <c r="AX183" s="56"/>
      <c r="AY183" s="56" t="s">
        <v>449</v>
      </c>
      <c r="AZ183" s="56"/>
      <c r="BA183" s="56"/>
      <c r="BB183" s="323">
        <f>VLOOKUP($F183,'[2]1ª Parcela FAED Manutencao 2026'!$E$7:$K$1036,5,0)</f>
        <v>424</v>
      </c>
      <c r="BC183" s="324">
        <f>VLOOKUP($F183,'[2]1ª Parcela FAED Manutencao 2026'!$E$7:$K$1036,7,0)</f>
        <v>12822.69</v>
      </c>
      <c r="BD183" s="335">
        <f t="shared" si="37"/>
        <v>-82</v>
      </c>
      <c r="BE183" s="330">
        <f t="shared" si="38"/>
        <v>0</v>
      </c>
    </row>
    <row r="184" spans="1:57" s="87" customFormat="1" ht="28.5" customHeight="1">
      <c r="A184" s="68">
        <v>178</v>
      </c>
      <c r="B184" s="56" t="s">
        <v>1887</v>
      </c>
      <c r="C184" s="56">
        <v>5700</v>
      </c>
      <c r="D184" s="57">
        <v>5</v>
      </c>
      <c r="E184" s="163" t="s">
        <v>99</v>
      </c>
      <c r="F184" s="56">
        <v>1112262</v>
      </c>
      <c r="G184" s="56">
        <v>1101689</v>
      </c>
      <c r="H184" s="61">
        <v>29308046</v>
      </c>
      <c r="I184" s="84" t="str">
        <f>VLOOKUP($F184,'[3]Sistema Escolar'!$C$3:$E$5000,3,0)</f>
        <v>COLEGIO ESTADUAL DE TEMPO INTEGRAL CORDEIRO DE MIRANDA</v>
      </c>
      <c r="J184" s="193" t="s">
        <v>1978</v>
      </c>
      <c r="K184" s="56">
        <v>0</v>
      </c>
      <c r="L184" s="56">
        <v>0</v>
      </c>
      <c r="M184" s="56">
        <v>0</v>
      </c>
      <c r="N184" s="56">
        <v>0</v>
      </c>
      <c r="O184" s="56">
        <v>95</v>
      </c>
      <c r="P184" s="56">
        <v>118</v>
      </c>
      <c r="Q184" s="56">
        <v>151</v>
      </c>
      <c r="R184" s="56">
        <v>100</v>
      </c>
      <c r="S184" s="56">
        <v>112</v>
      </c>
      <c r="T184" s="56">
        <v>72</v>
      </c>
      <c r="U184" s="56">
        <v>0</v>
      </c>
      <c r="V184" s="56">
        <v>0</v>
      </c>
      <c r="W184" s="56">
        <v>0</v>
      </c>
      <c r="X184" s="56">
        <v>0</v>
      </c>
      <c r="Y184" s="56">
        <f t="shared" si="31"/>
        <v>0</v>
      </c>
      <c r="Z184" s="56">
        <f t="shared" si="31"/>
        <v>0</v>
      </c>
      <c r="AA184" s="68">
        <f t="shared" si="32"/>
        <v>358</v>
      </c>
      <c r="AB184" s="68">
        <f t="shared" si="32"/>
        <v>290</v>
      </c>
      <c r="AC184" s="68">
        <f t="shared" si="33"/>
        <v>358</v>
      </c>
      <c r="AD184" s="68">
        <f t="shared" si="34"/>
        <v>290</v>
      </c>
      <c r="AE184" s="68">
        <f>VLOOKUP(F184,[1]quantitativo_estudantes_turmas_!$D$6:$H$1043,5,0)</f>
        <v>12</v>
      </c>
      <c r="AF184" s="318">
        <f t="shared" si="28"/>
        <v>1</v>
      </c>
      <c r="AG184" s="248">
        <f t="shared" si="29"/>
        <v>25645.38</v>
      </c>
      <c r="AH184" s="194">
        <f t="shared" si="35"/>
        <v>25645.38</v>
      </c>
      <c r="AI184" s="70">
        <v>0</v>
      </c>
      <c r="AJ184" s="70">
        <f t="shared" si="30"/>
        <v>51290.76</v>
      </c>
      <c r="AK184" s="195">
        <v>10000</v>
      </c>
      <c r="AL184" s="337">
        <f t="shared" si="36"/>
        <v>12822.69</v>
      </c>
      <c r="AM184" s="56" t="str">
        <f>VLOOKUP(F184,'Plan atualizada aptas e desativ'!$C$4:$I$1457,7,0)</f>
        <v>APTA</v>
      </c>
      <c r="AN184" s="196">
        <f t="shared" si="39"/>
        <v>2822.6900000000005</v>
      </c>
      <c r="AO184" s="56" t="s">
        <v>738</v>
      </c>
      <c r="AP184" s="56" t="s">
        <v>750</v>
      </c>
      <c r="AQ184" s="56"/>
      <c r="AR184" s="56" t="s">
        <v>1918</v>
      </c>
      <c r="AS184" s="56" t="s">
        <v>449</v>
      </c>
      <c r="AT184" s="56"/>
      <c r="AU184" s="56"/>
      <c r="AV184" s="56"/>
      <c r="AW184" s="56"/>
      <c r="AX184" s="56"/>
      <c r="AY184" s="56" t="s">
        <v>449</v>
      </c>
      <c r="AZ184" s="56"/>
      <c r="BA184" s="56"/>
      <c r="BB184" s="323">
        <f>VLOOKUP($F184,'[2]1ª Parcela FAED Manutencao 2026'!$E$7:$K$1036,5,0)</f>
        <v>358</v>
      </c>
      <c r="BC184" s="324">
        <f>VLOOKUP($F184,'[2]1ª Parcela FAED Manutencao 2026'!$E$7:$K$1036,7,0)</f>
        <v>12822.69</v>
      </c>
      <c r="BD184" s="335">
        <f t="shared" si="37"/>
        <v>-68</v>
      </c>
      <c r="BE184" s="330">
        <f t="shared" si="38"/>
        <v>0</v>
      </c>
    </row>
    <row r="185" spans="1:57" s="178" customFormat="1" ht="28.5" customHeight="1">
      <c r="A185" s="68">
        <v>179</v>
      </c>
      <c r="B185" s="56" t="s">
        <v>1887</v>
      </c>
      <c r="C185" s="56">
        <v>5700</v>
      </c>
      <c r="D185" s="57">
        <v>5</v>
      </c>
      <c r="E185" s="163" t="s">
        <v>100</v>
      </c>
      <c r="F185" s="56">
        <v>1112408</v>
      </c>
      <c r="G185" s="56">
        <v>1101694</v>
      </c>
      <c r="H185" s="61">
        <v>29308747</v>
      </c>
      <c r="I185" s="84" t="str">
        <f>VLOOKUP($F185,'[3]Sistema Escolar'!$C$3:$E$5000,3,0)</f>
        <v>COLEGIO ESTADUAL DE TEMPO INTEGRAL DE ITAJUIPE</v>
      </c>
      <c r="J185" s="193" t="s">
        <v>1978</v>
      </c>
      <c r="K185" s="56">
        <v>0</v>
      </c>
      <c r="L185" s="56">
        <v>0</v>
      </c>
      <c r="M185" s="56">
        <v>0</v>
      </c>
      <c r="N185" s="56">
        <v>0</v>
      </c>
      <c r="O185" s="56">
        <v>354</v>
      </c>
      <c r="P185" s="56">
        <v>340</v>
      </c>
      <c r="Q185" s="56">
        <v>88</v>
      </c>
      <c r="R185" s="56">
        <v>138</v>
      </c>
      <c r="S185" s="56">
        <v>206</v>
      </c>
      <c r="T185" s="56">
        <v>111</v>
      </c>
      <c r="U185" s="56">
        <v>0</v>
      </c>
      <c r="V185" s="56">
        <v>0</v>
      </c>
      <c r="W185" s="56">
        <v>0</v>
      </c>
      <c r="X185" s="56">
        <v>0</v>
      </c>
      <c r="Y185" s="56">
        <f t="shared" si="31"/>
        <v>0</v>
      </c>
      <c r="Z185" s="56">
        <f t="shared" si="31"/>
        <v>0</v>
      </c>
      <c r="AA185" s="68">
        <f t="shared" si="32"/>
        <v>648</v>
      </c>
      <c r="AB185" s="68">
        <f t="shared" si="32"/>
        <v>589</v>
      </c>
      <c r="AC185" s="68">
        <f t="shared" si="33"/>
        <v>648</v>
      </c>
      <c r="AD185" s="68">
        <f t="shared" si="34"/>
        <v>589</v>
      </c>
      <c r="AE185" s="68">
        <f>VLOOKUP(F185,[1]quantitativo_estudantes_turmas_!$D$6:$H$1043,5,0)</f>
        <v>19</v>
      </c>
      <c r="AF185" s="318">
        <f t="shared" si="28"/>
        <v>1</v>
      </c>
      <c r="AG185" s="248">
        <f t="shared" si="29"/>
        <v>30774.46</v>
      </c>
      <c r="AH185" s="194">
        <f t="shared" si="35"/>
        <v>30774.46</v>
      </c>
      <c r="AI185" s="70">
        <v>0</v>
      </c>
      <c r="AJ185" s="70">
        <f t="shared" si="30"/>
        <v>61548.92</v>
      </c>
      <c r="AK185" s="195">
        <v>12000</v>
      </c>
      <c r="AL185" s="337">
        <f t="shared" si="36"/>
        <v>15387.23</v>
      </c>
      <c r="AM185" s="56" t="str">
        <f>VLOOKUP(F185,'Plan atualizada aptas e desativ'!$C$4:$I$1457,7,0)</f>
        <v>APTA</v>
      </c>
      <c r="AN185" s="196">
        <f t="shared" si="39"/>
        <v>3387.2299999999996</v>
      </c>
      <c r="AO185" s="56" t="s">
        <v>751</v>
      </c>
      <c r="AP185" s="56" t="s">
        <v>752</v>
      </c>
      <c r="AQ185" s="56"/>
      <c r="AR185" s="56" t="s">
        <v>1918</v>
      </c>
      <c r="AS185" s="56" t="s">
        <v>449</v>
      </c>
      <c r="AT185" s="56"/>
      <c r="AU185" s="56"/>
      <c r="AV185" s="56"/>
      <c r="AW185" s="56"/>
      <c r="AX185" s="56"/>
      <c r="AY185" s="56" t="s">
        <v>449</v>
      </c>
      <c r="AZ185" s="56"/>
      <c r="BA185" s="56"/>
      <c r="BB185" s="323">
        <f>VLOOKUP($F185,'[2]1ª Parcela FAED Manutencao 2026'!$E$7:$K$1036,5,0)</f>
        <v>648</v>
      </c>
      <c r="BC185" s="324">
        <f>VLOOKUP($F185,'[2]1ª Parcela FAED Manutencao 2026'!$E$7:$K$1036,7,0)</f>
        <v>15387.23</v>
      </c>
      <c r="BD185" s="335">
        <f t="shared" si="37"/>
        <v>-59</v>
      </c>
      <c r="BE185" s="330">
        <f t="shared" si="38"/>
        <v>0</v>
      </c>
    </row>
    <row r="186" spans="1:57" s="87" customFormat="1" ht="28.5" customHeight="1">
      <c r="A186" s="68">
        <v>180</v>
      </c>
      <c r="B186" s="56" t="s">
        <v>1887</v>
      </c>
      <c r="C186" s="56">
        <v>5700</v>
      </c>
      <c r="D186" s="57">
        <v>5</v>
      </c>
      <c r="E186" s="163" t="s">
        <v>101</v>
      </c>
      <c r="F186" s="56">
        <v>1158688</v>
      </c>
      <c r="G186" s="56">
        <v>1101698</v>
      </c>
      <c r="H186" s="61">
        <v>29309425</v>
      </c>
      <c r="I186" s="84" t="str">
        <f>VLOOKUP($F186,'[3]Sistema Escolar'!$C$3:$E$5000,3,0)</f>
        <v>COLEGIO ESTADUAL DE TEMPO INTEGRAL DOM PAULO LOPES DE FARIA</v>
      </c>
      <c r="J186" s="193" t="s">
        <v>1978</v>
      </c>
      <c r="K186" s="56">
        <v>0</v>
      </c>
      <c r="L186" s="56">
        <v>0</v>
      </c>
      <c r="M186" s="56">
        <v>0</v>
      </c>
      <c r="N186" s="56">
        <v>0</v>
      </c>
      <c r="O186" s="56">
        <v>157</v>
      </c>
      <c r="P186" s="56">
        <v>18</v>
      </c>
      <c r="Q186" s="56">
        <v>237</v>
      </c>
      <c r="R186" s="56">
        <v>244</v>
      </c>
      <c r="S186" s="56">
        <v>83</v>
      </c>
      <c r="T186" s="56">
        <v>77</v>
      </c>
      <c r="U186" s="56">
        <v>0</v>
      </c>
      <c r="V186" s="56">
        <v>0</v>
      </c>
      <c r="W186" s="56">
        <v>0</v>
      </c>
      <c r="X186" s="56">
        <v>19</v>
      </c>
      <c r="Y186" s="56">
        <f t="shared" si="31"/>
        <v>0</v>
      </c>
      <c r="Z186" s="56">
        <f t="shared" si="31"/>
        <v>0</v>
      </c>
      <c r="AA186" s="68">
        <f t="shared" si="32"/>
        <v>477</v>
      </c>
      <c r="AB186" s="68">
        <f t="shared" si="32"/>
        <v>339</v>
      </c>
      <c r="AC186" s="68">
        <f t="shared" si="33"/>
        <v>477</v>
      </c>
      <c r="AD186" s="68">
        <f t="shared" si="34"/>
        <v>358</v>
      </c>
      <c r="AE186" s="68">
        <f>VLOOKUP(F186,[1]quantitativo_estudantes_turmas_!$D$6:$H$1043,5,0)</f>
        <v>14</v>
      </c>
      <c r="AF186" s="318">
        <f t="shared" si="28"/>
        <v>0.94692737430167595</v>
      </c>
      <c r="AG186" s="248">
        <f t="shared" si="29"/>
        <v>25645.38</v>
      </c>
      <c r="AH186" s="194">
        <f t="shared" si="35"/>
        <v>25645.38</v>
      </c>
      <c r="AI186" s="70">
        <v>0</v>
      </c>
      <c r="AJ186" s="70">
        <f t="shared" si="30"/>
        <v>51290.76</v>
      </c>
      <c r="AK186" s="195">
        <v>10000</v>
      </c>
      <c r="AL186" s="337">
        <f t="shared" si="36"/>
        <v>12822.69</v>
      </c>
      <c r="AM186" s="56" t="str">
        <f>VLOOKUP(F186,'Plan atualizada aptas e desativ'!$C$4:$I$1457,7,0)</f>
        <v>APTA</v>
      </c>
      <c r="AN186" s="196">
        <f t="shared" si="39"/>
        <v>2822.6900000000005</v>
      </c>
      <c r="AO186" s="56" t="s">
        <v>708</v>
      </c>
      <c r="AP186" s="56" t="s">
        <v>753</v>
      </c>
      <c r="AQ186" s="56"/>
      <c r="AR186" s="56" t="s">
        <v>1918</v>
      </c>
      <c r="AS186" s="56" t="s">
        <v>449</v>
      </c>
      <c r="AT186" s="56"/>
      <c r="AU186" s="56"/>
      <c r="AV186" s="56"/>
      <c r="AW186" s="56"/>
      <c r="AX186" s="56"/>
      <c r="AY186" s="56" t="s">
        <v>449</v>
      </c>
      <c r="AZ186" s="56"/>
      <c r="BA186" s="56"/>
      <c r="BB186" s="323">
        <f>VLOOKUP($F186,'[2]1ª Parcela FAED Manutencao 2026'!$E$7:$K$1036,5,0)</f>
        <v>477</v>
      </c>
      <c r="BC186" s="324">
        <f>VLOOKUP($F186,'[2]1ª Parcela FAED Manutencao 2026'!$E$7:$K$1036,7,0)</f>
        <v>12822.69</v>
      </c>
      <c r="BD186" s="335">
        <f t="shared" si="37"/>
        <v>-119</v>
      </c>
      <c r="BE186" s="330">
        <f t="shared" si="38"/>
        <v>0</v>
      </c>
    </row>
    <row r="187" spans="1:57" s="114" customFormat="1" ht="28.5" customHeight="1">
      <c r="A187" s="68">
        <v>181</v>
      </c>
      <c r="B187" s="56" t="s">
        <v>1887</v>
      </c>
      <c r="C187" s="56">
        <v>5700</v>
      </c>
      <c r="D187" s="57">
        <v>5</v>
      </c>
      <c r="E187" s="163" t="s">
        <v>102</v>
      </c>
      <c r="F187" s="56">
        <v>1112602</v>
      </c>
      <c r="G187" s="56">
        <v>1101703</v>
      </c>
      <c r="H187" s="61">
        <v>29310512</v>
      </c>
      <c r="I187" s="84" t="str">
        <f>VLOOKUP($F187,'[3]Sistema Escolar'!$C$3:$E$5000,3,0)</f>
        <v>COLEGIO EST DE TEMPO INTEGRAL PROF ANTONIO MARCOS SANTOS ESTEVES</v>
      </c>
      <c r="J187" s="193" t="s">
        <v>1978</v>
      </c>
      <c r="K187" s="56">
        <v>0</v>
      </c>
      <c r="L187" s="56">
        <v>0</v>
      </c>
      <c r="M187" s="56">
        <v>0</v>
      </c>
      <c r="N187" s="56">
        <v>0</v>
      </c>
      <c r="O187" s="56">
        <v>184</v>
      </c>
      <c r="P187" s="56">
        <v>120</v>
      </c>
      <c r="Q187" s="56">
        <v>15</v>
      </c>
      <c r="R187" s="56">
        <v>59</v>
      </c>
      <c r="S187" s="56">
        <v>43</v>
      </c>
      <c r="T187" s="56">
        <v>30</v>
      </c>
      <c r="U187" s="56">
        <v>0</v>
      </c>
      <c r="V187" s="56">
        <v>0</v>
      </c>
      <c r="W187" s="56">
        <v>0</v>
      </c>
      <c r="X187" s="56">
        <v>0</v>
      </c>
      <c r="Y187" s="56">
        <f t="shared" si="31"/>
        <v>0</v>
      </c>
      <c r="Z187" s="56">
        <f t="shared" si="31"/>
        <v>0</v>
      </c>
      <c r="AA187" s="68">
        <f t="shared" si="32"/>
        <v>242</v>
      </c>
      <c r="AB187" s="68">
        <f t="shared" si="32"/>
        <v>209</v>
      </c>
      <c r="AC187" s="68">
        <f t="shared" si="33"/>
        <v>242</v>
      </c>
      <c r="AD187" s="68">
        <f t="shared" si="34"/>
        <v>209</v>
      </c>
      <c r="AE187" s="68">
        <f>VLOOKUP(F187,[1]quantitativo_estudantes_turmas_!$D$6:$H$1043,5,0)</f>
        <v>11</v>
      </c>
      <c r="AF187" s="318">
        <f t="shared" si="28"/>
        <v>1</v>
      </c>
      <c r="AG187" s="248">
        <f t="shared" si="29"/>
        <v>20516.3</v>
      </c>
      <c r="AH187" s="194">
        <f t="shared" si="35"/>
        <v>20516.3</v>
      </c>
      <c r="AI187" s="70">
        <v>0</v>
      </c>
      <c r="AJ187" s="70">
        <f t="shared" si="30"/>
        <v>41032.6</v>
      </c>
      <c r="AK187" s="195">
        <v>8000</v>
      </c>
      <c r="AL187" s="337">
        <f t="shared" si="36"/>
        <v>10258.15</v>
      </c>
      <c r="AM187" s="56" t="str">
        <f>VLOOKUP(F187,'Plan atualizada aptas e desativ'!$C$4:$I$1457,7,0)</f>
        <v>APTA</v>
      </c>
      <c r="AN187" s="196">
        <f t="shared" si="39"/>
        <v>2258.1499999999996</v>
      </c>
      <c r="AO187" s="56" t="s">
        <v>754</v>
      </c>
      <c r="AP187" s="56" t="s">
        <v>755</v>
      </c>
      <c r="AQ187" s="56"/>
      <c r="AR187" s="56" t="s">
        <v>1918</v>
      </c>
      <c r="AS187" s="56" t="s">
        <v>449</v>
      </c>
      <c r="AT187" s="56"/>
      <c r="AU187" s="56"/>
      <c r="AV187" s="56"/>
      <c r="AW187" s="56"/>
      <c r="AX187" s="56"/>
      <c r="AY187" s="56" t="s">
        <v>449</v>
      </c>
      <c r="AZ187" s="56"/>
      <c r="BA187" s="56"/>
      <c r="BB187" s="323">
        <f>VLOOKUP($F187,'[2]1ª Parcela FAED Manutencao 2026'!$E$7:$K$1036,5,0)</f>
        <v>242</v>
      </c>
      <c r="BC187" s="324">
        <f>VLOOKUP($F187,'[2]1ª Parcela FAED Manutencao 2026'!$E$7:$K$1036,7,0)</f>
        <v>10258.15</v>
      </c>
      <c r="BD187" s="335">
        <f t="shared" si="37"/>
        <v>-33</v>
      </c>
      <c r="BE187" s="330">
        <f t="shared" si="38"/>
        <v>0</v>
      </c>
    </row>
    <row r="188" spans="1:57" s="87" customFormat="1" ht="28.5" customHeight="1">
      <c r="A188" s="68">
        <v>182</v>
      </c>
      <c r="B188" s="56" t="s">
        <v>1887</v>
      </c>
      <c r="C188" s="56">
        <v>5700</v>
      </c>
      <c r="D188" s="57">
        <v>5</v>
      </c>
      <c r="E188" s="163" t="s">
        <v>103</v>
      </c>
      <c r="F188" s="56">
        <v>1159277</v>
      </c>
      <c r="G188" s="56">
        <v>1101704</v>
      </c>
      <c r="H188" s="61">
        <v>29310660</v>
      </c>
      <c r="I188" s="84" t="str">
        <f>VLOOKUP($F188,'[3]Sistema Escolar'!$C$3:$E$5000,3,0)</f>
        <v>COLEGIO ESTADUAL DE TEMPO INTEGRAL AMELIA AMADO</v>
      </c>
      <c r="J188" s="193" t="s">
        <v>1978</v>
      </c>
      <c r="K188" s="56">
        <v>0</v>
      </c>
      <c r="L188" s="56">
        <v>0</v>
      </c>
      <c r="M188" s="56">
        <v>0</v>
      </c>
      <c r="N188" s="56">
        <v>0</v>
      </c>
      <c r="O188" s="56">
        <v>55</v>
      </c>
      <c r="P188" s="56">
        <v>88</v>
      </c>
      <c r="Q188" s="56">
        <v>182</v>
      </c>
      <c r="R188" s="56">
        <v>167</v>
      </c>
      <c r="S188" s="56">
        <v>123</v>
      </c>
      <c r="T188" s="56">
        <v>62</v>
      </c>
      <c r="U188" s="56">
        <v>0</v>
      </c>
      <c r="V188" s="56">
        <v>0</v>
      </c>
      <c r="W188" s="56">
        <v>0</v>
      </c>
      <c r="X188" s="56">
        <v>21</v>
      </c>
      <c r="Y188" s="56">
        <f t="shared" si="31"/>
        <v>0</v>
      </c>
      <c r="Z188" s="56">
        <f t="shared" si="31"/>
        <v>0</v>
      </c>
      <c r="AA188" s="68">
        <f t="shared" si="32"/>
        <v>360</v>
      </c>
      <c r="AB188" s="68">
        <f t="shared" si="32"/>
        <v>317</v>
      </c>
      <c r="AC188" s="68">
        <f t="shared" si="33"/>
        <v>360</v>
      </c>
      <c r="AD188" s="68">
        <f t="shared" si="34"/>
        <v>338</v>
      </c>
      <c r="AE188" s="68">
        <f>VLOOKUP(F188,[1]quantitativo_estudantes_turmas_!$D$6:$H$1043,5,0)</f>
        <v>13</v>
      </c>
      <c r="AF188" s="318">
        <f t="shared" si="28"/>
        <v>0.93786982248520712</v>
      </c>
      <c r="AG188" s="248">
        <f t="shared" si="29"/>
        <v>25645.38</v>
      </c>
      <c r="AH188" s="194">
        <f t="shared" si="35"/>
        <v>25645.38</v>
      </c>
      <c r="AI188" s="70">
        <v>0</v>
      </c>
      <c r="AJ188" s="70">
        <f t="shared" si="30"/>
        <v>51290.76</v>
      </c>
      <c r="AK188" s="195">
        <v>10000</v>
      </c>
      <c r="AL188" s="337">
        <f t="shared" si="36"/>
        <v>12822.69</v>
      </c>
      <c r="AM188" s="56" t="str">
        <f>VLOOKUP(F188,'Plan atualizada aptas e desativ'!$C$4:$I$1457,7,0)</f>
        <v>INADIMPLENTE</v>
      </c>
      <c r="AN188" s="196">
        <f t="shared" si="39"/>
        <v>2822.6900000000005</v>
      </c>
      <c r="AO188" s="56" t="s">
        <v>736</v>
      </c>
      <c r="AP188" s="56" t="s">
        <v>756</v>
      </c>
      <c r="AQ188" s="56"/>
      <c r="AR188" s="56" t="s">
        <v>1918</v>
      </c>
      <c r="AS188" s="56" t="s">
        <v>449</v>
      </c>
      <c r="AT188" s="56"/>
      <c r="AU188" s="56"/>
      <c r="AV188" s="56"/>
      <c r="AW188" s="56"/>
      <c r="AX188" s="56"/>
      <c r="AY188" s="56" t="s">
        <v>449</v>
      </c>
      <c r="AZ188" s="56"/>
      <c r="BA188" s="56"/>
      <c r="BB188" s="323">
        <f>VLOOKUP($F188,'[2]1ª Parcela FAED Manutencao 2026'!$E$7:$K$1036,5,0)</f>
        <v>360</v>
      </c>
      <c r="BC188" s="324">
        <f>VLOOKUP($F188,'[2]1ª Parcela FAED Manutencao 2026'!$E$7:$K$1036,7,0)</f>
        <v>12822.69</v>
      </c>
      <c r="BD188" s="335">
        <f t="shared" si="37"/>
        <v>-22</v>
      </c>
      <c r="BE188" s="330">
        <f t="shared" si="38"/>
        <v>0</v>
      </c>
    </row>
    <row r="189" spans="1:57" s="87" customFormat="1" ht="28.5" customHeight="1">
      <c r="A189" s="68">
        <v>183</v>
      </c>
      <c r="B189" s="56" t="s">
        <v>1887</v>
      </c>
      <c r="C189" s="56">
        <v>5700</v>
      </c>
      <c r="D189" s="57">
        <v>5</v>
      </c>
      <c r="E189" s="163" t="s">
        <v>104</v>
      </c>
      <c r="F189" s="59">
        <v>1179678</v>
      </c>
      <c r="G189" s="56">
        <v>9999999</v>
      </c>
      <c r="H189" s="61">
        <v>29477492</v>
      </c>
      <c r="I189" s="84" t="str">
        <f>VLOOKUP($F189,'[3]Sistema Escolar'!$C$3:$E$5000,3,0)</f>
        <v>COLEGIO ESTADUAL ANTONIO EDUARDO RIBEIRO ROCHA</v>
      </c>
      <c r="J189" s="193" t="s">
        <v>1978</v>
      </c>
      <c r="K189" s="56">
        <v>0</v>
      </c>
      <c r="L189" s="56">
        <v>0</v>
      </c>
      <c r="M189" s="56">
        <v>0</v>
      </c>
      <c r="N189" s="56">
        <v>0</v>
      </c>
      <c r="O189" s="56">
        <v>90</v>
      </c>
      <c r="P189" s="56">
        <v>0</v>
      </c>
      <c r="Q189" s="56">
        <v>186</v>
      </c>
      <c r="R189" s="56">
        <v>227</v>
      </c>
      <c r="S189" s="56">
        <v>115</v>
      </c>
      <c r="T189" s="56">
        <v>83</v>
      </c>
      <c r="U189" s="56">
        <v>0</v>
      </c>
      <c r="V189" s="56">
        <v>0</v>
      </c>
      <c r="W189" s="56">
        <v>0</v>
      </c>
      <c r="X189" s="56">
        <v>0</v>
      </c>
      <c r="Y189" s="56">
        <f t="shared" si="31"/>
        <v>0</v>
      </c>
      <c r="Z189" s="56">
        <f t="shared" si="31"/>
        <v>0</v>
      </c>
      <c r="AA189" s="68">
        <f t="shared" si="32"/>
        <v>391</v>
      </c>
      <c r="AB189" s="68">
        <f t="shared" si="32"/>
        <v>310</v>
      </c>
      <c r="AC189" s="68">
        <f t="shared" si="33"/>
        <v>391</v>
      </c>
      <c r="AD189" s="68">
        <f t="shared" si="34"/>
        <v>310</v>
      </c>
      <c r="AE189" s="68">
        <f>VLOOKUP(F189,[1]quantitativo_estudantes_turmas_!$D$6:$H$1043,5,0)</f>
        <v>9</v>
      </c>
      <c r="AF189" s="318">
        <f t="shared" si="28"/>
        <v>1</v>
      </c>
      <c r="AG189" s="248">
        <f t="shared" si="29"/>
        <v>25645.38</v>
      </c>
      <c r="AH189" s="194">
        <f t="shared" si="35"/>
        <v>25645.38</v>
      </c>
      <c r="AI189" s="70">
        <v>0</v>
      </c>
      <c r="AJ189" s="70">
        <f t="shared" si="30"/>
        <v>51290.76</v>
      </c>
      <c r="AK189" s="195">
        <v>10000</v>
      </c>
      <c r="AL189" s="337">
        <f t="shared" si="36"/>
        <v>12822.69</v>
      </c>
      <c r="AM189" s="56" t="str">
        <f>VLOOKUP(F189,'Plan atualizada aptas e desativ'!$C$4:$I$1457,7,0)</f>
        <v>APTA</v>
      </c>
      <c r="AN189" s="196">
        <f t="shared" si="39"/>
        <v>2822.6900000000005</v>
      </c>
      <c r="AO189" s="56" t="s">
        <v>706</v>
      </c>
      <c r="AP189" s="56" t="s">
        <v>758</v>
      </c>
      <c r="AQ189" s="56"/>
      <c r="AR189" s="56" t="s">
        <v>1918</v>
      </c>
      <c r="AS189" s="56" t="s">
        <v>449</v>
      </c>
      <c r="AT189" s="56"/>
      <c r="AU189" s="56"/>
      <c r="AV189" s="56"/>
      <c r="AW189" s="56"/>
      <c r="AX189" s="56"/>
      <c r="AY189" s="56" t="s">
        <v>449</v>
      </c>
      <c r="AZ189" s="56"/>
      <c r="BA189" s="56"/>
      <c r="BB189" s="323">
        <f>VLOOKUP($F189,'[2]1ª Parcela FAED Manutencao 2026'!$E$7:$K$1036,5,0)</f>
        <v>391</v>
      </c>
      <c r="BC189" s="324">
        <f>VLOOKUP($F189,'[2]1ª Parcela FAED Manutencao 2026'!$E$7:$K$1036,7,0)</f>
        <v>12822.69</v>
      </c>
      <c r="BD189" s="335">
        <f t="shared" si="37"/>
        <v>-81</v>
      </c>
      <c r="BE189" s="330">
        <f t="shared" si="38"/>
        <v>0</v>
      </c>
    </row>
    <row r="190" spans="1:57" s="87" customFormat="1" ht="28.5" customHeight="1">
      <c r="A190" s="68">
        <v>184</v>
      </c>
      <c r="B190" s="56" t="s">
        <v>1887</v>
      </c>
      <c r="C190" s="56">
        <v>5700</v>
      </c>
      <c r="D190" s="57">
        <v>5</v>
      </c>
      <c r="E190" s="163" t="s">
        <v>104</v>
      </c>
      <c r="F190" s="56">
        <v>1159641</v>
      </c>
      <c r="G190" s="56">
        <v>1101507</v>
      </c>
      <c r="H190" s="61">
        <v>29288150</v>
      </c>
      <c r="I190" s="84" t="str">
        <f>VLOOKUP($F190,'[3]Sistema Escolar'!$C$3:$E$5000,3,0)</f>
        <v>COLEGIO ESTADUAL DO CAMPO CLEMENTE MARIANI</v>
      </c>
      <c r="J190" s="193" t="s">
        <v>1979</v>
      </c>
      <c r="K190" s="56">
        <v>0</v>
      </c>
      <c r="L190" s="56">
        <v>0</v>
      </c>
      <c r="M190" s="56">
        <v>0</v>
      </c>
      <c r="N190" s="56">
        <v>0</v>
      </c>
      <c r="O190" s="56">
        <v>0</v>
      </c>
      <c r="P190" s="56">
        <v>0</v>
      </c>
      <c r="Q190" s="56">
        <v>171</v>
      </c>
      <c r="R190" s="56">
        <v>156</v>
      </c>
      <c r="S190" s="56">
        <v>0</v>
      </c>
      <c r="T190" s="56">
        <v>0</v>
      </c>
      <c r="U190" s="56">
        <v>0</v>
      </c>
      <c r="V190" s="56">
        <v>0</v>
      </c>
      <c r="W190" s="56">
        <v>0</v>
      </c>
      <c r="X190" s="56">
        <v>0</v>
      </c>
      <c r="Y190" s="56">
        <f t="shared" si="31"/>
        <v>0</v>
      </c>
      <c r="Z190" s="56">
        <f t="shared" si="31"/>
        <v>0</v>
      </c>
      <c r="AA190" s="68">
        <f t="shared" si="32"/>
        <v>171</v>
      </c>
      <c r="AB190" s="68">
        <f t="shared" si="32"/>
        <v>156</v>
      </c>
      <c r="AC190" s="68">
        <f t="shared" si="33"/>
        <v>171</v>
      </c>
      <c r="AD190" s="68">
        <f t="shared" si="34"/>
        <v>156</v>
      </c>
      <c r="AE190" s="68">
        <f>VLOOKUP(F190,[1]quantitativo_estudantes_turmas_!$D$6:$H$1043,5,0)</f>
        <v>5</v>
      </c>
      <c r="AF190" s="318">
        <f t="shared" si="28"/>
        <v>1</v>
      </c>
      <c r="AG190" s="248">
        <f t="shared" si="29"/>
        <v>20516.3</v>
      </c>
      <c r="AH190" s="194">
        <f t="shared" si="35"/>
        <v>20516.3</v>
      </c>
      <c r="AI190" s="70">
        <v>0</v>
      </c>
      <c r="AJ190" s="70">
        <f t="shared" si="30"/>
        <v>41032.6</v>
      </c>
      <c r="AK190" s="195">
        <v>8000</v>
      </c>
      <c r="AL190" s="337">
        <f t="shared" si="36"/>
        <v>10258.15</v>
      </c>
      <c r="AM190" s="56" t="str">
        <f>VLOOKUP(F190,'Plan atualizada aptas e desativ'!$C$4:$I$1457,7,0)</f>
        <v>APTA</v>
      </c>
      <c r="AN190" s="196">
        <f t="shared" si="39"/>
        <v>2258.1499999999996</v>
      </c>
      <c r="AO190" s="56" t="s">
        <v>706</v>
      </c>
      <c r="AP190" s="56" t="s">
        <v>759</v>
      </c>
      <c r="AQ190" s="56"/>
      <c r="AR190" s="56" t="s">
        <v>1918</v>
      </c>
      <c r="AS190" s="56" t="s">
        <v>449</v>
      </c>
      <c r="AT190" s="56"/>
      <c r="AU190" s="56"/>
      <c r="AV190" s="56"/>
      <c r="AW190" s="56"/>
      <c r="AX190" s="56"/>
      <c r="AY190" s="56" t="s">
        <v>449</v>
      </c>
      <c r="AZ190" s="56"/>
      <c r="BA190" s="56"/>
      <c r="BB190" s="323">
        <f>VLOOKUP($F190,'[2]1ª Parcela FAED Manutencao 2026'!$E$7:$K$1036,5,0)</f>
        <v>171</v>
      </c>
      <c r="BC190" s="324">
        <f>VLOOKUP($F190,'[2]1ª Parcela FAED Manutencao 2026'!$E$7:$K$1036,7,0)</f>
        <v>10258.15</v>
      </c>
      <c r="BD190" s="335">
        <f t="shared" si="37"/>
        <v>-15</v>
      </c>
      <c r="BE190" s="330">
        <f t="shared" si="38"/>
        <v>0</v>
      </c>
    </row>
    <row r="191" spans="1:57" s="87" customFormat="1" ht="28.5" customHeight="1">
      <c r="A191" s="68">
        <v>185</v>
      </c>
      <c r="B191" s="56" t="s">
        <v>1887</v>
      </c>
      <c r="C191" s="56">
        <v>5700</v>
      </c>
      <c r="D191" s="57">
        <v>5</v>
      </c>
      <c r="E191" s="163" t="s">
        <v>105</v>
      </c>
      <c r="F191" s="56">
        <v>1159587</v>
      </c>
      <c r="G191" s="56">
        <v>1101510</v>
      </c>
      <c r="H191" s="61">
        <v>29311497</v>
      </c>
      <c r="I191" s="84" t="str">
        <f>VLOOKUP($F191,'[3]Sistema Escolar'!$C$3:$E$5000,3,0)</f>
        <v>COLEGIO ESTADUAL CAROLINA SEVERIANO RIBEIRO</v>
      </c>
      <c r="J191" s="193" t="s">
        <v>1978</v>
      </c>
      <c r="K191" s="56">
        <v>0</v>
      </c>
      <c r="L191" s="56">
        <v>0</v>
      </c>
      <c r="M191" s="56">
        <v>0</v>
      </c>
      <c r="N191" s="56">
        <v>0</v>
      </c>
      <c r="O191" s="56">
        <v>7</v>
      </c>
      <c r="P191" s="56">
        <v>28</v>
      </c>
      <c r="Q191" s="56">
        <v>97</v>
      </c>
      <c r="R191" s="56">
        <v>109</v>
      </c>
      <c r="S191" s="56">
        <v>55</v>
      </c>
      <c r="T191" s="56">
        <v>26</v>
      </c>
      <c r="U191" s="56">
        <v>0</v>
      </c>
      <c r="V191" s="56">
        <v>0</v>
      </c>
      <c r="W191" s="56">
        <v>0</v>
      </c>
      <c r="X191" s="56">
        <v>0</v>
      </c>
      <c r="Y191" s="56">
        <f t="shared" si="31"/>
        <v>0</v>
      </c>
      <c r="Z191" s="56">
        <f t="shared" si="31"/>
        <v>0</v>
      </c>
      <c r="AA191" s="68">
        <f t="shared" si="32"/>
        <v>159</v>
      </c>
      <c r="AB191" s="68">
        <f t="shared" si="32"/>
        <v>163</v>
      </c>
      <c r="AC191" s="68">
        <f t="shared" si="33"/>
        <v>159</v>
      </c>
      <c r="AD191" s="68">
        <f t="shared" si="34"/>
        <v>163</v>
      </c>
      <c r="AE191" s="68">
        <f>VLOOKUP(F191,[1]quantitativo_estudantes_turmas_!$D$6:$H$1043,5,0)</f>
        <v>7</v>
      </c>
      <c r="AF191" s="318">
        <f t="shared" si="28"/>
        <v>1</v>
      </c>
      <c r="AG191" s="248">
        <f t="shared" si="29"/>
        <v>20516.3</v>
      </c>
      <c r="AH191" s="194">
        <f t="shared" si="35"/>
        <v>20516.3</v>
      </c>
      <c r="AI191" s="70">
        <v>0</v>
      </c>
      <c r="AJ191" s="70">
        <f t="shared" si="30"/>
        <v>41032.6</v>
      </c>
      <c r="AK191" s="195">
        <v>8000</v>
      </c>
      <c r="AL191" s="337">
        <f t="shared" si="36"/>
        <v>10258.15</v>
      </c>
      <c r="AM191" s="56" t="str">
        <f>VLOOKUP(F191,'Plan atualizada aptas e desativ'!$C$4:$I$1457,7,0)</f>
        <v>INADIMPLENTE</v>
      </c>
      <c r="AN191" s="196">
        <f t="shared" si="39"/>
        <v>2258.1499999999996</v>
      </c>
      <c r="AO191" s="56" t="s">
        <v>704</v>
      </c>
      <c r="AP191" s="56" t="s">
        <v>760</v>
      </c>
      <c r="AQ191" s="56"/>
      <c r="AR191" s="56" t="s">
        <v>1918</v>
      </c>
      <c r="AS191" s="56" t="s">
        <v>449</v>
      </c>
      <c r="AT191" s="56"/>
      <c r="AU191" s="56"/>
      <c r="AV191" s="56"/>
      <c r="AW191" s="56"/>
      <c r="AX191" s="56"/>
      <c r="AY191" s="56" t="s">
        <v>449</v>
      </c>
      <c r="AZ191" s="56"/>
      <c r="BA191" s="56"/>
      <c r="BB191" s="323">
        <f>VLOOKUP($F191,'[2]1ª Parcela FAED Manutencao 2026'!$E$7:$K$1036,5,0)</f>
        <v>159</v>
      </c>
      <c r="BC191" s="324">
        <f>VLOOKUP($F191,'[2]1ª Parcela FAED Manutencao 2026'!$E$7:$K$1036,7,0)</f>
        <v>10258.15</v>
      </c>
      <c r="BD191" s="336">
        <f t="shared" si="37"/>
        <v>4</v>
      </c>
      <c r="BE191" s="330">
        <f t="shared" si="38"/>
        <v>0</v>
      </c>
    </row>
    <row r="192" spans="1:57" s="87" customFormat="1" ht="28.5" customHeight="1">
      <c r="A192" s="68">
        <v>186</v>
      </c>
      <c r="B192" s="56" t="s">
        <v>1887</v>
      </c>
      <c r="C192" s="56">
        <v>5700</v>
      </c>
      <c r="D192" s="57">
        <v>5</v>
      </c>
      <c r="E192" s="163" t="s">
        <v>105</v>
      </c>
      <c r="F192" s="56">
        <v>1159617</v>
      </c>
      <c r="G192" s="56">
        <v>1101511</v>
      </c>
      <c r="H192" s="61">
        <v>29311500</v>
      </c>
      <c r="I192" s="84" t="str">
        <f>VLOOKUP($F192,'[3]Sistema Escolar'!$C$3:$E$5000,3,0)</f>
        <v>COLEGIO ESTADUAL DE TEMPO INTEGRAL PROFESSORA MARILENA SENA LOUREIRO</v>
      </c>
      <c r="J192" s="193" t="s">
        <v>1978</v>
      </c>
      <c r="K192" s="56">
        <v>0</v>
      </c>
      <c r="L192" s="56">
        <v>0</v>
      </c>
      <c r="M192" s="56">
        <v>0</v>
      </c>
      <c r="N192" s="56">
        <v>0</v>
      </c>
      <c r="O192" s="56">
        <v>266</v>
      </c>
      <c r="P192" s="56">
        <v>244</v>
      </c>
      <c r="Q192" s="56">
        <v>92</v>
      </c>
      <c r="R192" s="56">
        <v>93</v>
      </c>
      <c r="S192" s="56">
        <v>66</v>
      </c>
      <c r="T192" s="56">
        <v>70</v>
      </c>
      <c r="U192" s="56">
        <v>0</v>
      </c>
      <c r="V192" s="56">
        <v>0</v>
      </c>
      <c r="W192" s="56">
        <v>0</v>
      </c>
      <c r="X192" s="56">
        <v>0</v>
      </c>
      <c r="Y192" s="56">
        <f t="shared" si="31"/>
        <v>0</v>
      </c>
      <c r="Z192" s="56">
        <f t="shared" si="31"/>
        <v>0</v>
      </c>
      <c r="AA192" s="68">
        <f t="shared" si="32"/>
        <v>424</v>
      </c>
      <c r="AB192" s="68">
        <f t="shared" si="32"/>
        <v>407</v>
      </c>
      <c r="AC192" s="68">
        <f t="shared" si="33"/>
        <v>424</v>
      </c>
      <c r="AD192" s="68">
        <f t="shared" si="34"/>
        <v>407</v>
      </c>
      <c r="AE192" s="68">
        <f>VLOOKUP(F192,[1]quantitativo_estudantes_turmas_!$D$6:$H$1043,5,0)</f>
        <v>16</v>
      </c>
      <c r="AF192" s="318">
        <f t="shared" si="28"/>
        <v>1</v>
      </c>
      <c r="AG192" s="248">
        <f t="shared" si="29"/>
        <v>25645.38</v>
      </c>
      <c r="AH192" s="194">
        <f t="shared" si="35"/>
        <v>25645.38</v>
      </c>
      <c r="AI192" s="70">
        <v>0</v>
      </c>
      <c r="AJ192" s="70">
        <f t="shared" si="30"/>
        <v>51290.76</v>
      </c>
      <c r="AK192" s="195">
        <v>10000</v>
      </c>
      <c r="AL192" s="337">
        <f t="shared" si="36"/>
        <v>12822.69</v>
      </c>
      <c r="AM192" s="56" t="str">
        <f>VLOOKUP(F192,'Plan atualizada aptas e desativ'!$C$4:$I$1457,7,0)</f>
        <v>APTA</v>
      </c>
      <c r="AN192" s="196">
        <f t="shared" si="39"/>
        <v>2822.6900000000005</v>
      </c>
      <c r="AO192" s="56" t="s">
        <v>704</v>
      </c>
      <c r="AP192" s="56" t="s">
        <v>761</v>
      </c>
      <c r="AQ192" s="56"/>
      <c r="AR192" s="56" t="s">
        <v>1918</v>
      </c>
      <c r="AS192" s="56" t="s">
        <v>449</v>
      </c>
      <c r="AT192" s="56"/>
      <c r="AU192" s="56"/>
      <c r="AV192" s="56"/>
      <c r="AW192" s="56"/>
      <c r="AX192" s="56"/>
      <c r="AY192" s="56" t="s">
        <v>449</v>
      </c>
      <c r="AZ192" s="56"/>
      <c r="BA192" s="56"/>
      <c r="BB192" s="323">
        <f>VLOOKUP($F192,'[2]1ª Parcela FAED Manutencao 2026'!$E$7:$K$1036,5,0)</f>
        <v>424</v>
      </c>
      <c r="BC192" s="324">
        <f>VLOOKUP($F192,'[2]1ª Parcela FAED Manutencao 2026'!$E$7:$K$1036,7,0)</f>
        <v>12822.69</v>
      </c>
      <c r="BD192" s="335">
        <f t="shared" si="37"/>
        <v>-17</v>
      </c>
      <c r="BE192" s="330">
        <f t="shared" si="38"/>
        <v>0</v>
      </c>
    </row>
    <row r="193" spans="1:57" s="87" customFormat="1" ht="28.5" customHeight="1">
      <c r="A193" s="68">
        <v>187</v>
      </c>
      <c r="B193" s="56" t="s">
        <v>1887</v>
      </c>
      <c r="C193" s="56">
        <v>5700</v>
      </c>
      <c r="D193" s="57">
        <v>5</v>
      </c>
      <c r="E193" s="163" t="s">
        <v>106</v>
      </c>
      <c r="F193" s="56">
        <v>1177077</v>
      </c>
      <c r="G193" s="56">
        <v>1101709</v>
      </c>
      <c r="H193" s="61">
        <v>29406897</v>
      </c>
      <c r="I193" s="84" t="str">
        <f>VLOOKUP($F193,'[3]Sistema Escolar'!$C$3:$E$5000,3,0)</f>
        <v>COLEGIO ESTADUAL GERSON DE SOUZA MELO PATAXO</v>
      </c>
      <c r="J193" s="193" t="s">
        <v>1978</v>
      </c>
      <c r="K193" s="56">
        <v>0</v>
      </c>
      <c r="L193" s="56">
        <v>0</v>
      </c>
      <c r="M193" s="56">
        <v>0</v>
      </c>
      <c r="N193" s="56">
        <v>0</v>
      </c>
      <c r="O193" s="56">
        <v>121</v>
      </c>
      <c r="P193" s="56">
        <v>158</v>
      </c>
      <c r="Q193" s="56">
        <v>98</v>
      </c>
      <c r="R193" s="56">
        <v>116</v>
      </c>
      <c r="S193" s="56">
        <v>90</v>
      </c>
      <c r="T193" s="56">
        <v>68</v>
      </c>
      <c r="U193" s="56">
        <v>0</v>
      </c>
      <c r="V193" s="56">
        <v>0</v>
      </c>
      <c r="W193" s="56">
        <v>0</v>
      </c>
      <c r="X193" s="56">
        <v>0</v>
      </c>
      <c r="Y193" s="56">
        <f t="shared" si="31"/>
        <v>0</v>
      </c>
      <c r="Z193" s="56">
        <f t="shared" si="31"/>
        <v>0</v>
      </c>
      <c r="AA193" s="68">
        <f t="shared" si="32"/>
        <v>309</v>
      </c>
      <c r="AB193" s="68">
        <f t="shared" si="32"/>
        <v>342</v>
      </c>
      <c r="AC193" s="68">
        <f t="shared" si="33"/>
        <v>309</v>
      </c>
      <c r="AD193" s="68">
        <f t="shared" si="34"/>
        <v>342</v>
      </c>
      <c r="AE193" s="68">
        <f>VLOOKUP(F193,[1]quantitativo_estudantes_turmas_!$D$6:$H$1043,5,0)</f>
        <v>13</v>
      </c>
      <c r="AF193" s="318">
        <f t="shared" si="28"/>
        <v>1</v>
      </c>
      <c r="AG193" s="248">
        <f t="shared" si="29"/>
        <v>25645.38</v>
      </c>
      <c r="AH193" s="194">
        <f t="shared" si="35"/>
        <v>25645.38</v>
      </c>
      <c r="AI193" s="70">
        <v>0</v>
      </c>
      <c r="AJ193" s="70">
        <f t="shared" si="30"/>
        <v>51290.76</v>
      </c>
      <c r="AK193" s="195">
        <v>10000</v>
      </c>
      <c r="AL193" s="337">
        <f t="shared" si="36"/>
        <v>12822.69</v>
      </c>
      <c r="AM193" s="56" t="str">
        <f>VLOOKUP(F193,'Plan atualizada aptas e desativ'!$C$4:$I$1457,7,0)</f>
        <v>INADIMPLENTE</v>
      </c>
      <c r="AN193" s="196">
        <f t="shared" si="39"/>
        <v>2822.6900000000005</v>
      </c>
      <c r="AO193" s="56" t="s">
        <v>702</v>
      </c>
      <c r="AP193" s="56" t="s">
        <v>763</v>
      </c>
      <c r="AQ193" s="56"/>
      <c r="AR193" s="56" t="s">
        <v>1918</v>
      </c>
      <c r="AS193" s="56" t="s">
        <v>449</v>
      </c>
      <c r="AT193" s="56"/>
      <c r="AU193" s="56"/>
      <c r="AV193" s="56"/>
      <c r="AW193" s="56"/>
      <c r="AX193" s="56"/>
      <c r="AY193" s="56" t="s">
        <v>449</v>
      </c>
      <c r="AZ193" s="56"/>
      <c r="BA193" s="56"/>
      <c r="BB193" s="323">
        <f>VLOOKUP($F193,'[2]1ª Parcela FAED Manutencao 2026'!$E$7:$K$1036,5,0)</f>
        <v>309</v>
      </c>
      <c r="BC193" s="324">
        <f>VLOOKUP($F193,'[2]1ª Parcela FAED Manutencao 2026'!$E$7:$K$1036,7,0)</f>
        <v>12822.69</v>
      </c>
      <c r="BD193" s="336">
        <f t="shared" si="37"/>
        <v>33</v>
      </c>
      <c r="BE193" s="330">
        <f t="shared" si="38"/>
        <v>0</v>
      </c>
    </row>
    <row r="194" spans="1:57" s="87" customFormat="1" ht="28.5" customHeight="1">
      <c r="A194" s="68">
        <v>188</v>
      </c>
      <c r="B194" s="56" t="s">
        <v>1887</v>
      </c>
      <c r="C194" s="56">
        <v>5700</v>
      </c>
      <c r="D194" s="57">
        <v>5</v>
      </c>
      <c r="E194" s="163" t="s">
        <v>107</v>
      </c>
      <c r="F194" s="56">
        <v>1177004</v>
      </c>
      <c r="G194" s="56">
        <v>1101517</v>
      </c>
      <c r="H194" s="61">
        <v>29406668</v>
      </c>
      <c r="I194" s="84" t="str">
        <f>VLOOKUP($F194,'[3]Sistema Escolar'!$C$3:$E$5000,3,0)</f>
        <v>COLEGIO ESTADUAL JORGE AMADO</v>
      </c>
      <c r="J194" s="193" t="s">
        <v>1912</v>
      </c>
      <c r="K194" s="56">
        <v>0</v>
      </c>
      <c r="L194" s="56">
        <v>0</v>
      </c>
      <c r="M194" s="56">
        <v>0</v>
      </c>
      <c r="N194" s="56">
        <v>0</v>
      </c>
      <c r="O194" s="56">
        <v>287</v>
      </c>
      <c r="P194" s="56">
        <v>336</v>
      </c>
      <c r="Q194" s="56">
        <v>0</v>
      </c>
      <c r="R194" s="56">
        <v>0</v>
      </c>
      <c r="S194" s="56">
        <v>131</v>
      </c>
      <c r="T194" s="56">
        <v>65</v>
      </c>
      <c r="U194" s="56">
        <v>0</v>
      </c>
      <c r="V194" s="56">
        <v>0</v>
      </c>
      <c r="W194" s="56">
        <v>0</v>
      </c>
      <c r="X194" s="56">
        <v>0</v>
      </c>
      <c r="Y194" s="56">
        <f t="shared" si="31"/>
        <v>0</v>
      </c>
      <c r="Z194" s="56">
        <f t="shared" si="31"/>
        <v>0</v>
      </c>
      <c r="AA194" s="68">
        <f t="shared" si="32"/>
        <v>418</v>
      </c>
      <c r="AB194" s="68">
        <f t="shared" si="32"/>
        <v>401</v>
      </c>
      <c r="AC194" s="68">
        <f t="shared" si="33"/>
        <v>418</v>
      </c>
      <c r="AD194" s="68">
        <f t="shared" si="34"/>
        <v>401</v>
      </c>
      <c r="AE194" s="68">
        <f>VLOOKUP(F194,[1]quantitativo_estudantes_turmas_!$D$6:$H$1043,5,0)</f>
        <v>15</v>
      </c>
      <c r="AF194" s="318">
        <f t="shared" si="28"/>
        <v>1</v>
      </c>
      <c r="AG194" s="248">
        <f t="shared" si="29"/>
        <v>25645.38</v>
      </c>
      <c r="AH194" s="194">
        <f t="shared" si="35"/>
        <v>25645.38</v>
      </c>
      <c r="AI194" s="70">
        <v>0</v>
      </c>
      <c r="AJ194" s="70">
        <f t="shared" si="30"/>
        <v>51290.76</v>
      </c>
      <c r="AK194" s="195">
        <v>10000</v>
      </c>
      <c r="AL194" s="337">
        <f t="shared" si="36"/>
        <v>12822.69</v>
      </c>
      <c r="AM194" s="56" t="str">
        <f>VLOOKUP(F194,'Plan atualizada aptas e desativ'!$C$4:$I$1457,7,0)</f>
        <v>INADIMPLENTE</v>
      </c>
      <c r="AN194" s="196">
        <f t="shared" si="39"/>
        <v>2822.6900000000005</v>
      </c>
      <c r="AO194" s="56" t="s">
        <v>704</v>
      </c>
      <c r="AP194" s="56" t="s">
        <v>764</v>
      </c>
      <c r="AQ194" s="56"/>
      <c r="AR194" s="56" t="s">
        <v>449</v>
      </c>
      <c r="AS194" s="56" t="s">
        <v>449</v>
      </c>
      <c r="AT194" s="56"/>
      <c r="AU194" s="56"/>
      <c r="AV194" s="56"/>
      <c r="AW194" s="56"/>
      <c r="AX194" s="56"/>
      <c r="AY194" s="56" t="s">
        <v>449</v>
      </c>
      <c r="AZ194" s="56"/>
      <c r="BA194" s="56"/>
      <c r="BB194" s="323">
        <f>VLOOKUP($F194,'[2]1ª Parcela FAED Manutencao 2026'!$E$7:$K$1036,5,0)</f>
        <v>418</v>
      </c>
      <c r="BC194" s="324">
        <f>VLOOKUP($F194,'[2]1ª Parcela FAED Manutencao 2026'!$E$7:$K$1036,7,0)</f>
        <v>12822.69</v>
      </c>
      <c r="BD194" s="335">
        <f t="shared" si="37"/>
        <v>-17</v>
      </c>
      <c r="BE194" s="330">
        <f t="shared" si="38"/>
        <v>0</v>
      </c>
    </row>
    <row r="195" spans="1:57" s="87" customFormat="1" ht="28.5" customHeight="1">
      <c r="A195" s="68">
        <v>189</v>
      </c>
      <c r="B195" s="56" t="s">
        <v>1887</v>
      </c>
      <c r="C195" s="56">
        <v>5700</v>
      </c>
      <c r="D195" s="57">
        <v>5</v>
      </c>
      <c r="E195" s="163" t="s">
        <v>108</v>
      </c>
      <c r="F195" s="56">
        <v>1170912</v>
      </c>
      <c r="G195" s="56">
        <v>1101714</v>
      </c>
      <c r="H195" s="61">
        <v>29313171</v>
      </c>
      <c r="I195" s="84" t="str">
        <f>VLOOKUP($F195,'[3]Sistema Escolar'!$C$3:$E$5000,3,0)</f>
        <v>COLEGIO ESTADUAL 13 DE JUNHO</v>
      </c>
      <c r="J195" s="193" t="s">
        <v>1978</v>
      </c>
      <c r="K195" s="56">
        <v>0</v>
      </c>
      <c r="L195" s="56">
        <v>0</v>
      </c>
      <c r="M195" s="56">
        <v>0</v>
      </c>
      <c r="N195" s="56">
        <v>0</v>
      </c>
      <c r="O195" s="56">
        <v>0</v>
      </c>
      <c r="P195" s="56">
        <v>19</v>
      </c>
      <c r="Q195" s="56">
        <v>122</v>
      </c>
      <c r="R195" s="56">
        <v>121</v>
      </c>
      <c r="S195" s="56">
        <v>69</v>
      </c>
      <c r="T195" s="56">
        <v>43</v>
      </c>
      <c r="U195" s="56">
        <v>0</v>
      </c>
      <c r="V195" s="56">
        <v>0</v>
      </c>
      <c r="W195" s="56">
        <v>0</v>
      </c>
      <c r="X195" s="56">
        <v>0</v>
      </c>
      <c r="Y195" s="56">
        <f t="shared" si="31"/>
        <v>0</v>
      </c>
      <c r="Z195" s="56">
        <f t="shared" si="31"/>
        <v>0</v>
      </c>
      <c r="AA195" s="68">
        <f t="shared" si="32"/>
        <v>191</v>
      </c>
      <c r="AB195" s="68">
        <f t="shared" si="32"/>
        <v>183</v>
      </c>
      <c r="AC195" s="68">
        <f t="shared" si="33"/>
        <v>191</v>
      </c>
      <c r="AD195" s="68">
        <f t="shared" si="34"/>
        <v>183</v>
      </c>
      <c r="AE195" s="68">
        <f>VLOOKUP(F195,[1]quantitativo_estudantes_turmas_!$D$6:$H$1043,5,0)</f>
        <v>7</v>
      </c>
      <c r="AF195" s="318">
        <f t="shared" si="28"/>
        <v>1</v>
      </c>
      <c r="AG195" s="248">
        <f t="shared" si="29"/>
        <v>20516.3</v>
      </c>
      <c r="AH195" s="194">
        <f t="shared" si="35"/>
        <v>20516.3</v>
      </c>
      <c r="AI195" s="70">
        <v>0</v>
      </c>
      <c r="AJ195" s="70">
        <f t="shared" si="30"/>
        <v>41032.6</v>
      </c>
      <c r="AK195" s="195">
        <v>8000</v>
      </c>
      <c r="AL195" s="337">
        <f t="shared" si="36"/>
        <v>10258.15</v>
      </c>
      <c r="AM195" s="56" t="str">
        <f>VLOOKUP(F195,'Plan atualizada aptas e desativ'!$C$4:$I$1457,7,0)</f>
        <v>INADIMPLENTE</v>
      </c>
      <c r="AN195" s="196">
        <f t="shared" si="39"/>
        <v>2258.1499999999996</v>
      </c>
      <c r="AO195" s="56" t="s">
        <v>710</v>
      </c>
      <c r="AP195" s="56" t="s">
        <v>765</v>
      </c>
      <c r="AQ195" s="56"/>
      <c r="AR195" s="56" t="s">
        <v>1918</v>
      </c>
      <c r="AS195" s="56" t="s">
        <v>449</v>
      </c>
      <c r="AT195" s="56"/>
      <c r="AU195" s="56"/>
      <c r="AV195" s="56"/>
      <c r="AW195" s="56"/>
      <c r="AX195" s="56"/>
      <c r="AY195" s="56" t="s">
        <v>449</v>
      </c>
      <c r="AZ195" s="56"/>
      <c r="BA195" s="56"/>
      <c r="BB195" s="323">
        <f>VLOOKUP($F195,'[2]1ª Parcela FAED Manutencao 2026'!$E$7:$K$1036,5,0)</f>
        <v>191</v>
      </c>
      <c r="BC195" s="324">
        <f>VLOOKUP($F195,'[2]1ª Parcela FAED Manutencao 2026'!$E$7:$K$1036,7,0)</f>
        <v>10258.15</v>
      </c>
      <c r="BD195" s="335">
        <f t="shared" si="37"/>
        <v>-8</v>
      </c>
      <c r="BE195" s="330">
        <f t="shared" si="38"/>
        <v>0</v>
      </c>
    </row>
    <row r="196" spans="1:57" s="178" customFormat="1" ht="28.5" customHeight="1">
      <c r="A196" s="68">
        <v>190</v>
      </c>
      <c r="B196" s="56" t="s">
        <v>1887</v>
      </c>
      <c r="C196" s="56">
        <v>5700</v>
      </c>
      <c r="D196" s="57">
        <v>5</v>
      </c>
      <c r="E196" s="163" t="s">
        <v>110</v>
      </c>
      <c r="F196" s="56">
        <v>1139136</v>
      </c>
      <c r="G196" s="56">
        <v>1101518</v>
      </c>
      <c r="H196" s="61">
        <v>29315492</v>
      </c>
      <c r="I196" s="84" t="str">
        <f>VLOOKUP($F196,'[3]Sistema Escolar'!$C$3:$E$5000,3,0)</f>
        <v>COLEGIO ESTADUAL MENANDRO MINAHIM</v>
      </c>
      <c r="J196" s="193" t="s">
        <v>1978</v>
      </c>
      <c r="K196" s="56">
        <v>0</v>
      </c>
      <c r="L196" s="56">
        <v>0</v>
      </c>
      <c r="M196" s="56">
        <v>0</v>
      </c>
      <c r="N196" s="56">
        <v>0</v>
      </c>
      <c r="O196" s="56">
        <v>596</v>
      </c>
      <c r="P196" s="56">
        <v>595</v>
      </c>
      <c r="Q196" s="56">
        <v>21</v>
      </c>
      <c r="R196" s="56">
        <v>15</v>
      </c>
      <c r="S196" s="56">
        <v>239</v>
      </c>
      <c r="T196" s="56">
        <v>112</v>
      </c>
      <c r="U196" s="56">
        <v>0</v>
      </c>
      <c r="V196" s="56">
        <v>0</v>
      </c>
      <c r="W196" s="56">
        <v>0</v>
      </c>
      <c r="X196" s="56">
        <v>0</v>
      </c>
      <c r="Y196" s="56">
        <f t="shared" si="31"/>
        <v>0</v>
      </c>
      <c r="Z196" s="56">
        <f t="shared" si="31"/>
        <v>0</v>
      </c>
      <c r="AA196" s="68">
        <f t="shared" si="32"/>
        <v>856</v>
      </c>
      <c r="AB196" s="68">
        <f t="shared" si="32"/>
        <v>722</v>
      </c>
      <c r="AC196" s="68">
        <f t="shared" si="33"/>
        <v>856</v>
      </c>
      <c r="AD196" s="68">
        <f t="shared" si="34"/>
        <v>722</v>
      </c>
      <c r="AE196" s="68">
        <f>VLOOKUP(F196,[1]quantitativo_estudantes_turmas_!$D$6:$H$1043,5,0)</f>
        <v>22</v>
      </c>
      <c r="AF196" s="318">
        <f t="shared" si="28"/>
        <v>1</v>
      </c>
      <c r="AG196" s="248">
        <f t="shared" si="29"/>
        <v>30774.46</v>
      </c>
      <c r="AH196" s="194">
        <f t="shared" si="35"/>
        <v>30774.46</v>
      </c>
      <c r="AI196" s="70">
        <v>0</v>
      </c>
      <c r="AJ196" s="70">
        <f t="shared" si="30"/>
        <v>61548.92</v>
      </c>
      <c r="AK196" s="195">
        <v>16000</v>
      </c>
      <c r="AL196" s="337">
        <f t="shared" si="36"/>
        <v>15387.23</v>
      </c>
      <c r="AM196" s="56" t="str">
        <f>VLOOKUP(F196,'Plan atualizada aptas e desativ'!$C$4:$I$1457,7,0)</f>
        <v>INADIMPLENTE</v>
      </c>
      <c r="AN196" s="196">
        <f t="shared" si="39"/>
        <v>-612.77000000000044</v>
      </c>
      <c r="AO196" s="56" t="s">
        <v>767</v>
      </c>
      <c r="AP196" s="56" t="s">
        <v>768</v>
      </c>
      <c r="AQ196" s="56"/>
      <c r="AR196" s="56" t="s">
        <v>1918</v>
      </c>
      <c r="AS196" s="56" t="s">
        <v>449</v>
      </c>
      <c r="AT196" s="56"/>
      <c r="AU196" s="56"/>
      <c r="AV196" s="56"/>
      <c r="AW196" s="56"/>
      <c r="AX196" s="56"/>
      <c r="AY196" s="56" t="s">
        <v>449</v>
      </c>
      <c r="AZ196" s="56"/>
      <c r="BA196" s="56"/>
      <c r="BB196" s="323">
        <f>VLOOKUP($F196,'[2]1ª Parcela FAED Manutencao 2026'!$E$7:$K$1036,5,0)</f>
        <v>856</v>
      </c>
      <c r="BC196" s="324">
        <f>VLOOKUP($F196,'[2]1ª Parcela FAED Manutencao 2026'!$E$7:$K$1036,7,0)</f>
        <v>20516.305</v>
      </c>
      <c r="BD196" s="335">
        <f t="shared" si="37"/>
        <v>-134</v>
      </c>
      <c r="BE196" s="328">
        <f t="shared" si="38"/>
        <v>-5129.0750000000007</v>
      </c>
    </row>
    <row r="197" spans="1:57" s="178" customFormat="1" ht="28.5" customHeight="1">
      <c r="A197" s="68">
        <v>191</v>
      </c>
      <c r="B197" s="56" t="s">
        <v>1887</v>
      </c>
      <c r="C197" s="56">
        <v>5700</v>
      </c>
      <c r="D197" s="57">
        <v>5</v>
      </c>
      <c r="E197" s="163" t="s">
        <v>111</v>
      </c>
      <c r="F197" s="56">
        <v>1159790</v>
      </c>
      <c r="G197" s="56">
        <v>1101523</v>
      </c>
      <c r="H197" s="61">
        <v>29316260</v>
      </c>
      <c r="I197" s="84" t="str">
        <f>VLOOKUP($F197,'[3]Sistema Escolar'!$C$3:$E$5000,3,0)</f>
        <v>COLEGIO ESTADUAL DE TEMPO INTEGRAL CARNEIRO RIBEIRO</v>
      </c>
      <c r="J197" s="193" t="s">
        <v>1978</v>
      </c>
      <c r="K197" s="56">
        <v>0</v>
      </c>
      <c r="L197" s="56">
        <v>0</v>
      </c>
      <c r="M197" s="56">
        <v>0</v>
      </c>
      <c r="N197" s="56">
        <v>0</v>
      </c>
      <c r="O197" s="56">
        <v>305</v>
      </c>
      <c r="P197" s="56">
        <v>352</v>
      </c>
      <c r="Q197" s="56">
        <v>139</v>
      </c>
      <c r="R197" s="56">
        <v>117</v>
      </c>
      <c r="S197" s="56">
        <v>154</v>
      </c>
      <c r="T197" s="56">
        <v>80</v>
      </c>
      <c r="U197" s="56">
        <v>0</v>
      </c>
      <c r="V197" s="56">
        <v>0</v>
      </c>
      <c r="W197" s="56">
        <v>0</v>
      </c>
      <c r="X197" s="56">
        <v>0</v>
      </c>
      <c r="Y197" s="56">
        <f t="shared" si="31"/>
        <v>0</v>
      </c>
      <c r="Z197" s="56">
        <f t="shared" si="31"/>
        <v>0</v>
      </c>
      <c r="AA197" s="68">
        <f t="shared" si="32"/>
        <v>598</v>
      </c>
      <c r="AB197" s="68">
        <f t="shared" si="32"/>
        <v>549</v>
      </c>
      <c r="AC197" s="68">
        <f t="shared" si="33"/>
        <v>598</v>
      </c>
      <c r="AD197" s="68">
        <f t="shared" si="34"/>
        <v>549</v>
      </c>
      <c r="AE197" s="68">
        <f>VLOOKUP(F197,[1]quantitativo_estudantes_turmas_!$D$6:$H$1043,5,0)</f>
        <v>15</v>
      </c>
      <c r="AF197" s="318">
        <f t="shared" si="28"/>
        <v>1</v>
      </c>
      <c r="AG197" s="248">
        <f t="shared" si="29"/>
        <v>30774.46</v>
      </c>
      <c r="AH197" s="194">
        <f t="shared" si="35"/>
        <v>30774.46</v>
      </c>
      <c r="AI197" s="70">
        <v>0</v>
      </c>
      <c r="AJ197" s="70">
        <f t="shared" si="30"/>
        <v>61548.92</v>
      </c>
      <c r="AK197" s="195">
        <v>12000</v>
      </c>
      <c r="AL197" s="337">
        <f t="shared" si="36"/>
        <v>15387.23</v>
      </c>
      <c r="AM197" s="56" t="str">
        <f>VLOOKUP(F197,'Plan atualizada aptas e desativ'!$C$4:$I$1457,7,0)</f>
        <v>APTA</v>
      </c>
      <c r="AN197" s="196">
        <f t="shared" si="39"/>
        <v>3387.2299999999996</v>
      </c>
      <c r="AO197" s="56" t="s">
        <v>704</v>
      </c>
      <c r="AP197" s="56" t="s">
        <v>769</v>
      </c>
      <c r="AQ197" s="56"/>
      <c r="AR197" s="56" t="s">
        <v>1918</v>
      </c>
      <c r="AS197" s="56" t="s">
        <v>449</v>
      </c>
      <c r="AT197" s="56"/>
      <c r="AU197" s="56"/>
      <c r="AV197" s="56"/>
      <c r="AW197" s="56"/>
      <c r="AX197" s="56"/>
      <c r="AY197" s="56" t="s">
        <v>449</v>
      </c>
      <c r="AZ197" s="56"/>
      <c r="BA197" s="56"/>
      <c r="BB197" s="323">
        <f>VLOOKUP($F197,'[2]1ª Parcela FAED Manutencao 2026'!$E$7:$K$1036,5,0)</f>
        <v>598</v>
      </c>
      <c r="BC197" s="324">
        <f>VLOOKUP($F197,'[2]1ª Parcela FAED Manutencao 2026'!$E$7:$K$1036,7,0)</f>
        <v>15387.23</v>
      </c>
      <c r="BD197" s="335">
        <f t="shared" si="37"/>
        <v>-49</v>
      </c>
      <c r="BE197" s="330">
        <f t="shared" si="38"/>
        <v>0</v>
      </c>
    </row>
    <row r="198" spans="1:57" s="87" customFormat="1" ht="28.5" customHeight="1">
      <c r="A198" s="68">
        <v>192</v>
      </c>
      <c r="B198" s="56" t="s">
        <v>1887</v>
      </c>
      <c r="C198" s="56">
        <v>5700</v>
      </c>
      <c r="D198" s="57">
        <v>5</v>
      </c>
      <c r="E198" s="163" t="s">
        <v>111</v>
      </c>
      <c r="F198" s="56">
        <v>1179595</v>
      </c>
      <c r="G198" s="56">
        <v>9999999</v>
      </c>
      <c r="H198" s="61">
        <v>29470358</v>
      </c>
      <c r="I198" s="84" t="str">
        <f>VLOOKUP($F198,'[3]Sistema Escolar'!$C$3:$E$5000,3,0)</f>
        <v>COLEGIO ESTADUAL DO CAMPO DE TEMPO INTEGRAL DE SERRA GRANDE</v>
      </c>
      <c r="J198" s="193" t="s">
        <v>1979</v>
      </c>
      <c r="K198" s="56">
        <v>0</v>
      </c>
      <c r="L198" s="56">
        <v>0</v>
      </c>
      <c r="M198" s="56">
        <v>0</v>
      </c>
      <c r="N198" s="56">
        <v>0</v>
      </c>
      <c r="O198" s="56">
        <v>68</v>
      </c>
      <c r="P198" s="56">
        <v>0</v>
      </c>
      <c r="Q198" s="56">
        <v>175</v>
      </c>
      <c r="R198" s="56">
        <v>144</v>
      </c>
      <c r="S198" s="56">
        <v>94</v>
      </c>
      <c r="T198" s="56">
        <v>52</v>
      </c>
      <c r="U198" s="56">
        <v>0</v>
      </c>
      <c r="V198" s="56">
        <v>0</v>
      </c>
      <c r="W198" s="56">
        <v>0</v>
      </c>
      <c r="X198" s="56">
        <v>0</v>
      </c>
      <c r="Y198" s="56">
        <f t="shared" si="31"/>
        <v>0</v>
      </c>
      <c r="Z198" s="56">
        <f t="shared" si="31"/>
        <v>0</v>
      </c>
      <c r="AA198" s="68">
        <f t="shared" si="32"/>
        <v>337</v>
      </c>
      <c r="AB198" s="68">
        <f t="shared" si="32"/>
        <v>196</v>
      </c>
      <c r="AC198" s="68">
        <f t="shared" si="33"/>
        <v>337</v>
      </c>
      <c r="AD198" s="68">
        <f t="shared" si="34"/>
        <v>196</v>
      </c>
      <c r="AE198" s="68">
        <f>VLOOKUP(F198,[1]quantitativo_estudantes_turmas_!$D$6:$H$1043,5,0)</f>
        <v>7</v>
      </c>
      <c r="AF198" s="318">
        <f t="shared" si="28"/>
        <v>1</v>
      </c>
      <c r="AG198" s="248">
        <f t="shared" si="29"/>
        <v>20516.3</v>
      </c>
      <c r="AH198" s="194">
        <f t="shared" si="35"/>
        <v>20516.3</v>
      </c>
      <c r="AI198" s="70">
        <v>0</v>
      </c>
      <c r="AJ198" s="70">
        <f t="shared" si="30"/>
        <v>41032.6</v>
      </c>
      <c r="AK198" s="195">
        <v>10000</v>
      </c>
      <c r="AL198" s="337">
        <f t="shared" si="36"/>
        <v>10258.15</v>
      </c>
      <c r="AM198" s="56" t="str">
        <f>VLOOKUP(F198,'Plan atualizada aptas e desativ'!$C$4:$I$1457,7,0)</f>
        <v>INADIMPLENTE</v>
      </c>
      <c r="AN198" s="196">
        <f t="shared" si="39"/>
        <v>258.14999999999964</v>
      </c>
      <c r="AO198" s="56" t="s">
        <v>704</v>
      </c>
      <c r="AP198" s="56" t="s">
        <v>770</v>
      </c>
      <c r="AQ198" s="56"/>
      <c r="AR198" s="56" t="s">
        <v>1918</v>
      </c>
      <c r="AS198" s="56" t="s">
        <v>449</v>
      </c>
      <c r="AT198" s="56"/>
      <c r="AU198" s="56"/>
      <c r="AV198" s="56"/>
      <c r="AW198" s="56"/>
      <c r="AX198" s="56"/>
      <c r="AY198" s="56" t="s">
        <v>449</v>
      </c>
      <c r="AZ198" s="56"/>
      <c r="BA198" s="56"/>
      <c r="BB198" s="323">
        <f>VLOOKUP($F198,'[2]1ª Parcela FAED Manutencao 2026'!$E$7:$K$1036,5,0)</f>
        <v>337</v>
      </c>
      <c r="BC198" s="324">
        <f>VLOOKUP($F198,'[2]1ª Parcela FAED Manutencao 2026'!$E$7:$K$1036,7,0)</f>
        <v>12822.69</v>
      </c>
      <c r="BD198" s="335">
        <f t="shared" si="37"/>
        <v>-141</v>
      </c>
      <c r="BE198" s="328">
        <f t="shared" si="38"/>
        <v>-2564.5400000000009</v>
      </c>
    </row>
    <row r="199" spans="1:57" s="87" customFormat="1" ht="28.5" customHeight="1">
      <c r="A199" s="68">
        <v>193</v>
      </c>
      <c r="B199" s="56" t="s">
        <v>1887</v>
      </c>
      <c r="C199" s="56">
        <v>5700</v>
      </c>
      <c r="D199" s="57">
        <v>5</v>
      </c>
      <c r="E199" s="163" t="s">
        <v>90</v>
      </c>
      <c r="F199" s="56">
        <v>1178186</v>
      </c>
      <c r="G199" s="56">
        <v>1105444</v>
      </c>
      <c r="H199" s="61">
        <v>29446570</v>
      </c>
      <c r="I199" s="84" t="str">
        <f>VLOOKUP($F199,'[3]Sistema Escolar'!$C$3:$E$5000,3,0)</f>
        <v>COLEGIO ESTADUAL INDIGENA TUPINAMBA SERRA DO PADEIRO</v>
      </c>
      <c r="J199" s="193" t="s">
        <v>1914</v>
      </c>
      <c r="K199" s="56">
        <v>111</v>
      </c>
      <c r="L199" s="56">
        <v>79</v>
      </c>
      <c r="M199" s="56">
        <v>21</v>
      </c>
      <c r="N199" s="56">
        <v>57</v>
      </c>
      <c r="O199" s="56">
        <v>68</v>
      </c>
      <c r="P199" s="56">
        <v>8</v>
      </c>
      <c r="Q199" s="56">
        <v>0</v>
      </c>
      <c r="R199" s="56">
        <v>13</v>
      </c>
      <c r="S199" s="56">
        <v>0</v>
      </c>
      <c r="T199" s="56">
        <v>0</v>
      </c>
      <c r="U199" s="56">
        <v>0</v>
      </c>
      <c r="V199" s="56">
        <v>0</v>
      </c>
      <c r="W199" s="56">
        <v>0</v>
      </c>
      <c r="X199" s="56">
        <v>0</v>
      </c>
      <c r="Y199" s="56">
        <f t="shared" si="31"/>
        <v>132</v>
      </c>
      <c r="Z199" s="56">
        <f t="shared" si="31"/>
        <v>136</v>
      </c>
      <c r="AA199" s="68">
        <f t="shared" si="32"/>
        <v>68</v>
      </c>
      <c r="AB199" s="68">
        <f t="shared" si="32"/>
        <v>21</v>
      </c>
      <c r="AC199" s="68">
        <f t="shared" si="33"/>
        <v>200</v>
      </c>
      <c r="AD199" s="68">
        <f t="shared" si="34"/>
        <v>157</v>
      </c>
      <c r="AE199" s="68">
        <f>VLOOKUP(F199,[1]quantitativo_estudantes_turmas_!$D$6:$H$1043,5,0)</f>
        <v>14</v>
      </c>
      <c r="AF199" s="318">
        <f t="shared" ref="AF199:AF262" si="40">IF(AB199=0,0,(AB199)*100%/AD199)</f>
        <v>0.13375796178343949</v>
      </c>
      <c r="AG199" s="248">
        <f t="shared" ref="AG199:AG262" si="41">IF(AD199=0,0,IF(AD199&lt;=120,15387.23,IF(AD199&lt;=250,20516.3,IF(AD199&lt;=500,25645.38,IF(AD199&lt;=750,30774.46,IF(AD199&lt;=1000,41032.61,IF(AD199&lt;=1500,47919.3,IF(AD199&lt;=2000,71807.06,IF(AD199&lt;=3000,82065.22,IF(AD199&lt;=5000,92323.37,102581.52))))))))))</f>
        <v>20516.3</v>
      </c>
      <c r="AH199" s="194">
        <f t="shared" si="35"/>
        <v>20516.3</v>
      </c>
      <c r="AI199" s="70">
        <v>0</v>
      </c>
      <c r="AJ199" s="70">
        <f t="shared" ref="AJ199:AJ262" si="42">SUM(AG199:AH199)</f>
        <v>41032.6</v>
      </c>
      <c r="AK199" s="195">
        <v>8000</v>
      </c>
      <c r="AL199" s="337">
        <f t="shared" si="36"/>
        <v>10258.15</v>
      </c>
      <c r="AM199" s="56" t="str">
        <f>VLOOKUP(F199,'Plan atualizada aptas e desativ'!$C$4:$I$1457,7,0)</f>
        <v>INADIMPLENTE</v>
      </c>
      <c r="AN199" s="196">
        <f t="shared" si="39"/>
        <v>2258.1499999999996</v>
      </c>
      <c r="AO199" s="56" t="s">
        <v>710</v>
      </c>
      <c r="AP199" s="56" t="s">
        <v>712</v>
      </c>
      <c r="AQ199" s="56"/>
      <c r="AR199" s="56" t="s">
        <v>1918</v>
      </c>
      <c r="AS199" s="56" t="s">
        <v>449</v>
      </c>
      <c r="AT199" s="56"/>
      <c r="AU199" s="56"/>
      <c r="AV199" s="56"/>
      <c r="AW199" s="56"/>
      <c r="AX199" s="56"/>
      <c r="AY199" s="56" t="s">
        <v>449</v>
      </c>
      <c r="AZ199" s="56"/>
      <c r="BA199" s="56"/>
      <c r="BB199" s="323">
        <f>VLOOKUP($F199,'[2]1ª Parcela FAED Manutencao 2026'!$E$7:$K$1036,5,0)</f>
        <v>200</v>
      </c>
      <c r="BC199" s="324">
        <f>VLOOKUP($F199,'[2]1ª Parcela FAED Manutencao 2026'!$E$7:$K$1036,7,0)</f>
        <v>10258.15</v>
      </c>
      <c r="BD199" s="335">
        <f t="shared" si="37"/>
        <v>-43</v>
      </c>
      <c r="BE199" s="330">
        <f t="shared" si="38"/>
        <v>0</v>
      </c>
    </row>
    <row r="200" spans="1:57" s="178" customFormat="1" ht="28.5" customHeight="1">
      <c r="A200" s="68">
        <v>194</v>
      </c>
      <c r="B200" s="56" t="s">
        <v>1887</v>
      </c>
      <c r="C200" s="56">
        <v>5700</v>
      </c>
      <c r="D200" s="57">
        <v>5</v>
      </c>
      <c r="E200" s="163" t="s">
        <v>96</v>
      </c>
      <c r="F200" s="56">
        <v>1179628</v>
      </c>
      <c r="G200" s="56">
        <v>9999999</v>
      </c>
      <c r="H200" s="61">
        <v>29473101</v>
      </c>
      <c r="I200" s="84" t="str">
        <f>VLOOKUP($F200,'[3]Sistema Escolar'!$C$3:$E$5000,3,0)</f>
        <v>COLEGIO ESTADUAL INDIGENA TUPINAMBA AMOTARA</v>
      </c>
      <c r="J200" s="193" t="s">
        <v>1914</v>
      </c>
      <c r="K200" s="56">
        <v>254</v>
      </c>
      <c r="L200" s="56">
        <v>202</v>
      </c>
      <c r="M200" s="56">
        <v>0</v>
      </c>
      <c r="N200" s="56">
        <v>0</v>
      </c>
      <c r="O200" s="56">
        <v>115</v>
      </c>
      <c r="P200" s="56">
        <v>15</v>
      </c>
      <c r="Q200" s="56">
        <v>0</v>
      </c>
      <c r="R200" s="56">
        <v>0</v>
      </c>
      <c r="S200" s="56">
        <v>187</v>
      </c>
      <c r="T200" s="56">
        <v>121</v>
      </c>
      <c r="U200" s="56">
        <v>0</v>
      </c>
      <c r="V200" s="56">
        <v>0</v>
      </c>
      <c r="W200" s="56">
        <v>0</v>
      </c>
      <c r="X200" s="56">
        <v>0</v>
      </c>
      <c r="Y200" s="56">
        <f t="shared" si="31"/>
        <v>254</v>
      </c>
      <c r="Z200" s="56">
        <f t="shared" si="31"/>
        <v>202</v>
      </c>
      <c r="AA200" s="68">
        <f t="shared" si="32"/>
        <v>302</v>
      </c>
      <c r="AB200" s="68">
        <f t="shared" si="32"/>
        <v>136</v>
      </c>
      <c r="AC200" s="68">
        <f t="shared" ref="AC200:AC263" si="43">K200+M200+O200+Q200+S200+U200+W200</f>
        <v>556</v>
      </c>
      <c r="AD200" s="68">
        <f t="shared" ref="AD200:AD263" si="44">L200+N200+P200+R200+T200+V200+X200</f>
        <v>338</v>
      </c>
      <c r="AE200" s="68">
        <f>VLOOKUP(F200,[1]quantitativo_estudantes_turmas_!$D$6:$H$1043,5,0)</f>
        <v>51</v>
      </c>
      <c r="AF200" s="318">
        <f t="shared" si="40"/>
        <v>0.40236686390532544</v>
      </c>
      <c r="AG200" s="248">
        <f t="shared" si="41"/>
        <v>25645.38</v>
      </c>
      <c r="AH200" s="194" t="str">
        <f t="shared" ref="AH200:AH263" si="45">IF(W200&lt;&gt;0,AG200,IF(AQ200="Escola nova",AG200,IF(AF200&gt;=70%,AG200,IF(AND(AF200&lt;70%,AR200="Tempo Integral"),AG200,"0,00"))))</f>
        <v>0,00</v>
      </c>
      <c r="AI200" s="70">
        <v>0</v>
      </c>
      <c r="AJ200" s="70">
        <f t="shared" si="42"/>
        <v>25645.38</v>
      </c>
      <c r="AK200" s="195">
        <v>6000</v>
      </c>
      <c r="AL200" s="337">
        <f t="shared" si="36"/>
        <v>6411.3450000000003</v>
      </c>
      <c r="AM200" s="56" t="str">
        <f>VLOOKUP(F200,'Plan atualizada aptas e desativ'!$C$4:$I$1457,7,0)</f>
        <v>APTA</v>
      </c>
      <c r="AN200" s="196">
        <f t="shared" si="39"/>
        <v>411.34500000000025</v>
      </c>
      <c r="AO200" s="56" t="s">
        <v>704</v>
      </c>
      <c r="AP200" s="56" t="s">
        <v>726</v>
      </c>
      <c r="AQ200" s="56"/>
      <c r="AR200" s="56" t="s">
        <v>449</v>
      </c>
      <c r="AS200" s="56" t="s">
        <v>449</v>
      </c>
      <c r="AT200" s="56"/>
      <c r="AU200" s="56"/>
      <c r="AV200" s="56"/>
      <c r="AW200" s="56"/>
      <c r="AX200" s="56"/>
      <c r="AY200" s="56" t="s">
        <v>449</v>
      </c>
      <c r="AZ200" s="56"/>
      <c r="BA200" s="56"/>
      <c r="BB200" s="323">
        <f>VLOOKUP($F200,'[2]1ª Parcela FAED Manutencao 2026'!$E$7:$K$1036,5,0)</f>
        <v>556</v>
      </c>
      <c r="BC200" s="324">
        <f>VLOOKUP($F200,'[2]1ª Parcela FAED Manutencao 2026'!$E$7:$K$1036,7,0)</f>
        <v>7693.6149999999998</v>
      </c>
      <c r="BD200" s="335">
        <f t="shared" ref="BD200:BD263" si="46">AD200-BB200</f>
        <v>-218</v>
      </c>
      <c r="BE200" s="328">
        <f t="shared" ref="BE200:BE263" si="47">AL200-BC200</f>
        <v>-1282.2699999999995</v>
      </c>
    </row>
    <row r="201" spans="1:57" s="178" customFormat="1" ht="28.5" customHeight="1">
      <c r="A201" s="68">
        <v>195</v>
      </c>
      <c r="B201" s="56" t="s">
        <v>1887</v>
      </c>
      <c r="C201" s="56">
        <v>5700</v>
      </c>
      <c r="D201" s="57">
        <v>5</v>
      </c>
      <c r="E201" s="163" t="s">
        <v>96</v>
      </c>
      <c r="F201" s="56">
        <v>1179275</v>
      </c>
      <c r="G201" s="56">
        <v>9999999</v>
      </c>
      <c r="H201" s="61">
        <v>29462266</v>
      </c>
      <c r="I201" s="84" t="str">
        <f>VLOOKUP($F201,'[3]Sistema Escolar'!$C$3:$E$5000,3,0)</f>
        <v>COLEGIO ESTADUAL INDIGENA TUPINAMBA DE ACUIPE DE BAIXO</v>
      </c>
      <c r="J201" s="193" t="s">
        <v>1914</v>
      </c>
      <c r="K201" s="56">
        <v>135</v>
      </c>
      <c r="L201" s="56">
        <v>178</v>
      </c>
      <c r="M201" s="56">
        <v>0</v>
      </c>
      <c r="N201" s="56">
        <v>0</v>
      </c>
      <c r="O201" s="56">
        <v>86</v>
      </c>
      <c r="P201" s="56">
        <v>29</v>
      </c>
      <c r="Q201" s="56">
        <v>0</v>
      </c>
      <c r="R201" s="56">
        <v>0</v>
      </c>
      <c r="S201" s="56">
        <v>118</v>
      </c>
      <c r="T201" s="56">
        <v>77</v>
      </c>
      <c r="U201" s="56">
        <v>0</v>
      </c>
      <c r="V201" s="56">
        <v>0</v>
      </c>
      <c r="W201" s="56">
        <v>0</v>
      </c>
      <c r="X201" s="56">
        <v>0</v>
      </c>
      <c r="Y201" s="56">
        <f t="shared" ref="Y201:Z264" si="48">K201+M201</f>
        <v>135</v>
      </c>
      <c r="Z201" s="56">
        <f t="shared" si="48"/>
        <v>178</v>
      </c>
      <c r="AA201" s="68">
        <f t="shared" ref="AA201:AB264" si="49">O201+Q201+S201</f>
        <v>204</v>
      </c>
      <c r="AB201" s="68">
        <f t="shared" si="49"/>
        <v>106</v>
      </c>
      <c r="AC201" s="68">
        <f t="shared" si="43"/>
        <v>339</v>
      </c>
      <c r="AD201" s="68">
        <f t="shared" si="44"/>
        <v>284</v>
      </c>
      <c r="AE201" s="68">
        <f>VLOOKUP(F201,[1]quantitativo_estudantes_turmas_!$D$6:$H$1043,5,0)</f>
        <v>36</v>
      </c>
      <c r="AF201" s="318">
        <f t="shared" si="40"/>
        <v>0.37323943661971831</v>
      </c>
      <c r="AG201" s="248">
        <f t="shared" si="41"/>
        <v>25645.38</v>
      </c>
      <c r="AH201" s="194" t="str">
        <f t="shared" si="45"/>
        <v>0,00</v>
      </c>
      <c r="AI201" s="70">
        <v>0</v>
      </c>
      <c r="AJ201" s="70">
        <f t="shared" si="42"/>
        <v>25645.38</v>
      </c>
      <c r="AK201" s="195">
        <v>5000</v>
      </c>
      <c r="AL201" s="337">
        <f t="shared" ref="AL201:AL264" si="50">AJ201/4+AI201</f>
        <v>6411.3450000000003</v>
      </c>
      <c r="AM201" s="56" t="str">
        <f>VLOOKUP(F201,'Plan atualizada aptas e desativ'!$C$4:$I$1457,7,0)</f>
        <v>INADIMPLENTE</v>
      </c>
      <c r="AN201" s="196">
        <f t="shared" si="39"/>
        <v>1411.3450000000003</v>
      </c>
      <c r="AO201" s="56" t="s">
        <v>704</v>
      </c>
      <c r="AP201" s="56" t="s">
        <v>727</v>
      </c>
      <c r="AQ201" s="56"/>
      <c r="AR201" s="56" t="s">
        <v>449</v>
      </c>
      <c r="AS201" s="56" t="s">
        <v>449</v>
      </c>
      <c r="AT201" s="56"/>
      <c r="AU201" s="56"/>
      <c r="AV201" s="56"/>
      <c r="AW201" s="56"/>
      <c r="AX201" s="56"/>
      <c r="AY201" s="56" t="s">
        <v>449</v>
      </c>
      <c r="AZ201" s="56"/>
      <c r="BA201" s="56"/>
      <c r="BB201" s="323">
        <f>VLOOKUP($F201,'[2]1ª Parcela FAED Manutencao 2026'!$E$7:$K$1036,5,0)</f>
        <v>339</v>
      </c>
      <c r="BC201" s="324">
        <f>VLOOKUP($F201,'[2]1ª Parcela FAED Manutencao 2026'!$E$7:$K$1036,7,0)</f>
        <v>6411.3450000000003</v>
      </c>
      <c r="BD201" s="335">
        <f t="shared" si="46"/>
        <v>-55</v>
      </c>
      <c r="BE201" s="330">
        <f t="shared" si="47"/>
        <v>0</v>
      </c>
    </row>
    <row r="202" spans="1:57" s="178" customFormat="1" ht="28.5" customHeight="1">
      <c r="A202" s="68">
        <v>196</v>
      </c>
      <c r="B202" s="56" t="s">
        <v>1887</v>
      </c>
      <c r="C202" s="56">
        <v>5700</v>
      </c>
      <c r="D202" s="57">
        <v>5</v>
      </c>
      <c r="E202" s="163" t="s">
        <v>96</v>
      </c>
      <c r="F202" s="56">
        <v>1178075</v>
      </c>
      <c r="G202" s="56">
        <v>1105062</v>
      </c>
      <c r="H202" s="61">
        <v>29431298</v>
      </c>
      <c r="I202" s="84" t="str">
        <f>VLOOKUP($F202,'[3]Sistema Escolar'!$C$3:$E$5000,3,0)</f>
        <v>COLEGIO ESTADUAL INDIGENA TUPINAMBA DE OLIVENCA</v>
      </c>
      <c r="J202" s="193" t="s">
        <v>1914</v>
      </c>
      <c r="K202" s="56">
        <v>240</v>
      </c>
      <c r="L202" s="56">
        <v>268</v>
      </c>
      <c r="M202" s="56">
        <v>0</v>
      </c>
      <c r="N202" s="56">
        <v>0</v>
      </c>
      <c r="O202" s="56">
        <v>142</v>
      </c>
      <c r="P202" s="56">
        <v>35</v>
      </c>
      <c r="Q202" s="56">
        <v>0</v>
      </c>
      <c r="R202" s="56">
        <v>0</v>
      </c>
      <c r="S202" s="56">
        <v>190</v>
      </c>
      <c r="T202" s="56">
        <v>125</v>
      </c>
      <c r="U202" s="56">
        <v>0</v>
      </c>
      <c r="V202" s="56">
        <v>0</v>
      </c>
      <c r="W202" s="56">
        <v>0</v>
      </c>
      <c r="X202" s="56">
        <v>0</v>
      </c>
      <c r="Y202" s="56">
        <f t="shared" si="48"/>
        <v>240</v>
      </c>
      <c r="Z202" s="56">
        <f t="shared" si="48"/>
        <v>268</v>
      </c>
      <c r="AA202" s="68">
        <f t="shared" si="49"/>
        <v>332</v>
      </c>
      <c r="AB202" s="68">
        <f t="shared" si="49"/>
        <v>160</v>
      </c>
      <c r="AC202" s="68">
        <f t="shared" si="43"/>
        <v>572</v>
      </c>
      <c r="AD202" s="68">
        <f t="shared" si="44"/>
        <v>428</v>
      </c>
      <c r="AE202" s="68">
        <f>VLOOKUP(F202,[1]quantitativo_estudantes_turmas_!$D$6:$H$1043,5,0)</f>
        <v>54</v>
      </c>
      <c r="AF202" s="318">
        <f t="shared" si="40"/>
        <v>0.37383177570093457</v>
      </c>
      <c r="AG202" s="248">
        <f t="shared" si="41"/>
        <v>25645.38</v>
      </c>
      <c r="AH202" s="194" t="str">
        <f t="shared" si="45"/>
        <v>0,00</v>
      </c>
      <c r="AI202" s="70">
        <v>0</v>
      </c>
      <c r="AJ202" s="70">
        <f t="shared" si="42"/>
        <v>25645.38</v>
      </c>
      <c r="AK202" s="195">
        <v>6000</v>
      </c>
      <c r="AL202" s="337">
        <f t="shared" si="50"/>
        <v>6411.3450000000003</v>
      </c>
      <c r="AM202" s="56" t="str">
        <f>VLOOKUP(F202,'Plan atualizada aptas e desativ'!$C$4:$I$1457,7,0)</f>
        <v>INADIMPLENTE</v>
      </c>
      <c r="AN202" s="196">
        <f t="shared" ref="AN202:AN265" si="51">AL202-AK202</f>
        <v>411.34500000000025</v>
      </c>
      <c r="AO202" s="56" t="s">
        <v>704</v>
      </c>
      <c r="AP202" s="56" t="s">
        <v>728</v>
      </c>
      <c r="AQ202" s="56"/>
      <c r="AR202" s="56" t="s">
        <v>449</v>
      </c>
      <c r="AS202" s="56" t="s">
        <v>449</v>
      </c>
      <c r="AT202" s="56"/>
      <c r="AU202" s="56"/>
      <c r="AV202" s="56"/>
      <c r="AW202" s="56"/>
      <c r="AX202" s="56"/>
      <c r="AY202" s="56" t="s">
        <v>449</v>
      </c>
      <c r="AZ202" s="56"/>
      <c r="BA202" s="56"/>
      <c r="BB202" s="323">
        <f>VLOOKUP($F202,'[2]1ª Parcela FAED Manutencao 2026'!$E$7:$K$1036,5,0)</f>
        <v>572</v>
      </c>
      <c r="BC202" s="324">
        <f>VLOOKUP($F202,'[2]1ª Parcela FAED Manutencao 2026'!$E$7:$K$1036,7,0)</f>
        <v>7693.6149999999998</v>
      </c>
      <c r="BD202" s="335">
        <f t="shared" si="46"/>
        <v>-144</v>
      </c>
      <c r="BE202" s="328">
        <f t="shared" si="47"/>
        <v>-1282.2699999999995</v>
      </c>
    </row>
    <row r="203" spans="1:57" s="178" customFormat="1" ht="28.5" customHeight="1">
      <c r="A203" s="68">
        <v>197</v>
      </c>
      <c r="B203" s="56" t="s">
        <v>1887</v>
      </c>
      <c r="C203" s="56">
        <v>5700</v>
      </c>
      <c r="D203" s="57">
        <v>5</v>
      </c>
      <c r="E203" s="163" t="s">
        <v>96</v>
      </c>
      <c r="F203" s="56">
        <v>1179622</v>
      </c>
      <c r="G203" s="56">
        <v>9999999</v>
      </c>
      <c r="H203" s="61">
        <v>29473160</v>
      </c>
      <c r="I203" s="84" t="str">
        <f>VLOOKUP($F203,'[3]Sistema Escolar'!$C$3:$E$5000,3,0)</f>
        <v>ESCOLA ESTADUAL INDIGENA TUPINAMBA DE ABAETE</v>
      </c>
      <c r="J203" s="193" t="s">
        <v>1914</v>
      </c>
      <c r="K203" s="56">
        <v>104</v>
      </c>
      <c r="L203" s="56">
        <v>117</v>
      </c>
      <c r="M203" s="56">
        <v>0</v>
      </c>
      <c r="N203" s="56">
        <v>0</v>
      </c>
      <c r="O203" s="56">
        <v>51</v>
      </c>
      <c r="P203" s="56">
        <v>0</v>
      </c>
      <c r="Q203" s="56">
        <v>0</v>
      </c>
      <c r="R203" s="56">
        <v>0</v>
      </c>
      <c r="S203" s="56">
        <v>74</v>
      </c>
      <c r="T203" s="56">
        <v>58</v>
      </c>
      <c r="U203" s="56">
        <v>0</v>
      </c>
      <c r="V203" s="56">
        <v>0</v>
      </c>
      <c r="W203" s="56">
        <v>0</v>
      </c>
      <c r="X203" s="56">
        <v>0</v>
      </c>
      <c r="Y203" s="56">
        <f t="shared" si="48"/>
        <v>104</v>
      </c>
      <c r="Z203" s="56">
        <f t="shared" si="48"/>
        <v>117</v>
      </c>
      <c r="AA203" s="68">
        <f t="shared" si="49"/>
        <v>125</v>
      </c>
      <c r="AB203" s="68">
        <f t="shared" si="49"/>
        <v>58</v>
      </c>
      <c r="AC203" s="68">
        <f t="shared" si="43"/>
        <v>229</v>
      </c>
      <c r="AD203" s="68">
        <f t="shared" si="44"/>
        <v>175</v>
      </c>
      <c r="AE203" s="68">
        <f>VLOOKUP(F203,[1]quantitativo_estudantes_turmas_!$D$6:$H$1043,5,0)</f>
        <v>19</v>
      </c>
      <c r="AF203" s="318">
        <f t="shared" si="40"/>
        <v>0.33142857142857141</v>
      </c>
      <c r="AG203" s="248">
        <f t="shared" si="41"/>
        <v>20516.3</v>
      </c>
      <c r="AH203" s="194" t="str">
        <f t="shared" si="45"/>
        <v>0,00</v>
      </c>
      <c r="AI203" s="70">
        <v>0</v>
      </c>
      <c r="AJ203" s="70">
        <f t="shared" si="42"/>
        <v>20516.3</v>
      </c>
      <c r="AK203" s="195">
        <v>4000</v>
      </c>
      <c r="AL203" s="337">
        <f t="shared" si="50"/>
        <v>5129.0749999999998</v>
      </c>
      <c r="AM203" s="56" t="str">
        <f>VLOOKUP(F203,'Plan atualizada aptas e desativ'!$C$4:$I$1457,7,0)</f>
        <v>INADIMPLENTE</v>
      </c>
      <c r="AN203" s="196">
        <f t="shared" si="51"/>
        <v>1129.0749999999998</v>
      </c>
      <c r="AO203" s="56" t="s">
        <v>733</v>
      </c>
      <c r="AP203" s="56" t="s">
        <v>734</v>
      </c>
      <c r="AQ203" s="56"/>
      <c r="AR203" s="56" t="s">
        <v>449</v>
      </c>
      <c r="AS203" s="56" t="s">
        <v>449</v>
      </c>
      <c r="AT203" s="56"/>
      <c r="AU203" s="56"/>
      <c r="AV203" s="56"/>
      <c r="AW203" s="56"/>
      <c r="AX203" s="56"/>
      <c r="AY203" s="56" t="s">
        <v>449</v>
      </c>
      <c r="AZ203" s="56"/>
      <c r="BA203" s="56"/>
      <c r="BB203" s="323">
        <f>VLOOKUP($F203,'[2]1ª Parcela FAED Manutencao 2026'!$E$7:$K$1036,5,0)</f>
        <v>229</v>
      </c>
      <c r="BC203" s="324">
        <f>VLOOKUP($F203,'[2]1ª Parcela FAED Manutencao 2026'!$E$7:$K$1036,7,0)</f>
        <v>5129.0749999999998</v>
      </c>
      <c r="BD203" s="335">
        <f t="shared" si="46"/>
        <v>-54</v>
      </c>
      <c r="BE203" s="330">
        <f t="shared" si="47"/>
        <v>0</v>
      </c>
    </row>
    <row r="204" spans="1:57" s="178" customFormat="1" ht="28.5" customHeight="1">
      <c r="A204" s="68">
        <v>198</v>
      </c>
      <c r="B204" s="56" t="s">
        <v>1887</v>
      </c>
      <c r="C204" s="56">
        <v>5700</v>
      </c>
      <c r="D204" s="57">
        <v>5</v>
      </c>
      <c r="E204" s="163" t="s">
        <v>96</v>
      </c>
      <c r="F204" s="56">
        <v>1111339</v>
      </c>
      <c r="G204" s="56">
        <v>1101474</v>
      </c>
      <c r="H204" s="61">
        <v>29301394</v>
      </c>
      <c r="I204" s="84" t="str">
        <f>VLOOKUP($F204,'[3]Sistema Escolar'!$C$3:$E$5000,3,0)</f>
        <v>CENTRO EST DE EDUC PROFIS EM GESTAO E TECNOL DA INFORM ALVARO M VIEIRA</v>
      </c>
      <c r="J204" s="193" t="s">
        <v>1912</v>
      </c>
      <c r="K204" s="56">
        <v>0</v>
      </c>
      <c r="L204" s="56">
        <v>0</v>
      </c>
      <c r="M204" s="56">
        <v>0</v>
      </c>
      <c r="N204" s="56">
        <v>0</v>
      </c>
      <c r="O204" s="56">
        <v>884</v>
      </c>
      <c r="P204" s="56">
        <v>891</v>
      </c>
      <c r="Q204" s="56">
        <v>0</v>
      </c>
      <c r="R204" s="56">
        <v>0</v>
      </c>
      <c r="S204" s="56">
        <v>0</v>
      </c>
      <c r="T204" s="56">
        <v>0</v>
      </c>
      <c r="U204" s="56">
        <v>0</v>
      </c>
      <c r="V204" s="56">
        <v>0</v>
      </c>
      <c r="W204" s="56">
        <v>0</v>
      </c>
      <c r="X204" s="56">
        <v>0</v>
      </c>
      <c r="Y204" s="56">
        <f t="shared" si="48"/>
        <v>0</v>
      </c>
      <c r="Z204" s="56">
        <f t="shared" si="48"/>
        <v>0</v>
      </c>
      <c r="AA204" s="68">
        <f t="shared" si="49"/>
        <v>884</v>
      </c>
      <c r="AB204" s="68">
        <f t="shared" si="49"/>
        <v>891</v>
      </c>
      <c r="AC204" s="68">
        <f t="shared" si="43"/>
        <v>884</v>
      </c>
      <c r="AD204" s="68">
        <f t="shared" si="44"/>
        <v>891</v>
      </c>
      <c r="AE204" s="68">
        <f>VLOOKUP(F204,[1]quantitativo_estudantes_turmas_!$D$6:$H$1043,5,0)</f>
        <v>36</v>
      </c>
      <c r="AF204" s="318">
        <f t="shared" si="40"/>
        <v>1</v>
      </c>
      <c r="AG204" s="248">
        <f t="shared" si="41"/>
        <v>41032.61</v>
      </c>
      <c r="AH204" s="194">
        <f t="shared" si="45"/>
        <v>41032.61</v>
      </c>
      <c r="AI204" s="70">
        <v>0</v>
      </c>
      <c r="AJ204" s="70">
        <f t="shared" si="42"/>
        <v>82065.22</v>
      </c>
      <c r="AK204" s="195">
        <v>16000</v>
      </c>
      <c r="AL204" s="337">
        <f t="shared" si="50"/>
        <v>20516.305</v>
      </c>
      <c r="AM204" s="56" t="str">
        <f>VLOOKUP(F204,'Plan atualizada aptas e desativ'!$C$4:$I$1457,7,0)</f>
        <v>APTA</v>
      </c>
      <c r="AN204" s="196">
        <f t="shared" si="51"/>
        <v>4516.3050000000003</v>
      </c>
      <c r="AO204" s="131" t="s">
        <v>704</v>
      </c>
      <c r="AP204" s="131" t="s">
        <v>2003</v>
      </c>
      <c r="AQ204" s="56"/>
      <c r="AR204" s="68" t="s">
        <v>449</v>
      </c>
      <c r="AS204" s="56" t="s">
        <v>449</v>
      </c>
      <c r="AT204" s="56"/>
      <c r="AU204" s="56"/>
      <c r="AV204" s="56"/>
      <c r="AW204" s="56"/>
      <c r="AX204" s="56"/>
      <c r="AY204" s="56"/>
      <c r="AZ204" s="56"/>
      <c r="BA204" s="56"/>
      <c r="BB204" s="323">
        <f>VLOOKUP($F204,'[2]1ª Parcela FAED Manutencao 2026'!$E$7:$K$1036,5,0)</f>
        <v>884</v>
      </c>
      <c r="BC204" s="324">
        <f>VLOOKUP($F204,'[2]1ª Parcela FAED Manutencao 2026'!$E$7:$K$1036,7,0)</f>
        <v>20516.305</v>
      </c>
      <c r="BD204" s="336">
        <f t="shared" si="46"/>
        <v>7</v>
      </c>
      <c r="BE204" s="330">
        <f t="shared" si="47"/>
        <v>0</v>
      </c>
    </row>
    <row r="205" spans="1:57" s="87" customFormat="1" ht="28.5" customHeight="1">
      <c r="A205" s="68">
        <v>199</v>
      </c>
      <c r="B205" s="56" t="s">
        <v>1887</v>
      </c>
      <c r="C205" s="56">
        <v>5700</v>
      </c>
      <c r="D205" s="57">
        <v>5</v>
      </c>
      <c r="E205" s="163" t="s">
        <v>106</v>
      </c>
      <c r="F205" s="56">
        <v>1177011</v>
      </c>
      <c r="G205" s="56">
        <v>1101708</v>
      </c>
      <c r="H205" s="61">
        <v>29407044</v>
      </c>
      <c r="I205" s="84" t="str">
        <f>VLOOKUP($F205,'[3]Sistema Escolar'!$C$3:$E$5000,3,0)</f>
        <v>COLEGIO ESTADUAL DA ALDEIA INDIGENA CARAMURU PARAGUACU</v>
      </c>
      <c r="J205" s="193" t="s">
        <v>2048</v>
      </c>
      <c r="K205" s="56">
        <v>305</v>
      </c>
      <c r="L205" s="56">
        <v>312</v>
      </c>
      <c r="M205" s="56">
        <v>0</v>
      </c>
      <c r="N205" s="56">
        <v>0</v>
      </c>
      <c r="O205" s="56">
        <v>63</v>
      </c>
      <c r="P205" s="56">
        <v>14</v>
      </c>
      <c r="Q205" s="56">
        <v>0</v>
      </c>
      <c r="R205" s="56">
        <v>40</v>
      </c>
      <c r="S205" s="56">
        <v>69</v>
      </c>
      <c r="T205" s="56">
        <v>36</v>
      </c>
      <c r="U205" s="56">
        <v>0</v>
      </c>
      <c r="V205" s="56">
        <v>0</v>
      </c>
      <c r="W205" s="56">
        <v>0</v>
      </c>
      <c r="X205" s="56">
        <v>0</v>
      </c>
      <c r="Y205" s="56">
        <f t="shared" si="48"/>
        <v>305</v>
      </c>
      <c r="Z205" s="56">
        <f t="shared" si="48"/>
        <v>312</v>
      </c>
      <c r="AA205" s="68">
        <f t="shared" si="49"/>
        <v>132</v>
      </c>
      <c r="AB205" s="68">
        <f t="shared" si="49"/>
        <v>90</v>
      </c>
      <c r="AC205" s="68">
        <f t="shared" si="43"/>
        <v>437</v>
      </c>
      <c r="AD205" s="68">
        <f t="shared" si="44"/>
        <v>402</v>
      </c>
      <c r="AE205" s="68">
        <f>VLOOKUP(F205,[1]quantitativo_estudantes_turmas_!$D$6:$H$1043,5,0)</f>
        <v>40</v>
      </c>
      <c r="AF205" s="318">
        <f t="shared" si="40"/>
        <v>0.22388059701492538</v>
      </c>
      <c r="AG205" s="248">
        <f t="shared" si="41"/>
        <v>25645.38</v>
      </c>
      <c r="AH205" s="194">
        <f t="shared" si="45"/>
        <v>25645.38</v>
      </c>
      <c r="AI205" s="70">
        <v>0</v>
      </c>
      <c r="AJ205" s="70">
        <f t="shared" si="42"/>
        <v>51290.76</v>
      </c>
      <c r="AK205" s="195">
        <v>10000</v>
      </c>
      <c r="AL205" s="337">
        <f t="shared" si="50"/>
        <v>12822.69</v>
      </c>
      <c r="AM205" s="56" t="str">
        <f>VLOOKUP(F205,'Plan atualizada aptas e desativ'!$C$4:$I$1457,7,0)</f>
        <v>INADIMPLENTE</v>
      </c>
      <c r="AN205" s="196">
        <f t="shared" si="51"/>
        <v>2822.6900000000005</v>
      </c>
      <c r="AO205" s="56" t="s">
        <v>702</v>
      </c>
      <c r="AP205" s="56" t="s">
        <v>762</v>
      </c>
      <c r="AQ205" s="56"/>
      <c r="AR205" s="56" t="s">
        <v>1918</v>
      </c>
      <c r="AS205" s="56" t="s">
        <v>449</v>
      </c>
      <c r="AT205" s="56"/>
      <c r="AU205" s="56"/>
      <c r="AV205" s="56"/>
      <c r="AW205" s="56"/>
      <c r="AX205" s="56"/>
      <c r="AY205" s="56" t="s">
        <v>449</v>
      </c>
      <c r="AZ205" s="56"/>
      <c r="BA205" s="56"/>
      <c r="BB205" s="323">
        <f>VLOOKUP($F205,'[2]1ª Parcela FAED Manutencao 2026'!$E$7:$K$1036,5,0)</f>
        <v>437</v>
      </c>
      <c r="BC205" s="324">
        <f>VLOOKUP($F205,'[2]1ª Parcela FAED Manutencao 2026'!$E$7:$K$1036,7,0)</f>
        <v>12822.69</v>
      </c>
      <c r="BD205" s="335">
        <f t="shared" si="46"/>
        <v>-35</v>
      </c>
      <c r="BE205" s="330">
        <f t="shared" si="47"/>
        <v>0</v>
      </c>
    </row>
    <row r="206" spans="1:57" s="87" customFormat="1" ht="28.5" customHeight="1">
      <c r="A206" s="68">
        <v>200</v>
      </c>
      <c r="B206" s="56" t="s">
        <v>1887</v>
      </c>
      <c r="C206" s="56">
        <v>5700</v>
      </c>
      <c r="D206" s="57">
        <v>5</v>
      </c>
      <c r="E206" s="163" t="s">
        <v>104</v>
      </c>
      <c r="F206" s="56">
        <v>1159668</v>
      </c>
      <c r="G206" s="56">
        <v>1101509</v>
      </c>
      <c r="H206" s="61">
        <v>29288142</v>
      </c>
      <c r="I206" s="84" t="str">
        <f>VLOOKUP($F206,'[3]Sistema Escolar'!$C$3:$E$5000,3,0)</f>
        <v>CENTRO TERRITORIAL DE EDUCAÇÃO PROFISSIONAL DO LITORAL SUL</v>
      </c>
      <c r="J206" s="193" t="s">
        <v>1985</v>
      </c>
      <c r="K206" s="56">
        <v>0</v>
      </c>
      <c r="L206" s="56">
        <v>0</v>
      </c>
      <c r="M206" s="56">
        <v>0</v>
      </c>
      <c r="N206" s="56">
        <v>0</v>
      </c>
      <c r="O206" s="56">
        <v>329</v>
      </c>
      <c r="P206" s="56">
        <v>318</v>
      </c>
      <c r="Q206" s="56">
        <v>0</v>
      </c>
      <c r="R206" s="56">
        <v>0</v>
      </c>
      <c r="S206" s="56">
        <v>0</v>
      </c>
      <c r="T206" s="56">
        <v>0</v>
      </c>
      <c r="U206" s="56">
        <v>0</v>
      </c>
      <c r="V206" s="56">
        <v>0</v>
      </c>
      <c r="W206" s="56">
        <v>0</v>
      </c>
      <c r="X206" s="56">
        <v>0</v>
      </c>
      <c r="Y206" s="56">
        <f t="shared" si="48"/>
        <v>0</v>
      </c>
      <c r="Z206" s="56">
        <f t="shared" si="48"/>
        <v>0</v>
      </c>
      <c r="AA206" s="68">
        <f t="shared" si="49"/>
        <v>329</v>
      </c>
      <c r="AB206" s="68">
        <f t="shared" si="49"/>
        <v>318</v>
      </c>
      <c r="AC206" s="68">
        <f t="shared" si="43"/>
        <v>329</v>
      </c>
      <c r="AD206" s="68">
        <f t="shared" si="44"/>
        <v>318</v>
      </c>
      <c r="AE206" s="68">
        <f>VLOOKUP(F206,[1]quantitativo_estudantes_turmas_!$D$6:$H$1043,5,0)</f>
        <v>22</v>
      </c>
      <c r="AF206" s="318">
        <f t="shared" si="40"/>
        <v>1</v>
      </c>
      <c r="AG206" s="248">
        <f t="shared" si="41"/>
        <v>25645.38</v>
      </c>
      <c r="AH206" s="194">
        <f t="shared" si="45"/>
        <v>25645.38</v>
      </c>
      <c r="AI206" s="70">
        <v>0</v>
      </c>
      <c r="AJ206" s="70">
        <f t="shared" si="42"/>
        <v>51290.76</v>
      </c>
      <c r="AK206" s="195">
        <v>10000</v>
      </c>
      <c r="AL206" s="337">
        <f t="shared" si="50"/>
        <v>12822.69</v>
      </c>
      <c r="AM206" s="56" t="str">
        <f>VLOOKUP(F206,'Plan atualizada aptas e desativ'!$C$4:$I$1457,7,0)</f>
        <v>INADIMPLENTE</v>
      </c>
      <c r="AN206" s="196">
        <f t="shared" si="51"/>
        <v>2822.6900000000005</v>
      </c>
      <c r="AO206" s="56" t="s">
        <v>747</v>
      </c>
      <c r="AP206" s="56" t="s">
        <v>757</v>
      </c>
      <c r="AQ206" s="56"/>
      <c r="AR206" s="56" t="s">
        <v>449</v>
      </c>
      <c r="AS206" s="56" t="s">
        <v>449</v>
      </c>
      <c r="AT206" s="56"/>
      <c r="AU206" s="56"/>
      <c r="AV206" s="56"/>
      <c r="AW206" s="56"/>
      <c r="AX206" s="56"/>
      <c r="AY206" s="56" t="s">
        <v>449</v>
      </c>
      <c r="AZ206" s="56"/>
      <c r="BA206" s="56"/>
      <c r="BB206" s="323">
        <f>VLOOKUP($F206,'[2]1ª Parcela FAED Manutencao 2026'!$E$7:$K$1036,5,0)</f>
        <v>329</v>
      </c>
      <c r="BC206" s="324">
        <f>VLOOKUP($F206,'[2]1ª Parcela FAED Manutencao 2026'!$E$7:$K$1036,7,0)</f>
        <v>12822.69</v>
      </c>
      <c r="BD206" s="335">
        <f t="shared" si="46"/>
        <v>-11</v>
      </c>
      <c r="BE206" s="330">
        <f t="shared" si="47"/>
        <v>0</v>
      </c>
    </row>
    <row r="207" spans="1:57" s="178" customFormat="1" ht="28.5" customHeight="1">
      <c r="A207" s="68">
        <v>201</v>
      </c>
      <c r="B207" s="56" t="s">
        <v>1887</v>
      </c>
      <c r="C207" s="56">
        <v>5700</v>
      </c>
      <c r="D207" s="57">
        <v>5</v>
      </c>
      <c r="E207" s="163" t="s">
        <v>97</v>
      </c>
      <c r="F207" s="56">
        <v>1146698</v>
      </c>
      <c r="G207" s="56">
        <v>1101674</v>
      </c>
      <c r="H207" s="61">
        <v>29305373</v>
      </c>
      <c r="I207" s="84" t="str">
        <f>VLOOKUP($F207,'[3]Sistema Escolar'!$C$3:$E$5000,3,0)</f>
        <v>CENTRO DE APOIO PEDAGOGICO ESPECIALIZADO - GRAPIUNA</v>
      </c>
      <c r="J207" s="193" t="s">
        <v>1915</v>
      </c>
      <c r="K207" s="56">
        <v>0</v>
      </c>
      <c r="L207" s="56">
        <v>0</v>
      </c>
      <c r="M207" s="56">
        <v>0</v>
      </c>
      <c r="N207" s="56">
        <v>0</v>
      </c>
      <c r="O207" s="56">
        <v>0</v>
      </c>
      <c r="P207" s="56">
        <v>0</v>
      </c>
      <c r="Q207" s="56">
        <v>0</v>
      </c>
      <c r="R207" s="56">
        <v>0</v>
      </c>
      <c r="S207" s="56">
        <v>0</v>
      </c>
      <c r="T207" s="56">
        <v>0</v>
      </c>
      <c r="U207" s="56">
        <v>0</v>
      </c>
      <c r="V207" s="56">
        <v>0</v>
      </c>
      <c r="W207" s="56">
        <v>190</v>
      </c>
      <c r="X207" s="68">
        <v>190</v>
      </c>
      <c r="Y207" s="56">
        <f t="shared" si="48"/>
        <v>0</v>
      </c>
      <c r="Z207" s="56">
        <f t="shared" si="48"/>
        <v>0</v>
      </c>
      <c r="AA207" s="68">
        <f t="shared" si="49"/>
        <v>0</v>
      </c>
      <c r="AB207" s="68">
        <f t="shared" si="49"/>
        <v>0</v>
      </c>
      <c r="AC207" s="68">
        <f t="shared" si="43"/>
        <v>190</v>
      </c>
      <c r="AD207" s="68">
        <f t="shared" si="44"/>
        <v>190</v>
      </c>
      <c r="AE207" s="68">
        <f>VLOOKUP(F207,[1]quantitativo_estudantes_turmas_!$D$6:$H$1043,5,0)</f>
        <v>0</v>
      </c>
      <c r="AF207" s="318">
        <f t="shared" si="40"/>
        <v>0</v>
      </c>
      <c r="AG207" s="248">
        <f t="shared" si="41"/>
        <v>20516.3</v>
      </c>
      <c r="AH207" s="194">
        <f t="shared" si="45"/>
        <v>20516.3</v>
      </c>
      <c r="AI207" s="70">
        <v>0</v>
      </c>
      <c r="AJ207" s="70">
        <f t="shared" si="42"/>
        <v>41032.6</v>
      </c>
      <c r="AK207" s="195">
        <v>8000</v>
      </c>
      <c r="AL207" s="337">
        <f t="shared" si="50"/>
        <v>10258.15</v>
      </c>
      <c r="AM207" s="56" t="str">
        <f>VLOOKUP(F207,'Plan atualizada aptas e desativ'!$C$4:$I$1457,7,0)</f>
        <v>APTA</v>
      </c>
      <c r="AN207" s="196">
        <f t="shared" si="51"/>
        <v>2258.1499999999996</v>
      </c>
      <c r="AO207" s="56" t="s">
        <v>736</v>
      </c>
      <c r="AP207" s="56" t="s">
        <v>737</v>
      </c>
      <c r="AQ207" s="56"/>
      <c r="AR207" s="56" t="s">
        <v>449</v>
      </c>
      <c r="AS207" s="56" t="s">
        <v>449</v>
      </c>
      <c r="AT207" s="56" t="s">
        <v>1908</v>
      </c>
      <c r="AU207" s="56"/>
      <c r="AV207" s="56"/>
      <c r="AW207" s="56"/>
      <c r="AX207" s="56"/>
      <c r="AY207" s="56" t="s">
        <v>449</v>
      </c>
      <c r="AZ207" s="56"/>
      <c r="BA207" s="56"/>
      <c r="BB207" s="323">
        <f>VLOOKUP($F207,'[2]1ª Parcela FAED Manutencao 2026'!$E$7:$K$1036,5,0)</f>
        <v>190</v>
      </c>
      <c r="BC207" s="324">
        <f>VLOOKUP($F207,'[2]1ª Parcela FAED Manutencao 2026'!$E$7:$K$1036,7,0)</f>
        <v>10258.15</v>
      </c>
      <c r="BD207" s="334">
        <f t="shared" si="46"/>
        <v>0</v>
      </c>
      <c r="BE207" s="330">
        <f t="shared" si="47"/>
        <v>0</v>
      </c>
    </row>
    <row r="208" spans="1:57" s="178" customFormat="1" ht="28.5" customHeight="1">
      <c r="A208" s="68">
        <v>202</v>
      </c>
      <c r="B208" s="56" t="s">
        <v>1887</v>
      </c>
      <c r="C208" s="56">
        <v>5700</v>
      </c>
      <c r="D208" s="57">
        <v>5</v>
      </c>
      <c r="E208" s="163" t="s">
        <v>109</v>
      </c>
      <c r="F208" s="56">
        <v>1112777</v>
      </c>
      <c r="G208" s="56">
        <v>1101718</v>
      </c>
      <c r="H208" s="61">
        <v>29313848</v>
      </c>
      <c r="I208" s="84" t="str">
        <f>VLOOKUP($F208,'[3]Sistema Escolar'!$C$3:$E$5000,3,0)</f>
        <v>COLEGIO ESTADUAL DE TEMPO INTEGRAL OCTACILIO MANOEL GOMES</v>
      </c>
      <c r="J208" s="193" t="s">
        <v>1978</v>
      </c>
      <c r="K208" s="56">
        <v>0</v>
      </c>
      <c r="L208" s="56">
        <v>0</v>
      </c>
      <c r="M208" s="56">
        <v>0</v>
      </c>
      <c r="N208" s="56">
        <v>0</v>
      </c>
      <c r="O208" s="56">
        <v>592</v>
      </c>
      <c r="P208" s="56">
        <v>541</v>
      </c>
      <c r="Q208" s="56">
        <v>67</v>
      </c>
      <c r="R208" s="56">
        <v>34</v>
      </c>
      <c r="S208" s="56">
        <v>140</v>
      </c>
      <c r="T208" s="56">
        <v>104</v>
      </c>
      <c r="U208" s="56">
        <v>0</v>
      </c>
      <c r="V208" s="56">
        <v>0</v>
      </c>
      <c r="W208" s="56">
        <v>0</v>
      </c>
      <c r="X208" s="56">
        <v>13</v>
      </c>
      <c r="Y208" s="56">
        <f t="shared" si="48"/>
        <v>0</v>
      </c>
      <c r="Z208" s="56">
        <f t="shared" si="48"/>
        <v>0</v>
      </c>
      <c r="AA208" s="68">
        <f t="shared" si="49"/>
        <v>799</v>
      </c>
      <c r="AB208" s="68">
        <f t="shared" si="49"/>
        <v>679</v>
      </c>
      <c r="AC208" s="68">
        <f t="shared" si="43"/>
        <v>799</v>
      </c>
      <c r="AD208" s="68">
        <f t="shared" si="44"/>
        <v>692</v>
      </c>
      <c r="AE208" s="68">
        <f>VLOOKUP(F208,[1]quantitativo_estudantes_turmas_!$D$6:$H$1043,5,0)</f>
        <v>24</v>
      </c>
      <c r="AF208" s="318">
        <f t="shared" si="40"/>
        <v>0.98121387283236994</v>
      </c>
      <c r="AG208" s="248">
        <f t="shared" si="41"/>
        <v>30774.46</v>
      </c>
      <c r="AH208" s="194">
        <f t="shared" si="45"/>
        <v>30774.46</v>
      </c>
      <c r="AI208" s="70">
        <v>0</v>
      </c>
      <c r="AJ208" s="70">
        <f t="shared" si="42"/>
        <v>61548.92</v>
      </c>
      <c r="AK208" s="195">
        <v>16000</v>
      </c>
      <c r="AL208" s="337">
        <f t="shared" si="50"/>
        <v>15387.23</v>
      </c>
      <c r="AM208" s="56" t="str">
        <f>VLOOKUP(F208,'Plan atualizada aptas e desativ'!$C$4:$I$1457,7,0)</f>
        <v>APTA</v>
      </c>
      <c r="AN208" s="196">
        <f t="shared" si="51"/>
        <v>-612.77000000000044</v>
      </c>
      <c r="AO208" s="56" t="s">
        <v>706</v>
      </c>
      <c r="AP208" s="56" t="s">
        <v>766</v>
      </c>
      <c r="AQ208" s="56"/>
      <c r="AR208" s="56" t="s">
        <v>1918</v>
      </c>
      <c r="AS208" s="56" t="s">
        <v>2049</v>
      </c>
      <c r="AT208" s="56"/>
      <c r="AU208" s="56"/>
      <c r="AV208" s="56"/>
      <c r="AW208" s="56"/>
      <c r="AX208" s="56"/>
      <c r="AY208" s="56" t="s">
        <v>449</v>
      </c>
      <c r="AZ208" s="56"/>
      <c r="BA208" s="56"/>
      <c r="BB208" s="323">
        <f>VLOOKUP($F208,'[2]1ª Parcela FAED Manutencao 2026'!$E$7:$K$1036,5,0)</f>
        <v>799</v>
      </c>
      <c r="BC208" s="324">
        <f>VLOOKUP($F208,'[2]1ª Parcela FAED Manutencao 2026'!$E$7:$K$1036,7,0)</f>
        <v>52516.305</v>
      </c>
      <c r="BD208" s="335">
        <f t="shared" si="46"/>
        <v>-107</v>
      </c>
      <c r="BE208" s="328">
        <f t="shared" si="47"/>
        <v>-37129.074999999997</v>
      </c>
    </row>
    <row r="209" spans="1:57" s="87" customFormat="1" ht="28.5" customHeight="1">
      <c r="A209" s="68">
        <v>203</v>
      </c>
      <c r="B209" s="56" t="s">
        <v>1888</v>
      </c>
      <c r="C209" s="56">
        <v>5800</v>
      </c>
      <c r="D209" s="57">
        <v>6</v>
      </c>
      <c r="E209" s="163" t="s">
        <v>112</v>
      </c>
      <c r="F209" s="56">
        <v>1108966</v>
      </c>
      <c r="G209" s="56">
        <v>1101292</v>
      </c>
      <c r="H209" s="61">
        <v>29161770</v>
      </c>
      <c r="I209" s="84" t="str">
        <f>VLOOKUP($F209,'[3]Sistema Escolar'!$C$3:$E$5000,3,0)</f>
        <v>COLEGIO ESTADUAL DE TEMPO INTEGRAL PROFESSOR ROCHA PITA</v>
      </c>
      <c r="J209" s="193" t="s">
        <v>1978</v>
      </c>
      <c r="K209" s="56">
        <v>0</v>
      </c>
      <c r="L209" s="56">
        <v>0</v>
      </c>
      <c r="M209" s="56">
        <v>0</v>
      </c>
      <c r="N209" s="56">
        <v>0</v>
      </c>
      <c r="O209" s="56">
        <v>200</v>
      </c>
      <c r="P209" s="56">
        <v>162</v>
      </c>
      <c r="Q209" s="56">
        <v>87</v>
      </c>
      <c r="R209" s="56">
        <v>187</v>
      </c>
      <c r="S209" s="56">
        <v>71</v>
      </c>
      <c r="T209" s="56">
        <v>41</v>
      </c>
      <c r="U209" s="56">
        <v>0</v>
      </c>
      <c r="V209" s="56">
        <v>0</v>
      </c>
      <c r="W209" s="56">
        <v>0</v>
      </c>
      <c r="X209" s="56">
        <v>8</v>
      </c>
      <c r="Y209" s="56">
        <f t="shared" si="48"/>
        <v>0</v>
      </c>
      <c r="Z209" s="56">
        <f t="shared" si="48"/>
        <v>0</v>
      </c>
      <c r="AA209" s="68">
        <f t="shared" si="49"/>
        <v>358</v>
      </c>
      <c r="AB209" s="68">
        <f t="shared" si="49"/>
        <v>390</v>
      </c>
      <c r="AC209" s="68">
        <f t="shared" si="43"/>
        <v>358</v>
      </c>
      <c r="AD209" s="68">
        <f t="shared" si="44"/>
        <v>398</v>
      </c>
      <c r="AE209" s="68">
        <f>VLOOKUP(F209,[1]quantitativo_estudantes_turmas_!$D$6:$H$1043,5,0)</f>
        <v>17</v>
      </c>
      <c r="AF209" s="318">
        <f t="shared" si="40"/>
        <v>0.97989949748743721</v>
      </c>
      <c r="AG209" s="248">
        <f t="shared" si="41"/>
        <v>25645.38</v>
      </c>
      <c r="AH209" s="194">
        <f t="shared" si="45"/>
        <v>25645.38</v>
      </c>
      <c r="AI209" s="70">
        <v>0</v>
      </c>
      <c r="AJ209" s="70">
        <f t="shared" si="42"/>
        <v>51290.76</v>
      </c>
      <c r="AK209" s="195">
        <v>10000</v>
      </c>
      <c r="AL209" s="337">
        <f t="shared" si="50"/>
        <v>12822.69</v>
      </c>
      <c r="AM209" s="56" t="str">
        <f>VLOOKUP(F209,'Plan atualizada aptas e desativ'!$C$4:$I$1457,7,0)</f>
        <v>APTA</v>
      </c>
      <c r="AN209" s="196">
        <f t="shared" si="51"/>
        <v>2822.6900000000005</v>
      </c>
      <c r="AO209" s="56" t="s">
        <v>771</v>
      </c>
      <c r="AP209" s="56" t="s">
        <v>772</v>
      </c>
      <c r="AQ209" s="56"/>
      <c r="AR209" s="56" t="s">
        <v>1918</v>
      </c>
      <c r="AS209" s="56" t="s">
        <v>449</v>
      </c>
      <c r="AT209" s="56"/>
      <c r="AU209" s="56"/>
      <c r="AV209" s="56"/>
      <c r="AW209" s="56"/>
      <c r="AX209" s="56"/>
      <c r="AY209" s="56" t="s">
        <v>449</v>
      </c>
      <c r="AZ209" s="56"/>
      <c r="BA209" s="56"/>
      <c r="BB209" s="323">
        <f>VLOOKUP($F209,'[2]1ª Parcela FAED Manutencao 2026'!$E$7:$K$1036,5,0)</f>
        <v>358</v>
      </c>
      <c r="BC209" s="324">
        <f>VLOOKUP($F209,'[2]1ª Parcela FAED Manutencao 2026'!$E$7:$K$1036,7,0)</f>
        <v>12822.69</v>
      </c>
      <c r="BD209" s="336">
        <f t="shared" si="46"/>
        <v>40</v>
      </c>
      <c r="BE209" s="330">
        <f t="shared" si="47"/>
        <v>0</v>
      </c>
    </row>
    <row r="210" spans="1:57" s="178" customFormat="1" ht="28.5" customHeight="1">
      <c r="A210" s="68">
        <v>204</v>
      </c>
      <c r="B210" s="56" t="s">
        <v>1888</v>
      </c>
      <c r="C210" s="56">
        <v>5800</v>
      </c>
      <c r="D210" s="57">
        <v>6</v>
      </c>
      <c r="E210" s="163" t="s">
        <v>114</v>
      </c>
      <c r="F210" s="56">
        <v>1110049</v>
      </c>
      <c r="G210" s="56">
        <v>1101307</v>
      </c>
      <c r="H210" s="61">
        <v>29285801</v>
      </c>
      <c r="I210" s="84" t="str">
        <f>VLOOKUP($F210,'[3]Sistema Escolar'!$C$3:$E$5000,3,0)</f>
        <v>COLEGIO ESTADUAL DE TEMPO INTEGRAL LUIZ ROGERIO DE SOUZA</v>
      </c>
      <c r="J210" s="193" t="s">
        <v>1978</v>
      </c>
      <c r="K210" s="56">
        <v>0</v>
      </c>
      <c r="L210" s="56">
        <v>0</v>
      </c>
      <c r="M210" s="56">
        <v>0</v>
      </c>
      <c r="N210" s="56">
        <v>0</v>
      </c>
      <c r="O210" s="56">
        <v>966</v>
      </c>
      <c r="P210" s="56">
        <v>1061</v>
      </c>
      <c r="Q210" s="56">
        <v>120</v>
      </c>
      <c r="R210" s="56">
        <v>155</v>
      </c>
      <c r="S210" s="56">
        <v>280</v>
      </c>
      <c r="T210" s="56">
        <v>162</v>
      </c>
      <c r="U210" s="56">
        <v>0</v>
      </c>
      <c r="V210" s="56">
        <v>0</v>
      </c>
      <c r="W210" s="56">
        <v>0</v>
      </c>
      <c r="X210" s="56">
        <v>0</v>
      </c>
      <c r="Y210" s="56">
        <f t="shared" si="48"/>
        <v>0</v>
      </c>
      <c r="Z210" s="56">
        <f t="shared" si="48"/>
        <v>0</v>
      </c>
      <c r="AA210" s="68">
        <f t="shared" si="49"/>
        <v>1366</v>
      </c>
      <c r="AB210" s="68">
        <f t="shared" si="49"/>
        <v>1378</v>
      </c>
      <c r="AC210" s="68">
        <f t="shared" si="43"/>
        <v>1366</v>
      </c>
      <c r="AD210" s="68">
        <f t="shared" si="44"/>
        <v>1378</v>
      </c>
      <c r="AE210" s="68">
        <f>VLOOKUP(F210,[1]quantitativo_estudantes_turmas_!$D$6:$H$1043,5,0)</f>
        <v>40</v>
      </c>
      <c r="AF210" s="318">
        <f t="shared" si="40"/>
        <v>1</v>
      </c>
      <c r="AG210" s="248">
        <f t="shared" si="41"/>
        <v>47919.3</v>
      </c>
      <c r="AH210" s="194">
        <f t="shared" si="45"/>
        <v>47919.3</v>
      </c>
      <c r="AI210" s="70">
        <v>0</v>
      </c>
      <c r="AJ210" s="70">
        <f t="shared" si="42"/>
        <v>95838.6</v>
      </c>
      <c r="AK210" s="195">
        <v>20000</v>
      </c>
      <c r="AL210" s="337">
        <f t="shared" si="50"/>
        <v>23959.65</v>
      </c>
      <c r="AM210" s="56" t="str">
        <f>VLOOKUP(F210,'Plan atualizada aptas e desativ'!$C$4:$I$1457,7,0)</f>
        <v>APTA</v>
      </c>
      <c r="AN210" s="196">
        <f t="shared" si="51"/>
        <v>3959.6500000000015</v>
      </c>
      <c r="AO210" s="56" t="s">
        <v>775</v>
      </c>
      <c r="AP210" s="56" t="s">
        <v>776</v>
      </c>
      <c r="AQ210" s="56"/>
      <c r="AR210" s="56" t="s">
        <v>1918</v>
      </c>
      <c r="AS210" s="56" t="s">
        <v>449</v>
      </c>
      <c r="AT210" s="56"/>
      <c r="AU210" s="56"/>
      <c r="AV210" s="56"/>
      <c r="AW210" s="56"/>
      <c r="AX210" s="56"/>
      <c r="AY210" s="56" t="s">
        <v>449</v>
      </c>
      <c r="AZ210" s="56"/>
      <c r="BA210" s="56"/>
      <c r="BB210" s="323">
        <f>VLOOKUP($F210,'[2]1ª Parcela FAED Manutencao 2026'!$E$7:$K$1036,5,0)</f>
        <v>1366</v>
      </c>
      <c r="BC210" s="324">
        <f>VLOOKUP($F210,'[2]1ª Parcela FAED Manutencao 2026'!$E$7:$K$1036,7,0)</f>
        <v>23959.65</v>
      </c>
      <c r="BD210" s="336">
        <f t="shared" si="46"/>
        <v>12</v>
      </c>
      <c r="BE210" s="330">
        <f t="shared" si="47"/>
        <v>0</v>
      </c>
    </row>
    <row r="211" spans="1:57" s="178" customFormat="1" ht="28.5" customHeight="1">
      <c r="A211" s="68">
        <v>205</v>
      </c>
      <c r="B211" s="56" t="s">
        <v>1888</v>
      </c>
      <c r="C211" s="56">
        <v>5800</v>
      </c>
      <c r="D211" s="57">
        <v>6</v>
      </c>
      <c r="E211" s="163" t="s">
        <v>115</v>
      </c>
      <c r="F211" s="56">
        <v>1110111</v>
      </c>
      <c r="G211" s="56">
        <v>1101318</v>
      </c>
      <c r="H211" s="61">
        <v>29299063</v>
      </c>
      <c r="I211" s="84" t="str">
        <f>VLOOKUP($F211,'[3]Sistema Escolar'!$C$3:$E$5000,3,0)</f>
        <v>CENTRO TERRITORIAL DE EDUCAÇÃO PROFISSIONAL DO BAIXO SUL</v>
      </c>
      <c r="J211" s="193" t="s">
        <v>1857</v>
      </c>
      <c r="K211" s="56">
        <v>0</v>
      </c>
      <c r="L211" s="56">
        <v>0</v>
      </c>
      <c r="M211" s="56">
        <v>0</v>
      </c>
      <c r="N211" s="56">
        <v>0</v>
      </c>
      <c r="O211" s="56">
        <v>1095</v>
      </c>
      <c r="P211" s="56">
        <v>918</v>
      </c>
      <c r="Q211" s="56">
        <v>0</v>
      </c>
      <c r="R211" s="56">
        <v>0</v>
      </c>
      <c r="S211" s="56">
        <v>0</v>
      </c>
      <c r="T211" s="56">
        <v>0</v>
      </c>
      <c r="U211" s="56">
        <v>0</v>
      </c>
      <c r="V211" s="56">
        <v>0</v>
      </c>
      <c r="W211" s="56">
        <v>0</v>
      </c>
      <c r="X211" s="56">
        <v>0</v>
      </c>
      <c r="Y211" s="56">
        <f t="shared" si="48"/>
        <v>0</v>
      </c>
      <c r="Z211" s="56">
        <f t="shared" si="48"/>
        <v>0</v>
      </c>
      <c r="AA211" s="68">
        <f t="shared" si="49"/>
        <v>1095</v>
      </c>
      <c r="AB211" s="68">
        <f t="shared" si="49"/>
        <v>918</v>
      </c>
      <c r="AC211" s="68">
        <f t="shared" si="43"/>
        <v>1095</v>
      </c>
      <c r="AD211" s="68">
        <f t="shared" si="44"/>
        <v>918</v>
      </c>
      <c r="AE211" s="68">
        <f>VLOOKUP(F211,[1]quantitativo_estudantes_turmas_!$D$6:$H$1043,5,0)</f>
        <v>30</v>
      </c>
      <c r="AF211" s="318">
        <f t="shared" si="40"/>
        <v>1</v>
      </c>
      <c r="AG211" s="248">
        <f t="shared" si="41"/>
        <v>41032.61</v>
      </c>
      <c r="AH211" s="194">
        <f t="shared" si="45"/>
        <v>41032.61</v>
      </c>
      <c r="AI211" s="70">
        <f>IF(AY211="POLO-UAB",AG211/4,"-")</f>
        <v>10258.1525</v>
      </c>
      <c r="AJ211" s="70">
        <f t="shared" si="42"/>
        <v>82065.22</v>
      </c>
      <c r="AK211" s="195">
        <v>30000</v>
      </c>
      <c r="AL211" s="337">
        <f t="shared" si="50"/>
        <v>30774.4575</v>
      </c>
      <c r="AM211" s="56" t="str">
        <f>VLOOKUP(F211,'Plan atualizada aptas e desativ'!$C$4:$I$1457,7,0)</f>
        <v>APTA</v>
      </c>
      <c r="AN211" s="196">
        <f t="shared" si="51"/>
        <v>774.45750000000044</v>
      </c>
      <c r="AO211" s="56" t="s">
        <v>777</v>
      </c>
      <c r="AP211" s="56" t="s">
        <v>778</v>
      </c>
      <c r="AQ211" s="56"/>
      <c r="AR211" s="56" t="s">
        <v>449</v>
      </c>
      <c r="AS211" s="56" t="s">
        <v>449</v>
      </c>
      <c r="AT211" s="56"/>
      <c r="AU211" s="56"/>
      <c r="AV211" s="56"/>
      <c r="AW211" s="56"/>
      <c r="AX211" s="56"/>
      <c r="AY211" s="56" t="s">
        <v>1907</v>
      </c>
      <c r="AZ211" s="56"/>
      <c r="BA211" s="56"/>
      <c r="BB211" s="323">
        <f>VLOOKUP($F211,'[2]1ª Parcela FAED Manutencao 2026'!$E$7:$K$1036,5,0)</f>
        <v>1095</v>
      </c>
      <c r="BC211" s="324">
        <f>VLOOKUP($F211,'[2]1ª Parcela FAED Manutencao 2026'!$E$7:$K$1036,7,0)</f>
        <v>35939.475000000006</v>
      </c>
      <c r="BD211" s="335">
        <f t="shared" si="46"/>
        <v>-177</v>
      </c>
      <c r="BE211" s="328">
        <f t="shared" si="47"/>
        <v>-5165.0175000000054</v>
      </c>
    </row>
    <row r="212" spans="1:57" s="178" customFormat="1" ht="28.5" customHeight="1">
      <c r="A212" s="68">
        <v>206</v>
      </c>
      <c r="B212" s="56" t="s">
        <v>1888</v>
      </c>
      <c r="C212" s="56">
        <v>5800</v>
      </c>
      <c r="D212" s="57">
        <v>6</v>
      </c>
      <c r="E212" s="163" t="s">
        <v>115</v>
      </c>
      <c r="F212" s="56">
        <v>1109814</v>
      </c>
      <c r="G212" s="56">
        <v>1101315</v>
      </c>
      <c r="H212" s="61">
        <v>29298954</v>
      </c>
      <c r="I212" s="84" t="str">
        <f>VLOOKUP($F212,'[3]Sistema Escolar'!$C$3:$E$5000,3,0)</f>
        <v>COLEGIO ESTADUAL DE TEMPO INTEGRAL DE GANDU</v>
      </c>
      <c r="J212" s="193" t="s">
        <v>1978</v>
      </c>
      <c r="K212" s="56">
        <v>0</v>
      </c>
      <c r="L212" s="56">
        <v>0</v>
      </c>
      <c r="M212" s="56">
        <v>0</v>
      </c>
      <c r="N212" s="56">
        <v>0</v>
      </c>
      <c r="O212" s="56">
        <v>398</v>
      </c>
      <c r="P212" s="56">
        <v>0</v>
      </c>
      <c r="Q212" s="56">
        <v>155</v>
      </c>
      <c r="R212" s="56">
        <v>510</v>
      </c>
      <c r="S212" s="56">
        <v>304</v>
      </c>
      <c r="T212" s="56">
        <v>268</v>
      </c>
      <c r="U212" s="56">
        <v>0</v>
      </c>
      <c r="V212" s="56">
        <v>0</v>
      </c>
      <c r="W212" s="56">
        <v>0</v>
      </c>
      <c r="X212" s="56">
        <v>50</v>
      </c>
      <c r="Y212" s="56">
        <f t="shared" si="48"/>
        <v>0</v>
      </c>
      <c r="Z212" s="56">
        <f t="shared" si="48"/>
        <v>0</v>
      </c>
      <c r="AA212" s="68">
        <f t="shared" si="49"/>
        <v>857</v>
      </c>
      <c r="AB212" s="68">
        <f t="shared" si="49"/>
        <v>778</v>
      </c>
      <c r="AC212" s="68">
        <f t="shared" si="43"/>
        <v>857</v>
      </c>
      <c r="AD212" s="68">
        <f t="shared" si="44"/>
        <v>828</v>
      </c>
      <c r="AE212" s="68">
        <f>VLOOKUP(F212,[1]quantitativo_estudantes_turmas_!$D$6:$H$1043,5,0)</f>
        <v>24</v>
      </c>
      <c r="AF212" s="318">
        <f t="shared" si="40"/>
        <v>0.93961352657004826</v>
      </c>
      <c r="AG212" s="248">
        <f t="shared" si="41"/>
        <v>41032.61</v>
      </c>
      <c r="AH212" s="194">
        <f t="shared" si="45"/>
        <v>41032.61</v>
      </c>
      <c r="AI212" s="70">
        <v>0</v>
      </c>
      <c r="AJ212" s="70">
        <f t="shared" si="42"/>
        <v>82065.22</v>
      </c>
      <c r="AK212" s="195">
        <v>16000</v>
      </c>
      <c r="AL212" s="337">
        <f t="shared" si="50"/>
        <v>20516.305</v>
      </c>
      <c r="AM212" s="56" t="str">
        <f>VLOOKUP(F212,'Plan atualizada aptas e desativ'!$C$4:$I$1457,7,0)</f>
        <v>APTA</v>
      </c>
      <c r="AN212" s="196">
        <f t="shared" si="51"/>
        <v>4516.3050000000003</v>
      </c>
      <c r="AO212" s="56" t="s">
        <v>777</v>
      </c>
      <c r="AP212" s="56" t="s">
        <v>779</v>
      </c>
      <c r="AQ212" s="56"/>
      <c r="AR212" s="56" t="s">
        <v>1918</v>
      </c>
      <c r="AS212" s="56" t="s">
        <v>449</v>
      </c>
      <c r="AT212" s="56"/>
      <c r="AU212" s="56"/>
      <c r="AV212" s="56"/>
      <c r="AW212" s="56"/>
      <c r="AX212" s="56"/>
      <c r="AY212" s="56" t="s">
        <v>449</v>
      </c>
      <c r="AZ212" s="56"/>
      <c r="BA212" s="56"/>
      <c r="BB212" s="323">
        <f>VLOOKUP($F212,'[2]1ª Parcela FAED Manutencao 2026'!$E$7:$K$1036,5,0)</f>
        <v>857</v>
      </c>
      <c r="BC212" s="324">
        <f>VLOOKUP($F212,'[2]1ª Parcela FAED Manutencao 2026'!$E$7:$K$1036,7,0)</f>
        <v>20516.305</v>
      </c>
      <c r="BD212" s="335">
        <f t="shared" si="46"/>
        <v>-29</v>
      </c>
      <c r="BE212" s="330">
        <f t="shared" si="47"/>
        <v>0</v>
      </c>
    </row>
    <row r="213" spans="1:57" s="87" customFormat="1" ht="28.5" customHeight="1">
      <c r="A213" s="68">
        <v>207</v>
      </c>
      <c r="B213" s="56" t="s">
        <v>1888</v>
      </c>
      <c r="C213" s="56">
        <v>5800</v>
      </c>
      <c r="D213" s="57">
        <v>6</v>
      </c>
      <c r="E213" s="163" t="s">
        <v>117</v>
      </c>
      <c r="F213" s="56">
        <v>1179138</v>
      </c>
      <c r="G213" s="56">
        <v>1105571</v>
      </c>
      <c r="H213" s="61">
        <v>29448816</v>
      </c>
      <c r="I213" s="84" t="str">
        <f>VLOOKUP($F213,'[3]Sistema Escolar'!$C$3:$E$5000,3,0)</f>
        <v>COLEGIO ESTADUAL ANDRELINA EUFRAZIA DE JESUS REIS</v>
      </c>
      <c r="J213" s="193" t="s">
        <v>1912</v>
      </c>
      <c r="K213" s="56">
        <v>0</v>
      </c>
      <c r="L213" s="56">
        <v>0</v>
      </c>
      <c r="M213" s="56">
        <v>0</v>
      </c>
      <c r="N213" s="56">
        <v>0</v>
      </c>
      <c r="O213" s="56">
        <v>312</v>
      </c>
      <c r="P213" s="56">
        <v>309</v>
      </c>
      <c r="Q213" s="56">
        <v>0</v>
      </c>
      <c r="R213" s="56">
        <v>0</v>
      </c>
      <c r="S213" s="56">
        <v>120</v>
      </c>
      <c r="T213" s="56">
        <v>82</v>
      </c>
      <c r="U213" s="56">
        <v>0</v>
      </c>
      <c r="V213" s="56">
        <v>0</v>
      </c>
      <c r="W213" s="56">
        <v>0</v>
      </c>
      <c r="X213" s="56">
        <v>14</v>
      </c>
      <c r="Y213" s="56">
        <f t="shared" si="48"/>
        <v>0</v>
      </c>
      <c r="Z213" s="56">
        <f t="shared" si="48"/>
        <v>0</v>
      </c>
      <c r="AA213" s="68">
        <f t="shared" si="49"/>
        <v>432</v>
      </c>
      <c r="AB213" s="68">
        <f t="shared" si="49"/>
        <v>391</v>
      </c>
      <c r="AC213" s="68">
        <f t="shared" si="43"/>
        <v>432</v>
      </c>
      <c r="AD213" s="68">
        <f t="shared" si="44"/>
        <v>405</v>
      </c>
      <c r="AE213" s="68">
        <f>VLOOKUP(F213,[1]quantitativo_estudantes_turmas_!$D$6:$H$1043,5,0)</f>
        <v>16</v>
      </c>
      <c r="AF213" s="318">
        <f t="shared" si="40"/>
        <v>0.96543209876543212</v>
      </c>
      <c r="AG213" s="248">
        <f t="shared" si="41"/>
        <v>25645.38</v>
      </c>
      <c r="AH213" s="194">
        <f t="shared" si="45"/>
        <v>25645.38</v>
      </c>
      <c r="AI213" s="70">
        <v>0</v>
      </c>
      <c r="AJ213" s="70">
        <f t="shared" si="42"/>
        <v>51290.76</v>
      </c>
      <c r="AK213" s="195">
        <v>10000</v>
      </c>
      <c r="AL213" s="337">
        <f t="shared" si="50"/>
        <v>12822.69</v>
      </c>
      <c r="AM213" s="56" t="str">
        <f>VLOOKUP(F213,'Plan atualizada aptas e desativ'!$C$4:$I$1457,7,0)</f>
        <v>APTA</v>
      </c>
      <c r="AN213" s="196">
        <f t="shared" si="51"/>
        <v>2822.6900000000005</v>
      </c>
      <c r="AO213" s="56" t="s">
        <v>780</v>
      </c>
      <c r="AP213" s="56" t="s">
        <v>1832</v>
      </c>
      <c r="AQ213" s="56"/>
      <c r="AR213" s="56" t="s">
        <v>449</v>
      </c>
      <c r="AS213" s="56" t="s">
        <v>449</v>
      </c>
      <c r="AT213" s="56"/>
      <c r="AU213" s="56"/>
      <c r="AV213" s="56"/>
      <c r="AW213" s="56"/>
      <c r="AX213" s="56"/>
      <c r="AY213" s="56" t="s">
        <v>449</v>
      </c>
      <c r="AZ213" s="56"/>
      <c r="BA213" s="56"/>
      <c r="BB213" s="323">
        <f>VLOOKUP($F213,'[2]1ª Parcela FAED Manutencao 2026'!$E$7:$K$1036,5,0)</f>
        <v>432</v>
      </c>
      <c r="BC213" s="324">
        <f>VLOOKUP($F213,'[2]1ª Parcela FAED Manutencao 2026'!$E$7:$K$1036,7,0)</f>
        <v>12822.69</v>
      </c>
      <c r="BD213" s="335">
        <f t="shared" si="46"/>
        <v>-27</v>
      </c>
      <c r="BE213" s="330">
        <f t="shared" si="47"/>
        <v>0</v>
      </c>
    </row>
    <row r="214" spans="1:57" s="178" customFormat="1" ht="28.5" customHeight="1">
      <c r="A214" s="68">
        <v>208</v>
      </c>
      <c r="B214" s="56" t="s">
        <v>1888</v>
      </c>
      <c r="C214" s="56">
        <v>5800</v>
      </c>
      <c r="D214" s="57">
        <v>6</v>
      </c>
      <c r="E214" s="163" t="s">
        <v>117</v>
      </c>
      <c r="F214" s="56">
        <v>1178010</v>
      </c>
      <c r="G214" s="56">
        <v>1101327</v>
      </c>
      <c r="H214" s="61">
        <v>29423503</v>
      </c>
      <c r="I214" s="84" t="str">
        <f>VLOOKUP($F214,'[3]Sistema Escolar'!$C$3:$E$5000,3,0)</f>
        <v>COLEGIO ESTADUAL PAULO CESAR DA NOVA ALMEIDA</v>
      </c>
      <c r="J214" s="193" t="s">
        <v>1978</v>
      </c>
      <c r="K214" s="56">
        <v>0</v>
      </c>
      <c r="L214" s="56">
        <v>0</v>
      </c>
      <c r="M214" s="56">
        <v>0</v>
      </c>
      <c r="N214" s="56">
        <v>0</v>
      </c>
      <c r="O214" s="56">
        <v>121</v>
      </c>
      <c r="P214" s="56">
        <v>0</v>
      </c>
      <c r="Q214" s="56">
        <v>311</v>
      </c>
      <c r="R214" s="56">
        <v>352</v>
      </c>
      <c r="S214" s="56">
        <v>129</v>
      </c>
      <c r="T214" s="56">
        <v>110</v>
      </c>
      <c r="U214" s="56">
        <v>0</v>
      </c>
      <c r="V214" s="56">
        <v>0</v>
      </c>
      <c r="W214" s="56">
        <v>0</v>
      </c>
      <c r="X214" s="56">
        <v>24</v>
      </c>
      <c r="Y214" s="56">
        <f t="shared" si="48"/>
        <v>0</v>
      </c>
      <c r="Z214" s="56">
        <f t="shared" si="48"/>
        <v>0</v>
      </c>
      <c r="AA214" s="68">
        <f t="shared" si="49"/>
        <v>561</v>
      </c>
      <c r="AB214" s="68">
        <f t="shared" si="49"/>
        <v>462</v>
      </c>
      <c r="AC214" s="68">
        <f t="shared" si="43"/>
        <v>561</v>
      </c>
      <c r="AD214" s="68">
        <f t="shared" si="44"/>
        <v>486</v>
      </c>
      <c r="AE214" s="68">
        <f>VLOOKUP(F214,[1]quantitativo_estudantes_turmas_!$D$6:$H$1043,5,0)</f>
        <v>16</v>
      </c>
      <c r="AF214" s="318">
        <f t="shared" si="40"/>
        <v>0.95061728395061729</v>
      </c>
      <c r="AG214" s="248">
        <f t="shared" si="41"/>
        <v>25645.38</v>
      </c>
      <c r="AH214" s="194">
        <f t="shared" si="45"/>
        <v>25645.38</v>
      </c>
      <c r="AI214" s="70">
        <v>0</v>
      </c>
      <c r="AJ214" s="70">
        <f t="shared" si="42"/>
        <v>51290.76</v>
      </c>
      <c r="AK214" s="195">
        <v>12000</v>
      </c>
      <c r="AL214" s="337">
        <f t="shared" si="50"/>
        <v>12822.69</v>
      </c>
      <c r="AM214" s="56" t="str">
        <f>VLOOKUP(F214,'Plan atualizada aptas e desativ'!$C$4:$I$1457,7,0)</f>
        <v>APTA</v>
      </c>
      <c r="AN214" s="196">
        <f t="shared" si="51"/>
        <v>822.69000000000051</v>
      </c>
      <c r="AO214" s="56" t="s">
        <v>780</v>
      </c>
      <c r="AP214" s="56" t="s">
        <v>781</v>
      </c>
      <c r="AQ214" s="56"/>
      <c r="AR214" s="56" t="s">
        <v>1918</v>
      </c>
      <c r="AS214" s="56" t="s">
        <v>449</v>
      </c>
      <c r="AT214" s="56"/>
      <c r="AU214" s="56"/>
      <c r="AV214" s="56"/>
      <c r="AW214" s="56"/>
      <c r="AX214" s="56"/>
      <c r="AY214" s="56" t="s">
        <v>449</v>
      </c>
      <c r="AZ214" s="56"/>
      <c r="BA214" s="56"/>
      <c r="BB214" s="323">
        <f>VLOOKUP($F214,'[2]1ª Parcela FAED Manutencao 2026'!$E$7:$K$1036,5,0)</f>
        <v>561</v>
      </c>
      <c r="BC214" s="324">
        <f>VLOOKUP($F214,'[2]1ª Parcela FAED Manutencao 2026'!$E$7:$K$1036,7,0)</f>
        <v>15387.23</v>
      </c>
      <c r="BD214" s="335">
        <f t="shared" si="46"/>
        <v>-75</v>
      </c>
      <c r="BE214" s="328">
        <f t="shared" si="47"/>
        <v>-2564.5399999999991</v>
      </c>
    </row>
    <row r="215" spans="1:57" s="87" customFormat="1" ht="28.5" customHeight="1">
      <c r="A215" s="68">
        <v>209</v>
      </c>
      <c r="B215" s="56" t="s">
        <v>1888</v>
      </c>
      <c r="C215" s="56">
        <v>5800</v>
      </c>
      <c r="D215" s="57">
        <v>6</v>
      </c>
      <c r="E215" s="163" t="s">
        <v>118</v>
      </c>
      <c r="F215" s="56">
        <v>1178082</v>
      </c>
      <c r="G215" s="56">
        <v>1104570</v>
      </c>
      <c r="H215" s="61">
        <v>29429269</v>
      </c>
      <c r="I215" s="84" t="str">
        <f>VLOOKUP($F215,'[3]Sistema Escolar'!$C$3:$E$5000,3,0)</f>
        <v>COLEGIO ESTADUAL PROFESSOR NEILTON LIMA MOREIRA</v>
      </c>
      <c r="J215" s="193" t="s">
        <v>1978</v>
      </c>
      <c r="K215" s="56">
        <v>0</v>
      </c>
      <c r="L215" s="56">
        <v>0</v>
      </c>
      <c r="M215" s="56">
        <v>0</v>
      </c>
      <c r="N215" s="56">
        <v>0</v>
      </c>
      <c r="O215" s="56">
        <v>148</v>
      </c>
      <c r="P215" s="56">
        <v>0</v>
      </c>
      <c r="Q215" s="56">
        <v>166</v>
      </c>
      <c r="R215" s="56">
        <v>215</v>
      </c>
      <c r="S215" s="56">
        <v>67</v>
      </c>
      <c r="T215" s="56">
        <v>39</v>
      </c>
      <c r="U215" s="56">
        <v>0</v>
      </c>
      <c r="V215" s="56">
        <v>0</v>
      </c>
      <c r="W215" s="56">
        <v>0</v>
      </c>
      <c r="X215" s="56">
        <v>0</v>
      </c>
      <c r="Y215" s="56">
        <f t="shared" si="48"/>
        <v>0</v>
      </c>
      <c r="Z215" s="56">
        <f t="shared" si="48"/>
        <v>0</v>
      </c>
      <c r="AA215" s="68">
        <f t="shared" si="49"/>
        <v>381</v>
      </c>
      <c r="AB215" s="68">
        <f t="shared" si="49"/>
        <v>254</v>
      </c>
      <c r="AC215" s="68">
        <f t="shared" si="43"/>
        <v>381</v>
      </c>
      <c r="AD215" s="68">
        <f t="shared" si="44"/>
        <v>254</v>
      </c>
      <c r="AE215" s="68">
        <f>VLOOKUP(F215,[1]quantitativo_estudantes_turmas_!$D$6:$H$1043,5,0)</f>
        <v>9</v>
      </c>
      <c r="AF215" s="318">
        <f t="shared" si="40"/>
        <v>1</v>
      </c>
      <c r="AG215" s="248">
        <f t="shared" si="41"/>
        <v>25645.38</v>
      </c>
      <c r="AH215" s="194">
        <f t="shared" si="45"/>
        <v>25645.38</v>
      </c>
      <c r="AI215" s="70">
        <v>0</v>
      </c>
      <c r="AJ215" s="70">
        <f t="shared" si="42"/>
        <v>51290.76</v>
      </c>
      <c r="AK215" s="195">
        <v>10000</v>
      </c>
      <c r="AL215" s="337">
        <f t="shared" si="50"/>
        <v>12822.69</v>
      </c>
      <c r="AM215" s="56" t="str">
        <f>VLOOKUP(F215,'Plan atualizada aptas e desativ'!$C$4:$I$1457,7,0)</f>
        <v>APTA</v>
      </c>
      <c r="AN215" s="196">
        <f t="shared" si="51"/>
        <v>2822.6900000000005</v>
      </c>
      <c r="AO215" s="56" t="s">
        <v>782</v>
      </c>
      <c r="AP215" s="56" t="s">
        <v>783</v>
      </c>
      <c r="AQ215" s="56"/>
      <c r="AR215" s="56" t="s">
        <v>1918</v>
      </c>
      <c r="AS215" s="56" t="s">
        <v>449</v>
      </c>
      <c r="AT215" s="56"/>
      <c r="AU215" s="56"/>
      <c r="AV215" s="56"/>
      <c r="AW215" s="56"/>
      <c r="AX215" s="56"/>
      <c r="AY215" s="56" t="s">
        <v>449</v>
      </c>
      <c r="AZ215" s="56"/>
      <c r="BA215" s="56"/>
      <c r="BB215" s="323">
        <f>VLOOKUP($F215,'[2]1ª Parcela FAED Manutencao 2026'!$E$7:$K$1036,5,0)</f>
        <v>381</v>
      </c>
      <c r="BC215" s="324">
        <f>VLOOKUP($F215,'[2]1ª Parcela FAED Manutencao 2026'!$E$7:$K$1036,7,0)</f>
        <v>12822.69</v>
      </c>
      <c r="BD215" s="335">
        <f t="shared" si="46"/>
        <v>-127</v>
      </c>
      <c r="BE215" s="330">
        <f t="shared" si="47"/>
        <v>0</v>
      </c>
    </row>
    <row r="216" spans="1:57" s="178" customFormat="1" ht="28.5" customHeight="1">
      <c r="A216" s="68">
        <v>210</v>
      </c>
      <c r="B216" s="56" t="s">
        <v>1888</v>
      </c>
      <c r="C216" s="56">
        <v>5800</v>
      </c>
      <c r="D216" s="57">
        <v>6</v>
      </c>
      <c r="E216" s="163" t="s">
        <v>119</v>
      </c>
      <c r="F216" s="56">
        <v>1110251</v>
      </c>
      <c r="G216" s="56">
        <v>1101333</v>
      </c>
      <c r="H216" s="61">
        <v>29287235</v>
      </c>
      <c r="I216" s="84" t="str">
        <f>VLOOKUP($F216,'[3]Sistema Escolar'!$C$3:$E$5000,3,0)</f>
        <v>COLEGIO ESTADUAL IDELZITO ELOY DE ABREU</v>
      </c>
      <c r="J216" s="193" t="s">
        <v>1978</v>
      </c>
      <c r="K216" s="56">
        <v>0</v>
      </c>
      <c r="L216" s="56">
        <v>0</v>
      </c>
      <c r="M216" s="56">
        <v>0</v>
      </c>
      <c r="N216" s="56">
        <v>0</v>
      </c>
      <c r="O216" s="56">
        <v>702</v>
      </c>
      <c r="P216" s="56">
        <v>480</v>
      </c>
      <c r="Q216" s="56">
        <v>0</v>
      </c>
      <c r="R216" s="56">
        <v>143</v>
      </c>
      <c r="S216" s="56">
        <v>139</v>
      </c>
      <c r="T216" s="56">
        <v>116</v>
      </c>
      <c r="U216" s="56">
        <v>0</v>
      </c>
      <c r="V216" s="56">
        <v>0</v>
      </c>
      <c r="W216" s="56">
        <v>0</v>
      </c>
      <c r="X216" s="56">
        <v>0</v>
      </c>
      <c r="Y216" s="56">
        <f t="shared" si="48"/>
        <v>0</v>
      </c>
      <c r="Z216" s="56">
        <f t="shared" si="48"/>
        <v>0</v>
      </c>
      <c r="AA216" s="68">
        <f t="shared" si="49"/>
        <v>841</v>
      </c>
      <c r="AB216" s="68">
        <f t="shared" si="49"/>
        <v>739</v>
      </c>
      <c r="AC216" s="68">
        <f t="shared" si="43"/>
        <v>841</v>
      </c>
      <c r="AD216" s="68">
        <f t="shared" si="44"/>
        <v>739</v>
      </c>
      <c r="AE216" s="68">
        <f>VLOOKUP(F216,[1]quantitativo_estudantes_turmas_!$D$6:$H$1043,5,0)</f>
        <v>24</v>
      </c>
      <c r="AF216" s="318">
        <f t="shared" si="40"/>
        <v>1</v>
      </c>
      <c r="AG216" s="248">
        <f t="shared" si="41"/>
        <v>30774.46</v>
      </c>
      <c r="AH216" s="194">
        <f t="shared" si="45"/>
        <v>30774.46</v>
      </c>
      <c r="AI216" s="70">
        <v>0</v>
      </c>
      <c r="AJ216" s="70">
        <f t="shared" si="42"/>
        <v>61548.92</v>
      </c>
      <c r="AK216" s="195">
        <v>16000</v>
      </c>
      <c r="AL216" s="337">
        <f t="shared" si="50"/>
        <v>15387.23</v>
      </c>
      <c r="AM216" s="56" t="str">
        <f>VLOOKUP(F216,'Plan atualizada aptas e desativ'!$C$4:$I$1457,7,0)</f>
        <v>APTA</v>
      </c>
      <c r="AN216" s="196">
        <f t="shared" si="51"/>
        <v>-612.77000000000044</v>
      </c>
      <c r="AO216" s="56" t="s">
        <v>782</v>
      </c>
      <c r="AP216" s="56" t="s">
        <v>784</v>
      </c>
      <c r="AQ216" s="56"/>
      <c r="AR216" s="56" t="s">
        <v>1918</v>
      </c>
      <c r="AS216" s="56" t="s">
        <v>449</v>
      </c>
      <c r="AT216" s="56"/>
      <c r="AU216" s="56"/>
      <c r="AV216" s="56"/>
      <c r="AW216" s="56"/>
      <c r="AX216" s="56"/>
      <c r="AY216" s="56" t="s">
        <v>449</v>
      </c>
      <c r="AZ216" s="56"/>
      <c r="BA216" s="56"/>
      <c r="BB216" s="323">
        <f>VLOOKUP($F216,'[2]1ª Parcela FAED Manutencao 2026'!$E$7:$K$1036,5,0)</f>
        <v>841</v>
      </c>
      <c r="BC216" s="324">
        <f>VLOOKUP($F216,'[2]1ª Parcela FAED Manutencao 2026'!$E$7:$K$1036,7,0)</f>
        <v>20516.305</v>
      </c>
      <c r="BD216" s="335">
        <f t="shared" si="46"/>
        <v>-102</v>
      </c>
      <c r="BE216" s="328">
        <f t="shared" si="47"/>
        <v>-5129.0750000000007</v>
      </c>
    </row>
    <row r="217" spans="1:57" s="87" customFormat="1" ht="28.5" customHeight="1">
      <c r="A217" s="68">
        <v>211</v>
      </c>
      <c r="B217" s="56" t="s">
        <v>1888</v>
      </c>
      <c r="C217" s="56">
        <v>5800</v>
      </c>
      <c r="D217" s="57">
        <v>6</v>
      </c>
      <c r="E217" s="163" t="s">
        <v>120</v>
      </c>
      <c r="F217" s="56">
        <v>1109229</v>
      </c>
      <c r="G217" s="56">
        <v>1101391</v>
      </c>
      <c r="H217" s="61">
        <v>29166829</v>
      </c>
      <c r="I217" s="84" t="str">
        <f>VLOOKUP($F217,'[3]Sistema Escolar'!$C$3:$E$5000,3,0)</f>
        <v>COLEGIO ESTADUAL DE TEMPO INTEGRAL DOUTOR ARISTIDES MALTEZ</v>
      </c>
      <c r="J217" s="193" t="s">
        <v>1978</v>
      </c>
      <c r="K217" s="56">
        <v>0</v>
      </c>
      <c r="L217" s="56">
        <v>0</v>
      </c>
      <c r="M217" s="56">
        <v>0</v>
      </c>
      <c r="N217" s="56">
        <v>0</v>
      </c>
      <c r="O217" s="56">
        <v>240</v>
      </c>
      <c r="P217" s="56">
        <v>205</v>
      </c>
      <c r="Q217" s="56">
        <v>38</v>
      </c>
      <c r="R217" s="56">
        <v>84</v>
      </c>
      <c r="S217" s="56">
        <v>163</v>
      </c>
      <c r="T217" s="56">
        <v>91</v>
      </c>
      <c r="U217" s="56">
        <v>0</v>
      </c>
      <c r="V217" s="56">
        <v>0</v>
      </c>
      <c r="W217" s="56">
        <v>0</v>
      </c>
      <c r="X217" s="56">
        <v>0</v>
      </c>
      <c r="Y217" s="56">
        <f t="shared" si="48"/>
        <v>0</v>
      </c>
      <c r="Z217" s="56">
        <f t="shared" si="48"/>
        <v>0</v>
      </c>
      <c r="AA217" s="68">
        <f t="shared" si="49"/>
        <v>441</v>
      </c>
      <c r="AB217" s="68">
        <f t="shared" si="49"/>
        <v>380</v>
      </c>
      <c r="AC217" s="68">
        <f t="shared" si="43"/>
        <v>441</v>
      </c>
      <c r="AD217" s="68">
        <f t="shared" si="44"/>
        <v>380</v>
      </c>
      <c r="AE217" s="68">
        <f>VLOOKUP(F217,[1]quantitativo_estudantes_turmas_!$D$6:$H$1043,5,0)</f>
        <v>16</v>
      </c>
      <c r="AF217" s="318">
        <f t="shared" si="40"/>
        <v>1</v>
      </c>
      <c r="AG217" s="248">
        <f t="shared" si="41"/>
        <v>25645.38</v>
      </c>
      <c r="AH217" s="194">
        <f t="shared" si="45"/>
        <v>25645.38</v>
      </c>
      <c r="AI217" s="70">
        <v>0</v>
      </c>
      <c r="AJ217" s="70">
        <f t="shared" si="42"/>
        <v>51290.76</v>
      </c>
      <c r="AK217" s="195">
        <v>10000</v>
      </c>
      <c r="AL217" s="337">
        <f t="shared" si="50"/>
        <v>12822.69</v>
      </c>
      <c r="AM217" s="56" t="str">
        <f>VLOOKUP(F217,'Plan atualizada aptas e desativ'!$C$4:$I$1457,7,0)</f>
        <v>APTA</v>
      </c>
      <c r="AN217" s="196">
        <f t="shared" si="51"/>
        <v>2822.6900000000005</v>
      </c>
      <c r="AO217" s="56" t="s">
        <v>785</v>
      </c>
      <c r="AP217" s="56" t="s">
        <v>786</v>
      </c>
      <c r="AQ217" s="56"/>
      <c r="AR217" s="56" t="s">
        <v>1918</v>
      </c>
      <c r="AS217" s="56" t="s">
        <v>449</v>
      </c>
      <c r="AT217" s="56"/>
      <c r="AU217" s="56"/>
      <c r="AV217" s="56"/>
      <c r="AW217" s="56"/>
      <c r="AX217" s="56"/>
      <c r="AY217" s="56" t="s">
        <v>449</v>
      </c>
      <c r="AZ217" s="56"/>
      <c r="BA217" s="56"/>
      <c r="BB217" s="323">
        <f>VLOOKUP($F217,'[2]1ª Parcela FAED Manutencao 2026'!$E$7:$K$1036,5,0)</f>
        <v>441</v>
      </c>
      <c r="BC217" s="324">
        <f>VLOOKUP($F217,'[2]1ª Parcela FAED Manutencao 2026'!$E$7:$K$1036,7,0)</f>
        <v>12822.69</v>
      </c>
      <c r="BD217" s="335">
        <f t="shared" si="46"/>
        <v>-61</v>
      </c>
      <c r="BE217" s="330">
        <f t="shared" si="47"/>
        <v>0</v>
      </c>
    </row>
    <row r="218" spans="1:57" s="87" customFormat="1" ht="28.5" customHeight="1">
      <c r="A218" s="68">
        <v>212</v>
      </c>
      <c r="B218" s="56" t="s">
        <v>1888</v>
      </c>
      <c r="C218" s="56">
        <v>5800</v>
      </c>
      <c r="D218" s="57">
        <v>6</v>
      </c>
      <c r="E218" s="163" t="s">
        <v>121</v>
      </c>
      <c r="F218" s="56">
        <v>1110499</v>
      </c>
      <c r="G218" s="56">
        <v>1101342</v>
      </c>
      <c r="H218" s="61">
        <v>29288339</v>
      </c>
      <c r="I218" s="84" t="str">
        <f>VLOOKUP($F218,'[3]Sistema Escolar'!$C$3:$E$5000,3,0)</f>
        <v>COLEGIO ESTADUAL DE TEMPO INTEGRAL ADELAIDE SOUZA</v>
      </c>
      <c r="J218" s="193" t="s">
        <v>1978</v>
      </c>
      <c r="K218" s="56">
        <v>0</v>
      </c>
      <c r="L218" s="56">
        <v>0</v>
      </c>
      <c r="M218" s="56">
        <v>0</v>
      </c>
      <c r="N218" s="56">
        <v>0</v>
      </c>
      <c r="O218" s="56">
        <v>119</v>
      </c>
      <c r="P218" s="56">
        <v>113</v>
      </c>
      <c r="Q218" s="56">
        <v>177</v>
      </c>
      <c r="R218" s="56">
        <v>168</v>
      </c>
      <c r="S218" s="56">
        <v>167</v>
      </c>
      <c r="T218" s="56">
        <v>131</v>
      </c>
      <c r="U218" s="56">
        <v>0</v>
      </c>
      <c r="V218" s="56">
        <v>0</v>
      </c>
      <c r="W218" s="56">
        <v>0</v>
      </c>
      <c r="X218" s="56">
        <v>0</v>
      </c>
      <c r="Y218" s="56">
        <f t="shared" si="48"/>
        <v>0</v>
      </c>
      <c r="Z218" s="56">
        <f t="shared" si="48"/>
        <v>0</v>
      </c>
      <c r="AA218" s="68">
        <f t="shared" si="49"/>
        <v>463</v>
      </c>
      <c r="AB218" s="68">
        <f t="shared" si="49"/>
        <v>412</v>
      </c>
      <c r="AC218" s="68">
        <f t="shared" si="43"/>
        <v>463</v>
      </c>
      <c r="AD218" s="68">
        <f t="shared" si="44"/>
        <v>412</v>
      </c>
      <c r="AE218" s="68">
        <f>VLOOKUP(F218,[1]quantitativo_estudantes_turmas_!$D$6:$H$1043,5,0)</f>
        <v>13</v>
      </c>
      <c r="AF218" s="318">
        <f t="shared" si="40"/>
        <v>1</v>
      </c>
      <c r="AG218" s="248">
        <f t="shared" si="41"/>
        <v>25645.38</v>
      </c>
      <c r="AH218" s="194">
        <f t="shared" si="45"/>
        <v>25645.38</v>
      </c>
      <c r="AI218" s="70">
        <v>0</v>
      </c>
      <c r="AJ218" s="70">
        <f t="shared" si="42"/>
        <v>51290.76</v>
      </c>
      <c r="AK218" s="195">
        <v>10000</v>
      </c>
      <c r="AL218" s="337">
        <f t="shared" si="50"/>
        <v>12822.69</v>
      </c>
      <c r="AM218" s="56" t="str">
        <f>VLOOKUP(F218,'Plan atualizada aptas e desativ'!$C$4:$I$1457,7,0)</f>
        <v>APTA</v>
      </c>
      <c r="AN218" s="196">
        <f t="shared" si="51"/>
        <v>2822.6900000000005</v>
      </c>
      <c r="AO218" s="56" t="s">
        <v>773</v>
      </c>
      <c r="AP218" s="56" t="s">
        <v>787</v>
      </c>
      <c r="AQ218" s="56"/>
      <c r="AR218" s="56" t="s">
        <v>1918</v>
      </c>
      <c r="AS218" s="56" t="s">
        <v>449</v>
      </c>
      <c r="AT218" s="56"/>
      <c r="AU218" s="56"/>
      <c r="AV218" s="56"/>
      <c r="AW218" s="56"/>
      <c r="AX218" s="56"/>
      <c r="AY218" s="56" t="s">
        <v>449</v>
      </c>
      <c r="AZ218" s="56"/>
      <c r="BA218" s="56"/>
      <c r="BB218" s="323">
        <f>VLOOKUP($F218,'[2]1ª Parcela FAED Manutencao 2026'!$E$7:$K$1036,5,0)</f>
        <v>463</v>
      </c>
      <c r="BC218" s="324">
        <f>VLOOKUP($F218,'[2]1ª Parcela FAED Manutencao 2026'!$E$7:$K$1036,7,0)</f>
        <v>12822.69</v>
      </c>
      <c r="BD218" s="335">
        <f t="shared" si="46"/>
        <v>-51</v>
      </c>
      <c r="BE218" s="330">
        <f t="shared" si="47"/>
        <v>0</v>
      </c>
    </row>
    <row r="219" spans="1:57" s="87" customFormat="1" ht="28.5" customHeight="1">
      <c r="A219" s="68">
        <v>213</v>
      </c>
      <c r="B219" s="56" t="s">
        <v>1888</v>
      </c>
      <c r="C219" s="56">
        <v>5800</v>
      </c>
      <c r="D219" s="57">
        <v>6</v>
      </c>
      <c r="E219" s="163" t="s">
        <v>122</v>
      </c>
      <c r="F219" s="56">
        <v>1158270</v>
      </c>
      <c r="G219" s="56">
        <v>1101348</v>
      </c>
      <c r="H219" s="61">
        <v>29289270</v>
      </c>
      <c r="I219" s="84" t="str">
        <f>VLOOKUP($F219,'[3]Sistema Escolar'!$C$3:$E$5000,3,0)</f>
        <v>COLEGIO ESTADUAL LUIS NAVARRO DE BRITO</v>
      </c>
      <c r="J219" s="193" t="s">
        <v>1978</v>
      </c>
      <c r="K219" s="56">
        <v>0</v>
      </c>
      <c r="L219" s="56">
        <v>0</v>
      </c>
      <c r="M219" s="56">
        <v>0</v>
      </c>
      <c r="N219" s="56">
        <v>0</v>
      </c>
      <c r="O219" s="56">
        <v>223</v>
      </c>
      <c r="P219" s="56">
        <v>63</v>
      </c>
      <c r="Q219" s="56">
        <v>45</v>
      </c>
      <c r="R219" s="56">
        <v>174</v>
      </c>
      <c r="S219" s="56">
        <v>77</v>
      </c>
      <c r="T219" s="56">
        <v>47</v>
      </c>
      <c r="U219" s="56">
        <v>0</v>
      </c>
      <c r="V219" s="56">
        <v>0</v>
      </c>
      <c r="W219" s="56">
        <v>0</v>
      </c>
      <c r="X219" s="56">
        <v>0</v>
      </c>
      <c r="Y219" s="56">
        <f t="shared" si="48"/>
        <v>0</v>
      </c>
      <c r="Z219" s="56">
        <f t="shared" si="48"/>
        <v>0</v>
      </c>
      <c r="AA219" s="68">
        <f t="shared" si="49"/>
        <v>345</v>
      </c>
      <c r="AB219" s="68">
        <f t="shared" si="49"/>
        <v>284</v>
      </c>
      <c r="AC219" s="68">
        <f t="shared" si="43"/>
        <v>345</v>
      </c>
      <c r="AD219" s="68">
        <f t="shared" si="44"/>
        <v>284</v>
      </c>
      <c r="AE219" s="68">
        <f>VLOOKUP(F219,[1]quantitativo_estudantes_turmas_!$D$6:$H$1043,5,0)</f>
        <v>10</v>
      </c>
      <c r="AF219" s="318">
        <f t="shared" si="40"/>
        <v>1</v>
      </c>
      <c r="AG219" s="248">
        <f t="shared" si="41"/>
        <v>25645.38</v>
      </c>
      <c r="AH219" s="194">
        <f t="shared" si="45"/>
        <v>25645.38</v>
      </c>
      <c r="AI219" s="70">
        <v>0</v>
      </c>
      <c r="AJ219" s="70">
        <f t="shared" si="42"/>
        <v>51290.76</v>
      </c>
      <c r="AK219" s="195">
        <v>10000</v>
      </c>
      <c r="AL219" s="337">
        <f t="shared" si="50"/>
        <v>12822.69</v>
      </c>
      <c r="AM219" s="56" t="str">
        <f>VLOOKUP(F219,'Plan atualizada aptas e desativ'!$C$4:$I$1457,7,0)</f>
        <v>APTA</v>
      </c>
      <c r="AN219" s="196">
        <f t="shared" si="51"/>
        <v>2822.6900000000005</v>
      </c>
      <c r="AO219" s="56" t="s">
        <v>777</v>
      </c>
      <c r="AP219" s="56" t="s">
        <v>788</v>
      </c>
      <c r="AQ219" s="56"/>
      <c r="AR219" s="56" t="s">
        <v>1918</v>
      </c>
      <c r="AS219" s="56" t="s">
        <v>449</v>
      </c>
      <c r="AT219" s="56"/>
      <c r="AU219" s="56"/>
      <c r="AV219" s="56"/>
      <c r="AW219" s="56"/>
      <c r="AX219" s="56"/>
      <c r="AY219" s="56" t="s">
        <v>449</v>
      </c>
      <c r="AZ219" s="56"/>
      <c r="BA219" s="56"/>
      <c r="BB219" s="323">
        <f>VLOOKUP($F219,'[2]1ª Parcela FAED Manutencao 2026'!$E$7:$K$1036,5,0)</f>
        <v>345</v>
      </c>
      <c r="BC219" s="324">
        <f>VLOOKUP($F219,'[2]1ª Parcela FAED Manutencao 2026'!$E$7:$K$1036,7,0)</f>
        <v>12822.69</v>
      </c>
      <c r="BD219" s="335">
        <f t="shared" si="46"/>
        <v>-61</v>
      </c>
      <c r="BE219" s="330">
        <f t="shared" si="47"/>
        <v>0</v>
      </c>
    </row>
    <row r="220" spans="1:57" s="178" customFormat="1" ht="28.5" customHeight="1">
      <c r="A220" s="68">
        <v>214</v>
      </c>
      <c r="B220" s="56" t="s">
        <v>1888</v>
      </c>
      <c r="C220" s="56">
        <v>5800</v>
      </c>
      <c r="D220" s="57">
        <v>6</v>
      </c>
      <c r="E220" s="163" t="s">
        <v>123</v>
      </c>
      <c r="F220" s="56">
        <v>1178081</v>
      </c>
      <c r="G220" s="56">
        <v>1104559</v>
      </c>
      <c r="H220" s="61">
        <v>29431719</v>
      </c>
      <c r="I220" s="84" t="str">
        <f>VLOOKUP($F220,'[3]Sistema Escolar'!$C$3:$E$5000,3,0)</f>
        <v>COLEGIO ESTADUAL DE TEMPO INTEGRAL MARIA XAVIER DE ANDRADE REIS</v>
      </c>
      <c r="J220" s="193" t="s">
        <v>1978</v>
      </c>
      <c r="K220" s="56">
        <v>0</v>
      </c>
      <c r="L220" s="56">
        <v>0</v>
      </c>
      <c r="M220" s="56">
        <v>0</v>
      </c>
      <c r="N220" s="56">
        <v>0</v>
      </c>
      <c r="O220" s="56">
        <v>1104</v>
      </c>
      <c r="P220" s="56">
        <v>931</v>
      </c>
      <c r="Q220" s="56">
        <v>71</v>
      </c>
      <c r="R220" s="56">
        <v>87</v>
      </c>
      <c r="S220" s="56">
        <v>178</v>
      </c>
      <c r="T220" s="56">
        <v>133</v>
      </c>
      <c r="U220" s="56">
        <v>0</v>
      </c>
      <c r="V220" s="56">
        <v>0</v>
      </c>
      <c r="W220" s="56">
        <v>0</v>
      </c>
      <c r="X220" s="56">
        <v>0</v>
      </c>
      <c r="Y220" s="56">
        <f t="shared" si="48"/>
        <v>0</v>
      </c>
      <c r="Z220" s="56">
        <f t="shared" si="48"/>
        <v>0</v>
      </c>
      <c r="AA220" s="68">
        <f t="shared" si="49"/>
        <v>1353</v>
      </c>
      <c r="AB220" s="68">
        <f t="shared" si="49"/>
        <v>1151</v>
      </c>
      <c r="AC220" s="68">
        <f t="shared" si="43"/>
        <v>1353</v>
      </c>
      <c r="AD220" s="68">
        <f t="shared" si="44"/>
        <v>1151</v>
      </c>
      <c r="AE220" s="68">
        <f>VLOOKUP(F220,[1]quantitativo_estudantes_turmas_!$D$6:$H$1043,5,0)</f>
        <v>33</v>
      </c>
      <c r="AF220" s="318">
        <f t="shared" si="40"/>
        <v>1</v>
      </c>
      <c r="AG220" s="248">
        <f t="shared" si="41"/>
        <v>47919.3</v>
      </c>
      <c r="AH220" s="194">
        <f t="shared" si="45"/>
        <v>47919.3</v>
      </c>
      <c r="AI220" s="70">
        <v>0</v>
      </c>
      <c r="AJ220" s="70">
        <f t="shared" si="42"/>
        <v>95838.6</v>
      </c>
      <c r="AK220" s="195">
        <v>20000</v>
      </c>
      <c r="AL220" s="337">
        <f t="shared" si="50"/>
        <v>23959.65</v>
      </c>
      <c r="AM220" s="56" t="str">
        <f>VLOOKUP(F220,'Plan atualizada aptas e desativ'!$C$4:$I$1457,7,0)</f>
        <v>APTA</v>
      </c>
      <c r="AN220" s="196">
        <f t="shared" si="51"/>
        <v>3959.6500000000015</v>
      </c>
      <c r="AO220" s="56" t="s">
        <v>773</v>
      </c>
      <c r="AP220" s="56" t="s">
        <v>789</v>
      </c>
      <c r="AQ220" s="56"/>
      <c r="AR220" s="56" t="s">
        <v>1918</v>
      </c>
      <c r="AS220" s="56" t="s">
        <v>449</v>
      </c>
      <c r="AT220" s="56"/>
      <c r="AU220" s="56"/>
      <c r="AV220" s="56"/>
      <c r="AW220" s="56"/>
      <c r="AX220" s="56"/>
      <c r="AY220" s="56" t="s">
        <v>449</v>
      </c>
      <c r="AZ220" s="56"/>
      <c r="BA220" s="56"/>
      <c r="BB220" s="323">
        <f>VLOOKUP($F220,'[2]1ª Parcela FAED Manutencao 2026'!$E$7:$K$1036,5,0)</f>
        <v>1353</v>
      </c>
      <c r="BC220" s="324">
        <f>VLOOKUP($F220,'[2]1ª Parcela FAED Manutencao 2026'!$E$7:$K$1036,7,0)</f>
        <v>23959.65</v>
      </c>
      <c r="BD220" s="335">
        <f t="shared" si="46"/>
        <v>-202</v>
      </c>
      <c r="BE220" s="330">
        <f t="shared" si="47"/>
        <v>0</v>
      </c>
    </row>
    <row r="221" spans="1:57" s="178" customFormat="1" ht="28.5" customHeight="1">
      <c r="A221" s="68">
        <v>215</v>
      </c>
      <c r="B221" s="56" t="s">
        <v>1888</v>
      </c>
      <c r="C221" s="56">
        <v>5800</v>
      </c>
      <c r="D221" s="57">
        <v>6</v>
      </c>
      <c r="E221" s="163" t="s">
        <v>124</v>
      </c>
      <c r="F221" s="56">
        <v>1117396</v>
      </c>
      <c r="G221" s="56">
        <v>1101353</v>
      </c>
      <c r="H221" s="61">
        <v>29290678</v>
      </c>
      <c r="I221" s="84" t="str">
        <f>VLOOKUP($F221,'[3]Sistema Escolar'!$C$3:$E$5000,3,0)</f>
        <v>COLEGIO ESTADUAL DE TEMPO INTEGRAL ESTELA ALELUIA GUIMARAES</v>
      </c>
      <c r="J221" s="193" t="s">
        <v>1978</v>
      </c>
      <c r="K221" s="56">
        <v>0</v>
      </c>
      <c r="L221" s="56">
        <v>0</v>
      </c>
      <c r="M221" s="56">
        <v>0</v>
      </c>
      <c r="N221" s="56">
        <v>0</v>
      </c>
      <c r="O221" s="56">
        <v>112</v>
      </c>
      <c r="P221" s="56">
        <v>0</v>
      </c>
      <c r="Q221" s="56">
        <v>260</v>
      </c>
      <c r="R221" s="56">
        <v>323</v>
      </c>
      <c r="S221" s="56">
        <v>177</v>
      </c>
      <c r="T221" s="56">
        <v>113</v>
      </c>
      <c r="U221" s="56">
        <v>0</v>
      </c>
      <c r="V221" s="56">
        <v>0</v>
      </c>
      <c r="W221" s="56">
        <v>0</v>
      </c>
      <c r="X221" s="56">
        <v>0</v>
      </c>
      <c r="Y221" s="56">
        <f t="shared" si="48"/>
        <v>0</v>
      </c>
      <c r="Z221" s="56">
        <f t="shared" si="48"/>
        <v>0</v>
      </c>
      <c r="AA221" s="68">
        <f t="shared" si="49"/>
        <v>549</v>
      </c>
      <c r="AB221" s="68">
        <f t="shared" si="49"/>
        <v>436</v>
      </c>
      <c r="AC221" s="68">
        <f t="shared" si="43"/>
        <v>549</v>
      </c>
      <c r="AD221" s="68">
        <f t="shared" si="44"/>
        <v>436</v>
      </c>
      <c r="AE221" s="68">
        <f>VLOOKUP(F221,[1]quantitativo_estudantes_turmas_!$D$6:$H$1043,5,0)</f>
        <v>14</v>
      </c>
      <c r="AF221" s="318">
        <f t="shared" si="40"/>
        <v>1</v>
      </c>
      <c r="AG221" s="248">
        <f t="shared" si="41"/>
        <v>25645.38</v>
      </c>
      <c r="AH221" s="194">
        <f t="shared" si="45"/>
        <v>25645.38</v>
      </c>
      <c r="AI221" s="70">
        <v>0</v>
      </c>
      <c r="AJ221" s="70">
        <f t="shared" si="42"/>
        <v>51290.76</v>
      </c>
      <c r="AK221" s="195">
        <v>12000</v>
      </c>
      <c r="AL221" s="337">
        <f t="shared" si="50"/>
        <v>12822.69</v>
      </c>
      <c r="AM221" s="56" t="str">
        <f>VLOOKUP(F221,'Plan atualizada aptas e desativ'!$C$4:$I$1457,7,0)</f>
        <v>APTA</v>
      </c>
      <c r="AN221" s="196">
        <f t="shared" si="51"/>
        <v>822.69000000000051</v>
      </c>
      <c r="AO221" s="56" t="s">
        <v>790</v>
      </c>
      <c r="AP221" s="56" t="s">
        <v>791</v>
      </c>
      <c r="AQ221" s="56"/>
      <c r="AR221" s="56" t="s">
        <v>1918</v>
      </c>
      <c r="AS221" s="56" t="s">
        <v>449</v>
      </c>
      <c r="AT221" s="56"/>
      <c r="AU221" s="56"/>
      <c r="AV221" s="56"/>
      <c r="AW221" s="56"/>
      <c r="AX221" s="56"/>
      <c r="AY221" s="56" t="s">
        <v>449</v>
      </c>
      <c r="AZ221" s="56"/>
      <c r="BA221" s="56"/>
      <c r="BB221" s="323">
        <f>VLOOKUP($F221,'[2]1ª Parcela FAED Manutencao 2026'!$E$7:$K$1036,5,0)</f>
        <v>549</v>
      </c>
      <c r="BC221" s="324">
        <f>VLOOKUP($F221,'[2]1ª Parcela FAED Manutencao 2026'!$E$7:$K$1036,7,0)</f>
        <v>15387.23</v>
      </c>
      <c r="BD221" s="335">
        <f t="shared" si="46"/>
        <v>-113</v>
      </c>
      <c r="BE221" s="328">
        <f t="shared" si="47"/>
        <v>-2564.5399999999991</v>
      </c>
    </row>
    <row r="222" spans="1:57" s="87" customFormat="1" ht="28.5" customHeight="1">
      <c r="A222" s="68">
        <v>216</v>
      </c>
      <c r="B222" s="56" t="s">
        <v>1888</v>
      </c>
      <c r="C222" s="56">
        <v>5800</v>
      </c>
      <c r="D222" s="57">
        <v>6</v>
      </c>
      <c r="E222" s="163" t="s">
        <v>125</v>
      </c>
      <c r="F222" s="56">
        <v>1110677</v>
      </c>
      <c r="G222" s="56">
        <v>1101355</v>
      </c>
      <c r="H222" s="61">
        <v>29313325</v>
      </c>
      <c r="I222" s="84" t="str">
        <f>VLOOKUP($F222,'[3]Sistema Escolar'!$C$3:$E$5000,3,0)</f>
        <v>COLEGIO ESTADUAL DE TEMPO INTEGRAL LIBIA TINOCO MELO</v>
      </c>
      <c r="J222" s="193" t="s">
        <v>1978</v>
      </c>
      <c r="K222" s="56">
        <v>0</v>
      </c>
      <c r="L222" s="56">
        <v>0</v>
      </c>
      <c r="M222" s="56">
        <v>0</v>
      </c>
      <c r="N222" s="56">
        <v>0</v>
      </c>
      <c r="O222" s="56">
        <v>219</v>
      </c>
      <c r="P222" s="56">
        <v>253</v>
      </c>
      <c r="Q222" s="56">
        <v>147</v>
      </c>
      <c r="R222" s="56">
        <v>111</v>
      </c>
      <c r="S222" s="56">
        <v>121</v>
      </c>
      <c r="T222" s="56">
        <v>101</v>
      </c>
      <c r="U222" s="56">
        <v>0</v>
      </c>
      <c r="V222" s="56">
        <v>0</v>
      </c>
      <c r="W222" s="56">
        <v>0</v>
      </c>
      <c r="X222" s="56">
        <v>0</v>
      </c>
      <c r="Y222" s="56">
        <f t="shared" si="48"/>
        <v>0</v>
      </c>
      <c r="Z222" s="56">
        <f t="shared" si="48"/>
        <v>0</v>
      </c>
      <c r="AA222" s="68">
        <f t="shared" si="49"/>
        <v>487</v>
      </c>
      <c r="AB222" s="68">
        <f t="shared" si="49"/>
        <v>465</v>
      </c>
      <c r="AC222" s="68">
        <f t="shared" si="43"/>
        <v>487</v>
      </c>
      <c r="AD222" s="68">
        <f t="shared" si="44"/>
        <v>465</v>
      </c>
      <c r="AE222" s="68">
        <f>VLOOKUP(F222,[1]quantitativo_estudantes_turmas_!$D$6:$H$1043,5,0)</f>
        <v>15</v>
      </c>
      <c r="AF222" s="318">
        <f t="shared" si="40"/>
        <v>1</v>
      </c>
      <c r="AG222" s="248">
        <f t="shared" si="41"/>
        <v>25645.38</v>
      </c>
      <c r="AH222" s="194">
        <f t="shared" si="45"/>
        <v>25645.38</v>
      </c>
      <c r="AI222" s="70">
        <v>0</v>
      </c>
      <c r="AJ222" s="70">
        <f t="shared" si="42"/>
        <v>51290.76</v>
      </c>
      <c r="AK222" s="195">
        <v>10000</v>
      </c>
      <c r="AL222" s="337">
        <f t="shared" si="50"/>
        <v>12822.69</v>
      </c>
      <c r="AM222" s="56" t="str">
        <f>VLOOKUP(F222,'Plan atualizada aptas e desativ'!$C$4:$I$1457,7,0)</f>
        <v>APTA</v>
      </c>
      <c r="AN222" s="196">
        <f t="shared" si="51"/>
        <v>2822.6900000000005</v>
      </c>
      <c r="AO222" s="56" t="s">
        <v>792</v>
      </c>
      <c r="AP222" s="56" t="s">
        <v>793</v>
      </c>
      <c r="AQ222" s="56"/>
      <c r="AR222" s="56" t="s">
        <v>1918</v>
      </c>
      <c r="AS222" s="56" t="s">
        <v>449</v>
      </c>
      <c r="AT222" s="56"/>
      <c r="AU222" s="56"/>
      <c r="AV222" s="56"/>
      <c r="AW222" s="56"/>
      <c r="AX222" s="56"/>
      <c r="AY222" s="56" t="s">
        <v>449</v>
      </c>
      <c r="AZ222" s="56"/>
      <c r="BA222" s="56"/>
      <c r="BB222" s="323">
        <f>VLOOKUP($F222,'[2]1ª Parcela FAED Manutencao 2026'!$E$7:$K$1036,5,0)</f>
        <v>487</v>
      </c>
      <c r="BC222" s="324">
        <f>VLOOKUP($F222,'[2]1ª Parcela FAED Manutencao 2026'!$E$7:$K$1036,7,0)</f>
        <v>12822.69</v>
      </c>
      <c r="BD222" s="335">
        <f t="shared" si="46"/>
        <v>-22</v>
      </c>
      <c r="BE222" s="330">
        <f t="shared" si="47"/>
        <v>0</v>
      </c>
    </row>
    <row r="223" spans="1:57" s="178" customFormat="1" ht="28.5" customHeight="1">
      <c r="A223" s="68">
        <v>217</v>
      </c>
      <c r="B223" s="56" t="s">
        <v>1888</v>
      </c>
      <c r="C223" s="56">
        <v>5800</v>
      </c>
      <c r="D223" s="57">
        <v>6</v>
      </c>
      <c r="E223" s="163" t="s">
        <v>126</v>
      </c>
      <c r="F223" s="56">
        <v>1111070</v>
      </c>
      <c r="G223" s="56">
        <v>1101402</v>
      </c>
      <c r="H223" s="61">
        <v>29290732</v>
      </c>
      <c r="I223" s="84" t="str">
        <f>VLOOKUP($F223,'[3]Sistema Escolar'!$C$3:$E$5000,3,0)</f>
        <v>CENTRO ESTADUAL DE EDUCACAO PROFISSIONAL DA COSTA DO DENDE</v>
      </c>
      <c r="J223" s="193" t="s">
        <v>1858</v>
      </c>
      <c r="K223" s="56">
        <v>0</v>
      </c>
      <c r="L223" s="56">
        <v>0</v>
      </c>
      <c r="M223" s="56">
        <v>0</v>
      </c>
      <c r="N223" s="56">
        <v>0</v>
      </c>
      <c r="O223" s="56">
        <v>1212</v>
      </c>
      <c r="P223" s="56">
        <v>1198</v>
      </c>
      <c r="Q223" s="56">
        <v>0</v>
      </c>
      <c r="R223" s="56">
        <v>0</v>
      </c>
      <c r="S223" s="56">
        <v>0</v>
      </c>
      <c r="T223" s="56">
        <v>0</v>
      </c>
      <c r="U223" s="56">
        <v>0</v>
      </c>
      <c r="V223" s="56">
        <v>0</v>
      </c>
      <c r="W223" s="56">
        <v>0</v>
      </c>
      <c r="X223" s="56">
        <v>0</v>
      </c>
      <c r="Y223" s="56">
        <f t="shared" si="48"/>
        <v>0</v>
      </c>
      <c r="Z223" s="56">
        <f t="shared" si="48"/>
        <v>0</v>
      </c>
      <c r="AA223" s="68">
        <f t="shared" si="49"/>
        <v>1212</v>
      </c>
      <c r="AB223" s="68">
        <f t="shared" si="49"/>
        <v>1198</v>
      </c>
      <c r="AC223" s="68">
        <f t="shared" si="43"/>
        <v>1212</v>
      </c>
      <c r="AD223" s="68">
        <f t="shared" si="44"/>
        <v>1198</v>
      </c>
      <c r="AE223" s="68">
        <f>VLOOKUP(F223,[1]quantitativo_estudantes_turmas_!$D$6:$H$1043,5,0)</f>
        <v>58</v>
      </c>
      <c r="AF223" s="318">
        <f t="shared" si="40"/>
        <v>1</v>
      </c>
      <c r="AG223" s="248">
        <f t="shared" si="41"/>
        <v>47919.3</v>
      </c>
      <c r="AH223" s="194">
        <f t="shared" si="45"/>
        <v>47919.3</v>
      </c>
      <c r="AI223" s="70">
        <v>0</v>
      </c>
      <c r="AJ223" s="70">
        <f t="shared" si="42"/>
        <v>95838.6</v>
      </c>
      <c r="AK223" s="195">
        <v>20000</v>
      </c>
      <c r="AL223" s="337">
        <f t="shared" si="50"/>
        <v>23959.65</v>
      </c>
      <c r="AM223" s="56" t="str">
        <f>VLOOKUP(F223,'Plan atualizada aptas e desativ'!$C$4:$I$1457,7,0)</f>
        <v>APTA</v>
      </c>
      <c r="AN223" s="196">
        <f t="shared" si="51"/>
        <v>3959.6500000000015</v>
      </c>
      <c r="AO223" s="56" t="s">
        <v>773</v>
      </c>
      <c r="AP223" s="56" t="s">
        <v>794</v>
      </c>
      <c r="AQ223" s="56"/>
      <c r="AR223" s="56" t="s">
        <v>449</v>
      </c>
      <c r="AS223" s="56" t="s">
        <v>449</v>
      </c>
      <c r="AT223" s="56"/>
      <c r="AU223" s="56"/>
      <c r="AV223" s="56"/>
      <c r="AW223" s="56"/>
      <c r="AX223" s="56"/>
      <c r="AY223" s="56" t="s">
        <v>449</v>
      </c>
      <c r="AZ223" s="56"/>
      <c r="BA223" s="56"/>
      <c r="BB223" s="323">
        <f>VLOOKUP($F223,'[2]1ª Parcela FAED Manutencao 2026'!$E$7:$K$1036,5,0)</f>
        <v>1212</v>
      </c>
      <c r="BC223" s="324">
        <f>VLOOKUP($F223,'[2]1ª Parcela FAED Manutencao 2026'!$E$7:$K$1036,7,0)</f>
        <v>23959.65</v>
      </c>
      <c r="BD223" s="335">
        <f t="shared" si="46"/>
        <v>-14</v>
      </c>
      <c r="BE223" s="330">
        <f t="shared" si="47"/>
        <v>0</v>
      </c>
    </row>
    <row r="224" spans="1:57" s="178" customFormat="1" ht="28.5" customHeight="1">
      <c r="A224" s="68">
        <v>218</v>
      </c>
      <c r="B224" s="56" t="s">
        <v>1888</v>
      </c>
      <c r="C224" s="56">
        <v>5800</v>
      </c>
      <c r="D224" s="57">
        <v>6</v>
      </c>
      <c r="E224" s="163" t="s">
        <v>126</v>
      </c>
      <c r="F224" s="56">
        <v>1179284</v>
      </c>
      <c r="G224" s="56">
        <v>9999999</v>
      </c>
      <c r="H224" s="61">
        <v>29460930</v>
      </c>
      <c r="I224" s="84" t="str">
        <f>VLOOKUP($F224,'[3]Sistema Escolar'!$C$3:$E$5000,3,0)</f>
        <v>CENT.REG.DE ENS.MEDIO COM INTERMEDIACAO TEC.-CEMIT DO BAIXO SUL</v>
      </c>
      <c r="J224" s="193" t="s">
        <v>464</v>
      </c>
      <c r="K224" s="56">
        <v>0</v>
      </c>
      <c r="L224" s="56">
        <v>0</v>
      </c>
      <c r="M224" s="56">
        <v>0</v>
      </c>
      <c r="N224" s="56">
        <v>0</v>
      </c>
      <c r="O224" s="56">
        <v>669</v>
      </c>
      <c r="P224" s="56">
        <v>470</v>
      </c>
      <c r="Q224" s="56">
        <v>0</v>
      </c>
      <c r="R224" s="56">
        <v>0</v>
      </c>
      <c r="S224" s="56">
        <v>0</v>
      </c>
      <c r="T224" s="56">
        <v>0</v>
      </c>
      <c r="U224" s="56">
        <v>0</v>
      </c>
      <c r="V224" s="56">
        <v>0</v>
      </c>
      <c r="W224" s="56">
        <v>0</v>
      </c>
      <c r="X224" s="56">
        <v>0</v>
      </c>
      <c r="Y224" s="56">
        <f t="shared" si="48"/>
        <v>0</v>
      </c>
      <c r="Z224" s="56">
        <f t="shared" si="48"/>
        <v>0</v>
      </c>
      <c r="AA224" s="68">
        <f t="shared" si="49"/>
        <v>669</v>
      </c>
      <c r="AB224" s="68">
        <f t="shared" si="49"/>
        <v>470</v>
      </c>
      <c r="AC224" s="68">
        <f t="shared" si="43"/>
        <v>669</v>
      </c>
      <c r="AD224" s="68">
        <f t="shared" si="44"/>
        <v>470</v>
      </c>
      <c r="AE224" s="68">
        <f>VLOOKUP(F224,[1]quantitativo_estudantes_turmas_!$D$6:$H$1043,5,0)</f>
        <v>49</v>
      </c>
      <c r="AF224" s="318">
        <f t="shared" si="40"/>
        <v>1</v>
      </c>
      <c r="AG224" s="248">
        <f t="shared" si="41"/>
        <v>25645.38</v>
      </c>
      <c r="AH224" s="194">
        <f t="shared" si="45"/>
        <v>25645.38</v>
      </c>
      <c r="AI224" s="70">
        <v>0</v>
      </c>
      <c r="AJ224" s="70">
        <f t="shared" si="42"/>
        <v>51290.76</v>
      </c>
      <c r="AK224" s="195">
        <v>12000</v>
      </c>
      <c r="AL224" s="337">
        <f t="shared" si="50"/>
        <v>12822.69</v>
      </c>
      <c r="AM224" s="56" t="str">
        <f>VLOOKUP(F224,'Plan atualizada aptas e desativ'!$C$4:$I$1457,7,0)</f>
        <v>APTA</v>
      </c>
      <c r="AN224" s="196">
        <f t="shared" si="51"/>
        <v>822.69000000000051</v>
      </c>
      <c r="AO224" s="56" t="s">
        <v>773</v>
      </c>
      <c r="AP224" s="56" t="s">
        <v>795</v>
      </c>
      <c r="AQ224" s="56"/>
      <c r="AR224" s="56" t="s">
        <v>449</v>
      </c>
      <c r="AS224" s="56" t="s">
        <v>449</v>
      </c>
      <c r="AT224" s="56"/>
      <c r="AU224" s="56"/>
      <c r="AV224" s="56"/>
      <c r="AW224" s="56"/>
      <c r="AX224" s="56"/>
      <c r="AY224" s="56" t="s">
        <v>449</v>
      </c>
      <c r="AZ224" s="56"/>
      <c r="BA224" s="56"/>
      <c r="BB224" s="323">
        <f>VLOOKUP($F224,'[2]1ª Parcela FAED Manutencao 2026'!$E$7:$K$1036,5,0)</f>
        <v>669</v>
      </c>
      <c r="BC224" s="324">
        <f>VLOOKUP($F224,'[2]1ª Parcela FAED Manutencao 2026'!$E$7:$K$1036,7,0)</f>
        <v>15387.23</v>
      </c>
      <c r="BD224" s="335">
        <f t="shared" si="46"/>
        <v>-199</v>
      </c>
      <c r="BE224" s="328">
        <f t="shared" si="47"/>
        <v>-2564.5399999999991</v>
      </c>
    </row>
    <row r="225" spans="1:57" s="87" customFormat="1" ht="28.5" customHeight="1">
      <c r="A225" s="68">
        <v>219</v>
      </c>
      <c r="B225" s="56" t="s">
        <v>1888</v>
      </c>
      <c r="C225" s="56">
        <v>5800</v>
      </c>
      <c r="D225" s="57">
        <v>6</v>
      </c>
      <c r="E225" s="163" t="s">
        <v>126</v>
      </c>
      <c r="F225" s="56">
        <v>1179139</v>
      </c>
      <c r="G225" s="56">
        <v>9999999</v>
      </c>
      <c r="H225" s="61">
        <v>29456460</v>
      </c>
      <c r="I225" s="84" t="str">
        <f>VLOOKUP($F225,'[3]Sistema Escolar'!$C$3:$E$5000,3,0)</f>
        <v>COLEGIO ESTADUAL DO CAMPO HERMINIO MANOEL DE JESUS</v>
      </c>
      <c r="J225" s="193" t="s">
        <v>1979</v>
      </c>
      <c r="K225" s="56">
        <v>0</v>
      </c>
      <c r="L225" s="56">
        <v>0</v>
      </c>
      <c r="M225" s="56">
        <v>0</v>
      </c>
      <c r="N225" s="56">
        <v>0</v>
      </c>
      <c r="O225" s="56">
        <v>148</v>
      </c>
      <c r="P225" s="56">
        <v>27</v>
      </c>
      <c r="Q225" s="56">
        <v>57</v>
      </c>
      <c r="R225" s="56">
        <v>178</v>
      </c>
      <c r="S225" s="56">
        <v>134</v>
      </c>
      <c r="T225" s="56">
        <v>112</v>
      </c>
      <c r="U225" s="56">
        <v>0</v>
      </c>
      <c r="V225" s="56">
        <v>0</v>
      </c>
      <c r="W225" s="56">
        <v>0</v>
      </c>
      <c r="X225" s="56">
        <v>0</v>
      </c>
      <c r="Y225" s="56">
        <f t="shared" si="48"/>
        <v>0</v>
      </c>
      <c r="Z225" s="56">
        <f t="shared" si="48"/>
        <v>0</v>
      </c>
      <c r="AA225" s="68">
        <f t="shared" si="49"/>
        <v>339</v>
      </c>
      <c r="AB225" s="68">
        <f t="shared" si="49"/>
        <v>317</v>
      </c>
      <c r="AC225" s="68">
        <f t="shared" si="43"/>
        <v>339</v>
      </c>
      <c r="AD225" s="68">
        <f t="shared" si="44"/>
        <v>317</v>
      </c>
      <c r="AE225" s="68">
        <f>VLOOKUP(F225,[1]quantitativo_estudantes_turmas_!$D$6:$H$1043,5,0)</f>
        <v>10</v>
      </c>
      <c r="AF225" s="318">
        <f t="shared" si="40"/>
        <v>1</v>
      </c>
      <c r="AG225" s="248">
        <f t="shared" si="41"/>
        <v>25645.38</v>
      </c>
      <c r="AH225" s="194">
        <f t="shared" si="45"/>
        <v>25645.38</v>
      </c>
      <c r="AI225" s="70">
        <v>0</v>
      </c>
      <c r="AJ225" s="70">
        <f t="shared" si="42"/>
        <v>51290.76</v>
      </c>
      <c r="AK225" s="195">
        <v>10000</v>
      </c>
      <c r="AL225" s="337">
        <f t="shared" si="50"/>
        <v>12822.69</v>
      </c>
      <c r="AM225" s="56" t="str">
        <f>VLOOKUP(F225,'Plan atualizada aptas e desativ'!$C$4:$I$1457,7,0)</f>
        <v>APTA</v>
      </c>
      <c r="AN225" s="196">
        <f t="shared" si="51"/>
        <v>2822.6900000000005</v>
      </c>
      <c r="AO225" s="56" t="s">
        <v>773</v>
      </c>
      <c r="AP225" s="56" t="s">
        <v>797</v>
      </c>
      <c r="AQ225" s="56"/>
      <c r="AR225" s="56" t="s">
        <v>1918</v>
      </c>
      <c r="AS225" s="56" t="s">
        <v>449</v>
      </c>
      <c r="AT225" s="56"/>
      <c r="AU225" s="56"/>
      <c r="AV225" s="56"/>
      <c r="AW225" s="56"/>
      <c r="AX225" s="56"/>
      <c r="AY225" s="56" t="s">
        <v>449</v>
      </c>
      <c r="AZ225" s="56"/>
      <c r="BA225" s="56"/>
      <c r="BB225" s="323">
        <f>VLOOKUP($F225,'[2]1ª Parcela FAED Manutencao 2026'!$E$7:$K$1036,5,0)</f>
        <v>339</v>
      </c>
      <c r="BC225" s="324">
        <f>VLOOKUP($F225,'[2]1ª Parcela FAED Manutencao 2026'!$E$7:$K$1036,7,0)</f>
        <v>12822.69</v>
      </c>
      <c r="BD225" s="335">
        <f t="shared" si="46"/>
        <v>-22</v>
      </c>
      <c r="BE225" s="330">
        <f t="shared" si="47"/>
        <v>0</v>
      </c>
    </row>
    <row r="226" spans="1:57" s="178" customFormat="1" ht="28.5" customHeight="1">
      <c r="A226" s="68">
        <v>220</v>
      </c>
      <c r="B226" s="56" t="s">
        <v>1888</v>
      </c>
      <c r="C226" s="56">
        <v>5800</v>
      </c>
      <c r="D226" s="57">
        <v>6</v>
      </c>
      <c r="E226" s="163" t="s">
        <v>126</v>
      </c>
      <c r="F226" s="56">
        <v>1111045</v>
      </c>
      <c r="G226" s="56">
        <v>1101399</v>
      </c>
      <c r="H226" s="61">
        <v>29290791</v>
      </c>
      <c r="I226" s="84" t="str">
        <f>VLOOKUP($F226,'[3]Sistema Escolar'!$C$3:$E$5000,3,0)</f>
        <v>COLEGIO ESTADUAL GENTIL PARAISO MARTINS</v>
      </c>
      <c r="J226" s="193" t="s">
        <v>1978</v>
      </c>
      <c r="K226" s="56">
        <v>0</v>
      </c>
      <c r="L226" s="56">
        <v>0</v>
      </c>
      <c r="M226" s="56">
        <v>0</v>
      </c>
      <c r="N226" s="56">
        <v>0</v>
      </c>
      <c r="O226" s="56">
        <v>344</v>
      </c>
      <c r="P226" s="56">
        <v>40</v>
      </c>
      <c r="Q226" s="56">
        <v>58</v>
      </c>
      <c r="R226" s="56">
        <v>303</v>
      </c>
      <c r="S226" s="56">
        <v>388</v>
      </c>
      <c r="T226" s="56">
        <v>235</v>
      </c>
      <c r="U226" s="56">
        <v>0</v>
      </c>
      <c r="V226" s="56">
        <v>0</v>
      </c>
      <c r="W226" s="56">
        <v>0</v>
      </c>
      <c r="X226" s="56">
        <v>0</v>
      </c>
      <c r="Y226" s="56">
        <f t="shared" si="48"/>
        <v>0</v>
      </c>
      <c r="Z226" s="56">
        <f t="shared" si="48"/>
        <v>0</v>
      </c>
      <c r="AA226" s="68">
        <f t="shared" si="49"/>
        <v>790</v>
      </c>
      <c r="AB226" s="68">
        <f t="shared" si="49"/>
        <v>578</v>
      </c>
      <c r="AC226" s="68">
        <f t="shared" si="43"/>
        <v>790</v>
      </c>
      <c r="AD226" s="68">
        <f t="shared" si="44"/>
        <v>578</v>
      </c>
      <c r="AE226" s="68">
        <f>VLOOKUP(F226,[1]quantitativo_estudantes_turmas_!$D$6:$H$1043,5,0)</f>
        <v>20</v>
      </c>
      <c r="AF226" s="318">
        <f t="shared" si="40"/>
        <v>1</v>
      </c>
      <c r="AG226" s="248">
        <f t="shared" si="41"/>
        <v>30774.46</v>
      </c>
      <c r="AH226" s="194">
        <f t="shared" si="45"/>
        <v>30774.46</v>
      </c>
      <c r="AI226" s="70">
        <v>0</v>
      </c>
      <c r="AJ226" s="70">
        <f t="shared" si="42"/>
        <v>61548.92</v>
      </c>
      <c r="AK226" s="195">
        <v>16000</v>
      </c>
      <c r="AL226" s="337">
        <f t="shared" si="50"/>
        <v>15387.23</v>
      </c>
      <c r="AM226" s="56" t="str">
        <f>VLOOKUP(F226,'Plan atualizada aptas e desativ'!$C$4:$I$1457,7,0)</f>
        <v>APTA</v>
      </c>
      <c r="AN226" s="196">
        <f t="shared" si="51"/>
        <v>-612.77000000000044</v>
      </c>
      <c r="AO226" s="56" t="s">
        <v>773</v>
      </c>
      <c r="AP226" s="56" t="s">
        <v>798</v>
      </c>
      <c r="AQ226" s="56"/>
      <c r="AR226" s="56" t="s">
        <v>1918</v>
      </c>
      <c r="AS226" s="56" t="s">
        <v>449</v>
      </c>
      <c r="AT226" s="56"/>
      <c r="AU226" s="56"/>
      <c r="AV226" s="56"/>
      <c r="AW226" s="56"/>
      <c r="AX226" s="56"/>
      <c r="AY226" s="56" t="s">
        <v>449</v>
      </c>
      <c r="AZ226" s="56"/>
      <c r="BA226" s="56"/>
      <c r="BB226" s="323">
        <f>VLOOKUP($F226,'[2]1ª Parcela FAED Manutencao 2026'!$E$7:$K$1036,5,0)</f>
        <v>790</v>
      </c>
      <c r="BC226" s="324">
        <f>VLOOKUP($F226,'[2]1ª Parcela FAED Manutencao 2026'!$E$7:$K$1036,7,0)</f>
        <v>20516.305</v>
      </c>
      <c r="BD226" s="335">
        <f t="shared" si="46"/>
        <v>-212</v>
      </c>
      <c r="BE226" s="328">
        <f t="shared" si="47"/>
        <v>-5129.0750000000007</v>
      </c>
    </row>
    <row r="227" spans="1:57" s="87" customFormat="1" ht="28.5" customHeight="1">
      <c r="A227" s="68">
        <v>221</v>
      </c>
      <c r="B227" s="56" t="s">
        <v>1888</v>
      </c>
      <c r="C227" s="56">
        <v>5800</v>
      </c>
      <c r="D227" s="57">
        <v>6</v>
      </c>
      <c r="E227" s="163" t="s">
        <v>126</v>
      </c>
      <c r="F227" s="56">
        <v>1178011</v>
      </c>
      <c r="G227" s="56">
        <v>1101413</v>
      </c>
      <c r="H227" s="61">
        <v>29426502</v>
      </c>
      <c r="I227" s="84" t="str">
        <f>VLOOKUP($F227,'[3]Sistema Escolar'!$C$3:$E$5000,3,0)</f>
        <v>COLEGIO ESTADUAL JOAO CARDOSO DOS SANTOS</v>
      </c>
      <c r="J227" s="193" t="s">
        <v>1978</v>
      </c>
      <c r="K227" s="56">
        <v>0</v>
      </c>
      <c r="L227" s="56">
        <v>0</v>
      </c>
      <c r="M227" s="56">
        <v>0</v>
      </c>
      <c r="N227" s="56">
        <v>0</v>
      </c>
      <c r="O227" s="56">
        <v>140</v>
      </c>
      <c r="P227" s="56">
        <v>0</v>
      </c>
      <c r="Q227" s="56">
        <v>52</v>
      </c>
      <c r="R227" s="56">
        <v>100</v>
      </c>
      <c r="S227" s="56">
        <v>120</v>
      </c>
      <c r="T227" s="56">
        <v>171</v>
      </c>
      <c r="U227" s="56">
        <v>0</v>
      </c>
      <c r="V227" s="56">
        <v>0</v>
      </c>
      <c r="W227" s="56">
        <v>0</v>
      </c>
      <c r="X227" s="56">
        <v>0</v>
      </c>
      <c r="Y227" s="56">
        <f t="shared" si="48"/>
        <v>0</v>
      </c>
      <c r="Z227" s="56">
        <f t="shared" si="48"/>
        <v>0</v>
      </c>
      <c r="AA227" s="68">
        <f t="shared" si="49"/>
        <v>312</v>
      </c>
      <c r="AB227" s="68">
        <f t="shared" si="49"/>
        <v>271</v>
      </c>
      <c r="AC227" s="68">
        <f t="shared" si="43"/>
        <v>312</v>
      </c>
      <c r="AD227" s="68">
        <f t="shared" si="44"/>
        <v>271</v>
      </c>
      <c r="AE227" s="68">
        <f>VLOOKUP(F227,[1]quantitativo_estudantes_turmas_!$D$6:$H$1043,5,0)</f>
        <v>10</v>
      </c>
      <c r="AF227" s="318">
        <f t="shared" si="40"/>
        <v>1</v>
      </c>
      <c r="AG227" s="248">
        <f t="shared" si="41"/>
        <v>25645.38</v>
      </c>
      <c r="AH227" s="194">
        <f t="shared" si="45"/>
        <v>25645.38</v>
      </c>
      <c r="AI227" s="70">
        <v>0</v>
      </c>
      <c r="AJ227" s="70">
        <f t="shared" si="42"/>
        <v>51290.76</v>
      </c>
      <c r="AK227" s="195">
        <v>10000</v>
      </c>
      <c r="AL227" s="337">
        <f t="shared" si="50"/>
        <v>12822.69</v>
      </c>
      <c r="AM227" s="56" t="str">
        <f>VLOOKUP(F227,'Plan atualizada aptas e desativ'!$C$4:$I$1457,7,0)</f>
        <v>APTA</v>
      </c>
      <c r="AN227" s="196">
        <f t="shared" si="51"/>
        <v>2822.6900000000005</v>
      </c>
      <c r="AO227" s="56" t="s">
        <v>773</v>
      </c>
      <c r="AP227" s="56" t="s">
        <v>799</v>
      </c>
      <c r="AQ227" s="56"/>
      <c r="AR227" s="56" t="s">
        <v>1918</v>
      </c>
      <c r="AS227" s="56" t="s">
        <v>449</v>
      </c>
      <c r="AT227" s="56"/>
      <c r="AU227" s="56"/>
      <c r="AV227" s="56"/>
      <c r="AW227" s="56"/>
      <c r="AX227" s="56"/>
      <c r="AY227" s="56" t="s">
        <v>449</v>
      </c>
      <c r="AZ227" s="56"/>
      <c r="BA227" s="56"/>
      <c r="BB227" s="323">
        <f>VLOOKUP($F227,'[2]1ª Parcela FAED Manutencao 2026'!$E$7:$K$1036,5,0)</f>
        <v>312</v>
      </c>
      <c r="BC227" s="324">
        <f>VLOOKUP($F227,'[2]1ª Parcela FAED Manutencao 2026'!$E$7:$K$1036,7,0)</f>
        <v>12822.69</v>
      </c>
      <c r="BD227" s="335">
        <f t="shared" si="46"/>
        <v>-41</v>
      </c>
      <c r="BE227" s="330">
        <f t="shared" si="47"/>
        <v>0</v>
      </c>
    </row>
    <row r="228" spans="1:57" s="87" customFormat="1" ht="28.5" customHeight="1">
      <c r="A228" s="68">
        <v>222</v>
      </c>
      <c r="B228" s="56" t="s">
        <v>1888</v>
      </c>
      <c r="C228" s="56">
        <v>5800</v>
      </c>
      <c r="D228" s="200">
        <v>6</v>
      </c>
      <c r="E228" s="201" t="s">
        <v>126</v>
      </c>
      <c r="F228" s="202">
        <v>1179786</v>
      </c>
      <c r="G228" s="202">
        <v>9999999</v>
      </c>
      <c r="H228" s="202">
        <v>44173</v>
      </c>
      <c r="I228" s="84" t="str">
        <f>VLOOKUP($F228,'[3]Sistema Escolar'!$C$3:$E$5000,3,0)</f>
        <v>CENTRO DE APOIO PEDAGOGICO ESPECIALIZADO - CAPE VALENCA</v>
      </c>
      <c r="J228" s="201" t="s">
        <v>1915</v>
      </c>
      <c r="K228" s="56">
        <v>0</v>
      </c>
      <c r="L228" s="56">
        <v>0</v>
      </c>
      <c r="M228" s="56">
        <v>0</v>
      </c>
      <c r="N228" s="56">
        <v>0</v>
      </c>
      <c r="O228" s="56">
        <v>0</v>
      </c>
      <c r="P228" s="56">
        <v>0</v>
      </c>
      <c r="Q228" s="56">
        <v>0</v>
      </c>
      <c r="R228" s="56">
        <v>0</v>
      </c>
      <c r="S228" s="56">
        <v>0</v>
      </c>
      <c r="T228" s="56">
        <v>0</v>
      </c>
      <c r="U228" s="56">
        <v>0</v>
      </c>
      <c r="V228" s="56">
        <v>0</v>
      </c>
      <c r="W228" s="56">
        <v>1</v>
      </c>
      <c r="X228" s="68">
        <v>1</v>
      </c>
      <c r="Y228" s="56">
        <f t="shared" si="48"/>
        <v>0</v>
      </c>
      <c r="Z228" s="56">
        <f t="shared" si="48"/>
        <v>0</v>
      </c>
      <c r="AA228" s="68">
        <f t="shared" si="49"/>
        <v>0</v>
      </c>
      <c r="AB228" s="68">
        <f t="shared" si="49"/>
        <v>0</v>
      </c>
      <c r="AC228" s="68">
        <f t="shared" si="43"/>
        <v>1</v>
      </c>
      <c r="AD228" s="68">
        <f t="shared" si="44"/>
        <v>1</v>
      </c>
      <c r="AE228" s="68">
        <f>VLOOKUP(F228,[1]quantitativo_estudantes_turmas_!$D$6:$H$1043,5,0)</f>
        <v>2</v>
      </c>
      <c r="AF228" s="318">
        <f t="shared" si="40"/>
        <v>0</v>
      </c>
      <c r="AG228" s="248">
        <f t="shared" si="41"/>
        <v>15387.23</v>
      </c>
      <c r="AH228" s="194">
        <f t="shared" si="45"/>
        <v>15387.23</v>
      </c>
      <c r="AI228" s="70">
        <v>0</v>
      </c>
      <c r="AJ228" s="70">
        <f t="shared" si="42"/>
        <v>30774.46</v>
      </c>
      <c r="AK228" s="195">
        <v>6000</v>
      </c>
      <c r="AL228" s="337">
        <f t="shared" si="50"/>
        <v>7693.6149999999998</v>
      </c>
      <c r="AM228" s="56" t="str">
        <f>VLOOKUP(F228,'Plan atualizada aptas e desativ'!$C$4:$I$1457,7,0)</f>
        <v>APTA</v>
      </c>
      <c r="AN228" s="196">
        <f t="shared" si="51"/>
        <v>1693.6149999999998</v>
      </c>
      <c r="AO228" s="56" t="s">
        <v>2039</v>
      </c>
      <c r="AP228" s="56" t="s">
        <v>2039</v>
      </c>
      <c r="AQ228" s="56" t="s">
        <v>2020</v>
      </c>
      <c r="AR228" s="56" t="s">
        <v>449</v>
      </c>
      <c r="AS228" s="56" t="s">
        <v>449</v>
      </c>
      <c r="AT228" s="56" t="s">
        <v>1908</v>
      </c>
      <c r="AU228" s="56" t="s">
        <v>449</v>
      </c>
      <c r="AV228" s="56" t="s">
        <v>449</v>
      </c>
      <c r="AW228" s="56" t="s">
        <v>449</v>
      </c>
      <c r="AX228" s="56" t="s">
        <v>449</v>
      </c>
      <c r="AY228" s="56" t="s">
        <v>449</v>
      </c>
      <c r="AZ228" s="56" t="s">
        <v>449</v>
      </c>
      <c r="BA228" s="56" t="s">
        <v>449</v>
      </c>
      <c r="BB228" s="323">
        <f>VLOOKUP($F228,'[2]1ª Parcela FAED Manutencao 2026'!$E$7:$K$1036,5,0)</f>
        <v>1</v>
      </c>
      <c r="BC228" s="324">
        <f>VLOOKUP($F228,'[2]1ª Parcela FAED Manutencao 2026'!$E$7:$K$1036,7,0)</f>
        <v>7693.6149999999998</v>
      </c>
      <c r="BD228" s="334">
        <f t="shared" si="46"/>
        <v>0</v>
      </c>
      <c r="BE228" s="330">
        <f t="shared" si="47"/>
        <v>0</v>
      </c>
    </row>
    <row r="229" spans="1:57" s="178" customFormat="1" ht="28.5" customHeight="1">
      <c r="A229" s="68">
        <v>223</v>
      </c>
      <c r="B229" s="56" t="s">
        <v>1888</v>
      </c>
      <c r="C229" s="56">
        <v>5800</v>
      </c>
      <c r="D229" s="57">
        <v>6</v>
      </c>
      <c r="E229" s="163" t="s">
        <v>127</v>
      </c>
      <c r="F229" s="56">
        <v>1110685</v>
      </c>
      <c r="G229" s="56">
        <v>1101433</v>
      </c>
      <c r="H229" s="61">
        <v>29317134</v>
      </c>
      <c r="I229" s="84" t="str">
        <f>VLOOKUP($F229,'[3]Sistema Escolar'!$C$3:$E$5000,3,0)</f>
        <v>COLEGIO ESTADUAL NAIR LOPES JENKINS</v>
      </c>
      <c r="J229" s="193" t="s">
        <v>1978</v>
      </c>
      <c r="K229" s="56">
        <v>0</v>
      </c>
      <c r="L229" s="56">
        <v>0</v>
      </c>
      <c r="M229" s="56">
        <v>0</v>
      </c>
      <c r="N229" s="56">
        <v>0</v>
      </c>
      <c r="O229" s="56">
        <v>257</v>
      </c>
      <c r="P229" s="56">
        <v>113</v>
      </c>
      <c r="Q229" s="56">
        <v>178</v>
      </c>
      <c r="R229" s="56">
        <v>239</v>
      </c>
      <c r="S229" s="56">
        <v>184</v>
      </c>
      <c r="T229" s="56">
        <v>127</v>
      </c>
      <c r="U229" s="56">
        <v>0</v>
      </c>
      <c r="V229" s="56">
        <v>0</v>
      </c>
      <c r="W229" s="56">
        <v>0</v>
      </c>
      <c r="X229" s="56">
        <v>0</v>
      </c>
      <c r="Y229" s="56">
        <f t="shared" si="48"/>
        <v>0</v>
      </c>
      <c r="Z229" s="56">
        <f t="shared" si="48"/>
        <v>0</v>
      </c>
      <c r="AA229" s="68">
        <f t="shared" si="49"/>
        <v>619</v>
      </c>
      <c r="AB229" s="68">
        <f t="shared" si="49"/>
        <v>479</v>
      </c>
      <c r="AC229" s="68">
        <f t="shared" si="43"/>
        <v>619</v>
      </c>
      <c r="AD229" s="68">
        <f t="shared" si="44"/>
        <v>479</v>
      </c>
      <c r="AE229" s="68">
        <f>VLOOKUP(F229,[1]quantitativo_estudantes_turmas_!$D$6:$H$1043,5,0)</f>
        <v>18</v>
      </c>
      <c r="AF229" s="318">
        <f t="shared" si="40"/>
        <v>1</v>
      </c>
      <c r="AG229" s="248">
        <f t="shared" si="41"/>
        <v>25645.38</v>
      </c>
      <c r="AH229" s="194">
        <f t="shared" si="45"/>
        <v>25645.38</v>
      </c>
      <c r="AI229" s="70">
        <v>0</v>
      </c>
      <c r="AJ229" s="70">
        <f t="shared" si="42"/>
        <v>51290.76</v>
      </c>
      <c r="AK229" s="195">
        <v>12000</v>
      </c>
      <c r="AL229" s="337">
        <f t="shared" si="50"/>
        <v>12822.69</v>
      </c>
      <c r="AM229" s="56" t="str">
        <f>VLOOKUP(F229,'Plan atualizada aptas e desativ'!$C$4:$I$1457,7,0)</f>
        <v>APTA</v>
      </c>
      <c r="AN229" s="196">
        <f t="shared" si="51"/>
        <v>822.69000000000051</v>
      </c>
      <c r="AO229" s="56" t="s">
        <v>792</v>
      </c>
      <c r="AP229" s="56" t="s">
        <v>801</v>
      </c>
      <c r="AQ229" s="56"/>
      <c r="AR229" s="56" t="s">
        <v>1918</v>
      </c>
      <c r="AS229" s="56" t="s">
        <v>449</v>
      </c>
      <c r="AT229" s="56"/>
      <c r="AU229" s="56"/>
      <c r="AV229" s="56"/>
      <c r="AW229" s="56"/>
      <c r="AX229" s="56"/>
      <c r="AY229" s="56" t="s">
        <v>449</v>
      </c>
      <c r="AZ229" s="56"/>
      <c r="BA229" s="56"/>
      <c r="BB229" s="323">
        <f>VLOOKUP($F229,'[2]1ª Parcela FAED Manutencao 2026'!$E$7:$K$1036,5,0)</f>
        <v>619</v>
      </c>
      <c r="BC229" s="324">
        <f>VLOOKUP($F229,'[2]1ª Parcela FAED Manutencao 2026'!$E$7:$K$1036,7,0)</f>
        <v>15387.23</v>
      </c>
      <c r="BD229" s="335">
        <f t="shared" si="46"/>
        <v>-140</v>
      </c>
      <c r="BE229" s="328">
        <f t="shared" si="47"/>
        <v>-2564.5399999999991</v>
      </c>
    </row>
    <row r="230" spans="1:57" s="178" customFormat="1" ht="28.5" customHeight="1">
      <c r="A230" s="68">
        <v>224</v>
      </c>
      <c r="B230" s="56" t="s">
        <v>1888</v>
      </c>
      <c r="C230" s="56">
        <v>5800</v>
      </c>
      <c r="D230" s="57">
        <v>6</v>
      </c>
      <c r="E230" s="163" t="s">
        <v>113</v>
      </c>
      <c r="F230" s="56">
        <v>1142862</v>
      </c>
      <c r="G230" s="56">
        <v>1101296</v>
      </c>
      <c r="H230" s="61">
        <v>29285534</v>
      </c>
      <c r="I230" s="84" t="str">
        <f>VLOOKUP($F230,'[3]Sistema Escolar'!$C$3:$E$5000,3,0)</f>
        <v>COLEGIO ESTADUAL CANDIDO MEIRELES</v>
      </c>
      <c r="J230" s="193" t="s">
        <v>1916</v>
      </c>
      <c r="K230" s="56">
        <v>0</v>
      </c>
      <c r="L230" s="56">
        <v>0</v>
      </c>
      <c r="M230" s="56">
        <v>0</v>
      </c>
      <c r="N230" s="56">
        <v>0</v>
      </c>
      <c r="O230" s="56">
        <v>316</v>
      </c>
      <c r="P230" s="56">
        <v>332</v>
      </c>
      <c r="Q230" s="56">
        <v>56</v>
      </c>
      <c r="R230" s="56">
        <v>63</v>
      </c>
      <c r="S230" s="56">
        <v>158</v>
      </c>
      <c r="T230" s="56">
        <v>94</v>
      </c>
      <c r="U230" s="56">
        <v>0</v>
      </c>
      <c r="V230" s="56">
        <v>0</v>
      </c>
      <c r="W230" s="56">
        <v>0</v>
      </c>
      <c r="X230" s="56">
        <v>0</v>
      </c>
      <c r="Y230" s="56">
        <f t="shared" si="48"/>
        <v>0</v>
      </c>
      <c r="Z230" s="56">
        <f t="shared" si="48"/>
        <v>0</v>
      </c>
      <c r="AA230" s="68">
        <f t="shared" si="49"/>
        <v>530</v>
      </c>
      <c r="AB230" s="68">
        <f t="shared" si="49"/>
        <v>489</v>
      </c>
      <c r="AC230" s="68">
        <f t="shared" si="43"/>
        <v>530</v>
      </c>
      <c r="AD230" s="68">
        <f t="shared" si="44"/>
        <v>489</v>
      </c>
      <c r="AE230" s="68">
        <f>VLOOKUP(F230,[1]quantitativo_estudantes_turmas_!$D$6:$H$1043,5,0)</f>
        <v>23</v>
      </c>
      <c r="AF230" s="318">
        <f t="shared" si="40"/>
        <v>1</v>
      </c>
      <c r="AG230" s="248">
        <f t="shared" si="41"/>
        <v>25645.38</v>
      </c>
      <c r="AH230" s="194">
        <f t="shared" si="45"/>
        <v>25645.38</v>
      </c>
      <c r="AI230" s="70">
        <v>0</v>
      </c>
      <c r="AJ230" s="70">
        <f t="shared" si="42"/>
        <v>51290.76</v>
      </c>
      <c r="AK230" s="195">
        <v>12000</v>
      </c>
      <c r="AL230" s="337">
        <f t="shared" si="50"/>
        <v>12822.69</v>
      </c>
      <c r="AM230" s="56" t="str">
        <f>VLOOKUP(F230,'Plan atualizada aptas e desativ'!$C$4:$I$1457,7,0)</f>
        <v>INADIMPLENTE</v>
      </c>
      <c r="AN230" s="196">
        <f t="shared" si="51"/>
        <v>822.69000000000051</v>
      </c>
      <c r="AO230" s="56" t="s">
        <v>773</v>
      </c>
      <c r="AP230" s="56" t="s">
        <v>774</v>
      </c>
      <c r="AQ230" s="56"/>
      <c r="AR230" s="56" t="s">
        <v>1918</v>
      </c>
      <c r="AS230" s="56" t="s">
        <v>449</v>
      </c>
      <c r="AT230" s="56"/>
      <c r="AU230" s="56"/>
      <c r="AV230" s="56"/>
      <c r="AW230" s="56"/>
      <c r="AX230" s="56"/>
      <c r="AY230" s="56" t="s">
        <v>449</v>
      </c>
      <c r="AZ230" s="56"/>
      <c r="BA230" s="56"/>
      <c r="BB230" s="323">
        <f>VLOOKUP($F230,'[2]1ª Parcela FAED Manutencao 2026'!$E$7:$K$1036,5,0)</f>
        <v>530</v>
      </c>
      <c r="BC230" s="324">
        <f>VLOOKUP($F230,'[2]1ª Parcela FAED Manutencao 2026'!$E$7:$K$1036,7,0)</f>
        <v>15387.23</v>
      </c>
      <c r="BD230" s="335">
        <f t="shared" si="46"/>
        <v>-41</v>
      </c>
      <c r="BE230" s="328">
        <f t="shared" si="47"/>
        <v>-2564.5399999999991</v>
      </c>
    </row>
    <row r="231" spans="1:57" s="87" customFormat="1" ht="28.5" customHeight="1">
      <c r="A231" s="68">
        <v>225</v>
      </c>
      <c r="B231" s="56" t="s">
        <v>1888</v>
      </c>
      <c r="C231" s="56">
        <v>5800</v>
      </c>
      <c r="D231" s="57">
        <v>6</v>
      </c>
      <c r="E231" s="163" t="s">
        <v>126</v>
      </c>
      <c r="F231" s="56">
        <v>1179311</v>
      </c>
      <c r="G231" s="56">
        <v>9999999</v>
      </c>
      <c r="H231" s="61">
        <v>29460646</v>
      </c>
      <c r="I231" s="84" t="str">
        <f>VLOOKUP($F231,'[3]Sistema Escolar'!$C$3:$E$5000,3,0)</f>
        <v>COLEGIO ESTADUAL QUILOMBOLA BERNARDO BISPO DOS SANTOS</v>
      </c>
      <c r="J231" s="193" t="s">
        <v>1916</v>
      </c>
      <c r="K231" s="56">
        <v>0</v>
      </c>
      <c r="L231" s="56">
        <v>0</v>
      </c>
      <c r="M231" s="56">
        <v>0</v>
      </c>
      <c r="N231" s="56">
        <v>0</v>
      </c>
      <c r="O231" s="56">
        <v>24</v>
      </c>
      <c r="P231" s="56">
        <v>0</v>
      </c>
      <c r="Q231" s="56">
        <v>8</v>
      </c>
      <c r="R231" s="56">
        <v>38</v>
      </c>
      <c r="S231" s="56">
        <v>25</v>
      </c>
      <c r="T231" s="56">
        <v>15</v>
      </c>
      <c r="U231" s="56">
        <v>0</v>
      </c>
      <c r="V231" s="56">
        <v>0</v>
      </c>
      <c r="W231" s="56">
        <v>0</v>
      </c>
      <c r="X231" s="56">
        <v>0</v>
      </c>
      <c r="Y231" s="56">
        <f t="shared" si="48"/>
        <v>0</v>
      </c>
      <c r="Z231" s="56">
        <f t="shared" si="48"/>
        <v>0</v>
      </c>
      <c r="AA231" s="68">
        <f t="shared" si="49"/>
        <v>57</v>
      </c>
      <c r="AB231" s="68">
        <f t="shared" si="49"/>
        <v>53</v>
      </c>
      <c r="AC231" s="68">
        <f t="shared" si="43"/>
        <v>57</v>
      </c>
      <c r="AD231" s="68">
        <f t="shared" si="44"/>
        <v>53</v>
      </c>
      <c r="AE231" s="68">
        <f>VLOOKUP(F231,[1]quantitativo_estudantes_turmas_!$D$6:$H$1043,5,0)</f>
        <v>5</v>
      </c>
      <c r="AF231" s="318">
        <f t="shared" si="40"/>
        <v>1</v>
      </c>
      <c r="AG231" s="248">
        <f t="shared" si="41"/>
        <v>15387.23</v>
      </c>
      <c r="AH231" s="194">
        <f t="shared" si="45"/>
        <v>15387.23</v>
      </c>
      <c r="AI231" s="70">
        <v>0</v>
      </c>
      <c r="AJ231" s="70">
        <f t="shared" si="42"/>
        <v>30774.46</v>
      </c>
      <c r="AK231" s="195">
        <v>6000</v>
      </c>
      <c r="AL231" s="337">
        <f t="shared" si="50"/>
        <v>7693.6149999999998</v>
      </c>
      <c r="AM231" s="56" t="str">
        <f>VLOOKUP(F231,'Plan atualizada aptas e desativ'!$C$4:$I$1457,7,0)</f>
        <v>APTA</v>
      </c>
      <c r="AN231" s="196">
        <f t="shared" si="51"/>
        <v>1693.6149999999998</v>
      </c>
      <c r="AO231" s="56" t="s">
        <v>773</v>
      </c>
      <c r="AP231" s="56" t="s">
        <v>796</v>
      </c>
      <c r="AQ231" s="56"/>
      <c r="AR231" s="56" t="s">
        <v>1918</v>
      </c>
      <c r="AS231" s="56" t="s">
        <v>449</v>
      </c>
      <c r="AT231" s="56"/>
      <c r="AU231" s="56"/>
      <c r="AV231" s="56"/>
      <c r="AW231" s="56"/>
      <c r="AX231" s="56"/>
      <c r="AY231" s="56" t="s">
        <v>449</v>
      </c>
      <c r="AZ231" s="56"/>
      <c r="BA231" s="56"/>
      <c r="BB231" s="323">
        <f>VLOOKUP($F231,'[2]1ª Parcela FAED Manutencao 2026'!$E$7:$K$1036,5,0)</f>
        <v>57</v>
      </c>
      <c r="BC231" s="324">
        <f>VLOOKUP($F231,'[2]1ª Parcela FAED Manutencao 2026'!$E$7:$K$1036,7,0)</f>
        <v>7693.6149999999998</v>
      </c>
      <c r="BD231" s="335">
        <f t="shared" si="46"/>
        <v>-4</v>
      </c>
      <c r="BE231" s="330">
        <f t="shared" si="47"/>
        <v>0</v>
      </c>
    </row>
    <row r="232" spans="1:57" s="87" customFormat="1" ht="28.5" customHeight="1">
      <c r="A232" s="68">
        <v>226</v>
      </c>
      <c r="B232" s="56" t="s">
        <v>1888</v>
      </c>
      <c r="C232" s="56">
        <v>5800</v>
      </c>
      <c r="D232" s="57">
        <v>6</v>
      </c>
      <c r="E232" s="163" t="s">
        <v>126</v>
      </c>
      <c r="F232" s="56">
        <v>1179116</v>
      </c>
      <c r="G232" s="56">
        <v>9999999</v>
      </c>
      <c r="H232" s="61">
        <v>29460549</v>
      </c>
      <c r="I232" s="84" t="str">
        <f>VLOOKUP($F232,'[3]Sistema Escolar'!$C$3:$E$5000,3,0)</f>
        <v>COLEGIO ESTADUAL ONILDO RAIMUNDO CRISTO</v>
      </c>
      <c r="J232" s="193" t="s">
        <v>1916</v>
      </c>
      <c r="K232" s="56">
        <v>0</v>
      </c>
      <c r="L232" s="56">
        <v>0</v>
      </c>
      <c r="M232" s="56">
        <v>0</v>
      </c>
      <c r="N232" s="56">
        <v>0</v>
      </c>
      <c r="O232" s="56">
        <v>58</v>
      </c>
      <c r="P232" s="56">
        <v>0</v>
      </c>
      <c r="Q232" s="56">
        <v>33</v>
      </c>
      <c r="R232" s="56">
        <v>99</v>
      </c>
      <c r="S232" s="56">
        <v>64</v>
      </c>
      <c r="T232" s="56">
        <v>49</v>
      </c>
      <c r="U232" s="56">
        <v>0</v>
      </c>
      <c r="V232" s="56">
        <v>0</v>
      </c>
      <c r="W232" s="56">
        <v>0</v>
      </c>
      <c r="X232" s="56">
        <v>0</v>
      </c>
      <c r="Y232" s="56">
        <f t="shared" si="48"/>
        <v>0</v>
      </c>
      <c r="Z232" s="56">
        <f t="shared" si="48"/>
        <v>0</v>
      </c>
      <c r="AA232" s="68">
        <f t="shared" si="49"/>
        <v>155</v>
      </c>
      <c r="AB232" s="68">
        <f t="shared" si="49"/>
        <v>148</v>
      </c>
      <c r="AC232" s="68">
        <f t="shared" si="43"/>
        <v>155</v>
      </c>
      <c r="AD232" s="68">
        <f t="shared" si="44"/>
        <v>148</v>
      </c>
      <c r="AE232" s="68">
        <f>VLOOKUP(F232,[1]quantitativo_estudantes_turmas_!$D$6:$H$1043,5,0)</f>
        <v>6</v>
      </c>
      <c r="AF232" s="318">
        <f t="shared" si="40"/>
        <v>1</v>
      </c>
      <c r="AG232" s="248">
        <f t="shared" si="41"/>
        <v>20516.3</v>
      </c>
      <c r="AH232" s="194">
        <f t="shared" si="45"/>
        <v>20516.3</v>
      </c>
      <c r="AI232" s="70">
        <v>0</v>
      </c>
      <c r="AJ232" s="70">
        <f t="shared" si="42"/>
        <v>41032.6</v>
      </c>
      <c r="AK232" s="195">
        <v>8000</v>
      </c>
      <c r="AL232" s="337">
        <f t="shared" si="50"/>
        <v>10258.15</v>
      </c>
      <c r="AM232" s="56" t="str">
        <f>VLOOKUP(F232,'Plan atualizada aptas e desativ'!$C$4:$I$1457,7,0)</f>
        <v>APTA</v>
      </c>
      <c r="AN232" s="196">
        <f t="shared" si="51"/>
        <v>2258.1499999999996</v>
      </c>
      <c r="AO232" s="56" t="s">
        <v>773</v>
      </c>
      <c r="AP232" s="56" t="s">
        <v>800</v>
      </c>
      <c r="AQ232" s="56"/>
      <c r="AR232" s="56" t="s">
        <v>1918</v>
      </c>
      <c r="AS232" s="56" t="s">
        <v>449</v>
      </c>
      <c r="AT232" s="56"/>
      <c r="AU232" s="56"/>
      <c r="AV232" s="56"/>
      <c r="AW232" s="56"/>
      <c r="AX232" s="56"/>
      <c r="AY232" s="56" t="s">
        <v>449</v>
      </c>
      <c r="AZ232" s="56"/>
      <c r="BA232" s="56"/>
      <c r="BB232" s="323">
        <f>VLOOKUP($F232,'[2]1ª Parcela FAED Manutencao 2026'!$E$7:$K$1036,5,0)</f>
        <v>155</v>
      </c>
      <c r="BC232" s="324">
        <f>VLOOKUP($F232,'[2]1ª Parcela FAED Manutencao 2026'!$E$7:$K$1036,7,0)</f>
        <v>10258.15</v>
      </c>
      <c r="BD232" s="335">
        <f t="shared" si="46"/>
        <v>-7</v>
      </c>
      <c r="BE232" s="330">
        <f t="shared" si="47"/>
        <v>0</v>
      </c>
    </row>
    <row r="233" spans="1:57" s="178" customFormat="1" ht="28.5" customHeight="1">
      <c r="A233" s="68">
        <v>227</v>
      </c>
      <c r="B233" s="56" t="s">
        <v>1889</v>
      </c>
      <c r="C233" s="56">
        <v>5900</v>
      </c>
      <c r="D233" s="57">
        <v>7</v>
      </c>
      <c r="E233" s="163" t="s">
        <v>4456</v>
      </c>
      <c r="F233" s="56">
        <v>1178090</v>
      </c>
      <c r="G233" s="56">
        <v>1104561</v>
      </c>
      <c r="H233" s="61">
        <v>29433746</v>
      </c>
      <c r="I233" s="84" t="str">
        <f>VLOOKUP($F233,'[3]Sistema Escolar'!$C$3:$E$5000,3,0)</f>
        <v>COLEGIO ESTADUAL ERALDO TINOCO</v>
      </c>
      <c r="J233" s="193" t="s">
        <v>1978</v>
      </c>
      <c r="K233" s="56">
        <v>0</v>
      </c>
      <c r="L233" s="56">
        <v>0</v>
      </c>
      <c r="M233" s="56">
        <v>0</v>
      </c>
      <c r="N233" s="56">
        <v>0</v>
      </c>
      <c r="O233" s="56">
        <v>95</v>
      </c>
      <c r="P233" s="56">
        <v>0</v>
      </c>
      <c r="Q233" s="56">
        <v>290</v>
      </c>
      <c r="R233" s="56">
        <v>286</v>
      </c>
      <c r="S233" s="56">
        <v>156</v>
      </c>
      <c r="T233" s="56">
        <v>152</v>
      </c>
      <c r="U233" s="56">
        <v>0</v>
      </c>
      <c r="V233" s="56">
        <v>0</v>
      </c>
      <c r="W233" s="56">
        <v>0</v>
      </c>
      <c r="X233" s="56">
        <v>0</v>
      </c>
      <c r="Y233" s="56">
        <f t="shared" si="48"/>
        <v>0</v>
      </c>
      <c r="Z233" s="56">
        <f t="shared" si="48"/>
        <v>0</v>
      </c>
      <c r="AA233" s="68">
        <f t="shared" si="49"/>
        <v>541</v>
      </c>
      <c r="AB233" s="68">
        <f t="shared" si="49"/>
        <v>438</v>
      </c>
      <c r="AC233" s="68">
        <f t="shared" si="43"/>
        <v>541</v>
      </c>
      <c r="AD233" s="68">
        <f t="shared" si="44"/>
        <v>438</v>
      </c>
      <c r="AE233" s="68">
        <f>VLOOKUP(F233,[1]quantitativo_estudantes_turmas_!$D$6:$H$1043,5,0)</f>
        <v>13</v>
      </c>
      <c r="AF233" s="318">
        <f t="shared" si="40"/>
        <v>1</v>
      </c>
      <c r="AG233" s="248">
        <f t="shared" si="41"/>
        <v>25645.38</v>
      </c>
      <c r="AH233" s="194">
        <f t="shared" si="45"/>
        <v>25645.38</v>
      </c>
      <c r="AI233" s="70">
        <v>0</v>
      </c>
      <c r="AJ233" s="70">
        <f t="shared" si="42"/>
        <v>51290.76</v>
      </c>
      <c r="AK233" s="195">
        <v>12000</v>
      </c>
      <c r="AL233" s="337">
        <f t="shared" si="50"/>
        <v>12822.69</v>
      </c>
      <c r="AM233" s="56" t="str">
        <f>VLOOKUP(F233,'Plan atualizada aptas e desativ'!$C$4:$I$1457,7,0)</f>
        <v>APTA</v>
      </c>
      <c r="AN233" s="196">
        <f t="shared" si="51"/>
        <v>822.69000000000051</v>
      </c>
      <c r="AO233" s="56" t="s">
        <v>802</v>
      </c>
      <c r="AP233" s="56" t="s">
        <v>803</v>
      </c>
      <c r="AQ233" s="56"/>
      <c r="AR233" s="56" t="s">
        <v>1918</v>
      </c>
      <c r="AS233" s="56" t="s">
        <v>449</v>
      </c>
      <c r="AT233" s="56"/>
      <c r="AU233" s="56"/>
      <c r="AV233" s="56"/>
      <c r="AW233" s="56"/>
      <c r="AX233" s="56"/>
      <c r="AY233" s="56" t="s">
        <v>449</v>
      </c>
      <c r="AZ233" s="56"/>
      <c r="BA233" s="56"/>
      <c r="BB233" s="323">
        <f>VLOOKUP($F233,'[2]1ª Parcela FAED Manutencao 2026'!$E$7:$K$1036,5,0)</f>
        <v>541</v>
      </c>
      <c r="BC233" s="324">
        <f>VLOOKUP($F233,'[2]1ª Parcela FAED Manutencao 2026'!$E$7:$K$1036,7,0)</f>
        <v>15387.23</v>
      </c>
      <c r="BD233" s="335">
        <f t="shared" si="46"/>
        <v>-103</v>
      </c>
      <c r="BE233" s="328">
        <f t="shared" si="47"/>
        <v>-2564.5399999999991</v>
      </c>
    </row>
    <row r="234" spans="1:57" s="87" customFormat="1" ht="28.5" customHeight="1">
      <c r="A234" s="68">
        <v>228</v>
      </c>
      <c r="B234" s="56" t="s">
        <v>1889</v>
      </c>
      <c r="C234" s="56">
        <v>5900</v>
      </c>
      <c r="D234" s="57">
        <v>7</v>
      </c>
      <c r="E234" s="163" t="s">
        <v>4456</v>
      </c>
      <c r="F234" s="56">
        <v>1179279</v>
      </c>
      <c r="G234" s="56">
        <v>9999999</v>
      </c>
      <c r="H234" s="61">
        <v>29459010</v>
      </c>
      <c r="I234" s="84" t="str">
        <f>VLOOKUP($F234,'[3]Sistema Escolar'!$C$3:$E$5000,3,0)</f>
        <v>COLEGIO ESTADUAL EUNICE JERONIMO DE OLIVEIRA</v>
      </c>
      <c r="J234" s="193" t="s">
        <v>1912</v>
      </c>
      <c r="K234" s="56">
        <v>0</v>
      </c>
      <c r="L234" s="56">
        <v>0</v>
      </c>
      <c r="M234" s="56">
        <v>0</v>
      </c>
      <c r="N234" s="56">
        <v>0</v>
      </c>
      <c r="O234" s="56">
        <v>185</v>
      </c>
      <c r="P234" s="56">
        <v>180</v>
      </c>
      <c r="Q234" s="56">
        <v>0</v>
      </c>
      <c r="R234" s="56">
        <v>0</v>
      </c>
      <c r="S234" s="56">
        <v>76</v>
      </c>
      <c r="T234" s="56">
        <v>77</v>
      </c>
      <c r="U234" s="56">
        <v>0</v>
      </c>
      <c r="V234" s="56">
        <v>0</v>
      </c>
      <c r="W234" s="56">
        <v>0</v>
      </c>
      <c r="X234" s="56">
        <v>0</v>
      </c>
      <c r="Y234" s="56">
        <f t="shared" si="48"/>
        <v>0</v>
      </c>
      <c r="Z234" s="56">
        <f t="shared" si="48"/>
        <v>0</v>
      </c>
      <c r="AA234" s="68">
        <f t="shared" si="49"/>
        <v>261</v>
      </c>
      <c r="AB234" s="68">
        <f t="shared" si="49"/>
        <v>257</v>
      </c>
      <c r="AC234" s="68">
        <f t="shared" si="43"/>
        <v>261</v>
      </c>
      <c r="AD234" s="68">
        <f t="shared" si="44"/>
        <v>257</v>
      </c>
      <c r="AE234" s="68">
        <f>VLOOKUP(F234,[1]quantitativo_estudantes_turmas_!$D$6:$H$1043,5,0)</f>
        <v>10</v>
      </c>
      <c r="AF234" s="318">
        <f t="shared" si="40"/>
        <v>1</v>
      </c>
      <c r="AG234" s="248">
        <f t="shared" si="41"/>
        <v>25645.38</v>
      </c>
      <c r="AH234" s="194">
        <f t="shared" si="45"/>
        <v>25645.38</v>
      </c>
      <c r="AI234" s="70">
        <v>0</v>
      </c>
      <c r="AJ234" s="70">
        <f t="shared" si="42"/>
        <v>51290.76</v>
      </c>
      <c r="AK234" s="195">
        <v>10000</v>
      </c>
      <c r="AL234" s="337">
        <f t="shared" si="50"/>
        <v>12822.69</v>
      </c>
      <c r="AM234" s="56" t="str">
        <f>VLOOKUP(F234,'Plan atualizada aptas e desativ'!$C$4:$I$1457,7,0)</f>
        <v>APTA</v>
      </c>
      <c r="AN234" s="196">
        <f t="shared" si="51"/>
        <v>2822.6900000000005</v>
      </c>
      <c r="AO234" s="56" t="s">
        <v>802</v>
      </c>
      <c r="AP234" s="56" t="s">
        <v>804</v>
      </c>
      <c r="AQ234" s="56"/>
      <c r="AR234" s="56" t="s">
        <v>449</v>
      </c>
      <c r="AS234" s="56" t="s">
        <v>449</v>
      </c>
      <c r="AT234" s="56"/>
      <c r="AU234" s="56"/>
      <c r="AV234" s="56"/>
      <c r="AW234" s="56"/>
      <c r="AX234" s="56"/>
      <c r="AY234" s="56" t="s">
        <v>449</v>
      </c>
      <c r="AZ234" s="56"/>
      <c r="BA234" s="56"/>
      <c r="BB234" s="323">
        <f>VLOOKUP($F234,'[2]1ª Parcela FAED Manutencao 2026'!$E$7:$K$1036,5,0)</f>
        <v>261</v>
      </c>
      <c r="BC234" s="324">
        <f>VLOOKUP($F234,'[2]1ª Parcela FAED Manutencao 2026'!$E$7:$K$1036,7,0)</f>
        <v>12822.69</v>
      </c>
      <c r="BD234" s="335">
        <f t="shared" si="46"/>
        <v>-4</v>
      </c>
      <c r="BE234" s="330">
        <f t="shared" si="47"/>
        <v>0</v>
      </c>
    </row>
    <row r="235" spans="1:57" s="178" customFormat="1" ht="28.5" customHeight="1">
      <c r="A235" s="68">
        <v>229</v>
      </c>
      <c r="B235" s="56" t="s">
        <v>1889</v>
      </c>
      <c r="C235" s="56">
        <v>5900</v>
      </c>
      <c r="D235" s="57">
        <v>7</v>
      </c>
      <c r="E235" s="163" t="s">
        <v>129</v>
      </c>
      <c r="F235" s="56">
        <v>1113102</v>
      </c>
      <c r="G235" s="56">
        <v>1101588</v>
      </c>
      <c r="H235" s="61">
        <v>29317789</v>
      </c>
      <c r="I235" s="84" t="str">
        <f>VLOOKUP($F235,'[3]Sistema Escolar'!$C$3:$E$5000,3,0)</f>
        <v>COLEGIO POLIVALENTE DE CARAVELAS</v>
      </c>
      <c r="J235" s="193" t="s">
        <v>1978</v>
      </c>
      <c r="K235" s="56">
        <v>0</v>
      </c>
      <c r="L235" s="56">
        <v>0</v>
      </c>
      <c r="M235" s="56">
        <v>0</v>
      </c>
      <c r="N235" s="56">
        <v>0</v>
      </c>
      <c r="O235" s="56">
        <v>612</v>
      </c>
      <c r="P235" s="56">
        <v>351</v>
      </c>
      <c r="Q235" s="56">
        <v>0</v>
      </c>
      <c r="R235" s="56">
        <v>153</v>
      </c>
      <c r="S235" s="56">
        <v>219</v>
      </c>
      <c r="T235" s="56">
        <v>195</v>
      </c>
      <c r="U235" s="56">
        <v>0</v>
      </c>
      <c r="V235" s="56">
        <v>0</v>
      </c>
      <c r="W235" s="56">
        <v>0</v>
      </c>
      <c r="X235" s="56">
        <v>0</v>
      </c>
      <c r="Y235" s="56">
        <f t="shared" si="48"/>
        <v>0</v>
      </c>
      <c r="Z235" s="56">
        <f t="shared" si="48"/>
        <v>0</v>
      </c>
      <c r="AA235" s="68">
        <f t="shared" si="49"/>
        <v>831</v>
      </c>
      <c r="AB235" s="68">
        <f t="shared" si="49"/>
        <v>699</v>
      </c>
      <c r="AC235" s="68">
        <f t="shared" si="43"/>
        <v>831</v>
      </c>
      <c r="AD235" s="68">
        <f t="shared" si="44"/>
        <v>699</v>
      </c>
      <c r="AE235" s="68">
        <f>VLOOKUP(F235,[1]quantitativo_estudantes_turmas_!$D$6:$H$1043,5,0)</f>
        <v>29</v>
      </c>
      <c r="AF235" s="318">
        <f t="shared" si="40"/>
        <v>1</v>
      </c>
      <c r="AG235" s="248">
        <f t="shared" si="41"/>
        <v>30774.46</v>
      </c>
      <c r="AH235" s="194">
        <f t="shared" si="45"/>
        <v>30774.46</v>
      </c>
      <c r="AI235" s="70">
        <v>0</v>
      </c>
      <c r="AJ235" s="70">
        <f t="shared" si="42"/>
        <v>61548.92</v>
      </c>
      <c r="AK235" s="195">
        <v>16000</v>
      </c>
      <c r="AL235" s="337">
        <f t="shared" si="50"/>
        <v>15387.23</v>
      </c>
      <c r="AM235" s="56" t="str">
        <f>VLOOKUP(F235,'Plan atualizada aptas e desativ'!$C$4:$I$1457,7,0)</f>
        <v>APTA</v>
      </c>
      <c r="AN235" s="196">
        <f t="shared" si="51"/>
        <v>-612.77000000000044</v>
      </c>
      <c r="AO235" s="56" t="s">
        <v>805</v>
      </c>
      <c r="AP235" s="56" t="s">
        <v>806</v>
      </c>
      <c r="AQ235" s="56"/>
      <c r="AR235" s="56" t="s">
        <v>1918</v>
      </c>
      <c r="AS235" s="56" t="s">
        <v>449</v>
      </c>
      <c r="AT235" s="56"/>
      <c r="AU235" s="56"/>
      <c r="AV235" s="56"/>
      <c r="AW235" s="56"/>
      <c r="AX235" s="56"/>
      <c r="AY235" s="56" t="s">
        <v>449</v>
      </c>
      <c r="AZ235" s="56"/>
      <c r="BA235" s="56"/>
      <c r="BB235" s="323">
        <f>VLOOKUP($F235,'[2]1ª Parcela FAED Manutencao 2026'!$E$7:$K$1036,5,0)</f>
        <v>831</v>
      </c>
      <c r="BC235" s="324">
        <f>VLOOKUP($F235,'[2]1ª Parcela FAED Manutencao 2026'!$E$7:$K$1036,7,0)</f>
        <v>20516.305</v>
      </c>
      <c r="BD235" s="335">
        <f t="shared" si="46"/>
        <v>-132</v>
      </c>
      <c r="BE235" s="328">
        <f t="shared" si="47"/>
        <v>-5129.0750000000007</v>
      </c>
    </row>
    <row r="236" spans="1:57" s="87" customFormat="1" ht="28.5" customHeight="1">
      <c r="A236" s="68">
        <v>230</v>
      </c>
      <c r="B236" s="56" t="s">
        <v>1889</v>
      </c>
      <c r="C236" s="56">
        <v>5900</v>
      </c>
      <c r="D236" s="57">
        <v>7</v>
      </c>
      <c r="E236" s="163" t="s">
        <v>130</v>
      </c>
      <c r="F236" s="56">
        <v>1178216</v>
      </c>
      <c r="G236" s="56">
        <v>1105446</v>
      </c>
      <c r="H236" s="61">
        <v>29444993</v>
      </c>
      <c r="I236" s="84" t="str">
        <f>VLOOKUP($F236,'[3]Sistema Escolar'!$C$3:$E$5000,3,0)</f>
        <v>COLEGIO ESTADUAL PROFESSOR PAULO FREIRE</v>
      </c>
      <c r="J236" s="193" t="s">
        <v>1912</v>
      </c>
      <c r="K236" s="56">
        <v>0</v>
      </c>
      <c r="L236" s="56">
        <v>0</v>
      </c>
      <c r="M236" s="56">
        <v>0</v>
      </c>
      <c r="N236" s="56">
        <v>0</v>
      </c>
      <c r="O236" s="56">
        <v>306</v>
      </c>
      <c r="P236" s="56">
        <v>257</v>
      </c>
      <c r="Q236" s="56">
        <v>0</v>
      </c>
      <c r="R236" s="56">
        <v>0</v>
      </c>
      <c r="S236" s="56">
        <v>62</v>
      </c>
      <c r="T236" s="56">
        <v>68</v>
      </c>
      <c r="U236" s="56">
        <v>0</v>
      </c>
      <c r="V236" s="56">
        <v>0</v>
      </c>
      <c r="W236" s="56">
        <v>0</v>
      </c>
      <c r="X236" s="56">
        <v>0</v>
      </c>
      <c r="Y236" s="56">
        <f t="shared" si="48"/>
        <v>0</v>
      </c>
      <c r="Z236" s="56">
        <f t="shared" si="48"/>
        <v>0</v>
      </c>
      <c r="AA236" s="68">
        <f t="shared" si="49"/>
        <v>368</v>
      </c>
      <c r="AB236" s="68">
        <f t="shared" si="49"/>
        <v>325</v>
      </c>
      <c r="AC236" s="68">
        <f t="shared" si="43"/>
        <v>368</v>
      </c>
      <c r="AD236" s="68">
        <f t="shared" si="44"/>
        <v>325</v>
      </c>
      <c r="AE236" s="68">
        <f>VLOOKUP(F236,[1]quantitativo_estudantes_turmas_!$D$6:$H$1043,5,0)</f>
        <v>11</v>
      </c>
      <c r="AF236" s="318">
        <f t="shared" si="40"/>
        <v>1</v>
      </c>
      <c r="AG236" s="248">
        <f t="shared" si="41"/>
        <v>25645.38</v>
      </c>
      <c r="AH236" s="194">
        <f t="shared" si="45"/>
        <v>25645.38</v>
      </c>
      <c r="AI236" s="70">
        <v>0</v>
      </c>
      <c r="AJ236" s="70">
        <f t="shared" si="42"/>
        <v>51290.76</v>
      </c>
      <c r="AK236" s="195">
        <v>10000</v>
      </c>
      <c r="AL236" s="337">
        <f t="shared" si="50"/>
        <v>12822.69</v>
      </c>
      <c r="AM236" s="56" t="str">
        <f>VLOOKUP(F236,'Plan atualizada aptas e desativ'!$C$4:$I$1457,7,0)</f>
        <v>APTA</v>
      </c>
      <c r="AN236" s="196">
        <f t="shared" si="51"/>
        <v>2822.6900000000005</v>
      </c>
      <c r="AO236" s="56" t="s">
        <v>807</v>
      </c>
      <c r="AP236" s="56" t="s">
        <v>808</v>
      </c>
      <c r="AQ236" s="56"/>
      <c r="AR236" s="56" t="s">
        <v>449</v>
      </c>
      <c r="AS236" s="56" t="s">
        <v>449</v>
      </c>
      <c r="AT236" s="56"/>
      <c r="AU236" s="56"/>
      <c r="AV236" s="56"/>
      <c r="AW236" s="56"/>
      <c r="AX236" s="56"/>
      <c r="AY236" s="56" t="s">
        <v>449</v>
      </c>
      <c r="AZ236" s="56"/>
      <c r="BA236" s="56"/>
      <c r="BB236" s="323">
        <f>VLOOKUP($F236,'[2]1ª Parcela FAED Manutencao 2026'!$E$7:$K$1036,5,0)</f>
        <v>368</v>
      </c>
      <c r="BC236" s="324">
        <f>VLOOKUP($F236,'[2]1ª Parcela FAED Manutencao 2026'!$E$7:$K$1036,7,0)</f>
        <v>12822.69</v>
      </c>
      <c r="BD236" s="335">
        <f t="shared" si="46"/>
        <v>-43</v>
      </c>
      <c r="BE236" s="330">
        <f t="shared" si="47"/>
        <v>0</v>
      </c>
    </row>
    <row r="237" spans="1:57" s="178" customFormat="1" ht="28.5" customHeight="1">
      <c r="A237" s="68">
        <v>231</v>
      </c>
      <c r="B237" s="56" t="s">
        <v>1889</v>
      </c>
      <c r="C237" s="56">
        <v>5900</v>
      </c>
      <c r="D237" s="57">
        <v>7</v>
      </c>
      <c r="E237" s="163" t="s">
        <v>131</v>
      </c>
      <c r="F237" s="56">
        <v>1178109</v>
      </c>
      <c r="G237" s="56">
        <v>1104594</v>
      </c>
      <c r="H237" s="61">
        <v>29446651</v>
      </c>
      <c r="I237" s="84" t="str">
        <f>VLOOKUP($F237,'[3]Sistema Escolar'!$C$3:$E$5000,3,0)</f>
        <v>COLEGIO ESTADUAL PROFESSORA AURIVALDINA JOAZEIRO</v>
      </c>
      <c r="J237" s="193" t="s">
        <v>1978</v>
      </c>
      <c r="K237" s="56">
        <v>0</v>
      </c>
      <c r="L237" s="56">
        <v>0</v>
      </c>
      <c r="M237" s="56">
        <v>0</v>
      </c>
      <c r="N237" s="56">
        <v>0</v>
      </c>
      <c r="O237" s="56">
        <v>622</v>
      </c>
      <c r="P237" s="56">
        <v>43</v>
      </c>
      <c r="Q237" s="56">
        <v>578</v>
      </c>
      <c r="R237" s="56">
        <v>745</v>
      </c>
      <c r="S237" s="56">
        <v>0</v>
      </c>
      <c r="T237" s="56">
        <v>0</v>
      </c>
      <c r="U237" s="56">
        <v>0</v>
      </c>
      <c r="V237" s="56">
        <v>0</v>
      </c>
      <c r="W237" s="56">
        <v>0</v>
      </c>
      <c r="X237" s="56">
        <v>0</v>
      </c>
      <c r="Y237" s="56">
        <f t="shared" si="48"/>
        <v>0</v>
      </c>
      <c r="Z237" s="56">
        <f t="shared" si="48"/>
        <v>0</v>
      </c>
      <c r="AA237" s="68">
        <f t="shared" si="49"/>
        <v>1200</v>
      </c>
      <c r="AB237" s="68">
        <f t="shared" si="49"/>
        <v>788</v>
      </c>
      <c r="AC237" s="68">
        <f t="shared" si="43"/>
        <v>1200</v>
      </c>
      <c r="AD237" s="68">
        <f t="shared" si="44"/>
        <v>788</v>
      </c>
      <c r="AE237" s="68">
        <f>VLOOKUP(F237,[1]quantitativo_estudantes_turmas_!$D$6:$H$1043,5,0)</f>
        <v>19</v>
      </c>
      <c r="AF237" s="318">
        <f t="shared" si="40"/>
        <v>1</v>
      </c>
      <c r="AG237" s="248">
        <f t="shared" si="41"/>
        <v>41032.61</v>
      </c>
      <c r="AH237" s="194">
        <f t="shared" si="45"/>
        <v>41032.61</v>
      </c>
      <c r="AI237" s="70">
        <v>0</v>
      </c>
      <c r="AJ237" s="70">
        <f t="shared" si="42"/>
        <v>82065.22</v>
      </c>
      <c r="AK237" s="195">
        <v>20000</v>
      </c>
      <c r="AL237" s="337">
        <f t="shared" si="50"/>
        <v>20516.305</v>
      </c>
      <c r="AM237" s="56" t="str">
        <f>VLOOKUP(F237,'Plan atualizada aptas e desativ'!$C$4:$I$1457,7,0)</f>
        <v>APTA</v>
      </c>
      <c r="AN237" s="196">
        <f t="shared" si="51"/>
        <v>516.30500000000029</v>
      </c>
      <c r="AO237" s="56" t="s">
        <v>809</v>
      </c>
      <c r="AP237" s="56" t="s">
        <v>811</v>
      </c>
      <c r="AQ237" s="56"/>
      <c r="AR237" s="56" t="s">
        <v>1918</v>
      </c>
      <c r="AS237" s="56" t="s">
        <v>449</v>
      </c>
      <c r="AT237" s="56"/>
      <c r="AU237" s="56"/>
      <c r="AV237" s="56"/>
      <c r="AW237" s="56"/>
      <c r="AX237" s="56"/>
      <c r="AY237" s="56" t="s">
        <v>449</v>
      </c>
      <c r="AZ237" s="56"/>
      <c r="BA237" s="56"/>
      <c r="BB237" s="323">
        <f>VLOOKUP($F237,'[2]1ª Parcela FAED Manutencao 2026'!$E$7:$K$1036,5,0)</f>
        <v>1200</v>
      </c>
      <c r="BC237" s="324">
        <f>VLOOKUP($F237,'[2]1ª Parcela FAED Manutencao 2026'!$E$7:$K$1036,7,0)</f>
        <v>23959.65</v>
      </c>
      <c r="BD237" s="335">
        <f t="shared" si="46"/>
        <v>-412</v>
      </c>
      <c r="BE237" s="328">
        <f t="shared" si="47"/>
        <v>-3443.3450000000012</v>
      </c>
    </row>
    <row r="238" spans="1:57" s="87" customFormat="1" ht="28.5" customHeight="1">
      <c r="A238" s="68">
        <v>232</v>
      </c>
      <c r="B238" s="56" t="s">
        <v>1889</v>
      </c>
      <c r="C238" s="56">
        <v>5900</v>
      </c>
      <c r="D238" s="57">
        <v>7</v>
      </c>
      <c r="E238" s="163" t="s">
        <v>131</v>
      </c>
      <c r="F238" s="56">
        <v>1176400</v>
      </c>
      <c r="G238" s="56">
        <v>1101559</v>
      </c>
      <c r="H238" s="61">
        <v>29370485</v>
      </c>
      <c r="I238" s="84" t="str">
        <f>VLOOKUP($F238,'[3]Sistema Escolar'!$C$3:$E$5000,3,0)</f>
        <v>COLEGIO ESTADUAL PROFESSORA MARIA DO CARMO MARQUES DE FREITAS</v>
      </c>
      <c r="J238" s="193" t="s">
        <v>1978</v>
      </c>
      <c r="K238" s="56">
        <v>0</v>
      </c>
      <c r="L238" s="56">
        <v>0</v>
      </c>
      <c r="M238" s="56">
        <v>0</v>
      </c>
      <c r="N238" s="56">
        <v>0</v>
      </c>
      <c r="O238" s="56">
        <v>93</v>
      </c>
      <c r="P238" s="56">
        <v>246</v>
      </c>
      <c r="Q238" s="56">
        <v>209</v>
      </c>
      <c r="R238" s="56">
        <v>135</v>
      </c>
      <c r="S238" s="56">
        <v>144</v>
      </c>
      <c r="T238" s="56">
        <v>143</v>
      </c>
      <c r="U238" s="56">
        <v>0</v>
      </c>
      <c r="V238" s="56">
        <v>0</v>
      </c>
      <c r="W238" s="56">
        <v>0</v>
      </c>
      <c r="X238" s="56">
        <v>0</v>
      </c>
      <c r="Y238" s="56">
        <f t="shared" si="48"/>
        <v>0</v>
      </c>
      <c r="Z238" s="56">
        <f t="shared" si="48"/>
        <v>0</v>
      </c>
      <c r="AA238" s="68">
        <f t="shared" si="49"/>
        <v>446</v>
      </c>
      <c r="AB238" s="68">
        <f t="shared" si="49"/>
        <v>524</v>
      </c>
      <c r="AC238" s="68">
        <f t="shared" si="43"/>
        <v>446</v>
      </c>
      <c r="AD238" s="68">
        <f t="shared" si="44"/>
        <v>524</v>
      </c>
      <c r="AE238" s="68">
        <f>VLOOKUP(F238,[1]quantitativo_estudantes_turmas_!$D$6:$H$1043,5,0)</f>
        <v>16</v>
      </c>
      <c r="AF238" s="318">
        <f t="shared" si="40"/>
        <v>1</v>
      </c>
      <c r="AG238" s="248">
        <f t="shared" si="41"/>
        <v>30774.46</v>
      </c>
      <c r="AH238" s="194">
        <f t="shared" si="45"/>
        <v>30774.46</v>
      </c>
      <c r="AI238" s="70">
        <v>0</v>
      </c>
      <c r="AJ238" s="70">
        <f t="shared" si="42"/>
        <v>61548.92</v>
      </c>
      <c r="AK238" s="195">
        <v>10000</v>
      </c>
      <c r="AL238" s="337">
        <f t="shared" si="50"/>
        <v>15387.23</v>
      </c>
      <c r="AM238" s="56" t="str">
        <f>VLOOKUP(F238,'Plan atualizada aptas e desativ'!$C$4:$I$1457,7,0)</f>
        <v>APTA</v>
      </c>
      <c r="AN238" s="196">
        <f t="shared" si="51"/>
        <v>5387.23</v>
      </c>
      <c r="AO238" s="56" t="s">
        <v>809</v>
      </c>
      <c r="AP238" s="56" t="s">
        <v>810</v>
      </c>
      <c r="AQ238" s="199" t="s">
        <v>1959</v>
      </c>
      <c r="AR238" s="56" t="s">
        <v>1918</v>
      </c>
      <c r="AS238" s="56" t="s">
        <v>449</v>
      </c>
      <c r="AT238" s="56"/>
      <c r="AU238" s="56"/>
      <c r="AV238" s="56"/>
      <c r="AW238" s="56"/>
      <c r="AX238" s="56"/>
      <c r="AY238" s="56" t="s">
        <v>449</v>
      </c>
      <c r="AZ238" s="56"/>
      <c r="BA238" s="56"/>
      <c r="BB238" s="323">
        <f>VLOOKUP($F238,'[2]1ª Parcela FAED Manutencao 2026'!$E$7:$K$1036,5,0)</f>
        <v>446</v>
      </c>
      <c r="BC238" s="324">
        <f>VLOOKUP($F238,'[2]1ª Parcela FAED Manutencao 2026'!$E$7:$K$1036,7,0)</f>
        <v>12822.69</v>
      </c>
      <c r="BD238" s="336">
        <f t="shared" si="46"/>
        <v>78</v>
      </c>
      <c r="BE238" s="331">
        <f t="shared" si="47"/>
        <v>2564.5399999999991</v>
      </c>
    </row>
    <row r="239" spans="1:57" s="178" customFormat="1" ht="28.5" customHeight="1">
      <c r="A239" s="68">
        <v>233</v>
      </c>
      <c r="B239" s="56" t="s">
        <v>1889</v>
      </c>
      <c r="C239" s="56">
        <v>5900</v>
      </c>
      <c r="D239" s="57">
        <v>7</v>
      </c>
      <c r="E239" s="163" t="s">
        <v>131</v>
      </c>
      <c r="F239" s="56">
        <v>1179481</v>
      </c>
      <c r="G239" s="56">
        <v>9999999</v>
      </c>
      <c r="H239" s="61">
        <v>29469066</v>
      </c>
      <c r="I239" s="84" t="str">
        <f>VLOOKUP($F239,'[3]Sistema Escolar'!$C$3:$E$5000,3,0)</f>
        <v>COMPLEXO INTEGRADO DE EDUC BASICA PROFIS E TECNOLOGICA DE ITAMARAJU</v>
      </c>
      <c r="J239" s="193" t="s">
        <v>1983</v>
      </c>
      <c r="K239" s="56">
        <v>0</v>
      </c>
      <c r="L239" s="56">
        <v>0</v>
      </c>
      <c r="M239" s="56">
        <v>0</v>
      </c>
      <c r="N239" s="56">
        <v>0</v>
      </c>
      <c r="O239" s="56">
        <v>168</v>
      </c>
      <c r="P239" s="56">
        <v>49</v>
      </c>
      <c r="Q239" s="56">
        <v>345</v>
      </c>
      <c r="R239" s="56">
        <v>469</v>
      </c>
      <c r="S239" s="56">
        <v>245</v>
      </c>
      <c r="T239" s="56">
        <v>124</v>
      </c>
      <c r="U239" s="56">
        <v>0</v>
      </c>
      <c r="V239" s="56">
        <v>0</v>
      </c>
      <c r="W239" s="56">
        <v>0</v>
      </c>
      <c r="X239" s="56">
        <v>0</v>
      </c>
      <c r="Y239" s="56">
        <f t="shared" si="48"/>
        <v>0</v>
      </c>
      <c r="Z239" s="56">
        <f t="shared" si="48"/>
        <v>0</v>
      </c>
      <c r="AA239" s="68">
        <f t="shared" si="49"/>
        <v>758</v>
      </c>
      <c r="AB239" s="68">
        <f t="shared" si="49"/>
        <v>642</v>
      </c>
      <c r="AC239" s="68">
        <f t="shared" si="43"/>
        <v>758</v>
      </c>
      <c r="AD239" s="68">
        <f t="shared" si="44"/>
        <v>642</v>
      </c>
      <c r="AE239" s="68">
        <f>VLOOKUP(F239,[1]quantitativo_estudantes_turmas_!$D$6:$H$1043,5,0)</f>
        <v>18</v>
      </c>
      <c r="AF239" s="318">
        <f t="shared" si="40"/>
        <v>1</v>
      </c>
      <c r="AG239" s="248">
        <f t="shared" si="41"/>
        <v>30774.46</v>
      </c>
      <c r="AH239" s="194">
        <f t="shared" si="45"/>
        <v>30774.46</v>
      </c>
      <c r="AI239" s="70">
        <v>0</v>
      </c>
      <c r="AJ239" s="70">
        <f t="shared" si="42"/>
        <v>61548.92</v>
      </c>
      <c r="AK239" s="195">
        <v>16000</v>
      </c>
      <c r="AL239" s="337">
        <f t="shared" si="50"/>
        <v>15387.23</v>
      </c>
      <c r="AM239" s="56" t="str">
        <f>VLOOKUP(F239,'Plan atualizada aptas e desativ'!$C$4:$I$1457,7,0)</f>
        <v>APTA</v>
      </c>
      <c r="AN239" s="196">
        <f t="shared" si="51"/>
        <v>-612.77000000000044</v>
      </c>
      <c r="AO239" s="56" t="s">
        <v>809</v>
      </c>
      <c r="AP239" s="56" t="s">
        <v>812</v>
      </c>
      <c r="AQ239" s="56"/>
      <c r="AR239" s="56" t="s">
        <v>1918</v>
      </c>
      <c r="AS239" s="56" t="s">
        <v>2049</v>
      </c>
      <c r="AT239" s="56"/>
      <c r="AU239" s="56"/>
      <c r="AV239" s="56"/>
      <c r="AW239" s="56"/>
      <c r="AX239" s="56"/>
      <c r="AY239" s="56" t="s">
        <v>449</v>
      </c>
      <c r="AZ239" s="56"/>
      <c r="BA239" s="56"/>
      <c r="BB239" s="323">
        <f>VLOOKUP($F239,'[2]1ª Parcela FAED Manutencao 2026'!$E$7:$K$1036,5,0)</f>
        <v>758</v>
      </c>
      <c r="BC239" s="324">
        <f>VLOOKUP($F239,'[2]1ª Parcela FAED Manutencao 2026'!$E$7:$K$1036,7,0)</f>
        <v>52516.305</v>
      </c>
      <c r="BD239" s="335">
        <f t="shared" si="46"/>
        <v>-116</v>
      </c>
      <c r="BE239" s="328">
        <f t="shared" si="47"/>
        <v>-37129.074999999997</v>
      </c>
    </row>
    <row r="240" spans="1:57" s="178" customFormat="1" ht="28.5" customHeight="1">
      <c r="A240" s="68">
        <v>234</v>
      </c>
      <c r="B240" s="56" t="s">
        <v>1889</v>
      </c>
      <c r="C240" s="56">
        <v>5900</v>
      </c>
      <c r="D240" s="57">
        <v>7</v>
      </c>
      <c r="E240" s="163" t="s">
        <v>132</v>
      </c>
      <c r="F240" s="56">
        <v>1113200</v>
      </c>
      <c r="G240" s="56">
        <v>1101640</v>
      </c>
      <c r="H240" s="61">
        <v>29322480</v>
      </c>
      <c r="I240" s="84" t="str">
        <f>VLOOKUP($F240,'[3]Sistema Escolar'!$C$3:$E$5000,3,0)</f>
        <v>COLEGIO POLIVALENTE DE ITANHEM</v>
      </c>
      <c r="J240" s="193" t="s">
        <v>1978</v>
      </c>
      <c r="K240" s="56">
        <v>0</v>
      </c>
      <c r="L240" s="56">
        <v>0</v>
      </c>
      <c r="M240" s="56">
        <v>0</v>
      </c>
      <c r="N240" s="56">
        <v>0</v>
      </c>
      <c r="O240" s="56">
        <v>171</v>
      </c>
      <c r="P240" s="56">
        <v>59</v>
      </c>
      <c r="Q240" s="56">
        <v>276</v>
      </c>
      <c r="R240" s="56">
        <v>265</v>
      </c>
      <c r="S240" s="56">
        <v>165</v>
      </c>
      <c r="T240" s="56">
        <v>163</v>
      </c>
      <c r="U240" s="56">
        <v>0</v>
      </c>
      <c r="V240" s="56">
        <v>0</v>
      </c>
      <c r="W240" s="56">
        <v>0</v>
      </c>
      <c r="X240" s="56">
        <v>0</v>
      </c>
      <c r="Y240" s="56">
        <f t="shared" si="48"/>
        <v>0</v>
      </c>
      <c r="Z240" s="56">
        <f t="shared" si="48"/>
        <v>0</v>
      </c>
      <c r="AA240" s="68">
        <f t="shared" si="49"/>
        <v>612</v>
      </c>
      <c r="AB240" s="68">
        <f t="shared" si="49"/>
        <v>487</v>
      </c>
      <c r="AC240" s="68">
        <f t="shared" si="43"/>
        <v>612</v>
      </c>
      <c r="AD240" s="68">
        <f t="shared" si="44"/>
        <v>487</v>
      </c>
      <c r="AE240" s="68">
        <f>VLOOKUP(F240,[1]quantitativo_estudantes_turmas_!$D$6:$H$1043,5,0)</f>
        <v>18</v>
      </c>
      <c r="AF240" s="318">
        <f t="shared" si="40"/>
        <v>1</v>
      </c>
      <c r="AG240" s="248">
        <f t="shared" si="41"/>
        <v>25645.38</v>
      </c>
      <c r="AH240" s="194">
        <f t="shared" si="45"/>
        <v>25645.38</v>
      </c>
      <c r="AI240" s="70">
        <v>0</v>
      </c>
      <c r="AJ240" s="70">
        <f t="shared" si="42"/>
        <v>51290.76</v>
      </c>
      <c r="AK240" s="195">
        <v>12000</v>
      </c>
      <c r="AL240" s="337">
        <f t="shared" si="50"/>
        <v>12822.69</v>
      </c>
      <c r="AM240" s="56" t="str">
        <f>VLOOKUP(F240,'Plan atualizada aptas e desativ'!$C$4:$I$1457,7,0)</f>
        <v>APTA</v>
      </c>
      <c r="AN240" s="196">
        <f t="shared" si="51"/>
        <v>822.69000000000051</v>
      </c>
      <c r="AO240" s="56" t="s">
        <v>813</v>
      </c>
      <c r="AP240" s="56" t="s">
        <v>814</v>
      </c>
      <c r="AQ240" s="56"/>
      <c r="AR240" s="56" t="s">
        <v>1918</v>
      </c>
      <c r="AS240" s="56" t="s">
        <v>449</v>
      </c>
      <c r="AT240" s="56"/>
      <c r="AU240" s="56"/>
      <c r="AV240" s="56"/>
      <c r="AW240" s="56"/>
      <c r="AX240" s="56"/>
      <c r="AY240" s="56" t="s">
        <v>449</v>
      </c>
      <c r="AZ240" s="56"/>
      <c r="BA240" s="56"/>
      <c r="BB240" s="323">
        <f>VLOOKUP($F240,'[2]1ª Parcela FAED Manutencao 2026'!$E$7:$K$1036,5,0)</f>
        <v>612</v>
      </c>
      <c r="BC240" s="324">
        <f>VLOOKUP($F240,'[2]1ª Parcela FAED Manutencao 2026'!$E$7:$K$1036,7,0)</f>
        <v>15387.23</v>
      </c>
      <c r="BD240" s="335">
        <f t="shared" si="46"/>
        <v>-125</v>
      </c>
      <c r="BE240" s="328">
        <f t="shared" si="47"/>
        <v>-2564.5399999999991</v>
      </c>
    </row>
    <row r="241" spans="1:57" s="87" customFormat="1" ht="28.5" customHeight="1">
      <c r="A241" s="68">
        <v>235</v>
      </c>
      <c r="B241" s="56" t="s">
        <v>1889</v>
      </c>
      <c r="C241" s="56">
        <v>5900</v>
      </c>
      <c r="D241" s="57">
        <v>7</v>
      </c>
      <c r="E241" s="163" t="s">
        <v>133</v>
      </c>
      <c r="F241" s="56">
        <v>1170157</v>
      </c>
      <c r="G241" s="56">
        <v>1101563</v>
      </c>
      <c r="H241" s="61">
        <v>29323800</v>
      </c>
      <c r="I241" s="84" t="str">
        <f>VLOOKUP($F241,'[3]Sistema Escolar'!$C$3:$E$5000,3,0)</f>
        <v>COLEGIO EST DE TEMPO INTEGRAL PROF MARIA EDITE VIEIRA GUSMAO</v>
      </c>
      <c r="J241" s="193" t="s">
        <v>1978</v>
      </c>
      <c r="K241" s="56">
        <v>0</v>
      </c>
      <c r="L241" s="56">
        <v>0</v>
      </c>
      <c r="M241" s="56">
        <v>0</v>
      </c>
      <c r="N241" s="56">
        <v>0</v>
      </c>
      <c r="O241" s="56">
        <v>219</v>
      </c>
      <c r="P241" s="56">
        <v>116</v>
      </c>
      <c r="Q241" s="56">
        <v>55</v>
      </c>
      <c r="R241" s="56">
        <v>69</v>
      </c>
      <c r="S241" s="56">
        <v>131</v>
      </c>
      <c r="T241" s="56">
        <v>129</v>
      </c>
      <c r="U241" s="56">
        <v>0</v>
      </c>
      <c r="V241" s="56">
        <v>0</v>
      </c>
      <c r="W241" s="56">
        <v>0</v>
      </c>
      <c r="X241" s="56">
        <v>0</v>
      </c>
      <c r="Y241" s="56">
        <f t="shared" si="48"/>
        <v>0</v>
      </c>
      <c r="Z241" s="56">
        <f t="shared" si="48"/>
        <v>0</v>
      </c>
      <c r="AA241" s="68">
        <f t="shared" si="49"/>
        <v>405</v>
      </c>
      <c r="AB241" s="68">
        <f t="shared" si="49"/>
        <v>314</v>
      </c>
      <c r="AC241" s="68">
        <f t="shared" si="43"/>
        <v>405</v>
      </c>
      <c r="AD241" s="68">
        <f t="shared" si="44"/>
        <v>314</v>
      </c>
      <c r="AE241" s="68">
        <f>VLOOKUP(F241,[1]quantitativo_estudantes_turmas_!$D$6:$H$1043,5,0)</f>
        <v>14</v>
      </c>
      <c r="AF241" s="318">
        <f t="shared" si="40"/>
        <v>1</v>
      </c>
      <c r="AG241" s="248">
        <f t="shared" si="41"/>
        <v>25645.38</v>
      </c>
      <c r="AH241" s="194">
        <f t="shared" si="45"/>
        <v>25645.38</v>
      </c>
      <c r="AI241" s="70">
        <v>0</v>
      </c>
      <c r="AJ241" s="70">
        <f t="shared" si="42"/>
        <v>51290.76</v>
      </c>
      <c r="AK241" s="195">
        <v>10000</v>
      </c>
      <c r="AL241" s="337">
        <f t="shared" si="50"/>
        <v>12822.69</v>
      </c>
      <c r="AM241" s="56" t="str">
        <f>VLOOKUP(F241,'Plan atualizada aptas e desativ'!$C$4:$I$1457,7,0)</f>
        <v>APTA</v>
      </c>
      <c r="AN241" s="196">
        <f t="shared" si="51"/>
        <v>2822.6900000000005</v>
      </c>
      <c r="AO241" s="56" t="s">
        <v>809</v>
      </c>
      <c r="AP241" s="56" t="s">
        <v>815</v>
      </c>
      <c r="AQ241" s="56"/>
      <c r="AR241" s="56" t="s">
        <v>1918</v>
      </c>
      <c r="AS241" s="56" t="s">
        <v>449</v>
      </c>
      <c r="AT241" s="56"/>
      <c r="AU241" s="56"/>
      <c r="AV241" s="56"/>
      <c r="AW241" s="56"/>
      <c r="AX241" s="56"/>
      <c r="AY241" s="56" t="s">
        <v>449</v>
      </c>
      <c r="AZ241" s="56"/>
      <c r="BA241" s="56"/>
      <c r="BB241" s="323">
        <f>VLOOKUP($F241,'[2]1ª Parcela FAED Manutencao 2026'!$E$7:$K$1036,5,0)</f>
        <v>405</v>
      </c>
      <c r="BC241" s="324">
        <f>VLOOKUP($F241,'[2]1ª Parcela FAED Manutencao 2026'!$E$7:$K$1036,7,0)</f>
        <v>12822.69</v>
      </c>
      <c r="BD241" s="335">
        <f t="shared" si="46"/>
        <v>-91</v>
      </c>
      <c r="BE241" s="330">
        <f t="shared" si="47"/>
        <v>0</v>
      </c>
    </row>
    <row r="242" spans="1:57" s="87" customFormat="1" ht="28.5" customHeight="1">
      <c r="A242" s="68">
        <v>236</v>
      </c>
      <c r="B242" s="56" t="s">
        <v>1889</v>
      </c>
      <c r="C242" s="56">
        <v>5900</v>
      </c>
      <c r="D242" s="57">
        <v>7</v>
      </c>
      <c r="E242" s="163" t="s">
        <v>134</v>
      </c>
      <c r="F242" s="56">
        <v>1157525</v>
      </c>
      <c r="G242" s="56">
        <v>1101667</v>
      </c>
      <c r="H242" s="61">
        <v>29323967</v>
      </c>
      <c r="I242" s="84" t="str">
        <f>VLOOKUP($F242,'[3]Sistema Escolar'!$C$3:$E$5000,3,0)</f>
        <v>COLEGIO ESTADUAL PROFESSORA NEIDE SOARES BORGES</v>
      </c>
      <c r="J242" s="193" t="s">
        <v>1912</v>
      </c>
      <c r="K242" s="56">
        <v>0</v>
      </c>
      <c r="L242" s="56">
        <v>0</v>
      </c>
      <c r="M242" s="56">
        <v>0</v>
      </c>
      <c r="N242" s="56">
        <v>0</v>
      </c>
      <c r="O242" s="56">
        <v>135</v>
      </c>
      <c r="P242" s="56">
        <v>133</v>
      </c>
      <c r="Q242" s="56">
        <v>0</v>
      </c>
      <c r="R242" s="56">
        <v>0</v>
      </c>
      <c r="S242" s="56">
        <v>35</v>
      </c>
      <c r="T242" s="56">
        <v>19</v>
      </c>
      <c r="U242" s="56">
        <v>0</v>
      </c>
      <c r="V242" s="56">
        <v>0</v>
      </c>
      <c r="W242" s="56">
        <v>0</v>
      </c>
      <c r="X242" s="56">
        <v>0</v>
      </c>
      <c r="Y242" s="56">
        <f t="shared" si="48"/>
        <v>0</v>
      </c>
      <c r="Z242" s="56">
        <f t="shared" si="48"/>
        <v>0</v>
      </c>
      <c r="AA242" s="68">
        <f t="shared" si="49"/>
        <v>170</v>
      </c>
      <c r="AB242" s="68">
        <f t="shared" si="49"/>
        <v>152</v>
      </c>
      <c r="AC242" s="68">
        <f t="shared" si="43"/>
        <v>170</v>
      </c>
      <c r="AD242" s="68">
        <f t="shared" si="44"/>
        <v>152</v>
      </c>
      <c r="AE242" s="68">
        <f>VLOOKUP(F242,[1]quantitativo_estudantes_turmas_!$D$6:$H$1043,5,0)</f>
        <v>7</v>
      </c>
      <c r="AF242" s="318">
        <f t="shared" si="40"/>
        <v>1</v>
      </c>
      <c r="AG242" s="248">
        <f t="shared" si="41"/>
        <v>20516.3</v>
      </c>
      <c r="AH242" s="194">
        <f t="shared" si="45"/>
        <v>20516.3</v>
      </c>
      <c r="AI242" s="70">
        <v>0</v>
      </c>
      <c r="AJ242" s="70">
        <f t="shared" si="42"/>
        <v>41032.6</v>
      </c>
      <c r="AK242" s="195">
        <v>8000</v>
      </c>
      <c r="AL242" s="337">
        <f t="shared" si="50"/>
        <v>10258.15</v>
      </c>
      <c r="AM242" s="56" t="str">
        <f>VLOOKUP(F242,'Plan atualizada aptas e desativ'!$C$4:$I$1457,7,0)</f>
        <v>APTA</v>
      </c>
      <c r="AN242" s="196">
        <f t="shared" si="51"/>
        <v>2258.1499999999996</v>
      </c>
      <c r="AO242" s="56" t="s">
        <v>816</v>
      </c>
      <c r="AP242" s="56" t="s">
        <v>817</v>
      </c>
      <c r="AQ242" s="56"/>
      <c r="AR242" s="56" t="s">
        <v>449</v>
      </c>
      <c r="AS242" s="56" t="s">
        <v>449</v>
      </c>
      <c r="AT242" s="56"/>
      <c r="AU242" s="56"/>
      <c r="AV242" s="56"/>
      <c r="AW242" s="56"/>
      <c r="AX242" s="56"/>
      <c r="AY242" s="56" t="s">
        <v>449</v>
      </c>
      <c r="AZ242" s="56"/>
      <c r="BA242" s="56"/>
      <c r="BB242" s="323">
        <f>VLOOKUP($F242,'[2]1ª Parcela FAED Manutencao 2026'!$E$7:$K$1036,5,0)</f>
        <v>170</v>
      </c>
      <c r="BC242" s="324">
        <f>VLOOKUP($F242,'[2]1ª Parcela FAED Manutencao 2026'!$E$7:$K$1036,7,0)</f>
        <v>10258.15</v>
      </c>
      <c r="BD242" s="335">
        <f t="shared" si="46"/>
        <v>-18</v>
      </c>
      <c r="BE242" s="330">
        <f t="shared" si="47"/>
        <v>0</v>
      </c>
    </row>
    <row r="243" spans="1:57" s="178" customFormat="1" ht="28.5" customHeight="1">
      <c r="A243" s="68">
        <v>237</v>
      </c>
      <c r="B243" s="56" t="s">
        <v>1889</v>
      </c>
      <c r="C243" s="56">
        <v>5900</v>
      </c>
      <c r="D243" s="57">
        <v>7</v>
      </c>
      <c r="E243" s="163" t="s">
        <v>135</v>
      </c>
      <c r="F243" s="56">
        <v>1179661</v>
      </c>
      <c r="G243" s="56">
        <v>9999999</v>
      </c>
      <c r="H243" s="61">
        <v>29474272</v>
      </c>
      <c r="I243" s="84" t="str">
        <f>VLOOKUP($F243,'[3]Sistema Escolar'!$C$3:$E$5000,3,0)</f>
        <v>CENTRO TERRITORIAL DE EDUCACAO PROFISSIONAL DE MEDEIROS NETO</v>
      </c>
      <c r="J243" s="193" t="s">
        <v>1982</v>
      </c>
      <c r="K243" s="56">
        <v>0</v>
      </c>
      <c r="L243" s="56">
        <v>0</v>
      </c>
      <c r="M243" s="56">
        <v>0</v>
      </c>
      <c r="N243" s="56">
        <v>0</v>
      </c>
      <c r="O243" s="56">
        <v>492</v>
      </c>
      <c r="P243" s="56">
        <v>489</v>
      </c>
      <c r="Q243" s="56">
        <v>72</v>
      </c>
      <c r="R243" s="56">
        <v>98</v>
      </c>
      <c r="S243" s="56">
        <v>165</v>
      </c>
      <c r="T243" s="56">
        <v>159</v>
      </c>
      <c r="U243" s="56">
        <v>0</v>
      </c>
      <c r="V243" s="56">
        <v>0</v>
      </c>
      <c r="W243" s="56">
        <v>0</v>
      </c>
      <c r="X243" s="56">
        <v>0</v>
      </c>
      <c r="Y243" s="56">
        <f t="shared" si="48"/>
        <v>0</v>
      </c>
      <c r="Z243" s="56">
        <f t="shared" si="48"/>
        <v>0</v>
      </c>
      <c r="AA243" s="68">
        <f t="shared" si="49"/>
        <v>729</v>
      </c>
      <c r="AB243" s="68">
        <f t="shared" si="49"/>
        <v>746</v>
      </c>
      <c r="AC243" s="68">
        <f t="shared" si="43"/>
        <v>729</v>
      </c>
      <c r="AD243" s="68">
        <f t="shared" si="44"/>
        <v>746</v>
      </c>
      <c r="AE243" s="68">
        <f>VLOOKUP(F243,[1]quantitativo_estudantes_turmas_!$D$6:$H$1043,5,0)</f>
        <v>24</v>
      </c>
      <c r="AF243" s="318">
        <f t="shared" si="40"/>
        <v>1</v>
      </c>
      <c r="AG243" s="248">
        <f t="shared" si="41"/>
        <v>30774.46</v>
      </c>
      <c r="AH243" s="194">
        <f t="shared" si="45"/>
        <v>30774.46</v>
      </c>
      <c r="AI243" s="70">
        <v>0</v>
      </c>
      <c r="AJ243" s="70">
        <f t="shared" si="42"/>
        <v>61548.92</v>
      </c>
      <c r="AK243" s="195">
        <v>12000</v>
      </c>
      <c r="AL243" s="337">
        <f t="shared" si="50"/>
        <v>15387.23</v>
      </c>
      <c r="AM243" s="56" t="str">
        <f>VLOOKUP(F243,'Plan atualizada aptas e desativ'!$C$4:$I$1457,7,0)</f>
        <v>APTA</v>
      </c>
      <c r="AN243" s="196">
        <f t="shared" si="51"/>
        <v>3387.2299999999996</v>
      </c>
      <c r="AO243" s="56" t="s">
        <v>816</v>
      </c>
      <c r="AP243" s="56" t="s">
        <v>818</v>
      </c>
      <c r="AQ243" s="56"/>
      <c r="AR243" s="56" t="s">
        <v>1918</v>
      </c>
      <c r="AS243" s="56" t="s">
        <v>449</v>
      </c>
      <c r="AT243" s="56"/>
      <c r="AU243" s="56"/>
      <c r="AV243" s="56"/>
      <c r="AW243" s="56"/>
      <c r="AX243" s="56"/>
      <c r="AY243" s="56" t="s">
        <v>449</v>
      </c>
      <c r="AZ243" s="56"/>
      <c r="BA243" s="56"/>
      <c r="BB243" s="323">
        <f>VLOOKUP($F243,'[2]1ª Parcela FAED Manutencao 2026'!$E$7:$K$1036,5,0)</f>
        <v>729</v>
      </c>
      <c r="BC243" s="324">
        <f>VLOOKUP($F243,'[2]1ª Parcela FAED Manutencao 2026'!$E$7:$K$1036,7,0)</f>
        <v>15387.23</v>
      </c>
      <c r="BD243" s="336">
        <f t="shared" si="46"/>
        <v>17</v>
      </c>
      <c r="BE243" s="330">
        <f t="shared" si="47"/>
        <v>0</v>
      </c>
    </row>
    <row r="244" spans="1:57" s="87" customFormat="1" ht="28.5" customHeight="1">
      <c r="A244" s="68">
        <v>238</v>
      </c>
      <c r="B244" s="56" t="s">
        <v>1889</v>
      </c>
      <c r="C244" s="56">
        <v>5900</v>
      </c>
      <c r="D244" s="57">
        <v>7</v>
      </c>
      <c r="E244" s="163" t="s">
        <v>136</v>
      </c>
      <c r="F244" s="56">
        <v>1178427</v>
      </c>
      <c r="G244" s="56">
        <v>1105588</v>
      </c>
      <c r="H244" s="61">
        <v>29399246</v>
      </c>
      <c r="I244" s="84" t="str">
        <f>VLOOKUP($F244,'[3]Sistema Escolar'!$C$3:$E$5000,3,0)</f>
        <v>COLEGIO ESTADUAL DO CAMPO ALCIDES AFONSO DE SOUZA</v>
      </c>
      <c r="J244" s="193" t="s">
        <v>1912</v>
      </c>
      <c r="K244" s="56">
        <v>0</v>
      </c>
      <c r="L244" s="56">
        <v>0</v>
      </c>
      <c r="M244" s="56">
        <v>0</v>
      </c>
      <c r="N244" s="56">
        <v>0</v>
      </c>
      <c r="O244" s="56">
        <v>39</v>
      </c>
      <c r="P244" s="56">
        <v>33</v>
      </c>
      <c r="Q244" s="56">
        <v>0</v>
      </c>
      <c r="R244" s="56">
        <v>0</v>
      </c>
      <c r="S244" s="56">
        <v>12</v>
      </c>
      <c r="T244" s="56">
        <v>13</v>
      </c>
      <c r="U244" s="56">
        <v>0</v>
      </c>
      <c r="V244" s="56">
        <v>0</v>
      </c>
      <c r="W244" s="56">
        <v>0</v>
      </c>
      <c r="X244" s="56">
        <v>0</v>
      </c>
      <c r="Y244" s="56">
        <f t="shared" si="48"/>
        <v>0</v>
      </c>
      <c r="Z244" s="56">
        <f t="shared" si="48"/>
        <v>0</v>
      </c>
      <c r="AA244" s="68">
        <f t="shared" si="49"/>
        <v>51</v>
      </c>
      <c r="AB244" s="68">
        <f t="shared" si="49"/>
        <v>46</v>
      </c>
      <c r="AC244" s="68">
        <f t="shared" si="43"/>
        <v>51</v>
      </c>
      <c r="AD244" s="68">
        <f t="shared" si="44"/>
        <v>46</v>
      </c>
      <c r="AE244" s="68">
        <f>VLOOKUP(F244,[1]quantitativo_estudantes_turmas_!$D$6:$H$1043,5,0)</f>
        <v>5</v>
      </c>
      <c r="AF244" s="318">
        <f t="shared" si="40"/>
        <v>1</v>
      </c>
      <c r="AG244" s="248">
        <f t="shared" si="41"/>
        <v>15387.23</v>
      </c>
      <c r="AH244" s="194">
        <f t="shared" si="45"/>
        <v>15387.23</v>
      </c>
      <c r="AI244" s="70">
        <v>0</v>
      </c>
      <c r="AJ244" s="70">
        <f t="shared" si="42"/>
        <v>30774.46</v>
      </c>
      <c r="AK244" s="195">
        <v>6000</v>
      </c>
      <c r="AL244" s="337">
        <f t="shared" si="50"/>
        <v>7693.6149999999998</v>
      </c>
      <c r="AM244" s="56" t="str">
        <f>VLOOKUP(F244,'Plan atualizada aptas e desativ'!$C$4:$I$1457,7,0)</f>
        <v>APTA</v>
      </c>
      <c r="AN244" s="196">
        <f t="shared" si="51"/>
        <v>1693.6149999999998</v>
      </c>
      <c r="AO244" s="56" t="s">
        <v>819</v>
      </c>
      <c r="AP244" s="56" t="s">
        <v>820</v>
      </c>
      <c r="AQ244" s="56"/>
      <c r="AR244" s="56" t="s">
        <v>449</v>
      </c>
      <c r="AS244" s="56" t="s">
        <v>449</v>
      </c>
      <c r="AT244" s="56"/>
      <c r="AU244" s="56"/>
      <c r="AV244" s="56"/>
      <c r="AW244" s="56"/>
      <c r="AX244" s="56"/>
      <c r="AY244" s="56" t="s">
        <v>449</v>
      </c>
      <c r="AZ244" s="56"/>
      <c r="BA244" s="56"/>
      <c r="BB244" s="323">
        <f>VLOOKUP($F244,'[2]1ª Parcela FAED Manutencao 2026'!$E$7:$K$1036,5,0)</f>
        <v>51</v>
      </c>
      <c r="BC244" s="324">
        <f>VLOOKUP($F244,'[2]1ª Parcela FAED Manutencao 2026'!$E$7:$K$1036,7,0)</f>
        <v>7693.6149999999998</v>
      </c>
      <c r="BD244" s="335">
        <f t="shared" si="46"/>
        <v>-5</v>
      </c>
      <c r="BE244" s="330">
        <f t="shared" si="47"/>
        <v>0</v>
      </c>
    </row>
    <row r="245" spans="1:57" s="178" customFormat="1" ht="28.5" customHeight="1">
      <c r="A245" s="68">
        <v>239</v>
      </c>
      <c r="B245" s="56" t="s">
        <v>1889</v>
      </c>
      <c r="C245" s="56">
        <v>5900</v>
      </c>
      <c r="D245" s="57">
        <v>7</v>
      </c>
      <c r="E245" s="163" t="s">
        <v>136</v>
      </c>
      <c r="F245" s="56">
        <v>1178093</v>
      </c>
      <c r="G245" s="56">
        <v>1104562</v>
      </c>
      <c r="H245" s="61">
        <v>29433843</v>
      </c>
      <c r="I245" s="84" t="str">
        <f>VLOOKUP($F245,'[3]Sistema Escolar'!$C$3:$E$5000,3,0)</f>
        <v>COLEGIO ESTADUAL INTEGRACAO</v>
      </c>
      <c r="J245" s="193" t="s">
        <v>1912</v>
      </c>
      <c r="K245" s="56">
        <v>0</v>
      </c>
      <c r="L245" s="56">
        <v>0</v>
      </c>
      <c r="M245" s="56">
        <v>0</v>
      </c>
      <c r="N245" s="56">
        <v>0</v>
      </c>
      <c r="O245" s="56">
        <v>672</v>
      </c>
      <c r="P245" s="56">
        <v>662</v>
      </c>
      <c r="Q245" s="56">
        <v>0</v>
      </c>
      <c r="R245" s="56">
        <v>0</v>
      </c>
      <c r="S245" s="56">
        <v>302</v>
      </c>
      <c r="T245" s="56">
        <v>239</v>
      </c>
      <c r="U245" s="56">
        <v>0</v>
      </c>
      <c r="V245" s="56">
        <v>0</v>
      </c>
      <c r="W245" s="56">
        <v>0</v>
      </c>
      <c r="X245" s="56">
        <v>0</v>
      </c>
      <c r="Y245" s="56">
        <f t="shared" si="48"/>
        <v>0</v>
      </c>
      <c r="Z245" s="56">
        <f t="shared" si="48"/>
        <v>0</v>
      </c>
      <c r="AA245" s="68">
        <f t="shared" si="49"/>
        <v>974</v>
      </c>
      <c r="AB245" s="68">
        <f t="shared" si="49"/>
        <v>901</v>
      </c>
      <c r="AC245" s="68">
        <f t="shared" si="43"/>
        <v>974</v>
      </c>
      <c r="AD245" s="68">
        <f t="shared" si="44"/>
        <v>901</v>
      </c>
      <c r="AE245" s="68">
        <f>VLOOKUP(F245,[1]quantitativo_estudantes_turmas_!$D$6:$H$1043,5,0)</f>
        <v>30</v>
      </c>
      <c r="AF245" s="318">
        <f t="shared" si="40"/>
        <v>1</v>
      </c>
      <c r="AG245" s="248">
        <f t="shared" si="41"/>
        <v>41032.61</v>
      </c>
      <c r="AH245" s="194">
        <f t="shared" si="45"/>
        <v>41032.61</v>
      </c>
      <c r="AI245" s="70">
        <v>0</v>
      </c>
      <c r="AJ245" s="70">
        <f t="shared" si="42"/>
        <v>82065.22</v>
      </c>
      <c r="AK245" s="195">
        <v>16000</v>
      </c>
      <c r="AL245" s="337">
        <f t="shared" si="50"/>
        <v>20516.305</v>
      </c>
      <c r="AM245" s="56" t="str">
        <f>VLOOKUP(F245,'Plan atualizada aptas e desativ'!$C$4:$I$1457,7,0)</f>
        <v>APTA</v>
      </c>
      <c r="AN245" s="196">
        <f t="shared" si="51"/>
        <v>4516.3050000000003</v>
      </c>
      <c r="AO245" s="56" t="s">
        <v>819</v>
      </c>
      <c r="AP245" s="56" t="s">
        <v>821</v>
      </c>
      <c r="AQ245" s="56"/>
      <c r="AR245" s="56" t="s">
        <v>449</v>
      </c>
      <c r="AS245" s="56" t="s">
        <v>449</v>
      </c>
      <c r="AT245" s="56"/>
      <c r="AU245" s="56"/>
      <c r="AV245" s="56"/>
      <c r="AW245" s="56"/>
      <c r="AX245" s="56"/>
      <c r="AY245" s="56" t="s">
        <v>449</v>
      </c>
      <c r="AZ245" s="56"/>
      <c r="BA245" s="56"/>
      <c r="BB245" s="323">
        <f>VLOOKUP($F245,'[2]1ª Parcela FAED Manutencao 2026'!$E$7:$K$1036,5,0)</f>
        <v>974</v>
      </c>
      <c r="BC245" s="324">
        <f>VLOOKUP($F245,'[2]1ª Parcela FAED Manutencao 2026'!$E$7:$K$1036,7,0)</f>
        <v>20516.305</v>
      </c>
      <c r="BD245" s="335">
        <f t="shared" si="46"/>
        <v>-73</v>
      </c>
      <c r="BE245" s="330">
        <f t="shared" si="47"/>
        <v>0</v>
      </c>
    </row>
    <row r="246" spans="1:57" s="87" customFormat="1" ht="28.5" customHeight="1">
      <c r="A246" s="68">
        <v>240</v>
      </c>
      <c r="B246" s="56" t="s">
        <v>1889</v>
      </c>
      <c r="C246" s="56">
        <v>5900</v>
      </c>
      <c r="D246" s="57">
        <v>7</v>
      </c>
      <c r="E246" s="163" t="s">
        <v>136</v>
      </c>
      <c r="F246" s="56">
        <v>1157746</v>
      </c>
      <c r="G246" s="56">
        <v>1101778</v>
      </c>
      <c r="H246" s="61">
        <v>29325099</v>
      </c>
      <c r="I246" s="84" t="str">
        <f>VLOOKUP($F246,'[3]Sistema Escolar'!$C$3:$E$5000,3,0)</f>
        <v>COLEGIO ESTADUAL DE TEMPO INTEGRAL JACI FERREIRA DOS SANTOS</v>
      </c>
      <c r="J246" s="193" t="s">
        <v>1978</v>
      </c>
      <c r="K246" s="56">
        <v>0</v>
      </c>
      <c r="L246" s="56">
        <v>0</v>
      </c>
      <c r="M246" s="56">
        <v>0</v>
      </c>
      <c r="N246" s="56">
        <v>0</v>
      </c>
      <c r="O246" s="56">
        <v>38</v>
      </c>
      <c r="P246" s="56">
        <v>0</v>
      </c>
      <c r="Q246" s="56">
        <v>197</v>
      </c>
      <c r="R246" s="56">
        <v>214</v>
      </c>
      <c r="S246" s="56">
        <v>151</v>
      </c>
      <c r="T246" s="56">
        <v>94</v>
      </c>
      <c r="U246" s="56">
        <v>0</v>
      </c>
      <c r="V246" s="56">
        <v>0</v>
      </c>
      <c r="W246" s="56">
        <v>0</v>
      </c>
      <c r="X246" s="56">
        <v>0</v>
      </c>
      <c r="Y246" s="56">
        <f t="shared" si="48"/>
        <v>0</v>
      </c>
      <c r="Z246" s="56">
        <f t="shared" si="48"/>
        <v>0</v>
      </c>
      <c r="AA246" s="68">
        <f t="shared" si="49"/>
        <v>386</v>
      </c>
      <c r="AB246" s="68">
        <f t="shared" si="49"/>
        <v>308</v>
      </c>
      <c r="AC246" s="68">
        <f t="shared" si="43"/>
        <v>386</v>
      </c>
      <c r="AD246" s="68">
        <f t="shared" si="44"/>
        <v>308</v>
      </c>
      <c r="AE246" s="68">
        <f>VLOOKUP(F246,[1]quantitativo_estudantes_turmas_!$D$6:$H$1043,5,0)</f>
        <v>11</v>
      </c>
      <c r="AF246" s="318">
        <f t="shared" si="40"/>
        <v>1</v>
      </c>
      <c r="AG246" s="248">
        <f t="shared" si="41"/>
        <v>25645.38</v>
      </c>
      <c r="AH246" s="194">
        <f t="shared" si="45"/>
        <v>25645.38</v>
      </c>
      <c r="AI246" s="70">
        <v>0</v>
      </c>
      <c r="AJ246" s="70">
        <f t="shared" si="42"/>
        <v>51290.76</v>
      </c>
      <c r="AK246" s="195">
        <v>10000</v>
      </c>
      <c r="AL246" s="337">
        <f t="shared" si="50"/>
        <v>12822.69</v>
      </c>
      <c r="AM246" s="56" t="str">
        <f>VLOOKUP(F246,'Plan atualizada aptas e desativ'!$C$4:$I$1457,7,0)</f>
        <v>APTA</v>
      </c>
      <c r="AN246" s="196">
        <f t="shared" si="51"/>
        <v>2822.6900000000005</v>
      </c>
      <c r="AO246" s="56" t="s">
        <v>819</v>
      </c>
      <c r="AP246" s="56" t="s">
        <v>822</v>
      </c>
      <c r="AQ246" s="56"/>
      <c r="AR246" s="56" t="s">
        <v>1918</v>
      </c>
      <c r="AS246" s="56" t="s">
        <v>449</v>
      </c>
      <c r="AT246" s="56"/>
      <c r="AU246" s="56"/>
      <c r="AV246" s="56"/>
      <c r="AW246" s="56"/>
      <c r="AX246" s="56"/>
      <c r="AY246" s="56" t="s">
        <v>449</v>
      </c>
      <c r="AZ246" s="56"/>
      <c r="BA246" s="56"/>
      <c r="BB246" s="323">
        <f>VLOOKUP($F246,'[2]1ª Parcela FAED Manutencao 2026'!$E$7:$K$1036,5,0)</f>
        <v>386</v>
      </c>
      <c r="BC246" s="324">
        <f>VLOOKUP($F246,'[2]1ª Parcela FAED Manutencao 2026'!$E$7:$K$1036,7,0)</f>
        <v>12822.69</v>
      </c>
      <c r="BD246" s="335">
        <f t="shared" si="46"/>
        <v>-78</v>
      </c>
      <c r="BE246" s="330">
        <f t="shared" si="47"/>
        <v>0</v>
      </c>
    </row>
    <row r="247" spans="1:57" s="87" customFormat="1" ht="28.5" customHeight="1">
      <c r="A247" s="68">
        <v>241</v>
      </c>
      <c r="B247" s="56" t="s">
        <v>1889</v>
      </c>
      <c r="C247" s="56">
        <v>5900</v>
      </c>
      <c r="D247" s="57">
        <v>7</v>
      </c>
      <c r="E247" s="163" t="s">
        <v>137</v>
      </c>
      <c r="F247" s="56">
        <v>1113579</v>
      </c>
      <c r="G247" s="56">
        <v>1101825</v>
      </c>
      <c r="H247" s="61">
        <v>29628610</v>
      </c>
      <c r="I247" s="84" t="str">
        <f>VLOOKUP($F247,'[3]Sistema Escolar'!$C$3:$E$5000,3,0)</f>
        <v>COLEGIO ESTADUAL PROFESSORA GERALDA MARIA CRISTINA BRITO</v>
      </c>
      <c r="J247" s="193" t="s">
        <v>1912</v>
      </c>
      <c r="K247" s="56">
        <v>0</v>
      </c>
      <c r="L247" s="56">
        <v>0</v>
      </c>
      <c r="M247" s="56">
        <v>0</v>
      </c>
      <c r="N247" s="56">
        <v>0</v>
      </c>
      <c r="O247" s="56">
        <v>362</v>
      </c>
      <c r="P247" s="56">
        <v>343</v>
      </c>
      <c r="Q247" s="56">
        <v>0</v>
      </c>
      <c r="R247" s="56">
        <v>0</v>
      </c>
      <c r="S247" s="56">
        <v>104</v>
      </c>
      <c r="T247" s="56">
        <v>71</v>
      </c>
      <c r="U247" s="56">
        <v>0</v>
      </c>
      <c r="V247" s="56">
        <v>0</v>
      </c>
      <c r="W247" s="56">
        <v>0</v>
      </c>
      <c r="X247" s="56">
        <v>0</v>
      </c>
      <c r="Y247" s="56">
        <f t="shared" si="48"/>
        <v>0</v>
      </c>
      <c r="Z247" s="56">
        <f t="shared" si="48"/>
        <v>0</v>
      </c>
      <c r="AA247" s="68">
        <f t="shared" si="49"/>
        <v>466</v>
      </c>
      <c r="AB247" s="68">
        <f t="shared" si="49"/>
        <v>414</v>
      </c>
      <c r="AC247" s="68">
        <f t="shared" si="43"/>
        <v>466</v>
      </c>
      <c r="AD247" s="68">
        <f t="shared" si="44"/>
        <v>414</v>
      </c>
      <c r="AE247" s="68">
        <f>VLOOKUP(F247,[1]quantitativo_estudantes_turmas_!$D$6:$H$1043,5,0)</f>
        <v>13</v>
      </c>
      <c r="AF247" s="318">
        <f t="shared" si="40"/>
        <v>1</v>
      </c>
      <c r="AG247" s="248">
        <f t="shared" si="41"/>
        <v>25645.38</v>
      </c>
      <c r="AH247" s="194">
        <f t="shared" si="45"/>
        <v>25645.38</v>
      </c>
      <c r="AI247" s="70">
        <v>0</v>
      </c>
      <c r="AJ247" s="70">
        <f t="shared" si="42"/>
        <v>51290.76</v>
      </c>
      <c r="AK247" s="195">
        <v>10000</v>
      </c>
      <c r="AL247" s="337">
        <f t="shared" si="50"/>
        <v>12822.69</v>
      </c>
      <c r="AM247" s="56" t="str">
        <f>VLOOKUP(F247,'Plan atualizada aptas e desativ'!$C$4:$I$1457,7,0)</f>
        <v>APTA</v>
      </c>
      <c r="AN247" s="196">
        <f t="shared" si="51"/>
        <v>2822.6900000000005</v>
      </c>
      <c r="AO247" s="56" t="s">
        <v>823</v>
      </c>
      <c r="AP247" s="56" t="s">
        <v>825</v>
      </c>
      <c r="AQ247" s="56"/>
      <c r="AR247" s="56" t="s">
        <v>449</v>
      </c>
      <c r="AS247" s="56" t="s">
        <v>449</v>
      </c>
      <c r="AT247" s="56"/>
      <c r="AU247" s="56"/>
      <c r="AV247" s="56"/>
      <c r="AW247" s="56"/>
      <c r="AX247" s="56"/>
      <c r="AY247" s="56" t="s">
        <v>449</v>
      </c>
      <c r="AZ247" s="56"/>
      <c r="BA247" s="56"/>
      <c r="BB247" s="323">
        <f>VLOOKUP($F247,'[2]1ª Parcela FAED Manutencao 2026'!$E$7:$K$1036,5,0)</f>
        <v>466</v>
      </c>
      <c r="BC247" s="324">
        <f>VLOOKUP($F247,'[2]1ª Parcela FAED Manutencao 2026'!$E$7:$K$1036,7,0)</f>
        <v>12822.69</v>
      </c>
      <c r="BD247" s="335">
        <f t="shared" si="46"/>
        <v>-52</v>
      </c>
      <c r="BE247" s="330">
        <f t="shared" si="47"/>
        <v>0</v>
      </c>
    </row>
    <row r="248" spans="1:57" s="178" customFormat="1" ht="28.5" customHeight="1">
      <c r="A248" s="68">
        <v>242</v>
      </c>
      <c r="B248" s="56" t="s">
        <v>1889</v>
      </c>
      <c r="C248" s="56">
        <v>5900</v>
      </c>
      <c r="D248" s="57">
        <v>7</v>
      </c>
      <c r="E248" s="163" t="s">
        <v>137</v>
      </c>
      <c r="F248" s="56">
        <v>1136480</v>
      </c>
      <c r="G248" s="56">
        <v>1101828</v>
      </c>
      <c r="H248" s="61">
        <v>29325803</v>
      </c>
      <c r="I248" s="84" t="str">
        <f>VLOOKUP($F248,'[3]Sistema Escolar'!$C$3:$E$5000,3,0)</f>
        <v>COLEGIO ESTADUAL PROFESSORA JANE ASSIS PEIXOTO</v>
      </c>
      <c r="J248" s="193" t="s">
        <v>1912</v>
      </c>
      <c r="K248" s="56">
        <v>0</v>
      </c>
      <c r="L248" s="56">
        <v>0</v>
      </c>
      <c r="M248" s="56">
        <v>0</v>
      </c>
      <c r="N248" s="56">
        <v>0</v>
      </c>
      <c r="O248" s="56">
        <v>776</v>
      </c>
      <c r="P248" s="56">
        <v>773</v>
      </c>
      <c r="Q248" s="56">
        <v>0</v>
      </c>
      <c r="R248" s="56">
        <v>0</v>
      </c>
      <c r="S248" s="56">
        <v>107</v>
      </c>
      <c r="T248" s="56">
        <v>75</v>
      </c>
      <c r="U248" s="56">
        <v>0</v>
      </c>
      <c r="V248" s="56">
        <v>0</v>
      </c>
      <c r="W248" s="56">
        <v>0</v>
      </c>
      <c r="X248" s="56">
        <v>0</v>
      </c>
      <c r="Y248" s="56">
        <f t="shared" si="48"/>
        <v>0</v>
      </c>
      <c r="Z248" s="56">
        <f t="shared" si="48"/>
        <v>0</v>
      </c>
      <c r="AA248" s="68">
        <f t="shared" si="49"/>
        <v>883</v>
      </c>
      <c r="AB248" s="68">
        <f t="shared" si="49"/>
        <v>848</v>
      </c>
      <c r="AC248" s="68">
        <f t="shared" si="43"/>
        <v>883</v>
      </c>
      <c r="AD248" s="68">
        <f t="shared" si="44"/>
        <v>848</v>
      </c>
      <c r="AE248" s="68">
        <f>VLOOKUP(F248,[1]quantitativo_estudantes_turmas_!$D$6:$H$1043,5,0)</f>
        <v>24</v>
      </c>
      <c r="AF248" s="318">
        <f t="shared" si="40"/>
        <v>1</v>
      </c>
      <c r="AG248" s="248">
        <f t="shared" si="41"/>
        <v>41032.61</v>
      </c>
      <c r="AH248" s="194">
        <f t="shared" si="45"/>
        <v>41032.61</v>
      </c>
      <c r="AI248" s="70">
        <v>0</v>
      </c>
      <c r="AJ248" s="70">
        <f t="shared" si="42"/>
        <v>82065.22</v>
      </c>
      <c r="AK248" s="195">
        <v>16000</v>
      </c>
      <c r="AL248" s="337">
        <f t="shared" si="50"/>
        <v>20516.305</v>
      </c>
      <c r="AM248" s="56" t="str">
        <f>VLOOKUP(F248,'Plan atualizada aptas e desativ'!$C$4:$I$1457,7,0)</f>
        <v>APTA</v>
      </c>
      <c r="AN248" s="196">
        <f t="shared" si="51"/>
        <v>4516.3050000000003</v>
      </c>
      <c r="AO248" s="56" t="s">
        <v>823</v>
      </c>
      <c r="AP248" s="56" t="s">
        <v>826</v>
      </c>
      <c r="AQ248" s="56"/>
      <c r="AR248" s="56" t="s">
        <v>449</v>
      </c>
      <c r="AS248" s="56" t="s">
        <v>449</v>
      </c>
      <c r="AT248" s="56"/>
      <c r="AU248" s="56"/>
      <c r="AV248" s="56"/>
      <c r="AW248" s="56"/>
      <c r="AX248" s="56"/>
      <c r="AY248" s="56" t="s">
        <v>449</v>
      </c>
      <c r="AZ248" s="56"/>
      <c r="BA248" s="56"/>
      <c r="BB248" s="323">
        <f>VLOOKUP($F248,'[2]1ª Parcela FAED Manutencao 2026'!$E$7:$K$1036,5,0)</f>
        <v>883</v>
      </c>
      <c r="BC248" s="324">
        <f>VLOOKUP($F248,'[2]1ª Parcela FAED Manutencao 2026'!$E$7:$K$1036,7,0)</f>
        <v>20516.305</v>
      </c>
      <c r="BD248" s="335">
        <f t="shared" si="46"/>
        <v>-35</v>
      </c>
      <c r="BE248" s="330">
        <f t="shared" si="47"/>
        <v>0</v>
      </c>
    </row>
    <row r="249" spans="1:57" s="87" customFormat="1" ht="28.5" customHeight="1">
      <c r="A249" s="68">
        <v>243</v>
      </c>
      <c r="B249" s="56" t="s">
        <v>1889</v>
      </c>
      <c r="C249" s="56">
        <v>5900</v>
      </c>
      <c r="D249" s="57">
        <v>7</v>
      </c>
      <c r="E249" s="163" t="s">
        <v>137</v>
      </c>
      <c r="F249" s="56">
        <v>1178036</v>
      </c>
      <c r="G249" s="56">
        <v>1101831</v>
      </c>
      <c r="H249" s="61">
        <v>29425719</v>
      </c>
      <c r="I249" s="84" t="str">
        <f>VLOOKUP($F249,'[3]Sistema Escolar'!$C$3:$E$5000,3,0)</f>
        <v>COMPLEXO INTEGRADO DE EDUCACAO BASICA, PROFIS E TECNOLOG. CHICO MENDES</v>
      </c>
      <c r="J249" s="193" t="s">
        <v>1983</v>
      </c>
      <c r="K249" s="56">
        <v>0</v>
      </c>
      <c r="L249" s="56">
        <v>0</v>
      </c>
      <c r="M249" s="56">
        <v>0</v>
      </c>
      <c r="N249" s="56">
        <v>0</v>
      </c>
      <c r="O249" s="56">
        <v>36</v>
      </c>
      <c r="P249" s="56">
        <v>0</v>
      </c>
      <c r="Q249" s="56">
        <v>90</v>
      </c>
      <c r="R249" s="56">
        <v>65</v>
      </c>
      <c r="S249" s="56">
        <v>230</v>
      </c>
      <c r="T249" s="56">
        <v>206</v>
      </c>
      <c r="U249" s="56">
        <v>0</v>
      </c>
      <c r="V249" s="56">
        <v>0</v>
      </c>
      <c r="W249" s="56">
        <v>0</v>
      </c>
      <c r="X249" s="56">
        <v>0</v>
      </c>
      <c r="Y249" s="56">
        <f t="shared" si="48"/>
        <v>0</v>
      </c>
      <c r="Z249" s="56">
        <f t="shared" si="48"/>
        <v>0</v>
      </c>
      <c r="AA249" s="68">
        <f t="shared" si="49"/>
        <v>356</v>
      </c>
      <c r="AB249" s="68">
        <f t="shared" si="49"/>
        <v>271</v>
      </c>
      <c r="AC249" s="68">
        <f t="shared" si="43"/>
        <v>356</v>
      </c>
      <c r="AD249" s="68">
        <f t="shared" si="44"/>
        <v>271</v>
      </c>
      <c r="AE249" s="68">
        <f>VLOOKUP(F249,[1]quantitativo_estudantes_turmas_!$D$6:$H$1043,5,0)</f>
        <v>9</v>
      </c>
      <c r="AF249" s="318">
        <f t="shared" si="40"/>
        <v>1</v>
      </c>
      <c r="AG249" s="248">
        <f t="shared" si="41"/>
        <v>25645.38</v>
      </c>
      <c r="AH249" s="194">
        <f t="shared" si="45"/>
        <v>25645.38</v>
      </c>
      <c r="AI249" s="70">
        <v>0</v>
      </c>
      <c r="AJ249" s="70">
        <f t="shared" si="42"/>
        <v>51290.76</v>
      </c>
      <c r="AK249" s="195">
        <v>10000</v>
      </c>
      <c r="AL249" s="337">
        <f t="shared" si="50"/>
        <v>12822.69</v>
      </c>
      <c r="AM249" s="56" t="str">
        <f>VLOOKUP(F249,'Plan atualizada aptas e desativ'!$C$4:$I$1457,7,0)</f>
        <v>APTA</v>
      </c>
      <c r="AN249" s="196">
        <f t="shared" si="51"/>
        <v>2822.6900000000005</v>
      </c>
      <c r="AO249" s="56" t="s">
        <v>823</v>
      </c>
      <c r="AP249" s="56" t="s">
        <v>824</v>
      </c>
      <c r="AQ249" s="56"/>
      <c r="AR249" s="56" t="s">
        <v>1918</v>
      </c>
      <c r="AS249" s="56" t="s">
        <v>449</v>
      </c>
      <c r="AT249" s="56"/>
      <c r="AU249" s="56"/>
      <c r="AV249" s="56"/>
      <c r="AW249" s="56"/>
      <c r="AX249" s="56"/>
      <c r="AY249" s="56" t="s">
        <v>449</v>
      </c>
      <c r="AZ249" s="56"/>
      <c r="BA249" s="56"/>
      <c r="BB249" s="323">
        <f>VLOOKUP($F249,'[2]1ª Parcela FAED Manutencao 2026'!$E$7:$K$1036,5,0)</f>
        <v>356</v>
      </c>
      <c r="BC249" s="324">
        <f>VLOOKUP($F249,'[2]1ª Parcela FAED Manutencao 2026'!$E$7:$K$1036,7,0)</f>
        <v>12822.69</v>
      </c>
      <c r="BD249" s="335">
        <f t="shared" si="46"/>
        <v>-85</v>
      </c>
      <c r="BE249" s="330">
        <f t="shared" si="47"/>
        <v>0</v>
      </c>
    </row>
    <row r="250" spans="1:57" s="87" customFormat="1" ht="28.5" customHeight="1">
      <c r="A250" s="68">
        <v>244</v>
      </c>
      <c r="B250" s="56" t="s">
        <v>1889</v>
      </c>
      <c r="C250" s="56">
        <v>5900</v>
      </c>
      <c r="D250" s="57">
        <v>7</v>
      </c>
      <c r="E250" s="163" t="s">
        <v>138</v>
      </c>
      <c r="F250" s="56">
        <v>1179686</v>
      </c>
      <c r="G250" s="56">
        <v>9999999</v>
      </c>
      <c r="H250" s="61">
        <v>29477220</v>
      </c>
      <c r="I250" s="84" t="str">
        <f>VLOOKUP($F250,'[3]Sistema Escolar'!$C$3:$E$5000,3,0)</f>
        <v>COLEGIO ESTADUAL DO CAMPO ANDERSON FRANCA</v>
      </c>
      <c r="J250" s="193" t="s">
        <v>1979</v>
      </c>
      <c r="K250" s="56">
        <v>0</v>
      </c>
      <c r="L250" s="56">
        <v>0</v>
      </c>
      <c r="M250" s="56">
        <v>0</v>
      </c>
      <c r="N250" s="56">
        <v>0</v>
      </c>
      <c r="O250" s="56">
        <v>55</v>
      </c>
      <c r="P250" s="56">
        <v>44</v>
      </c>
      <c r="Q250" s="56">
        <v>0</v>
      </c>
      <c r="R250" s="56">
        <v>41</v>
      </c>
      <c r="S250" s="56">
        <v>82</v>
      </c>
      <c r="T250" s="56">
        <v>39</v>
      </c>
      <c r="U250" s="56">
        <v>0</v>
      </c>
      <c r="V250" s="56">
        <v>0</v>
      </c>
      <c r="W250" s="56">
        <v>0</v>
      </c>
      <c r="X250" s="56">
        <v>0</v>
      </c>
      <c r="Y250" s="56">
        <f t="shared" si="48"/>
        <v>0</v>
      </c>
      <c r="Z250" s="56">
        <f t="shared" si="48"/>
        <v>0</v>
      </c>
      <c r="AA250" s="68">
        <f t="shared" si="49"/>
        <v>137</v>
      </c>
      <c r="AB250" s="68">
        <f t="shared" si="49"/>
        <v>124</v>
      </c>
      <c r="AC250" s="68">
        <f t="shared" si="43"/>
        <v>137</v>
      </c>
      <c r="AD250" s="68">
        <f t="shared" si="44"/>
        <v>124</v>
      </c>
      <c r="AE250" s="68">
        <f>VLOOKUP(F250,[1]quantitativo_estudantes_turmas_!$D$6:$H$1043,5,0)</f>
        <v>8</v>
      </c>
      <c r="AF250" s="318">
        <f t="shared" si="40"/>
        <v>1</v>
      </c>
      <c r="AG250" s="248">
        <f t="shared" si="41"/>
        <v>20516.3</v>
      </c>
      <c r="AH250" s="194">
        <f t="shared" si="45"/>
        <v>20516.3</v>
      </c>
      <c r="AI250" s="70">
        <v>0</v>
      </c>
      <c r="AJ250" s="70">
        <f t="shared" si="42"/>
        <v>41032.6</v>
      </c>
      <c r="AK250" s="195">
        <v>8000</v>
      </c>
      <c r="AL250" s="337">
        <f t="shared" si="50"/>
        <v>10258.15</v>
      </c>
      <c r="AM250" s="56" t="str">
        <f>VLOOKUP(F250,'Plan atualizada aptas e desativ'!$C$4:$I$1457,7,0)</f>
        <v>APTA</v>
      </c>
      <c r="AN250" s="196">
        <f t="shared" si="51"/>
        <v>2258.1499999999996</v>
      </c>
      <c r="AO250" s="56" t="s">
        <v>809</v>
      </c>
      <c r="AP250" s="56" t="s">
        <v>828</v>
      </c>
      <c r="AQ250" s="56"/>
      <c r="AR250" s="56" t="s">
        <v>1918</v>
      </c>
      <c r="AS250" s="56" t="s">
        <v>449</v>
      </c>
      <c r="AT250" s="56"/>
      <c r="AU250" s="56"/>
      <c r="AV250" s="56"/>
      <c r="AW250" s="56"/>
      <c r="AX250" s="56"/>
      <c r="AY250" s="56" t="s">
        <v>449</v>
      </c>
      <c r="AZ250" s="56"/>
      <c r="BA250" s="56"/>
      <c r="BB250" s="323">
        <f>VLOOKUP($F250,'[2]1ª Parcela FAED Manutencao 2026'!$E$7:$K$1036,5,0)</f>
        <v>137</v>
      </c>
      <c r="BC250" s="324">
        <f>VLOOKUP($F250,'[2]1ª Parcela FAED Manutencao 2026'!$E$7:$K$1036,7,0)</f>
        <v>10258.15</v>
      </c>
      <c r="BD250" s="335">
        <f t="shared" si="46"/>
        <v>-13</v>
      </c>
      <c r="BE250" s="330">
        <f t="shared" si="47"/>
        <v>0</v>
      </c>
    </row>
    <row r="251" spans="1:57" s="87" customFormat="1" ht="28.5" customHeight="1">
      <c r="A251" s="68">
        <v>245</v>
      </c>
      <c r="B251" s="56" t="s">
        <v>1889</v>
      </c>
      <c r="C251" s="56">
        <v>5900</v>
      </c>
      <c r="D251" s="57">
        <v>7</v>
      </c>
      <c r="E251" s="163" t="s">
        <v>138</v>
      </c>
      <c r="F251" s="56">
        <v>1178182</v>
      </c>
      <c r="G251" s="56">
        <v>1105462</v>
      </c>
      <c r="H251" s="61">
        <v>29440530</v>
      </c>
      <c r="I251" s="84" t="str">
        <f>VLOOKUP($F251,'[3]Sistema Escolar'!$C$3:$E$5000,3,0)</f>
        <v>COLEGIO ESTADUAL DO CAMPO VINTE E CINCO DE JULHO</v>
      </c>
      <c r="J251" s="193" t="s">
        <v>1913</v>
      </c>
      <c r="K251" s="56">
        <v>28</v>
      </c>
      <c r="L251" s="56">
        <v>27</v>
      </c>
      <c r="M251" s="56">
        <v>0</v>
      </c>
      <c r="N251" s="56">
        <v>0</v>
      </c>
      <c r="O251" s="56">
        <v>25</v>
      </c>
      <c r="P251" s="56">
        <v>0</v>
      </c>
      <c r="Q251" s="56">
        <v>0</v>
      </c>
      <c r="R251" s="56">
        <v>0</v>
      </c>
      <c r="S251" s="56">
        <v>49</v>
      </c>
      <c r="T251" s="56">
        <v>69</v>
      </c>
      <c r="U251" s="56">
        <v>0</v>
      </c>
      <c r="V251" s="56">
        <v>0</v>
      </c>
      <c r="W251" s="56">
        <v>0</v>
      </c>
      <c r="X251" s="56">
        <v>0</v>
      </c>
      <c r="Y251" s="56">
        <f t="shared" si="48"/>
        <v>28</v>
      </c>
      <c r="Z251" s="56">
        <f t="shared" si="48"/>
        <v>27</v>
      </c>
      <c r="AA251" s="68">
        <f t="shared" si="49"/>
        <v>74</v>
      </c>
      <c r="AB251" s="68">
        <f t="shared" si="49"/>
        <v>69</v>
      </c>
      <c r="AC251" s="68">
        <f t="shared" si="43"/>
        <v>102</v>
      </c>
      <c r="AD251" s="68">
        <f t="shared" si="44"/>
        <v>96</v>
      </c>
      <c r="AE251" s="68">
        <f>VLOOKUP(F251,[1]quantitativo_estudantes_turmas_!$D$6:$H$1043,5,0)</f>
        <v>10</v>
      </c>
      <c r="AF251" s="318">
        <f t="shared" si="40"/>
        <v>0.71875</v>
      </c>
      <c r="AG251" s="248">
        <f t="shared" si="41"/>
        <v>15387.23</v>
      </c>
      <c r="AH251" s="194">
        <f t="shared" si="45"/>
        <v>15387.23</v>
      </c>
      <c r="AI251" s="70">
        <v>0</v>
      </c>
      <c r="AJ251" s="70">
        <f t="shared" si="42"/>
        <v>30774.46</v>
      </c>
      <c r="AK251" s="195">
        <v>6000</v>
      </c>
      <c r="AL251" s="337">
        <f t="shared" si="50"/>
        <v>7693.6149999999998</v>
      </c>
      <c r="AM251" s="56" t="str">
        <f>VLOOKUP(F251,'Plan atualizada aptas e desativ'!$C$4:$I$1457,7,0)</f>
        <v>APTA</v>
      </c>
      <c r="AN251" s="196">
        <f t="shared" si="51"/>
        <v>1693.6149999999998</v>
      </c>
      <c r="AO251" s="56" t="s">
        <v>829</v>
      </c>
      <c r="AP251" s="56" t="s">
        <v>830</v>
      </c>
      <c r="AQ251" s="56"/>
      <c r="AR251" s="56" t="s">
        <v>449</v>
      </c>
      <c r="AS251" s="56" t="s">
        <v>449</v>
      </c>
      <c r="AT251" s="56"/>
      <c r="AU251" s="56"/>
      <c r="AV251" s="56"/>
      <c r="AW251" s="56"/>
      <c r="AX251" s="56"/>
      <c r="AY251" s="56" t="s">
        <v>449</v>
      </c>
      <c r="AZ251" s="56"/>
      <c r="BA251" s="56"/>
      <c r="BB251" s="323">
        <f>VLOOKUP($F251,'[2]1ª Parcela FAED Manutencao 2026'!$E$7:$K$1036,5,0)</f>
        <v>102</v>
      </c>
      <c r="BC251" s="324">
        <f>VLOOKUP($F251,'[2]1ª Parcela FAED Manutencao 2026'!$E$7:$K$1036,7,0)</f>
        <v>7693.6149999999998</v>
      </c>
      <c r="BD251" s="335">
        <f t="shared" si="46"/>
        <v>-6</v>
      </c>
      <c r="BE251" s="330">
        <f t="shared" si="47"/>
        <v>0</v>
      </c>
    </row>
    <row r="252" spans="1:57" s="178" customFormat="1" ht="28.5" customHeight="1">
      <c r="A252" s="68">
        <v>246</v>
      </c>
      <c r="B252" s="56" t="s">
        <v>1889</v>
      </c>
      <c r="C252" s="56">
        <v>5900</v>
      </c>
      <c r="D252" s="57">
        <v>7</v>
      </c>
      <c r="E252" s="163" t="s">
        <v>138</v>
      </c>
      <c r="F252" s="56">
        <v>1113749</v>
      </c>
      <c r="G252" s="56">
        <v>1101836</v>
      </c>
      <c r="H252" s="61">
        <v>29327202</v>
      </c>
      <c r="I252" s="84" t="str">
        <f>VLOOKUP($F252,'[3]Sistema Escolar'!$C$3:$E$5000,3,0)</f>
        <v>COLEGIO ESTADUAL DE TEMPO INTEGRAL HOMERO PIRES</v>
      </c>
      <c r="J252" s="193" t="s">
        <v>1978</v>
      </c>
      <c r="K252" s="56">
        <v>0</v>
      </c>
      <c r="L252" s="56">
        <v>0</v>
      </c>
      <c r="M252" s="56">
        <v>0</v>
      </c>
      <c r="N252" s="56">
        <v>0</v>
      </c>
      <c r="O252" s="56">
        <v>352</v>
      </c>
      <c r="P252" s="56">
        <v>0</v>
      </c>
      <c r="Q252" s="56">
        <v>376</v>
      </c>
      <c r="R252" s="56">
        <v>527</v>
      </c>
      <c r="S252" s="56">
        <v>260</v>
      </c>
      <c r="T252" s="56">
        <v>246</v>
      </c>
      <c r="U252" s="56">
        <v>0</v>
      </c>
      <c r="V252" s="56">
        <v>0</v>
      </c>
      <c r="W252" s="56">
        <v>0</v>
      </c>
      <c r="X252" s="56">
        <v>0</v>
      </c>
      <c r="Y252" s="56">
        <f t="shared" si="48"/>
        <v>0</v>
      </c>
      <c r="Z252" s="56">
        <f t="shared" si="48"/>
        <v>0</v>
      </c>
      <c r="AA252" s="68">
        <f t="shared" si="49"/>
        <v>988</v>
      </c>
      <c r="AB252" s="68">
        <f t="shared" si="49"/>
        <v>773</v>
      </c>
      <c r="AC252" s="68">
        <f t="shared" si="43"/>
        <v>988</v>
      </c>
      <c r="AD252" s="68">
        <f t="shared" si="44"/>
        <v>773</v>
      </c>
      <c r="AE252" s="68">
        <f>VLOOKUP(F252,[1]quantitativo_estudantes_turmas_!$D$6:$H$1043,5,0)</f>
        <v>20</v>
      </c>
      <c r="AF252" s="318">
        <f t="shared" si="40"/>
        <v>1</v>
      </c>
      <c r="AG252" s="248">
        <f t="shared" si="41"/>
        <v>41032.61</v>
      </c>
      <c r="AH252" s="194">
        <f t="shared" si="45"/>
        <v>41032.61</v>
      </c>
      <c r="AI252" s="70">
        <v>0</v>
      </c>
      <c r="AJ252" s="70">
        <f t="shared" si="42"/>
        <v>82065.22</v>
      </c>
      <c r="AK252" s="195">
        <v>16000</v>
      </c>
      <c r="AL252" s="337">
        <f t="shared" si="50"/>
        <v>20516.305</v>
      </c>
      <c r="AM252" s="56" t="str">
        <f>VLOOKUP(F252,'Plan atualizada aptas e desativ'!$C$4:$I$1457,7,0)</f>
        <v>APTA</v>
      </c>
      <c r="AN252" s="196">
        <f t="shared" si="51"/>
        <v>4516.3050000000003</v>
      </c>
      <c r="AO252" s="56" t="s">
        <v>829</v>
      </c>
      <c r="AP252" s="56" t="s">
        <v>831</v>
      </c>
      <c r="AQ252" s="56"/>
      <c r="AR252" s="56" t="s">
        <v>1918</v>
      </c>
      <c r="AS252" s="56" t="s">
        <v>449</v>
      </c>
      <c r="AT252" s="56"/>
      <c r="AU252" s="56"/>
      <c r="AV252" s="56"/>
      <c r="AW252" s="56"/>
      <c r="AX252" s="56"/>
      <c r="AY252" s="56" t="s">
        <v>449</v>
      </c>
      <c r="AZ252" s="56"/>
      <c r="BA252" s="56"/>
      <c r="BB252" s="323">
        <f>VLOOKUP($F252,'[2]1ª Parcela FAED Manutencao 2026'!$E$7:$K$1036,5,0)</f>
        <v>988</v>
      </c>
      <c r="BC252" s="324">
        <f>VLOOKUP($F252,'[2]1ª Parcela FAED Manutencao 2026'!$E$7:$K$1036,7,0)</f>
        <v>20516.305</v>
      </c>
      <c r="BD252" s="335">
        <f t="shared" si="46"/>
        <v>-215</v>
      </c>
      <c r="BE252" s="330">
        <f t="shared" si="47"/>
        <v>0</v>
      </c>
    </row>
    <row r="253" spans="1:57" s="178" customFormat="1" ht="28.5" customHeight="1">
      <c r="A253" s="68">
        <v>247</v>
      </c>
      <c r="B253" s="56" t="s">
        <v>1889</v>
      </c>
      <c r="C253" s="56">
        <v>5900</v>
      </c>
      <c r="D253" s="57">
        <v>7</v>
      </c>
      <c r="E253" s="163" t="s">
        <v>139</v>
      </c>
      <c r="F253" s="56">
        <v>1176425</v>
      </c>
      <c r="G253" s="56">
        <v>1101855</v>
      </c>
      <c r="H253" s="61">
        <v>29389631</v>
      </c>
      <c r="I253" s="84" t="str">
        <f>VLOOKUP($F253,'[3]Sistema Escolar'!$C$3:$E$5000,3,0)</f>
        <v>CENTRO TERRITORIAL DE EDUCACAO PROFISSIONAL DO EXTREMO SUL</v>
      </c>
      <c r="J253" s="193" t="s">
        <v>1857</v>
      </c>
      <c r="K253" s="56">
        <v>0</v>
      </c>
      <c r="L253" s="56">
        <v>0</v>
      </c>
      <c r="M253" s="56">
        <v>0</v>
      </c>
      <c r="N253" s="56">
        <v>0</v>
      </c>
      <c r="O253" s="56">
        <v>1027</v>
      </c>
      <c r="P253" s="56">
        <v>773</v>
      </c>
      <c r="Q253" s="56">
        <v>0</v>
      </c>
      <c r="R253" s="56">
        <v>158</v>
      </c>
      <c r="S253" s="56">
        <v>0</v>
      </c>
      <c r="T253" s="56">
        <v>0</v>
      </c>
      <c r="U253" s="56">
        <v>0</v>
      </c>
      <c r="V253" s="56">
        <v>0</v>
      </c>
      <c r="W253" s="56">
        <v>0</v>
      </c>
      <c r="X253" s="56">
        <v>0</v>
      </c>
      <c r="Y253" s="56">
        <f t="shared" si="48"/>
        <v>0</v>
      </c>
      <c r="Z253" s="56">
        <f t="shared" si="48"/>
        <v>0</v>
      </c>
      <c r="AA253" s="68">
        <f t="shared" si="49"/>
        <v>1027</v>
      </c>
      <c r="AB253" s="68">
        <f t="shared" si="49"/>
        <v>931</v>
      </c>
      <c r="AC253" s="68">
        <f t="shared" si="43"/>
        <v>1027</v>
      </c>
      <c r="AD253" s="68">
        <f t="shared" si="44"/>
        <v>931</v>
      </c>
      <c r="AE253" s="68">
        <f>VLOOKUP(F253,[1]quantitativo_estudantes_turmas_!$D$6:$H$1043,5,0)</f>
        <v>34</v>
      </c>
      <c r="AF253" s="318">
        <f t="shared" si="40"/>
        <v>1</v>
      </c>
      <c r="AG253" s="248">
        <f t="shared" si="41"/>
        <v>41032.61</v>
      </c>
      <c r="AH253" s="194">
        <f t="shared" si="45"/>
        <v>41032.61</v>
      </c>
      <c r="AI253" s="70">
        <v>0</v>
      </c>
      <c r="AJ253" s="70">
        <f t="shared" si="42"/>
        <v>82065.22</v>
      </c>
      <c r="AK253" s="195">
        <v>20000</v>
      </c>
      <c r="AL253" s="337">
        <f t="shared" si="50"/>
        <v>20516.305</v>
      </c>
      <c r="AM253" s="56" t="str">
        <f>VLOOKUP(F253,'Plan atualizada aptas e desativ'!$C$4:$I$1457,7,0)</f>
        <v>APTA</v>
      </c>
      <c r="AN253" s="196">
        <f t="shared" si="51"/>
        <v>516.30500000000029</v>
      </c>
      <c r="AO253" s="56" t="s">
        <v>823</v>
      </c>
      <c r="AP253" s="56" t="s">
        <v>837</v>
      </c>
      <c r="AQ253" s="56"/>
      <c r="AR253" s="56" t="s">
        <v>1918</v>
      </c>
      <c r="AS253" s="56" t="s">
        <v>449</v>
      </c>
      <c r="AT253" s="56"/>
      <c r="AU253" s="56"/>
      <c r="AV253" s="56"/>
      <c r="AW253" s="56"/>
      <c r="AX253" s="56"/>
      <c r="AY253" s="56" t="s">
        <v>449</v>
      </c>
      <c r="AZ253" s="56"/>
      <c r="BA253" s="56"/>
      <c r="BB253" s="323">
        <f>VLOOKUP($F253,'[2]1ª Parcela FAED Manutencao 2026'!$E$7:$K$1036,5,0)</f>
        <v>1027</v>
      </c>
      <c r="BC253" s="324">
        <f>VLOOKUP($F253,'[2]1ª Parcela FAED Manutencao 2026'!$E$7:$K$1036,7,0)</f>
        <v>23959.65</v>
      </c>
      <c r="BD253" s="335">
        <f t="shared" si="46"/>
        <v>-96</v>
      </c>
      <c r="BE253" s="328">
        <f t="shared" si="47"/>
        <v>-3443.3450000000012</v>
      </c>
    </row>
    <row r="254" spans="1:57" s="178" customFormat="1" ht="28.5" customHeight="1">
      <c r="A254" s="68">
        <v>248</v>
      </c>
      <c r="B254" s="56" t="s">
        <v>1889</v>
      </c>
      <c r="C254" s="56">
        <v>5900</v>
      </c>
      <c r="D254" s="57">
        <v>7</v>
      </c>
      <c r="E254" s="163" t="s">
        <v>139</v>
      </c>
      <c r="F254" s="56">
        <v>1113803</v>
      </c>
      <c r="G254" s="56">
        <v>1101845</v>
      </c>
      <c r="H254" s="61">
        <v>29328349</v>
      </c>
      <c r="I254" s="84" t="str">
        <f>VLOOKUP($F254,'[3]Sistema Escolar'!$C$3:$E$5000,3,0)</f>
        <v>COLEGIO DA POLICIA MILITAR - CPM ANISIO TEIXEIRA</v>
      </c>
      <c r="J254" s="193" t="s">
        <v>1987</v>
      </c>
      <c r="K254" s="56">
        <v>551</v>
      </c>
      <c r="L254" s="56">
        <v>287</v>
      </c>
      <c r="M254" s="56">
        <v>86</v>
      </c>
      <c r="N254" s="56">
        <v>205</v>
      </c>
      <c r="O254" s="56">
        <v>513</v>
      </c>
      <c r="P254" s="56">
        <v>248</v>
      </c>
      <c r="Q254" s="56">
        <v>0</v>
      </c>
      <c r="R254" s="56">
        <v>132</v>
      </c>
      <c r="S254" s="56">
        <v>0</v>
      </c>
      <c r="T254" s="56">
        <v>0</v>
      </c>
      <c r="U254" s="56">
        <v>0</v>
      </c>
      <c r="V254" s="56">
        <v>0</v>
      </c>
      <c r="W254" s="56">
        <v>0</v>
      </c>
      <c r="X254" s="56">
        <v>0</v>
      </c>
      <c r="Y254" s="56">
        <f t="shared" si="48"/>
        <v>637</v>
      </c>
      <c r="Z254" s="56">
        <f t="shared" si="48"/>
        <v>492</v>
      </c>
      <c r="AA254" s="68">
        <f t="shared" si="49"/>
        <v>513</v>
      </c>
      <c r="AB254" s="68">
        <f t="shared" si="49"/>
        <v>380</v>
      </c>
      <c r="AC254" s="68">
        <f t="shared" si="43"/>
        <v>1150</v>
      </c>
      <c r="AD254" s="68">
        <f t="shared" si="44"/>
        <v>872</v>
      </c>
      <c r="AE254" s="68">
        <f>VLOOKUP(F254,[1]quantitativo_estudantes_turmas_!$D$6:$H$1043,5,0)</f>
        <v>27</v>
      </c>
      <c r="AF254" s="318">
        <f t="shared" si="40"/>
        <v>0.43577981651376146</v>
      </c>
      <c r="AG254" s="248">
        <f t="shared" si="41"/>
        <v>41032.61</v>
      </c>
      <c r="AH254" s="194">
        <f t="shared" si="45"/>
        <v>41032.61</v>
      </c>
      <c r="AI254" s="70">
        <v>0</v>
      </c>
      <c r="AJ254" s="70">
        <f t="shared" si="42"/>
        <v>82065.22</v>
      </c>
      <c r="AK254" s="195">
        <v>20000</v>
      </c>
      <c r="AL254" s="337">
        <f t="shared" si="50"/>
        <v>20516.305</v>
      </c>
      <c r="AM254" s="56" t="str">
        <f>VLOOKUP(F254,'Plan atualizada aptas e desativ'!$C$4:$I$1457,7,0)</f>
        <v>APTA</v>
      </c>
      <c r="AN254" s="196">
        <f t="shared" si="51"/>
        <v>516.30500000000029</v>
      </c>
      <c r="AO254" s="56" t="s">
        <v>823</v>
      </c>
      <c r="AP254" s="56" t="s">
        <v>838</v>
      </c>
      <c r="AQ254" s="56"/>
      <c r="AR254" s="56" t="s">
        <v>1918</v>
      </c>
      <c r="AS254" s="56" t="s">
        <v>449</v>
      </c>
      <c r="AT254" s="56"/>
      <c r="AU254" s="56"/>
      <c r="AV254" s="56"/>
      <c r="AW254" s="56"/>
      <c r="AX254" s="56"/>
      <c r="AY254" s="56" t="s">
        <v>449</v>
      </c>
      <c r="AZ254" s="56"/>
      <c r="BA254" s="56"/>
      <c r="BB254" s="323">
        <f>VLOOKUP($F254,'[2]1ª Parcela FAED Manutencao 2026'!$E$7:$K$1036,5,0)</f>
        <v>1150</v>
      </c>
      <c r="BC254" s="324">
        <f>VLOOKUP($F254,'[2]1ª Parcela FAED Manutencao 2026'!$E$7:$K$1036,7,0)</f>
        <v>23959.65</v>
      </c>
      <c r="BD254" s="335">
        <f t="shared" si="46"/>
        <v>-278</v>
      </c>
      <c r="BE254" s="328">
        <f t="shared" si="47"/>
        <v>-3443.3450000000012</v>
      </c>
    </row>
    <row r="255" spans="1:57" s="178" customFormat="1" ht="28.5" customHeight="1">
      <c r="A255" s="68">
        <v>249</v>
      </c>
      <c r="B255" s="56" t="s">
        <v>1889</v>
      </c>
      <c r="C255" s="56">
        <v>5900</v>
      </c>
      <c r="D255" s="57">
        <v>7</v>
      </c>
      <c r="E255" s="163" t="s">
        <v>139</v>
      </c>
      <c r="F255" s="56">
        <v>1113846</v>
      </c>
      <c r="G255" s="56">
        <v>1101847</v>
      </c>
      <c r="H255" s="61">
        <v>29327792</v>
      </c>
      <c r="I255" s="84" t="str">
        <f>VLOOKUP($F255,'[3]Sistema Escolar'!$C$3:$E$5000,3,0)</f>
        <v>COLEGIO ESTADUAL DE TEMPO INTEGRAL RUY BARBOSA</v>
      </c>
      <c r="J255" s="193" t="s">
        <v>1978</v>
      </c>
      <c r="K255" s="56">
        <v>0</v>
      </c>
      <c r="L255" s="56">
        <v>0</v>
      </c>
      <c r="M255" s="56">
        <v>0</v>
      </c>
      <c r="N255" s="56">
        <v>0</v>
      </c>
      <c r="O255" s="56">
        <v>653</v>
      </c>
      <c r="P255" s="56">
        <v>56</v>
      </c>
      <c r="Q255" s="56">
        <v>346</v>
      </c>
      <c r="R255" s="56">
        <v>958</v>
      </c>
      <c r="S255" s="56">
        <v>290</v>
      </c>
      <c r="T255" s="56">
        <v>279</v>
      </c>
      <c r="U255" s="56">
        <v>0</v>
      </c>
      <c r="V255" s="56">
        <v>0</v>
      </c>
      <c r="W255" s="56">
        <v>0</v>
      </c>
      <c r="X255" s="56">
        <v>0</v>
      </c>
      <c r="Y255" s="56">
        <f t="shared" si="48"/>
        <v>0</v>
      </c>
      <c r="Z255" s="56">
        <f t="shared" si="48"/>
        <v>0</v>
      </c>
      <c r="AA255" s="68">
        <f t="shared" si="49"/>
        <v>1289</v>
      </c>
      <c r="AB255" s="68">
        <f t="shared" si="49"/>
        <v>1293</v>
      </c>
      <c r="AC255" s="68">
        <f t="shared" si="43"/>
        <v>1289</v>
      </c>
      <c r="AD255" s="68">
        <f t="shared" si="44"/>
        <v>1293</v>
      </c>
      <c r="AE255" s="68">
        <f>VLOOKUP(F255,[1]quantitativo_estudantes_turmas_!$D$6:$H$1043,5,0)</f>
        <v>36</v>
      </c>
      <c r="AF255" s="318">
        <f t="shared" si="40"/>
        <v>1</v>
      </c>
      <c r="AG255" s="248">
        <f t="shared" si="41"/>
        <v>47919.3</v>
      </c>
      <c r="AH255" s="194">
        <f t="shared" si="45"/>
        <v>47919.3</v>
      </c>
      <c r="AI255" s="70">
        <v>0</v>
      </c>
      <c r="AJ255" s="70">
        <f t="shared" si="42"/>
        <v>95838.6</v>
      </c>
      <c r="AK255" s="195">
        <v>20000</v>
      </c>
      <c r="AL255" s="337">
        <f t="shared" si="50"/>
        <v>23959.65</v>
      </c>
      <c r="AM255" s="56" t="str">
        <f>VLOOKUP(F255,'Plan atualizada aptas e desativ'!$C$4:$I$1457,7,0)</f>
        <v>APTA</v>
      </c>
      <c r="AN255" s="196">
        <f t="shared" si="51"/>
        <v>3959.6500000000015</v>
      </c>
      <c r="AO255" s="56" t="s">
        <v>823</v>
      </c>
      <c r="AP255" s="56" t="s">
        <v>839</v>
      </c>
      <c r="AQ255" s="56"/>
      <c r="AR255" s="56" t="s">
        <v>1918</v>
      </c>
      <c r="AS255" s="56" t="s">
        <v>449</v>
      </c>
      <c r="AT255" s="56"/>
      <c r="AU255" s="56"/>
      <c r="AV255" s="56"/>
      <c r="AW255" s="56"/>
      <c r="AX255" s="56"/>
      <c r="AY255" s="56" t="s">
        <v>449</v>
      </c>
      <c r="AZ255" s="56"/>
      <c r="BA255" s="56"/>
      <c r="BB255" s="323">
        <f>VLOOKUP($F255,'[2]1ª Parcela FAED Manutencao 2026'!$E$7:$K$1036,5,0)</f>
        <v>1289</v>
      </c>
      <c r="BC255" s="324">
        <f>VLOOKUP($F255,'[2]1ª Parcela FAED Manutencao 2026'!$E$7:$K$1036,7,0)</f>
        <v>23959.65</v>
      </c>
      <c r="BD255" s="336">
        <f t="shared" si="46"/>
        <v>4</v>
      </c>
      <c r="BE255" s="330">
        <f t="shared" si="47"/>
        <v>0</v>
      </c>
    </row>
    <row r="256" spans="1:57" s="178" customFormat="1" ht="28.5" customHeight="1">
      <c r="A256" s="68">
        <v>250</v>
      </c>
      <c r="B256" s="56" t="s">
        <v>1889</v>
      </c>
      <c r="C256" s="56">
        <v>5900</v>
      </c>
      <c r="D256" s="57">
        <v>7</v>
      </c>
      <c r="E256" s="163" t="s">
        <v>139</v>
      </c>
      <c r="F256" s="56">
        <v>1113684</v>
      </c>
      <c r="G256" s="56">
        <v>1101841</v>
      </c>
      <c r="H256" s="61">
        <v>29327911</v>
      </c>
      <c r="I256" s="84" t="str">
        <f>VLOOKUP($F256,'[3]Sistema Escolar'!$C$3:$E$5000,3,0)</f>
        <v>COLEGIO ESTADUAL HENRIQUE BRITO</v>
      </c>
      <c r="J256" s="193" t="s">
        <v>1978</v>
      </c>
      <c r="K256" s="56">
        <v>0</v>
      </c>
      <c r="L256" s="56">
        <v>0</v>
      </c>
      <c r="M256" s="56">
        <v>0</v>
      </c>
      <c r="N256" s="56">
        <v>0</v>
      </c>
      <c r="O256" s="56">
        <v>39</v>
      </c>
      <c r="P256" s="56">
        <v>0</v>
      </c>
      <c r="Q256" s="56">
        <v>230</v>
      </c>
      <c r="R256" s="56">
        <v>201</v>
      </c>
      <c r="S256" s="56">
        <v>243</v>
      </c>
      <c r="T256" s="56">
        <v>244</v>
      </c>
      <c r="U256" s="56">
        <v>0</v>
      </c>
      <c r="V256" s="56">
        <v>0</v>
      </c>
      <c r="W256" s="56">
        <v>0</v>
      </c>
      <c r="X256" s="56">
        <v>0</v>
      </c>
      <c r="Y256" s="56">
        <f t="shared" si="48"/>
        <v>0</v>
      </c>
      <c r="Z256" s="56">
        <f t="shared" si="48"/>
        <v>0</v>
      </c>
      <c r="AA256" s="68">
        <f t="shared" si="49"/>
        <v>512</v>
      </c>
      <c r="AB256" s="68">
        <f t="shared" si="49"/>
        <v>445</v>
      </c>
      <c r="AC256" s="68">
        <f t="shared" si="43"/>
        <v>512</v>
      </c>
      <c r="AD256" s="68">
        <f t="shared" si="44"/>
        <v>445</v>
      </c>
      <c r="AE256" s="68">
        <f>VLOOKUP(F256,[1]quantitativo_estudantes_turmas_!$D$6:$H$1043,5,0)</f>
        <v>14</v>
      </c>
      <c r="AF256" s="318">
        <f t="shared" si="40"/>
        <v>1</v>
      </c>
      <c r="AG256" s="248">
        <f t="shared" si="41"/>
        <v>25645.38</v>
      </c>
      <c r="AH256" s="194">
        <f t="shared" si="45"/>
        <v>25645.38</v>
      </c>
      <c r="AI256" s="70">
        <v>0</v>
      </c>
      <c r="AJ256" s="70">
        <f t="shared" si="42"/>
        <v>51290.76</v>
      </c>
      <c r="AK256" s="195">
        <v>12000</v>
      </c>
      <c r="AL256" s="337">
        <f t="shared" si="50"/>
        <v>12822.69</v>
      </c>
      <c r="AM256" s="56" t="str">
        <f>VLOOKUP(F256,'Plan atualizada aptas e desativ'!$C$4:$I$1457,7,0)</f>
        <v>APTA</v>
      </c>
      <c r="AN256" s="196">
        <f t="shared" si="51"/>
        <v>822.69000000000051</v>
      </c>
      <c r="AO256" s="56" t="s">
        <v>823</v>
      </c>
      <c r="AP256" s="56" t="s">
        <v>840</v>
      </c>
      <c r="AQ256" s="56"/>
      <c r="AR256" s="56" t="s">
        <v>1918</v>
      </c>
      <c r="AS256" s="56" t="s">
        <v>449</v>
      </c>
      <c r="AT256" s="56"/>
      <c r="AU256" s="56"/>
      <c r="AV256" s="56"/>
      <c r="AW256" s="56"/>
      <c r="AX256" s="56"/>
      <c r="AY256" s="56" t="s">
        <v>449</v>
      </c>
      <c r="AZ256" s="56"/>
      <c r="BA256" s="56"/>
      <c r="BB256" s="323">
        <f>VLOOKUP($F256,'[2]1ª Parcela FAED Manutencao 2026'!$E$7:$K$1036,5,0)</f>
        <v>512</v>
      </c>
      <c r="BC256" s="324">
        <f>VLOOKUP($F256,'[2]1ª Parcela FAED Manutencao 2026'!$E$7:$K$1036,7,0)</f>
        <v>15387.23</v>
      </c>
      <c r="BD256" s="335">
        <f t="shared" si="46"/>
        <v>-67</v>
      </c>
      <c r="BE256" s="328">
        <f t="shared" si="47"/>
        <v>-2564.5399999999991</v>
      </c>
    </row>
    <row r="257" spans="1:57" s="178" customFormat="1" ht="28.5" customHeight="1">
      <c r="A257" s="68">
        <v>251</v>
      </c>
      <c r="B257" s="56" t="s">
        <v>1889</v>
      </c>
      <c r="C257" s="56">
        <v>5900</v>
      </c>
      <c r="D257" s="57">
        <v>7</v>
      </c>
      <c r="E257" s="163" t="s">
        <v>139</v>
      </c>
      <c r="F257" s="56">
        <v>1176217</v>
      </c>
      <c r="G257" s="56">
        <v>1101852</v>
      </c>
      <c r="H257" s="61">
        <v>29368219</v>
      </c>
      <c r="I257" s="84" t="str">
        <f>VLOOKUP($F257,'[3]Sistema Escolar'!$C$3:$E$5000,3,0)</f>
        <v>COLEGIO ESTADUAL MACHADO DE ASSIS</v>
      </c>
      <c r="J257" s="193" t="s">
        <v>1978</v>
      </c>
      <c r="K257" s="56">
        <v>0</v>
      </c>
      <c r="L257" s="56">
        <v>0</v>
      </c>
      <c r="M257" s="56">
        <v>0</v>
      </c>
      <c r="N257" s="56">
        <v>0</v>
      </c>
      <c r="O257" s="56">
        <v>631</v>
      </c>
      <c r="P257" s="56">
        <v>0</v>
      </c>
      <c r="Q257" s="56">
        <v>484</v>
      </c>
      <c r="R257" s="56">
        <v>816</v>
      </c>
      <c r="S257" s="56">
        <v>784</v>
      </c>
      <c r="T257" s="56">
        <v>696</v>
      </c>
      <c r="U257" s="56">
        <v>0</v>
      </c>
      <c r="V257" s="56">
        <v>0</v>
      </c>
      <c r="W257" s="56">
        <v>0</v>
      </c>
      <c r="X257" s="56">
        <v>0</v>
      </c>
      <c r="Y257" s="56">
        <f t="shared" si="48"/>
        <v>0</v>
      </c>
      <c r="Z257" s="56">
        <f t="shared" si="48"/>
        <v>0</v>
      </c>
      <c r="AA257" s="68">
        <f t="shared" si="49"/>
        <v>1899</v>
      </c>
      <c r="AB257" s="68">
        <f t="shared" si="49"/>
        <v>1512</v>
      </c>
      <c r="AC257" s="68">
        <f t="shared" si="43"/>
        <v>1899</v>
      </c>
      <c r="AD257" s="68">
        <f t="shared" si="44"/>
        <v>1512</v>
      </c>
      <c r="AE257" s="68">
        <f>VLOOKUP(F257,[1]quantitativo_estudantes_turmas_!$D$6:$H$1043,5,0)</f>
        <v>40</v>
      </c>
      <c r="AF257" s="318">
        <f t="shared" si="40"/>
        <v>1</v>
      </c>
      <c r="AG257" s="248">
        <f t="shared" si="41"/>
        <v>71807.06</v>
      </c>
      <c r="AH257" s="194">
        <f t="shared" si="45"/>
        <v>71807.06</v>
      </c>
      <c r="AI257" s="70">
        <v>0</v>
      </c>
      <c r="AJ257" s="70">
        <f t="shared" si="42"/>
        <v>143614.12</v>
      </c>
      <c r="AK257" s="195">
        <v>28000</v>
      </c>
      <c r="AL257" s="337">
        <f t="shared" si="50"/>
        <v>35903.53</v>
      </c>
      <c r="AM257" s="56" t="str">
        <f>VLOOKUP(F257,'Plan atualizada aptas e desativ'!$C$4:$I$1457,7,0)</f>
        <v>APTA</v>
      </c>
      <c r="AN257" s="196">
        <f t="shared" si="51"/>
        <v>7903.5299999999988</v>
      </c>
      <c r="AO257" s="56" t="s">
        <v>823</v>
      </c>
      <c r="AP257" s="56" t="s">
        <v>841</v>
      </c>
      <c r="AQ257" s="56"/>
      <c r="AR257" s="56" t="s">
        <v>1918</v>
      </c>
      <c r="AS257" s="56" t="s">
        <v>449</v>
      </c>
      <c r="AT257" s="56"/>
      <c r="AU257" s="56"/>
      <c r="AV257" s="56"/>
      <c r="AW257" s="56"/>
      <c r="AX257" s="56"/>
      <c r="AY257" s="56" t="s">
        <v>449</v>
      </c>
      <c r="AZ257" s="56"/>
      <c r="BA257" s="56"/>
      <c r="BB257" s="323">
        <f>VLOOKUP($F257,'[2]1ª Parcela FAED Manutencao 2026'!$E$7:$K$1036,5,0)</f>
        <v>1899</v>
      </c>
      <c r="BC257" s="324">
        <f>VLOOKUP($F257,'[2]1ª Parcela FAED Manutencao 2026'!$E$7:$K$1036,7,0)</f>
        <v>35903.53</v>
      </c>
      <c r="BD257" s="335">
        <f t="shared" si="46"/>
        <v>-387</v>
      </c>
      <c r="BE257" s="330">
        <f t="shared" si="47"/>
        <v>0</v>
      </c>
    </row>
    <row r="258" spans="1:57" s="178" customFormat="1" ht="28.5" customHeight="1">
      <c r="A258" s="68">
        <v>252</v>
      </c>
      <c r="B258" s="56" t="s">
        <v>1889</v>
      </c>
      <c r="C258" s="56">
        <v>5900</v>
      </c>
      <c r="D258" s="57">
        <v>7</v>
      </c>
      <c r="E258" s="163" t="s">
        <v>139</v>
      </c>
      <c r="F258" s="56">
        <v>1176218</v>
      </c>
      <c r="G258" s="56">
        <v>1101843</v>
      </c>
      <c r="H258" s="61">
        <v>29327695</v>
      </c>
      <c r="I258" s="84" t="str">
        <f>VLOOKUP($F258,'[3]Sistema Escolar'!$C$3:$E$5000,3,0)</f>
        <v>COLEGIO ESTADUAL PROFESSOR ROMULO GALVAO</v>
      </c>
      <c r="J258" s="193" t="s">
        <v>1978</v>
      </c>
      <c r="K258" s="56">
        <v>0</v>
      </c>
      <c r="L258" s="56">
        <v>0</v>
      </c>
      <c r="M258" s="56">
        <v>0</v>
      </c>
      <c r="N258" s="56">
        <v>0</v>
      </c>
      <c r="O258" s="56">
        <v>39</v>
      </c>
      <c r="P258" s="56">
        <v>0</v>
      </c>
      <c r="Q258" s="56">
        <v>440</v>
      </c>
      <c r="R258" s="56">
        <v>469</v>
      </c>
      <c r="S258" s="56">
        <v>105</v>
      </c>
      <c r="T258" s="56">
        <v>133</v>
      </c>
      <c r="U258" s="56">
        <v>0</v>
      </c>
      <c r="V258" s="56">
        <v>0</v>
      </c>
      <c r="W258" s="56">
        <v>0</v>
      </c>
      <c r="X258" s="56">
        <v>0</v>
      </c>
      <c r="Y258" s="56">
        <f t="shared" si="48"/>
        <v>0</v>
      </c>
      <c r="Z258" s="56">
        <f t="shared" si="48"/>
        <v>0</v>
      </c>
      <c r="AA258" s="68">
        <f t="shared" si="49"/>
        <v>584</v>
      </c>
      <c r="AB258" s="68">
        <f t="shared" si="49"/>
        <v>602</v>
      </c>
      <c r="AC258" s="68">
        <f t="shared" si="43"/>
        <v>584</v>
      </c>
      <c r="AD258" s="68">
        <f t="shared" si="44"/>
        <v>602</v>
      </c>
      <c r="AE258" s="68">
        <f>VLOOKUP(F258,[1]quantitativo_estudantes_turmas_!$D$6:$H$1043,5,0)</f>
        <v>16</v>
      </c>
      <c r="AF258" s="318">
        <f t="shared" si="40"/>
        <v>1</v>
      </c>
      <c r="AG258" s="248">
        <f t="shared" si="41"/>
        <v>30774.46</v>
      </c>
      <c r="AH258" s="194">
        <f t="shared" si="45"/>
        <v>30774.46</v>
      </c>
      <c r="AI258" s="70">
        <f>IF(AY258="POLO-UAB",AG258/4,"-")</f>
        <v>7693.6149999999998</v>
      </c>
      <c r="AJ258" s="70">
        <f t="shared" si="42"/>
        <v>61548.92</v>
      </c>
      <c r="AK258" s="195">
        <v>18000</v>
      </c>
      <c r="AL258" s="337">
        <f t="shared" si="50"/>
        <v>23080.845000000001</v>
      </c>
      <c r="AM258" s="56" t="str">
        <f>VLOOKUP(F258,'Plan atualizada aptas e desativ'!$C$4:$I$1457,7,0)</f>
        <v>APTA</v>
      </c>
      <c r="AN258" s="196">
        <f t="shared" si="51"/>
        <v>5080.8450000000012</v>
      </c>
      <c r="AO258" s="56" t="s">
        <v>823</v>
      </c>
      <c r="AP258" s="56" t="s">
        <v>842</v>
      </c>
      <c r="AQ258" s="56"/>
      <c r="AR258" s="56" t="s">
        <v>1918</v>
      </c>
      <c r="AS258" s="56" t="s">
        <v>449</v>
      </c>
      <c r="AT258" s="56"/>
      <c r="AU258" s="56"/>
      <c r="AV258" s="56"/>
      <c r="AW258" s="56"/>
      <c r="AX258" s="56"/>
      <c r="AY258" s="56" t="s">
        <v>1907</v>
      </c>
      <c r="AZ258" s="56"/>
      <c r="BA258" s="56"/>
      <c r="BB258" s="323">
        <f>VLOOKUP($F258,'[2]1ª Parcela FAED Manutencao 2026'!$E$7:$K$1036,5,0)</f>
        <v>584</v>
      </c>
      <c r="BC258" s="324">
        <f>VLOOKUP($F258,'[2]1ª Parcela FAED Manutencao 2026'!$E$7:$K$1036,7,0)</f>
        <v>23080.845000000001</v>
      </c>
      <c r="BD258" s="336">
        <f t="shared" si="46"/>
        <v>18</v>
      </c>
      <c r="BE258" s="330">
        <f t="shared" si="47"/>
        <v>0</v>
      </c>
    </row>
    <row r="259" spans="1:57" s="178" customFormat="1" ht="28.5" customHeight="1">
      <c r="A259" s="68">
        <v>253</v>
      </c>
      <c r="B259" s="56" t="s">
        <v>1889</v>
      </c>
      <c r="C259" s="56">
        <v>5900</v>
      </c>
      <c r="D259" s="57">
        <v>7</v>
      </c>
      <c r="E259" s="163" t="s">
        <v>139</v>
      </c>
      <c r="F259" s="56">
        <v>1179713</v>
      </c>
      <c r="G259" s="56">
        <v>9999999</v>
      </c>
      <c r="H259" s="61">
        <v>29483247</v>
      </c>
      <c r="I259" s="84" t="str">
        <f>VLOOKUP($F259,'[3]Sistema Escolar'!$C$3:$E$5000,3,0)</f>
        <v>CENTRO REGIONAL DE ENS MEDIO COM INTERM TECNOLOGICA -CEMIT EXTREMO SUL</v>
      </c>
      <c r="J259" s="193" t="s">
        <v>464</v>
      </c>
      <c r="K259" s="56">
        <v>0</v>
      </c>
      <c r="L259" s="56">
        <v>0</v>
      </c>
      <c r="M259" s="56">
        <v>0</v>
      </c>
      <c r="N259" s="56">
        <v>0</v>
      </c>
      <c r="O259" s="56">
        <v>541</v>
      </c>
      <c r="P259" s="56">
        <v>556</v>
      </c>
      <c r="Q259" s="56">
        <v>0</v>
      </c>
      <c r="R259" s="56">
        <v>0</v>
      </c>
      <c r="S259" s="56">
        <v>0</v>
      </c>
      <c r="T259" s="56">
        <v>0</v>
      </c>
      <c r="U259" s="56">
        <v>0</v>
      </c>
      <c r="V259" s="56">
        <v>0</v>
      </c>
      <c r="W259" s="56">
        <v>0</v>
      </c>
      <c r="X259" s="56">
        <v>0</v>
      </c>
      <c r="Y259" s="56">
        <f t="shared" si="48"/>
        <v>0</v>
      </c>
      <c r="Z259" s="56">
        <f t="shared" si="48"/>
        <v>0</v>
      </c>
      <c r="AA259" s="68">
        <f t="shared" si="49"/>
        <v>541</v>
      </c>
      <c r="AB259" s="68">
        <f t="shared" si="49"/>
        <v>556</v>
      </c>
      <c r="AC259" s="68">
        <f t="shared" si="43"/>
        <v>541</v>
      </c>
      <c r="AD259" s="68">
        <f t="shared" si="44"/>
        <v>556</v>
      </c>
      <c r="AE259" s="68">
        <f>VLOOKUP(F259,[1]quantitativo_estudantes_turmas_!$D$6:$H$1043,5,0)</f>
        <v>58</v>
      </c>
      <c r="AF259" s="318">
        <f t="shared" si="40"/>
        <v>1</v>
      </c>
      <c r="AG259" s="248">
        <f t="shared" si="41"/>
        <v>30774.46</v>
      </c>
      <c r="AH259" s="194">
        <f t="shared" si="45"/>
        <v>30774.46</v>
      </c>
      <c r="AI259" s="70">
        <v>0</v>
      </c>
      <c r="AJ259" s="70">
        <f t="shared" si="42"/>
        <v>61548.92</v>
      </c>
      <c r="AK259" s="195">
        <v>12000</v>
      </c>
      <c r="AL259" s="337">
        <f t="shared" si="50"/>
        <v>15387.23</v>
      </c>
      <c r="AM259" s="56" t="str">
        <f>VLOOKUP(F259,'Plan atualizada aptas e desativ'!$C$4:$I$1457,7,0)</f>
        <v>APTA</v>
      </c>
      <c r="AN259" s="196">
        <f t="shared" si="51"/>
        <v>3387.2299999999996</v>
      </c>
      <c r="AO259" s="56" t="s">
        <v>823</v>
      </c>
      <c r="AP259" s="56" t="s">
        <v>1825</v>
      </c>
      <c r="AQ259" s="56"/>
      <c r="AR259" s="56" t="s">
        <v>449</v>
      </c>
      <c r="AS259" s="56" t="s">
        <v>449</v>
      </c>
      <c r="AT259" s="56"/>
      <c r="AU259" s="56"/>
      <c r="AV259" s="56"/>
      <c r="AW259" s="56"/>
      <c r="AX259" s="56"/>
      <c r="AY259" s="56" t="s">
        <v>449</v>
      </c>
      <c r="AZ259" s="56"/>
      <c r="BA259" s="56"/>
      <c r="BB259" s="323">
        <f>VLOOKUP($F259,'[2]1ª Parcela FAED Manutencao 2026'!$E$7:$K$1036,5,0)</f>
        <v>541</v>
      </c>
      <c r="BC259" s="324">
        <f>VLOOKUP($F259,'[2]1ª Parcela FAED Manutencao 2026'!$E$7:$K$1036,7,0)</f>
        <v>15387.23</v>
      </c>
      <c r="BD259" s="336">
        <f t="shared" si="46"/>
        <v>15</v>
      </c>
      <c r="BE259" s="330">
        <f t="shared" si="47"/>
        <v>0</v>
      </c>
    </row>
    <row r="260" spans="1:57" s="87" customFormat="1" ht="28.5" customHeight="1">
      <c r="A260" s="68">
        <v>254</v>
      </c>
      <c r="B260" s="56" t="s">
        <v>1889</v>
      </c>
      <c r="C260" s="56">
        <v>5900</v>
      </c>
      <c r="D260" s="57">
        <v>7</v>
      </c>
      <c r="E260" s="163" t="s">
        <v>140</v>
      </c>
      <c r="F260" s="56">
        <v>1176142</v>
      </c>
      <c r="G260" s="56">
        <v>1101860</v>
      </c>
      <c r="H260" s="61">
        <v>29330041</v>
      </c>
      <c r="I260" s="84" t="str">
        <f>VLOOKUP($F260,'[3]Sistema Escolar'!$C$3:$E$5000,3,0)</f>
        <v>COLEGIO ESTADUAL FRANCISCO SILVA PASSOS</v>
      </c>
      <c r="J260" s="193" t="s">
        <v>1912</v>
      </c>
      <c r="K260" s="56">
        <v>0</v>
      </c>
      <c r="L260" s="56">
        <v>0</v>
      </c>
      <c r="M260" s="56">
        <v>0</v>
      </c>
      <c r="N260" s="56">
        <v>0</v>
      </c>
      <c r="O260" s="56">
        <v>0</v>
      </c>
      <c r="P260" s="56">
        <v>43</v>
      </c>
      <c r="Q260" s="56">
        <v>0</v>
      </c>
      <c r="R260" s="56">
        <v>0</v>
      </c>
      <c r="S260" s="56">
        <v>97</v>
      </c>
      <c r="T260" s="56">
        <v>19</v>
      </c>
      <c r="U260" s="56">
        <v>0</v>
      </c>
      <c r="V260" s="56">
        <v>0</v>
      </c>
      <c r="W260" s="56">
        <v>0</v>
      </c>
      <c r="X260" s="56">
        <v>0</v>
      </c>
      <c r="Y260" s="56">
        <f t="shared" si="48"/>
        <v>0</v>
      </c>
      <c r="Z260" s="56">
        <f t="shared" si="48"/>
        <v>0</v>
      </c>
      <c r="AA260" s="68">
        <f t="shared" si="49"/>
        <v>97</v>
      </c>
      <c r="AB260" s="68">
        <f t="shared" si="49"/>
        <v>62</v>
      </c>
      <c r="AC260" s="68">
        <f t="shared" si="43"/>
        <v>97</v>
      </c>
      <c r="AD260" s="68">
        <f t="shared" si="44"/>
        <v>62</v>
      </c>
      <c r="AE260" s="68">
        <f>VLOOKUP(F260,[1]quantitativo_estudantes_turmas_!$D$6:$H$1043,5,0)</f>
        <v>3</v>
      </c>
      <c r="AF260" s="318">
        <f t="shared" si="40"/>
        <v>1</v>
      </c>
      <c r="AG260" s="248">
        <f t="shared" si="41"/>
        <v>15387.23</v>
      </c>
      <c r="AH260" s="194">
        <f t="shared" si="45"/>
        <v>15387.23</v>
      </c>
      <c r="AI260" s="70">
        <v>0</v>
      </c>
      <c r="AJ260" s="70">
        <f t="shared" si="42"/>
        <v>30774.46</v>
      </c>
      <c r="AK260" s="195">
        <v>6000</v>
      </c>
      <c r="AL260" s="337">
        <f t="shared" si="50"/>
        <v>7693.6149999999998</v>
      </c>
      <c r="AM260" s="56" t="str">
        <f>VLOOKUP(F260,'Plan atualizada aptas e desativ'!$C$4:$I$1457,7,0)</f>
        <v>INADIMPLENTE</v>
      </c>
      <c r="AN260" s="196">
        <f t="shared" si="51"/>
        <v>1693.6149999999998</v>
      </c>
      <c r="AO260" s="56" t="s">
        <v>813</v>
      </c>
      <c r="AP260" s="56" t="s">
        <v>843</v>
      </c>
      <c r="AQ260" s="56"/>
      <c r="AR260" s="56" t="s">
        <v>449</v>
      </c>
      <c r="AS260" s="56" t="s">
        <v>449</v>
      </c>
      <c r="AT260" s="56"/>
      <c r="AU260" s="56"/>
      <c r="AV260" s="56"/>
      <c r="AW260" s="56"/>
      <c r="AX260" s="56"/>
      <c r="AY260" s="56" t="s">
        <v>449</v>
      </c>
      <c r="AZ260" s="56"/>
      <c r="BA260" s="56"/>
      <c r="BB260" s="323">
        <f>VLOOKUP($F260,'[2]1ª Parcela FAED Manutencao 2026'!$E$7:$K$1036,5,0)</f>
        <v>97</v>
      </c>
      <c r="BC260" s="324">
        <f>VLOOKUP($F260,'[2]1ª Parcela FAED Manutencao 2026'!$E$7:$K$1036,7,0)</f>
        <v>7693.6149999999998</v>
      </c>
      <c r="BD260" s="335">
        <f t="shared" si="46"/>
        <v>-35</v>
      </c>
      <c r="BE260" s="330">
        <f t="shared" si="47"/>
        <v>0</v>
      </c>
    </row>
    <row r="261" spans="1:57" s="87" customFormat="1" ht="28.5" customHeight="1">
      <c r="A261" s="68">
        <v>255</v>
      </c>
      <c r="B261" s="56" t="s">
        <v>1889</v>
      </c>
      <c r="C261" s="56">
        <v>5900</v>
      </c>
      <c r="D261" s="57">
        <v>7</v>
      </c>
      <c r="E261" s="163" t="s">
        <v>140</v>
      </c>
      <c r="F261" s="56">
        <v>1178272</v>
      </c>
      <c r="G261" s="56">
        <v>1105512</v>
      </c>
      <c r="H261" s="61">
        <v>29903726</v>
      </c>
      <c r="I261" s="84" t="str">
        <f>VLOOKUP($F261,'[3]Sistema Escolar'!$C$3:$E$5000,3,0)</f>
        <v>COLEGIO ESTADUAL ODILIO ALVES NETO</v>
      </c>
      <c r="J261" s="193" t="s">
        <v>1978</v>
      </c>
      <c r="K261" s="56">
        <v>0</v>
      </c>
      <c r="L261" s="56">
        <v>0</v>
      </c>
      <c r="M261" s="56">
        <v>0</v>
      </c>
      <c r="N261" s="56">
        <v>0</v>
      </c>
      <c r="O261" s="56">
        <v>7</v>
      </c>
      <c r="P261" s="56">
        <v>4</v>
      </c>
      <c r="Q261" s="56">
        <v>70</v>
      </c>
      <c r="R261" s="56">
        <v>60</v>
      </c>
      <c r="S261" s="56">
        <v>53</v>
      </c>
      <c r="T261" s="56">
        <v>66</v>
      </c>
      <c r="U261" s="56">
        <v>0</v>
      </c>
      <c r="V261" s="56">
        <v>0</v>
      </c>
      <c r="W261" s="56">
        <v>0</v>
      </c>
      <c r="X261" s="56">
        <v>0</v>
      </c>
      <c r="Y261" s="56">
        <f t="shared" si="48"/>
        <v>0</v>
      </c>
      <c r="Z261" s="56">
        <f t="shared" si="48"/>
        <v>0</v>
      </c>
      <c r="AA261" s="68">
        <f t="shared" si="49"/>
        <v>130</v>
      </c>
      <c r="AB261" s="68">
        <f t="shared" si="49"/>
        <v>130</v>
      </c>
      <c r="AC261" s="68">
        <f t="shared" si="43"/>
        <v>130</v>
      </c>
      <c r="AD261" s="68">
        <f t="shared" si="44"/>
        <v>130</v>
      </c>
      <c r="AE261" s="68">
        <f>VLOOKUP(F261,[1]quantitativo_estudantes_turmas_!$D$6:$H$1043,5,0)</f>
        <v>9</v>
      </c>
      <c r="AF261" s="318">
        <f t="shared" si="40"/>
        <v>1</v>
      </c>
      <c r="AG261" s="248">
        <f t="shared" si="41"/>
        <v>20516.3</v>
      </c>
      <c r="AH261" s="194">
        <f t="shared" si="45"/>
        <v>20516.3</v>
      </c>
      <c r="AI261" s="70">
        <v>0</v>
      </c>
      <c r="AJ261" s="70">
        <f t="shared" si="42"/>
        <v>41032.6</v>
      </c>
      <c r="AK261" s="195">
        <v>8000</v>
      </c>
      <c r="AL261" s="337">
        <f t="shared" si="50"/>
        <v>10258.15</v>
      </c>
      <c r="AM261" s="56" t="str">
        <f>VLOOKUP(F261,'Plan atualizada aptas e desativ'!$C$4:$I$1457,7,0)</f>
        <v>APTA</v>
      </c>
      <c r="AN261" s="196">
        <f t="shared" si="51"/>
        <v>2258.1499999999996</v>
      </c>
      <c r="AO261" s="56" t="s">
        <v>816</v>
      </c>
      <c r="AP261" s="56" t="s">
        <v>844</v>
      </c>
      <c r="AQ261" s="56"/>
      <c r="AR261" s="56" t="s">
        <v>1918</v>
      </c>
      <c r="AS261" s="56" t="s">
        <v>449</v>
      </c>
      <c r="AT261" s="56"/>
      <c r="AU261" s="56"/>
      <c r="AV261" s="56"/>
      <c r="AW261" s="56"/>
      <c r="AX261" s="56"/>
      <c r="AY261" s="56" t="s">
        <v>449</v>
      </c>
      <c r="AZ261" s="56"/>
      <c r="BA261" s="56"/>
      <c r="BB261" s="323">
        <f>VLOOKUP($F261,'[2]1ª Parcela FAED Manutencao 2026'!$E$7:$K$1036,5,0)</f>
        <v>130</v>
      </c>
      <c r="BC261" s="324">
        <f>VLOOKUP($F261,'[2]1ª Parcela FAED Manutencao 2026'!$E$7:$K$1036,7,0)</f>
        <v>10258.15</v>
      </c>
      <c r="BD261" s="334">
        <f t="shared" si="46"/>
        <v>0</v>
      </c>
      <c r="BE261" s="330">
        <f t="shared" si="47"/>
        <v>0</v>
      </c>
    </row>
    <row r="262" spans="1:57" s="178" customFormat="1" ht="28.5" customHeight="1">
      <c r="A262" s="68">
        <v>256</v>
      </c>
      <c r="B262" s="56" t="s">
        <v>1889</v>
      </c>
      <c r="C262" s="56">
        <v>5900</v>
      </c>
      <c r="D262" s="57">
        <v>7</v>
      </c>
      <c r="E262" s="163" t="s">
        <v>138</v>
      </c>
      <c r="F262" s="56">
        <v>1179452</v>
      </c>
      <c r="G262" s="56">
        <v>9999999</v>
      </c>
      <c r="H262" s="61">
        <v>29467551</v>
      </c>
      <c r="I262" s="84" t="str">
        <f>VLOOKUP($F262,'[3]Sistema Escolar'!$C$3:$E$5000,3,0)</f>
        <v>COLEGIO ESTADUAL INDIGENA AKSA PATAXO</v>
      </c>
      <c r="J262" s="193" t="s">
        <v>1914</v>
      </c>
      <c r="K262" s="56">
        <v>80</v>
      </c>
      <c r="L262" s="56">
        <v>76</v>
      </c>
      <c r="M262" s="56">
        <v>0</v>
      </c>
      <c r="N262" s="56">
        <v>0</v>
      </c>
      <c r="O262" s="56">
        <v>61</v>
      </c>
      <c r="P262" s="56">
        <v>21</v>
      </c>
      <c r="Q262" s="56">
        <v>0</v>
      </c>
      <c r="R262" s="56">
        <v>0</v>
      </c>
      <c r="S262" s="56">
        <v>5</v>
      </c>
      <c r="T262" s="56">
        <v>15</v>
      </c>
      <c r="U262" s="56">
        <v>0</v>
      </c>
      <c r="V262" s="56">
        <v>0</v>
      </c>
      <c r="W262" s="56">
        <v>0</v>
      </c>
      <c r="X262" s="56">
        <v>0</v>
      </c>
      <c r="Y262" s="56">
        <f t="shared" si="48"/>
        <v>80</v>
      </c>
      <c r="Z262" s="56">
        <f t="shared" si="48"/>
        <v>76</v>
      </c>
      <c r="AA262" s="68">
        <f t="shared" si="49"/>
        <v>66</v>
      </c>
      <c r="AB262" s="68">
        <f t="shared" si="49"/>
        <v>36</v>
      </c>
      <c r="AC262" s="68">
        <f t="shared" si="43"/>
        <v>146</v>
      </c>
      <c r="AD262" s="68">
        <f t="shared" si="44"/>
        <v>112</v>
      </c>
      <c r="AE262" s="68">
        <f>VLOOKUP(F262,[1]quantitativo_estudantes_turmas_!$D$6:$H$1043,5,0)</f>
        <v>19</v>
      </c>
      <c r="AF262" s="318">
        <f t="shared" si="40"/>
        <v>0.32142857142857145</v>
      </c>
      <c r="AG262" s="248">
        <f t="shared" si="41"/>
        <v>15387.23</v>
      </c>
      <c r="AH262" s="194" t="str">
        <f t="shared" si="45"/>
        <v>0,00</v>
      </c>
      <c r="AI262" s="70">
        <v>0</v>
      </c>
      <c r="AJ262" s="70">
        <f t="shared" si="42"/>
        <v>15387.23</v>
      </c>
      <c r="AK262" s="195">
        <v>4000</v>
      </c>
      <c r="AL262" s="337">
        <f t="shared" si="50"/>
        <v>3846.8074999999999</v>
      </c>
      <c r="AM262" s="56" t="str">
        <f>VLOOKUP(F262,'Plan atualizada aptas e desativ'!$C$4:$I$1457,7,0)</f>
        <v>APTA</v>
      </c>
      <c r="AN262" s="196">
        <f t="shared" si="51"/>
        <v>-153.19250000000011</v>
      </c>
      <c r="AO262" s="56" t="s">
        <v>823</v>
      </c>
      <c r="AP262" s="56" t="s">
        <v>832</v>
      </c>
      <c r="AQ262" s="56"/>
      <c r="AR262" s="56" t="s">
        <v>449</v>
      </c>
      <c r="AS262" s="56" t="s">
        <v>449</v>
      </c>
      <c r="AT262" s="56"/>
      <c r="AU262" s="56"/>
      <c r="AV262" s="56"/>
      <c r="AW262" s="56"/>
      <c r="AX262" s="56"/>
      <c r="AY262" s="56" t="s">
        <v>449</v>
      </c>
      <c r="AZ262" s="56"/>
      <c r="BA262" s="56"/>
      <c r="BB262" s="323">
        <f>VLOOKUP($F262,'[2]1ª Parcela FAED Manutencao 2026'!$E$7:$K$1036,5,0)</f>
        <v>146</v>
      </c>
      <c r="BC262" s="324">
        <f>VLOOKUP($F262,'[2]1ª Parcela FAED Manutencao 2026'!$E$7:$K$1036,7,0)</f>
        <v>5129.0749999999998</v>
      </c>
      <c r="BD262" s="335">
        <f t="shared" si="46"/>
        <v>-34</v>
      </c>
      <c r="BE262" s="328">
        <f t="shared" si="47"/>
        <v>-1282.2674999999999</v>
      </c>
    </row>
    <row r="263" spans="1:57" s="178" customFormat="1" ht="28.5" customHeight="1">
      <c r="A263" s="68">
        <v>257</v>
      </c>
      <c r="B263" s="56" t="s">
        <v>1889</v>
      </c>
      <c r="C263" s="56">
        <v>5900</v>
      </c>
      <c r="D263" s="57">
        <v>7</v>
      </c>
      <c r="E263" s="163" t="s">
        <v>138</v>
      </c>
      <c r="F263" s="56">
        <v>1178128</v>
      </c>
      <c r="G263" s="56">
        <v>1105055</v>
      </c>
      <c r="H263" s="61">
        <v>29327229</v>
      </c>
      <c r="I263" s="84" t="str">
        <f>VLOOKUP($F263,'[3]Sistema Escolar'!$C$3:$E$5000,3,0)</f>
        <v>COLEGIO ESTADUAL INDIGENA BOM JESUS</v>
      </c>
      <c r="J263" s="193" t="s">
        <v>1914</v>
      </c>
      <c r="K263" s="56">
        <v>85</v>
      </c>
      <c r="L263" s="56">
        <v>80</v>
      </c>
      <c r="M263" s="56">
        <v>0</v>
      </c>
      <c r="N263" s="56">
        <v>0</v>
      </c>
      <c r="O263" s="56">
        <v>49</v>
      </c>
      <c r="P263" s="56">
        <v>11</v>
      </c>
      <c r="Q263" s="56">
        <v>0</v>
      </c>
      <c r="R263" s="56">
        <v>0</v>
      </c>
      <c r="S263" s="56">
        <v>16</v>
      </c>
      <c r="T263" s="56">
        <v>20</v>
      </c>
      <c r="U263" s="56">
        <v>0</v>
      </c>
      <c r="V263" s="56">
        <v>0</v>
      </c>
      <c r="W263" s="56">
        <v>0</v>
      </c>
      <c r="X263" s="56">
        <v>0</v>
      </c>
      <c r="Y263" s="56">
        <f t="shared" si="48"/>
        <v>85</v>
      </c>
      <c r="Z263" s="56">
        <f t="shared" si="48"/>
        <v>80</v>
      </c>
      <c r="AA263" s="68">
        <f t="shared" si="49"/>
        <v>65</v>
      </c>
      <c r="AB263" s="68">
        <f t="shared" si="49"/>
        <v>31</v>
      </c>
      <c r="AC263" s="68">
        <f t="shared" si="43"/>
        <v>150</v>
      </c>
      <c r="AD263" s="68">
        <f t="shared" si="44"/>
        <v>111</v>
      </c>
      <c r="AE263" s="68">
        <f>VLOOKUP(F263,[1]quantitativo_estudantes_turmas_!$D$6:$H$1043,5,0)</f>
        <v>21</v>
      </c>
      <c r="AF263" s="318">
        <f t="shared" ref="AF263:AF326" si="52">IF(AB263=0,0,(AB263)*100%/AD263)</f>
        <v>0.27927927927927926</v>
      </c>
      <c r="AG263" s="248">
        <f t="shared" ref="AG263:AG326" si="53">IF(AD263=0,0,IF(AD263&lt;=120,15387.23,IF(AD263&lt;=250,20516.3,IF(AD263&lt;=500,25645.38,IF(AD263&lt;=750,30774.46,IF(AD263&lt;=1000,41032.61,IF(AD263&lt;=1500,47919.3,IF(AD263&lt;=2000,71807.06,IF(AD263&lt;=3000,82065.22,IF(AD263&lt;=5000,92323.37,102581.52))))))))))</f>
        <v>15387.23</v>
      </c>
      <c r="AH263" s="194" t="str">
        <f t="shared" si="45"/>
        <v>0,00</v>
      </c>
      <c r="AI263" s="70">
        <v>0</v>
      </c>
      <c r="AJ263" s="70">
        <f t="shared" ref="AJ263:AJ326" si="54">SUM(AG263:AH263)</f>
        <v>15387.23</v>
      </c>
      <c r="AK263" s="195">
        <v>4000</v>
      </c>
      <c r="AL263" s="337">
        <f t="shared" si="50"/>
        <v>3846.8074999999999</v>
      </c>
      <c r="AM263" s="56" t="str">
        <f>VLOOKUP(F263,'Plan atualizada aptas e desativ'!$C$4:$I$1457,7,0)</f>
        <v>APTA</v>
      </c>
      <c r="AN263" s="196">
        <f t="shared" si="51"/>
        <v>-153.19250000000011</v>
      </c>
      <c r="AO263" s="56" t="s">
        <v>823</v>
      </c>
      <c r="AP263" s="56" t="s">
        <v>833</v>
      </c>
      <c r="AQ263" s="56"/>
      <c r="AR263" s="56" t="s">
        <v>449</v>
      </c>
      <c r="AS263" s="56" t="s">
        <v>449</v>
      </c>
      <c r="AT263" s="56"/>
      <c r="AU263" s="56"/>
      <c r="AV263" s="56"/>
      <c r="AW263" s="56"/>
      <c r="AX263" s="56"/>
      <c r="AY263" s="56" t="s">
        <v>449</v>
      </c>
      <c r="AZ263" s="56"/>
      <c r="BA263" s="56"/>
      <c r="BB263" s="323">
        <f>VLOOKUP($F263,'[2]1ª Parcela FAED Manutencao 2026'!$E$7:$K$1036,5,0)</f>
        <v>150</v>
      </c>
      <c r="BC263" s="324">
        <f>VLOOKUP($F263,'[2]1ª Parcela FAED Manutencao 2026'!$E$7:$K$1036,7,0)</f>
        <v>5129.0749999999998</v>
      </c>
      <c r="BD263" s="335">
        <f t="shared" si="46"/>
        <v>-39</v>
      </c>
      <c r="BE263" s="328">
        <f t="shared" si="47"/>
        <v>-1282.2674999999999</v>
      </c>
    </row>
    <row r="264" spans="1:57" s="178" customFormat="1" ht="28.5" customHeight="1">
      <c r="A264" s="68">
        <v>258</v>
      </c>
      <c r="B264" s="56" t="s">
        <v>1889</v>
      </c>
      <c r="C264" s="56">
        <v>5900</v>
      </c>
      <c r="D264" s="57">
        <v>7</v>
      </c>
      <c r="E264" s="163" t="s">
        <v>138</v>
      </c>
      <c r="F264" s="56">
        <v>1178127</v>
      </c>
      <c r="G264" s="56">
        <v>1105054</v>
      </c>
      <c r="H264" s="61">
        <v>29327059</v>
      </c>
      <c r="I264" s="84" t="str">
        <f>VLOOKUP($F264,'[3]Sistema Escolar'!$C$3:$E$5000,3,0)</f>
        <v>COLEGIO ESTADUAL INDIGENA DE CORUMBAUZINHO</v>
      </c>
      <c r="J264" s="193" t="s">
        <v>1914</v>
      </c>
      <c r="K264" s="56">
        <v>103</v>
      </c>
      <c r="L264" s="56">
        <v>94</v>
      </c>
      <c r="M264" s="56">
        <v>0</v>
      </c>
      <c r="N264" s="56">
        <v>0</v>
      </c>
      <c r="O264" s="56">
        <v>89</v>
      </c>
      <c r="P264" s="56">
        <v>29</v>
      </c>
      <c r="Q264" s="56">
        <v>0</v>
      </c>
      <c r="R264" s="56">
        <v>0</v>
      </c>
      <c r="S264" s="56">
        <v>10</v>
      </c>
      <c r="T264" s="56">
        <v>9</v>
      </c>
      <c r="U264" s="56">
        <v>0</v>
      </c>
      <c r="V264" s="56">
        <v>0</v>
      </c>
      <c r="W264" s="56">
        <v>0</v>
      </c>
      <c r="X264" s="56">
        <v>0</v>
      </c>
      <c r="Y264" s="56">
        <f t="shared" si="48"/>
        <v>103</v>
      </c>
      <c r="Z264" s="56">
        <f t="shared" si="48"/>
        <v>94</v>
      </c>
      <c r="AA264" s="68">
        <f t="shared" si="49"/>
        <v>99</v>
      </c>
      <c r="AB264" s="68">
        <f t="shared" si="49"/>
        <v>38</v>
      </c>
      <c r="AC264" s="68">
        <f t="shared" ref="AC264:AC327" si="55">K264+M264+O264+Q264+S264+U264+W264</f>
        <v>202</v>
      </c>
      <c r="AD264" s="68">
        <f t="shared" ref="AD264:AD327" si="56">L264+N264+P264+R264+T264+V264+X264</f>
        <v>132</v>
      </c>
      <c r="AE264" s="68">
        <f>VLOOKUP(F264,[1]quantitativo_estudantes_turmas_!$D$6:$H$1043,5,0)</f>
        <v>18</v>
      </c>
      <c r="AF264" s="318">
        <f t="shared" si="52"/>
        <v>0.2878787878787879</v>
      </c>
      <c r="AG264" s="248">
        <f t="shared" si="53"/>
        <v>20516.3</v>
      </c>
      <c r="AH264" s="194" t="str">
        <f t="shared" ref="AH264:AH327" si="57">IF(W264&lt;&gt;0,AG264,IF(AQ264="Escola nova",AG264,IF(AF264&gt;=70%,AG264,IF(AND(AF264&lt;70%,AR264="Tempo Integral"),AG264,"0,00"))))</f>
        <v>0,00</v>
      </c>
      <c r="AI264" s="70">
        <v>0</v>
      </c>
      <c r="AJ264" s="70">
        <f t="shared" si="54"/>
        <v>20516.3</v>
      </c>
      <c r="AK264" s="195">
        <v>4000</v>
      </c>
      <c r="AL264" s="337">
        <f t="shared" si="50"/>
        <v>5129.0749999999998</v>
      </c>
      <c r="AM264" s="56" t="str">
        <f>VLOOKUP(F264,'Plan atualizada aptas e desativ'!$C$4:$I$1457,7,0)</f>
        <v>APTA</v>
      </c>
      <c r="AN264" s="196">
        <f t="shared" si="51"/>
        <v>1129.0749999999998</v>
      </c>
      <c r="AO264" s="56" t="s">
        <v>823</v>
      </c>
      <c r="AP264" s="56" t="s">
        <v>834</v>
      </c>
      <c r="AQ264" s="56"/>
      <c r="AR264" s="56" t="s">
        <v>449</v>
      </c>
      <c r="AS264" s="56" t="s">
        <v>449</v>
      </c>
      <c r="AT264" s="56"/>
      <c r="AU264" s="56"/>
      <c r="AV264" s="56"/>
      <c r="AW264" s="56"/>
      <c r="AX264" s="56"/>
      <c r="AY264" s="56" t="s">
        <v>449</v>
      </c>
      <c r="AZ264" s="56"/>
      <c r="BA264" s="56"/>
      <c r="BB264" s="323">
        <f>VLOOKUP($F264,'[2]1ª Parcela FAED Manutencao 2026'!$E$7:$K$1036,5,0)</f>
        <v>202</v>
      </c>
      <c r="BC264" s="324">
        <f>VLOOKUP($F264,'[2]1ª Parcela FAED Manutencao 2026'!$E$7:$K$1036,7,0)</f>
        <v>5129.0749999999998</v>
      </c>
      <c r="BD264" s="335">
        <f t="shared" ref="BD264:BD327" si="58">AD264-BB264</f>
        <v>-70</v>
      </c>
      <c r="BE264" s="330">
        <f t="shared" ref="BE264:BE327" si="59">AL264-BC264</f>
        <v>0</v>
      </c>
    </row>
    <row r="265" spans="1:57" s="178" customFormat="1" ht="28.5" customHeight="1">
      <c r="A265" s="68">
        <v>259</v>
      </c>
      <c r="B265" s="56" t="s">
        <v>1889</v>
      </c>
      <c r="C265" s="56">
        <v>5900</v>
      </c>
      <c r="D265" s="57">
        <v>7</v>
      </c>
      <c r="E265" s="163" t="s">
        <v>138</v>
      </c>
      <c r="F265" s="56">
        <v>1178223</v>
      </c>
      <c r="G265" s="56">
        <v>1105474</v>
      </c>
      <c r="H265" s="61">
        <v>29445213</v>
      </c>
      <c r="I265" s="84" t="str">
        <f>VLOOKUP($F265,'[3]Sistema Escolar'!$C$3:$E$5000,3,0)</f>
        <v>COLEGIO ESTADUAL INDIGENA KIJETXAWE ZABELE</v>
      </c>
      <c r="J265" s="193" t="s">
        <v>1914</v>
      </c>
      <c r="K265" s="56">
        <v>177</v>
      </c>
      <c r="L265" s="56">
        <v>273</v>
      </c>
      <c r="M265" s="56">
        <v>0</v>
      </c>
      <c r="N265" s="56">
        <v>0</v>
      </c>
      <c r="O265" s="56">
        <v>198</v>
      </c>
      <c r="P265" s="56">
        <v>26</v>
      </c>
      <c r="Q265" s="56">
        <v>0</v>
      </c>
      <c r="R265" s="56">
        <v>0</v>
      </c>
      <c r="S265" s="56">
        <v>69</v>
      </c>
      <c r="T265" s="56">
        <v>114</v>
      </c>
      <c r="U265" s="56">
        <v>0</v>
      </c>
      <c r="V265" s="56">
        <v>0</v>
      </c>
      <c r="W265" s="56">
        <v>0</v>
      </c>
      <c r="X265" s="56">
        <v>0</v>
      </c>
      <c r="Y265" s="56">
        <f t="shared" ref="Y265:Z329" si="60">K265+M265</f>
        <v>177</v>
      </c>
      <c r="Z265" s="56">
        <f t="shared" si="60"/>
        <v>273</v>
      </c>
      <c r="AA265" s="68">
        <f t="shared" ref="AA265:AB329" si="61">O265+Q265+S265</f>
        <v>267</v>
      </c>
      <c r="AB265" s="68">
        <f t="shared" si="61"/>
        <v>140</v>
      </c>
      <c r="AC265" s="68">
        <f t="shared" si="55"/>
        <v>444</v>
      </c>
      <c r="AD265" s="68">
        <f t="shared" si="56"/>
        <v>413</v>
      </c>
      <c r="AE265" s="68">
        <f>VLOOKUP(F265,[1]quantitativo_estudantes_turmas_!$D$6:$H$1043,5,0)</f>
        <v>88</v>
      </c>
      <c r="AF265" s="318">
        <f t="shared" si="52"/>
        <v>0.33898305084745761</v>
      </c>
      <c r="AG265" s="248">
        <f t="shared" si="53"/>
        <v>25645.38</v>
      </c>
      <c r="AH265" s="194" t="str">
        <f t="shared" si="57"/>
        <v>0,00</v>
      </c>
      <c r="AI265" s="70">
        <v>0</v>
      </c>
      <c r="AJ265" s="70">
        <f t="shared" si="54"/>
        <v>25645.38</v>
      </c>
      <c r="AK265" s="195">
        <v>5000</v>
      </c>
      <c r="AL265" s="337">
        <f t="shared" ref="AL265:AL289" si="62">AJ265/4+AI265</f>
        <v>6411.3450000000003</v>
      </c>
      <c r="AM265" s="56" t="str">
        <f>VLOOKUP(F265,'Plan atualizada aptas e desativ'!$C$4:$I$1457,7,0)</f>
        <v>APTA</v>
      </c>
      <c r="AN265" s="196">
        <f t="shared" si="51"/>
        <v>1411.3450000000003</v>
      </c>
      <c r="AO265" s="56" t="s">
        <v>823</v>
      </c>
      <c r="AP265" s="56" t="s">
        <v>827</v>
      </c>
      <c r="AQ265" s="56"/>
      <c r="AR265" s="56" t="s">
        <v>449</v>
      </c>
      <c r="AS265" s="56" t="s">
        <v>449</v>
      </c>
      <c r="AT265" s="56"/>
      <c r="AU265" s="56"/>
      <c r="AV265" s="56"/>
      <c r="AW265" s="56"/>
      <c r="AX265" s="56"/>
      <c r="AY265" s="56" t="s">
        <v>449</v>
      </c>
      <c r="AZ265" s="56"/>
      <c r="BA265" s="56"/>
      <c r="BB265" s="323">
        <f>VLOOKUP($F265,'[2]1ª Parcela FAED Manutencao 2026'!$E$7:$K$1036,5,0)</f>
        <v>444</v>
      </c>
      <c r="BC265" s="324">
        <f>VLOOKUP($F265,'[2]1ª Parcela FAED Manutencao 2026'!$E$7:$K$1036,7,0)</f>
        <v>6411.3450000000003</v>
      </c>
      <c r="BD265" s="335">
        <f t="shared" si="58"/>
        <v>-31</v>
      </c>
      <c r="BE265" s="330">
        <f t="shared" si="59"/>
        <v>0</v>
      </c>
    </row>
    <row r="266" spans="1:57" s="178" customFormat="1" ht="28.5" customHeight="1">
      <c r="A266" s="68">
        <v>260</v>
      </c>
      <c r="B266" s="56" t="s">
        <v>1889</v>
      </c>
      <c r="C266" s="56">
        <v>5900</v>
      </c>
      <c r="D266" s="57">
        <v>7</v>
      </c>
      <c r="E266" s="163" t="s">
        <v>138</v>
      </c>
      <c r="F266" s="56">
        <v>1179368</v>
      </c>
      <c r="G266" s="56">
        <v>9999999</v>
      </c>
      <c r="H266" s="61">
        <v>29464390</v>
      </c>
      <c r="I266" s="84" t="str">
        <f>VLOOKUP($F266,'[3]Sistema Escolar'!$C$3:$E$5000,3,0)</f>
        <v>COLEGIO ESTADUAL INDIGENA TANARA PATAXO PEQUI/GURITA</v>
      </c>
      <c r="J266" s="193" t="s">
        <v>1914</v>
      </c>
      <c r="K266" s="56">
        <v>128</v>
      </c>
      <c r="L266" s="56">
        <v>127</v>
      </c>
      <c r="M266" s="56">
        <v>0</v>
      </c>
      <c r="N266" s="56">
        <v>0</v>
      </c>
      <c r="O266" s="56">
        <v>106</v>
      </c>
      <c r="P266" s="56">
        <v>24</v>
      </c>
      <c r="Q266" s="56">
        <v>0</v>
      </c>
      <c r="R266" s="56">
        <v>0</v>
      </c>
      <c r="S266" s="56">
        <v>38</v>
      </c>
      <c r="T266" s="56">
        <v>33</v>
      </c>
      <c r="U266" s="56">
        <v>0</v>
      </c>
      <c r="V266" s="56">
        <v>0</v>
      </c>
      <c r="W266" s="56">
        <v>0</v>
      </c>
      <c r="X266" s="56">
        <v>0</v>
      </c>
      <c r="Y266" s="56">
        <f t="shared" si="60"/>
        <v>128</v>
      </c>
      <c r="Z266" s="56">
        <f t="shared" si="60"/>
        <v>127</v>
      </c>
      <c r="AA266" s="68">
        <f t="shared" si="61"/>
        <v>144</v>
      </c>
      <c r="AB266" s="68">
        <f t="shared" si="61"/>
        <v>57</v>
      </c>
      <c r="AC266" s="68">
        <f t="shared" si="55"/>
        <v>272</v>
      </c>
      <c r="AD266" s="68">
        <f t="shared" si="56"/>
        <v>184</v>
      </c>
      <c r="AE266" s="68">
        <f>VLOOKUP(F266,[1]quantitativo_estudantes_turmas_!$D$6:$H$1043,5,0)</f>
        <v>46</v>
      </c>
      <c r="AF266" s="318">
        <f t="shared" si="52"/>
        <v>0.30978260869565216</v>
      </c>
      <c r="AG266" s="248">
        <f t="shared" si="53"/>
        <v>20516.3</v>
      </c>
      <c r="AH266" s="194" t="str">
        <f t="shared" si="57"/>
        <v>0,00</v>
      </c>
      <c r="AI266" s="70">
        <v>0</v>
      </c>
      <c r="AJ266" s="70">
        <f t="shared" si="54"/>
        <v>20516.3</v>
      </c>
      <c r="AK266" s="195">
        <v>5000</v>
      </c>
      <c r="AL266" s="337">
        <f t="shared" si="62"/>
        <v>5129.0749999999998</v>
      </c>
      <c r="AM266" s="56" t="str">
        <f>VLOOKUP(F266,'Plan atualizada aptas e desativ'!$C$4:$I$1457,7,0)</f>
        <v>INADIMPLENTE</v>
      </c>
      <c r="AN266" s="196">
        <f t="shared" ref="AN266:AN330" si="63">AL266-AK266</f>
        <v>129.07499999999982</v>
      </c>
      <c r="AO266" s="56" t="s">
        <v>829</v>
      </c>
      <c r="AP266" s="56" t="s">
        <v>835</v>
      </c>
      <c r="AQ266" s="56"/>
      <c r="AR266" s="56" t="s">
        <v>449</v>
      </c>
      <c r="AS266" s="56" t="s">
        <v>449</v>
      </c>
      <c r="AT266" s="56"/>
      <c r="AU266" s="56"/>
      <c r="AV266" s="56"/>
      <c r="AW266" s="56"/>
      <c r="AX266" s="56"/>
      <c r="AY266" s="56" t="s">
        <v>449</v>
      </c>
      <c r="AZ266" s="56"/>
      <c r="BA266" s="56"/>
      <c r="BB266" s="323">
        <f>VLOOKUP($F266,'[2]1ª Parcela FAED Manutencao 2026'!$E$7:$K$1036,5,0)</f>
        <v>272</v>
      </c>
      <c r="BC266" s="324">
        <f>VLOOKUP($F266,'[2]1ª Parcela FAED Manutencao 2026'!$E$7:$K$1036,7,0)</f>
        <v>6411.3450000000003</v>
      </c>
      <c r="BD266" s="335">
        <f t="shared" si="58"/>
        <v>-88</v>
      </c>
      <c r="BE266" s="328">
        <f t="shared" si="59"/>
        <v>-1282.2700000000004</v>
      </c>
    </row>
    <row r="267" spans="1:57" s="178" customFormat="1" ht="28.5" customHeight="1">
      <c r="A267" s="68">
        <v>261</v>
      </c>
      <c r="B267" s="56" t="s">
        <v>1889</v>
      </c>
      <c r="C267" s="56">
        <v>5900</v>
      </c>
      <c r="D267" s="57">
        <v>7</v>
      </c>
      <c r="E267" s="163" t="s">
        <v>138</v>
      </c>
      <c r="F267" s="56">
        <v>1179453</v>
      </c>
      <c r="G267" s="56">
        <v>9999999</v>
      </c>
      <c r="H267" s="61">
        <v>29467624</v>
      </c>
      <c r="I267" s="84" t="str">
        <f>VLOOKUP($F267,'[3]Sistema Escolar'!$C$3:$E$5000,3,0)</f>
        <v>COLEGIO ESTADUAL INDIGENA TAWA</v>
      </c>
      <c r="J267" s="193" t="s">
        <v>1914</v>
      </c>
      <c r="K267" s="56">
        <v>214</v>
      </c>
      <c r="L267" s="56">
        <v>193</v>
      </c>
      <c r="M267" s="56">
        <v>0</v>
      </c>
      <c r="N267" s="56">
        <v>0</v>
      </c>
      <c r="O267" s="56">
        <v>120</v>
      </c>
      <c r="P267" s="56">
        <v>62</v>
      </c>
      <c r="Q267" s="56">
        <v>0</v>
      </c>
      <c r="R267" s="56">
        <v>0</v>
      </c>
      <c r="S267" s="56">
        <v>39</v>
      </c>
      <c r="T267" s="56">
        <v>26</v>
      </c>
      <c r="U267" s="56">
        <v>0</v>
      </c>
      <c r="V267" s="56">
        <v>0</v>
      </c>
      <c r="W267" s="56">
        <v>0</v>
      </c>
      <c r="X267" s="56">
        <v>0</v>
      </c>
      <c r="Y267" s="56">
        <f t="shared" si="60"/>
        <v>214</v>
      </c>
      <c r="Z267" s="56">
        <f t="shared" si="60"/>
        <v>193</v>
      </c>
      <c r="AA267" s="68">
        <f t="shared" si="61"/>
        <v>159</v>
      </c>
      <c r="AB267" s="68">
        <f t="shared" si="61"/>
        <v>88</v>
      </c>
      <c r="AC267" s="68">
        <f t="shared" si="55"/>
        <v>373</v>
      </c>
      <c r="AD267" s="68">
        <f t="shared" si="56"/>
        <v>281</v>
      </c>
      <c r="AE267" s="68">
        <f>VLOOKUP(F267,[1]quantitativo_estudantes_turmas_!$D$6:$H$1043,5,0)</f>
        <v>25</v>
      </c>
      <c r="AF267" s="318">
        <f t="shared" si="52"/>
        <v>0.31316725978647686</v>
      </c>
      <c r="AG267" s="248">
        <f t="shared" si="53"/>
        <v>25645.38</v>
      </c>
      <c r="AH267" s="194" t="str">
        <f t="shared" si="57"/>
        <v>0,00</v>
      </c>
      <c r="AI267" s="70">
        <v>0</v>
      </c>
      <c r="AJ267" s="70">
        <f t="shared" si="54"/>
        <v>25645.38</v>
      </c>
      <c r="AK267" s="195">
        <v>5000</v>
      </c>
      <c r="AL267" s="337">
        <f t="shared" si="62"/>
        <v>6411.3450000000003</v>
      </c>
      <c r="AM267" s="56" t="str">
        <f>VLOOKUP(F267,'Plan atualizada aptas e desativ'!$C$4:$I$1457,7,0)</f>
        <v>APTA</v>
      </c>
      <c r="AN267" s="196">
        <f t="shared" si="63"/>
        <v>1411.3450000000003</v>
      </c>
      <c r="AO267" s="56" t="s">
        <v>829</v>
      </c>
      <c r="AP267" s="56" t="s">
        <v>836</v>
      </c>
      <c r="AQ267" s="56"/>
      <c r="AR267" s="56" t="s">
        <v>449</v>
      </c>
      <c r="AS267" s="56" t="s">
        <v>449</v>
      </c>
      <c r="AT267" s="56"/>
      <c r="AU267" s="56"/>
      <c r="AV267" s="56"/>
      <c r="AW267" s="56"/>
      <c r="AX267" s="56"/>
      <c r="AY267" s="56" t="s">
        <v>449</v>
      </c>
      <c r="AZ267" s="56"/>
      <c r="BA267" s="56"/>
      <c r="BB267" s="323">
        <f>VLOOKUP($F267,'[2]1ª Parcela FAED Manutencao 2026'!$E$7:$K$1036,5,0)</f>
        <v>373</v>
      </c>
      <c r="BC267" s="324">
        <f>VLOOKUP($F267,'[2]1ª Parcela FAED Manutencao 2026'!$E$7:$K$1036,7,0)</f>
        <v>6411.3450000000003</v>
      </c>
      <c r="BD267" s="335">
        <f t="shared" si="58"/>
        <v>-92</v>
      </c>
      <c r="BE267" s="330">
        <f t="shared" si="59"/>
        <v>0</v>
      </c>
    </row>
    <row r="268" spans="1:57" s="87" customFormat="1" ht="28.5" customHeight="1">
      <c r="A268" s="68">
        <v>262</v>
      </c>
      <c r="B268" s="56" t="s">
        <v>1890</v>
      </c>
      <c r="C268" s="56">
        <v>6000</v>
      </c>
      <c r="D268" s="57">
        <v>8</v>
      </c>
      <c r="E268" s="163" t="s">
        <v>141</v>
      </c>
      <c r="F268" s="56">
        <v>1118449</v>
      </c>
      <c r="G268" s="56">
        <v>1102159</v>
      </c>
      <c r="H268" s="61">
        <v>29270545</v>
      </c>
      <c r="I268" s="84" t="str">
        <f>VLOOKUP($F268,'[3]Sistema Escolar'!$C$3:$E$5000,3,0)</f>
        <v>COLEGIO ESTADUAL GELASIO ALVES DOS SANTOS</v>
      </c>
      <c r="J268" s="193" t="s">
        <v>1912</v>
      </c>
      <c r="K268" s="56">
        <v>0</v>
      </c>
      <c r="L268" s="56">
        <v>0</v>
      </c>
      <c r="M268" s="56">
        <v>0</v>
      </c>
      <c r="N268" s="56">
        <v>0</v>
      </c>
      <c r="O268" s="56">
        <v>202</v>
      </c>
      <c r="P268" s="56">
        <v>203</v>
      </c>
      <c r="Q268" s="56">
        <v>0</v>
      </c>
      <c r="R268" s="56">
        <v>0</v>
      </c>
      <c r="S268" s="56">
        <v>65</v>
      </c>
      <c r="T268" s="56">
        <v>45</v>
      </c>
      <c r="U268" s="56">
        <v>0</v>
      </c>
      <c r="V268" s="56">
        <v>0</v>
      </c>
      <c r="W268" s="56">
        <v>0</v>
      </c>
      <c r="X268" s="56">
        <v>0</v>
      </c>
      <c r="Y268" s="56">
        <f t="shared" si="60"/>
        <v>0</v>
      </c>
      <c r="Z268" s="56">
        <f t="shared" si="60"/>
        <v>0</v>
      </c>
      <c r="AA268" s="68">
        <f t="shared" si="61"/>
        <v>267</v>
      </c>
      <c r="AB268" s="68">
        <f t="shared" si="61"/>
        <v>248</v>
      </c>
      <c r="AC268" s="68">
        <f t="shared" si="55"/>
        <v>267</v>
      </c>
      <c r="AD268" s="68">
        <f t="shared" si="56"/>
        <v>248</v>
      </c>
      <c r="AE268" s="68">
        <f>VLOOKUP(F268,[1]quantitativo_estudantes_turmas_!$D$6:$H$1043,5,0)</f>
        <v>10</v>
      </c>
      <c r="AF268" s="318">
        <f t="shared" si="52"/>
        <v>1</v>
      </c>
      <c r="AG268" s="248">
        <f t="shared" si="53"/>
        <v>20516.3</v>
      </c>
      <c r="AH268" s="194">
        <f t="shared" si="57"/>
        <v>20516.3</v>
      </c>
      <c r="AI268" s="70">
        <v>0</v>
      </c>
      <c r="AJ268" s="70">
        <f t="shared" si="54"/>
        <v>41032.6</v>
      </c>
      <c r="AK268" s="195">
        <v>10000</v>
      </c>
      <c r="AL268" s="337">
        <f t="shared" si="62"/>
        <v>10258.15</v>
      </c>
      <c r="AM268" s="56" t="str">
        <f>VLOOKUP(F268,'Plan atualizada aptas e desativ'!$C$4:$I$1457,7,0)</f>
        <v>APTA</v>
      </c>
      <c r="AN268" s="196">
        <f t="shared" si="63"/>
        <v>258.14999999999964</v>
      </c>
      <c r="AO268" s="56" t="s">
        <v>845</v>
      </c>
      <c r="AP268" s="56" t="s">
        <v>846</v>
      </c>
      <c r="AQ268" s="56"/>
      <c r="AR268" s="56" t="s">
        <v>449</v>
      </c>
      <c r="AS268" s="56" t="s">
        <v>449</v>
      </c>
      <c r="AT268" s="56"/>
      <c r="AU268" s="56"/>
      <c r="AV268" s="56"/>
      <c r="AW268" s="56"/>
      <c r="AX268" s="56"/>
      <c r="AY268" s="56" t="s">
        <v>449</v>
      </c>
      <c r="AZ268" s="56"/>
      <c r="BA268" s="56"/>
      <c r="BB268" s="323">
        <f>VLOOKUP($F268,'[2]1ª Parcela FAED Manutencao 2026'!$E$7:$K$1036,5,0)</f>
        <v>267</v>
      </c>
      <c r="BC268" s="324">
        <f>VLOOKUP($F268,'[2]1ª Parcela FAED Manutencao 2026'!$E$7:$K$1036,7,0)</f>
        <v>12822.69</v>
      </c>
      <c r="BD268" s="335">
        <f t="shared" si="58"/>
        <v>-19</v>
      </c>
      <c r="BE268" s="328">
        <f t="shared" si="59"/>
        <v>-2564.5400000000009</v>
      </c>
    </row>
    <row r="269" spans="1:57" s="87" customFormat="1" ht="28.5" customHeight="1">
      <c r="A269" s="68">
        <v>263</v>
      </c>
      <c r="B269" s="56" t="s">
        <v>1890</v>
      </c>
      <c r="C269" s="56">
        <v>6000</v>
      </c>
      <c r="D269" s="57">
        <v>8</v>
      </c>
      <c r="E269" s="163" t="s">
        <v>142</v>
      </c>
      <c r="F269" s="56">
        <v>1118511</v>
      </c>
      <c r="G269" s="56">
        <v>1102166</v>
      </c>
      <c r="H269" s="61">
        <v>29297974</v>
      </c>
      <c r="I269" s="84" t="str">
        <f>VLOOKUP($F269,'[3]Sistema Escolar'!$C$3:$E$5000,3,0)</f>
        <v>CENTRO EDUCACIONAL MONTEIRO LOBATO</v>
      </c>
      <c r="J269" s="193" t="s">
        <v>1980</v>
      </c>
      <c r="K269" s="56">
        <v>0</v>
      </c>
      <c r="L269" s="56">
        <v>0</v>
      </c>
      <c r="M269" s="56">
        <v>0</v>
      </c>
      <c r="N269" s="56">
        <v>0</v>
      </c>
      <c r="O269" s="56">
        <v>22</v>
      </c>
      <c r="P269" s="56">
        <v>0</v>
      </c>
      <c r="Q269" s="56">
        <v>144</v>
      </c>
      <c r="R269" s="56">
        <v>101</v>
      </c>
      <c r="S269" s="56">
        <v>76</v>
      </c>
      <c r="T269" s="56">
        <v>76</v>
      </c>
      <c r="U269" s="56">
        <v>0</v>
      </c>
      <c r="V269" s="56">
        <v>0</v>
      </c>
      <c r="W269" s="56">
        <v>0</v>
      </c>
      <c r="X269" s="56">
        <v>0</v>
      </c>
      <c r="Y269" s="56">
        <f t="shared" si="60"/>
        <v>0</v>
      </c>
      <c r="Z269" s="56">
        <f t="shared" si="60"/>
        <v>0</v>
      </c>
      <c r="AA269" s="68">
        <f t="shared" si="61"/>
        <v>242</v>
      </c>
      <c r="AB269" s="68">
        <f t="shared" si="61"/>
        <v>177</v>
      </c>
      <c r="AC269" s="68">
        <f t="shared" si="55"/>
        <v>242</v>
      </c>
      <c r="AD269" s="68">
        <f t="shared" si="56"/>
        <v>177</v>
      </c>
      <c r="AE269" s="68">
        <f>VLOOKUP(F269,[1]quantitativo_estudantes_turmas_!$D$6:$H$1043,5,0)</f>
        <v>8</v>
      </c>
      <c r="AF269" s="318">
        <f t="shared" si="52"/>
        <v>1</v>
      </c>
      <c r="AG269" s="248">
        <f t="shared" si="53"/>
        <v>20516.3</v>
      </c>
      <c r="AH269" s="194">
        <f t="shared" si="57"/>
        <v>20516.3</v>
      </c>
      <c r="AI269" s="70">
        <v>0</v>
      </c>
      <c r="AJ269" s="70">
        <f t="shared" si="54"/>
        <v>41032.6</v>
      </c>
      <c r="AK269" s="195">
        <v>8000</v>
      </c>
      <c r="AL269" s="337">
        <f t="shared" si="62"/>
        <v>10258.15</v>
      </c>
      <c r="AM269" s="56" t="str">
        <f>VLOOKUP(F269,'Plan atualizada aptas e desativ'!$C$4:$I$1457,7,0)</f>
        <v>APTA</v>
      </c>
      <c r="AN269" s="196">
        <f t="shared" si="63"/>
        <v>2258.1499999999996</v>
      </c>
      <c r="AO269" s="56" t="s">
        <v>845</v>
      </c>
      <c r="AP269" s="56" t="s">
        <v>847</v>
      </c>
      <c r="AQ269" s="56"/>
      <c r="AR269" s="56" t="s">
        <v>1918</v>
      </c>
      <c r="AS269" s="56" t="s">
        <v>449</v>
      </c>
      <c r="AT269" s="56"/>
      <c r="AU269" s="56"/>
      <c r="AV269" s="56"/>
      <c r="AW269" s="56"/>
      <c r="AX269" s="56"/>
      <c r="AY269" s="56" t="s">
        <v>449</v>
      </c>
      <c r="AZ269" s="56"/>
      <c r="BA269" s="56"/>
      <c r="BB269" s="323">
        <f>VLOOKUP($F269,'[2]1ª Parcela FAED Manutencao 2026'!$E$7:$K$1036,5,0)</f>
        <v>242</v>
      </c>
      <c r="BC269" s="324">
        <f>VLOOKUP($F269,'[2]1ª Parcela FAED Manutencao 2026'!$E$7:$K$1036,7,0)</f>
        <v>10258.15</v>
      </c>
      <c r="BD269" s="335">
        <f t="shared" si="58"/>
        <v>-65</v>
      </c>
      <c r="BE269" s="330">
        <f t="shared" si="59"/>
        <v>0</v>
      </c>
    </row>
    <row r="270" spans="1:57" s="178" customFormat="1" ht="28.5" customHeight="1">
      <c r="A270" s="68">
        <v>264</v>
      </c>
      <c r="B270" s="56" t="s">
        <v>1890</v>
      </c>
      <c r="C270" s="56">
        <v>6000</v>
      </c>
      <c r="D270" s="57">
        <v>8</v>
      </c>
      <c r="E270" s="163" t="s">
        <v>143</v>
      </c>
      <c r="F270" s="56">
        <v>1118546</v>
      </c>
      <c r="G270" s="56">
        <v>1102168</v>
      </c>
      <c r="H270" s="61">
        <v>29272696</v>
      </c>
      <c r="I270" s="84" t="str">
        <f>VLOOKUP($F270,'[3]Sistema Escolar'!$C$3:$E$5000,3,0)</f>
        <v>COLEGIO ESTADUAL DE TEMPO INTEGRAL PAULO FREIRE</v>
      </c>
      <c r="J270" s="193" t="s">
        <v>1978</v>
      </c>
      <c r="K270" s="56">
        <v>0</v>
      </c>
      <c r="L270" s="56">
        <v>0</v>
      </c>
      <c r="M270" s="56">
        <v>0</v>
      </c>
      <c r="N270" s="56">
        <v>0</v>
      </c>
      <c r="O270" s="56">
        <v>290</v>
      </c>
      <c r="P270" s="56">
        <v>78</v>
      </c>
      <c r="Q270" s="56">
        <v>231</v>
      </c>
      <c r="R270" s="56">
        <v>290</v>
      </c>
      <c r="S270" s="56">
        <v>115</v>
      </c>
      <c r="T270" s="56">
        <v>102</v>
      </c>
      <c r="U270" s="56">
        <v>0</v>
      </c>
      <c r="V270" s="56">
        <v>0</v>
      </c>
      <c r="W270" s="56">
        <v>0</v>
      </c>
      <c r="X270" s="56">
        <v>0</v>
      </c>
      <c r="Y270" s="56">
        <f t="shared" si="60"/>
        <v>0</v>
      </c>
      <c r="Z270" s="56">
        <f t="shared" si="60"/>
        <v>0</v>
      </c>
      <c r="AA270" s="68">
        <f t="shared" si="61"/>
        <v>636</v>
      </c>
      <c r="AB270" s="68">
        <f t="shared" si="61"/>
        <v>470</v>
      </c>
      <c r="AC270" s="68">
        <f t="shared" si="55"/>
        <v>636</v>
      </c>
      <c r="AD270" s="68">
        <f t="shared" si="56"/>
        <v>470</v>
      </c>
      <c r="AE270" s="68">
        <f>VLOOKUP(F270,[1]quantitativo_estudantes_turmas_!$D$6:$H$1043,5,0)</f>
        <v>20</v>
      </c>
      <c r="AF270" s="318">
        <f t="shared" si="52"/>
        <v>1</v>
      </c>
      <c r="AG270" s="248">
        <f t="shared" si="53"/>
        <v>25645.38</v>
      </c>
      <c r="AH270" s="194">
        <f t="shared" si="57"/>
        <v>25645.38</v>
      </c>
      <c r="AI270" s="70">
        <v>0</v>
      </c>
      <c r="AJ270" s="70">
        <f t="shared" si="54"/>
        <v>51290.76</v>
      </c>
      <c r="AK270" s="195">
        <v>12000</v>
      </c>
      <c r="AL270" s="337">
        <f t="shared" si="62"/>
        <v>12822.69</v>
      </c>
      <c r="AM270" s="56" t="str">
        <f>VLOOKUP(F270,'Plan atualizada aptas e desativ'!$C$4:$I$1457,7,0)</f>
        <v>APTA</v>
      </c>
      <c r="AN270" s="196">
        <f t="shared" si="63"/>
        <v>822.69000000000051</v>
      </c>
      <c r="AO270" s="56" t="s">
        <v>848</v>
      </c>
      <c r="AP270" s="56" t="s">
        <v>849</v>
      </c>
      <c r="AQ270" s="56"/>
      <c r="AR270" s="56" t="s">
        <v>1918</v>
      </c>
      <c r="AS270" s="56" t="s">
        <v>449</v>
      </c>
      <c r="AT270" s="56"/>
      <c r="AU270" s="56"/>
      <c r="AV270" s="56"/>
      <c r="AW270" s="56"/>
      <c r="AX270" s="56"/>
      <c r="AY270" s="56" t="s">
        <v>449</v>
      </c>
      <c r="AZ270" s="56"/>
      <c r="BA270" s="56"/>
      <c r="BB270" s="323">
        <f>VLOOKUP($F270,'[2]1ª Parcela FAED Manutencao 2026'!$E$7:$K$1036,5,0)</f>
        <v>636</v>
      </c>
      <c r="BC270" s="324">
        <f>VLOOKUP($F270,'[2]1ª Parcela FAED Manutencao 2026'!$E$7:$K$1036,7,0)</f>
        <v>15387.23</v>
      </c>
      <c r="BD270" s="335">
        <f t="shared" si="58"/>
        <v>-166</v>
      </c>
      <c r="BE270" s="328">
        <f t="shared" si="59"/>
        <v>-2564.5399999999991</v>
      </c>
    </row>
    <row r="271" spans="1:57" s="178" customFormat="1" ht="28.5" customHeight="1">
      <c r="A271" s="68">
        <v>265</v>
      </c>
      <c r="B271" s="56" t="s">
        <v>1890</v>
      </c>
      <c r="C271" s="56">
        <v>6000</v>
      </c>
      <c r="D271" s="57">
        <v>8</v>
      </c>
      <c r="E271" s="163" t="s">
        <v>144</v>
      </c>
      <c r="F271" s="56">
        <v>1118619</v>
      </c>
      <c r="G271" s="56">
        <v>1102176</v>
      </c>
      <c r="H271" s="61">
        <v>29272947</v>
      </c>
      <c r="I271" s="84" t="str">
        <f>VLOOKUP($F271,'[3]Sistema Escolar'!$C$3:$E$5000,3,0)</f>
        <v>COLEGIO ESTADUAL DE TEMPO INTEGRAL MARIA ODILIA TEIXEIRA</v>
      </c>
      <c r="J271" s="193" t="s">
        <v>1978</v>
      </c>
      <c r="K271" s="56">
        <v>0</v>
      </c>
      <c r="L271" s="56">
        <v>0</v>
      </c>
      <c r="M271" s="56">
        <v>0</v>
      </c>
      <c r="N271" s="56">
        <v>0</v>
      </c>
      <c r="O271" s="56">
        <v>625</v>
      </c>
      <c r="P271" s="56">
        <v>567</v>
      </c>
      <c r="Q271" s="56">
        <v>0</v>
      </c>
      <c r="R271" s="56">
        <v>70</v>
      </c>
      <c r="S271" s="56">
        <v>181</v>
      </c>
      <c r="T271" s="56">
        <v>128</v>
      </c>
      <c r="U271" s="56">
        <v>0</v>
      </c>
      <c r="V271" s="56">
        <v>0</v>
      </c>
      <c r="W271" s="56">
        <v>0</v>
      </c>
      <c r="X271" s="56">
        <v>0</v>
      </c>
      <c r="Y271" s="56">
        <f t="shared" si="60"/>
        <v>0</v>
      </c>
      <c r="Z271" s="56">
        <f t="shared" si="60"/>
        <v>0</v>
      </c>
      <c r="AA271" s="68">
        <f t="shared" si="61"/>
        <v>806</v>
      </c>
      <c r="AB271" s="68">
        <f t="shared" si="61"/>
        <v>765</v>
      </c>
      <c r="AC271" s="68">
        <f t="shared" si="55"/>
        <v>806</v>
      </c>
      <c r="AD271" s="68">
        <f t="shared" si="56"/>
        <v>765</v>
      </c>
      <c r="AE271" s="68">
        <f>VLOOKUP(F271,[1]quantitativo_estudantes_turmas_!$D$6:$H$1043,5,0)</f>
        <v>23</v>
      </c>
      <c r="AF271" s="318">
        <f t="shared" si="52"/>
        <v>1</v>
      </c>
      <c r="AG271" s="248">
        <f t="shared" si="53"/>
        <v>41032.61</v>
      </c>
      <c r="AH271" s="194">
        <f t="shared" si="57"/>
        <v>41032.61</v>
      </c>
      <c r="AI271" s="70">
        <v>0</v>
      </c>
      <c r="AJ271" s="70">
        <f t="shared" si="54"/>
        <v>82065.22</v>
      </c>
      <c r="AK271" s="195">
        <v>16000</v>
      </c>
      <c r="AL271" s="337">
        <f t="shared" si="62"/>
        <v>20516.305</v>
      </c>
      <c r="AM271" s="56" t="str">
        <f>VLOOKUP(F271,'Plan atualizada aptas e desativ'!$C$4:$I$1457,7,0)</f>
        <v>APTA</v>
      </c>
      <c r="AN271" s="196">
        <f t="shared" si="63"/>
        <v>4516.3050000000003</v>
      </c>
      <c r="AO271" s="56" t="s">
        <v>845</v>
      </c>
      <c r="AP271" s="56" t="s">
        <v>850</v>
      </c>
      <c r="AQ271" s="56"/>
      <c r="AR271" s="56" t="s">
        <v>1918</v>
      </c>
      <c r="AS271" s="56" t="s">
        <v>449</v>
      </c>
      <c r="AT271" s="56"/>
      <c r="AU271" s="56"/>
      <c r="AV271" s="56"/>
      <c r="AW271" s="56"/>
      <c r="AX271" s="56"/>
      <c r="AY271" s="56" t="s">
        <v>449</v>
      </c>
      <c r="AZ271" s="56"/>
      <c r="BA271" s="56"/>
      <c r="BB271" s="323">
        <f>VLOOKUP($F271,'[2]1ª Parcela FAED Manutencao 2026'!$E$7:$K$1036,5,0)</f>
        <v>806</v>
      </c>
      <c r="BC271" s="324">
        <f>VLOOKUP($F271,'[2]1ª Parcela FAED Manutencao 2026'!$E$7:$K$1036,7,0)</f>
        <v>20516.305</v>
      </c>
      <c r="BD271" s="335">
        <f t="shared" si="58"/>
        <v>-41</v>
      </c>
      <c r="BE271" s="330">
        <f t="shared" si="59"/>
        <v>0</v>
      </c>
    </row>
    <row r="272" spans="1:57" s="178" customFormat="1" ht="28.5" customHeight="1">
      <c r="A272" s="68">
        <v>266</v>
      </c>
      <c r="B272" s="56" t="s">
        <v>1890</v>
      </c>
      <c r="C272" s="56">
        <v>6000</v>
      </c>
      <c r="D272" s="57">
        <v>8</v>
      </c>
      <c r="E272" s="163" t="s">
        <v>145</v>
      </c>
      <c r="F272" s="56">
        <v>1118791</v>
      </c>
      <c r="G272" s="56">
        <v>1102189</v>
      </c>
      <c r="H272" s="61">
        <v>29282055</v>
      </c>
      <c r="I272" s="84" t="str">
        <f>VLOOKUP($F272,'[3]Sistema Escolar'!$C$3:$E$5000,3,0)</f>
        <v>COLEGIO ESTADUAL DE TEMPO INTEGRAL DE ITAMBE</v>
      </c>
      <c r="J272" s="193" t="s">
        <v>1978</v>
      </c>
      <c r="K272" s="56">
        <v>0</v>
      </c>
      <c r="L272" s="56">
        <v>0</v>
      </c>
      <c r="M272" s="56">
        <v>0</v>
      </c>
      <c r="N272" s="56">
        <v>0</v>
      </c>
      <c r="O272" s="56">
        <v>651</v>
      </c>
      <c r="P272" s="56">
        <v>229</v>
      </c>
      <c r="Q272" s="56">
        <v>31</v>
      </c>
      <c r="R272" s="56">
        <v>333</v>
      </c>
      <c r="S272" s="56">
        <v>205</v>
      </c>
      <c r="T272" s="56">
        <v>167</v>
      </c>
      <c r="U272" s="56">
        <v>0</v>
      </c>
      <c r="V272" s="56">
        <v>0</v>
      </c>
      <c r="W272" s="56">
        <v>0</v>
      </c>
      <c r="X272" s="56">
        <v>0</v>
      </c>
      <c r="Y272" s="56">
        <f t="shared" si="60"/>
        <v>0</v>
      </c>
      <c r="Z272" s="56">
        <f t="shared" si="60"/>
        <v>0</v>
      </c>
      <c r="AA272" s="68">
        <f t="shared" si="61"/>
        <v>887</v>
      </c>
      <c r="AB272" s="68">
        <f t="shared" si="61"/>
        <v>729</v>
      </c>
      <c r="AC272" s="68">
        <f t="shared" si="55"/>
        <v>887</v>
      </c>
      <c r="AD272" s="68">
        <f t="shared" si="56"/>
        <v>729</v>
      </c>
      <c r="AE272" s="68">
        <f>VLOOKUP(F272,[1]quantitativo_estudantes_turmas_!$D$6:$H$1043,5,0)</f>
        <v>33</v>
      </c>
      <c r="AF272" s="318">
        <f t="shared" si="52"/>
        <v>1</v>
      </c>
      <c r="AG272" s="248">
        <f t="shared" si="53"/>
        <v>30774.46</v>
      </c>
      <c r="AH272" s="194">
        <f t="shared" si="57"/>
        <v>30774.46</v>
      </c>
      <c r="AI272" s="70">
        <v>0</v>
      </c>
      <c r="AJ272" s="70">
        <f t="shared" si="54"/>
        <v>61548.92</v>
      </c>
      <c r="AK272" s="195">
        <v>16000</v>
      </c>
      <c r="AL272" s="337">
        <f t="shared" si="62"/>
        <v>15387.23</v>
      </c>
      <c r="AM272" s="56" t="str">
        <f>VLOOKUP(F272,'Plan atualizada aptas e desativ'!$C$4:$I$1457,7,0)</f>
        <v>APTA</v>
      </c>
      <c r="AN272" s="196">
        <f t="shared" si="63"/>
        <v>-612.77000000000044</v>
      </c>
      <c r="AO272" s="56" t="s">
        <v>851</v>
      </c>
      <c r="AP272" s="56" t="s">
        <v>852</v>
      </c>
      <c r="AQ272" s="56"/>
      <c r="AR272" s="56" t="s">
        <v>1918</v>
      </c>
      <c r="AS272" s="56" t="s">
        <v>449</v>
      </c>
      <c r="AT272" s="56"/>
      <c r="AU272" s="56"/>
      <c r="AV272" s="56"/>
      <c r="AW272" s="56"/>
      <c r="AX272" s="56"/>
      <c r="AY272" s="56" t="s">
        <v>449</v>
      </c>
      <c r="AZ272" s="56"/>
      <c r="BA272" s="56"/>
      <c r="BB272" s="323">
        <f>VLOOKUP($F272,'[2]1ª Parcela FAED Manutencao 2026'!$E$7:$K$1036,5,0)</f>
        <v>887</v>
      </c>
      <c r="BC272" s="324">
        <f>VLOOKUP($F272,'[2]1ª Parcela FAED Manutencao 2026'!$E$7:$K$1036,7,0)</f>
        <v>20516.305</v>
      </c>
      <c r="BD272" s="335">
        <f t="shared" si="58"/>
        <v>-158</v>
      </c>
      <c r="BE272" s="328">
        <f t="shared" si="59"/>
        <v>-5129.0750000000007</v>
      </c>
    </row>
    <row r="273" spans="1:57" s="178" customFormat="1" ht="28.5" customHeight="1">
      <c r="A273" s="68">
        <v>267</v>
      </c>
      <c r="B273" s="56" t="s">
        <v>1890</v>
      </c>
      <c r="C273" s="56">
        <v>6000</v>
      </c>
      <c r="D273" s="57">
        <v>8</v>
      </c>
      <c r="E273" s="163" t="s">
        <v>146</v>
      </c>
      <c r="F273" s="56">
        <v>1118899</v>
      </c>
      <c r="G273" s="56">
        <v>1102196</v>
      </c>
      <c r="H273" s="61">
        <v>29282608</v>
      </c>
      <c r="I273" s="84" t="str">
        <f>VLOOKUP($F273,'[3]Sistema Escolar'!$C$3:$E$5000,3,0)</f>
        <v>COLEGIO ESTADUAL DE TEMPO INTEGRAL ALFREDO DUTRA</v>
      </c>
      <c r="J273" s="193" t="s">
        <v>1978</v>
      </c>
      <c r="K273" s="56">
        <v>0</v>
      </c>
      <c r="L273" s="56">
        <v>0</v>
      </c>
      <c r="M273" s="56">
        <v>0</v>
      </c>
      <c r="N273" s="56">
        <v>0</v>
      </c>
      <c r="O273" s="56">
        <v>434</v>
      </c>
      <c r="P273" s="56">
        <v>217</v>
      </c>
      <c r="Q273" s="56">
        <v>17</v>
      </c>
      <c r="R273" s="56">
        <v>120</v>
      </c>
      <c r="S273" s="56">
        <v>187</v>
      </c>
      <c r="T273" s="56">
        <v>171</v>
      </c>
      <c r="U273" s="56">
        <v>0</v>
      </c>
      <c r="V273" s="56">
        <v>0</v>
      </c>
      <c r="W273" s="56">
        <v>0</v>
      </c>
      <c r="X273" s="56">
        <v>0</v>
      </c>
      <c r="Y273" s="56">
        <f t="shared" si="60"/>
        <v>0</v>
      </c>
      <c r="Z273" s="56">
        <f t="shared" si="60"/>
        <v>0</v>
      </c>
      <c r="AA273" s="68">
        <f t="shared" si="61"/>
        <v>638</v>
      </c>
      <c r="AB273" s="68">
        <f t="shared" si="61"/>
        <v>508</v>
      </c>
      <c r="AC273" s="68">
        <f t="shared" si="55"/>
        <v>638</v>
      </c>
      <c r="AD273" s="68">
        <f t="shared" si="56"/>
        <v>508</v>
      </c>
      <c r="AE273" s="68">
        <f>VLOOKUP(F273,[1]quantitativo_estudantes_turmas_!$D$6:$H$1043,5,0)</f>
        <v>24</v>
      </c>
      <c r="AF273" s="318">
        <f t="shared" si="52"/>
        <v>1</v>
      </c>
      <c r="AG273" s="248">
        <f t="shared" si="53"/>
        <v>30774.46</v>
      </c>
      <c r="AH273" s="194">
        <f t="shared" si="57"/>
        <v>30774.46</v>
      </c>
      <c r="AI273" s="70">
        <v>0</v>
      </c>
      <c r="AJ273" s="70">
        <f t="shared" si="54"/>
        <v>61548.92</v>
      </c>
      <c r="AK273" s="195">
        <v>12000</v>
      </c>
      <c r="AL273" s="337">
        <f t="shared" si="62"/>
        <v>15387.23</v>
      </c>
      <c r="AM273" s="56" t="str">
        <f>VLOOKUP(F273,'Plan atualizada aptas e desativ'!$C$4:$I$1457,7,0)</f>
        <v>APTA</v>
      </c>
      <c r="AN273" s="196">
        <f t="shared" si="63"/>
        <v>3387.2299999999996</v>
      </c>
      <c r="AO273" s="56" t="s">
        <v>845</v>
      </c>
      <c r="AP273" s="56" t="s">
        <v>853</v>
      </c>
      <c r="AQ273" s="56"/>
      <c r="AR273" s="56" t="s">
        <v>1918</v>
      </c>
      <c r="AS273" s="56" t="s">
        <v>449</v>
      </c>
      <c r="AT273" s="56"/>
      <c r="AU273" s="56"/>
      <c r="AV273" s="56"/>
      <c r="AW273" s="56"/>
      <c r="AX273" s="56"/>
      <c r="AY273" s="56" t="s">
        <v>449</v>
      </c>
      <c r="AZ273" s="56"/>
      <c r="BA273" s="56"/>
      <c r="BB273" s="323">
        <f>VLOOKUP($F273,'[2]1ª Parcela FAED Manutencao 2026'!$E$7:$K$1036,5,0)</f>
        <v>638</v>
      </c>
      <c r="BC273" s="324">
        <f>VLOOKUP($F273,'[2]1ª Parcela FAED Manutencao 2026'!$E$7:$K$1036,7,0)</f>
        <v>15387.23</v>
      </c>
      <c r="BD273" s="335">
        <f t="shared" si="58"/>
        <v>-130</v>
      </c>
      <c r="BE273" s="330">
        <f t="shared" si="59"/>
        <v>0</v>
      </c>
    </row>
    <row r="274" spans="1:57" s="178" customFormat="1" ht="28.5" customHeight="1">
      <c r="A274" s="68">
        <v>268</v>
      </c>
      <c r="B274" s="56" t="s">
        <v>1890</v>
      </c>
      <c r="C274" s="56">
        <v>6000</v>
      </c>
      <c r="D274" s="57">
        <v>8</v>
      </c>
      <c r="E274" s="163" t="s">
        <v>146</v>
      </c>
      <c r="F274" s="56">
        <v>1119119</v>
      </c>
      <c r="G274" s="56">
        <v>1102205</v>
      </c>
      <c r="H274" s="61">
        <v>29282977</v>
      </c>
      <c r="I274" s="84" t="str">
        <f>VLOOKUP($F274,'[3]Sistema Escolar'!$C$3:$E$5000,3,0)</f>
        <v>COLEGIO POLIVALENTE DE ITAPETINGA</v>
      </c>
      <c r="J274" s="193" t="s">
        <v>1912</v>
      </c>
      <c r="K274" s="56">
        <v>0</v>
      </c>
      <c r="L274" s="56">
        <v>0</v>
      </c>
      <c r="M274" s="56">
        <v>0</v>
      </c>
      <c r="N274" s="56">
        <v>0</v>
      </c>
      <c r="O274" s="56">
        <v>469</v>
      </c>
      <c r="P274" s="56">
        <v>642</v>
      </c>
      <c r="Q274" s="56">
        <v>0</v>
      </c>
      <c r="R274" s="56">
        <v>0</v>
      </c>
      <c r="S274" s="56">
        <v>110</v>
      </c>
      <c r="T274" s="56">
        <v>67</v>
      </c>
      <c r="U274" s="56">
        <v>0</v>
      </c>
      <c r="V274" s="56">
        <v>0</v>
      </c>
      <c r="W274" s="56">
        <v>0</v>
      </c>
      <c r="X274" s="56">
        <v>0</v>
      </c>
      <c r="Y274" s="56">
        <f t="shared" si="60"/>
        <v>0</v>
      </c>
      <c r="Z274" s="56">
        <f t="shared" si="60"/>
        <v>0</v>
      </c>
      <c r="AA274" s="68">
        <f t="shared" si="61"/>
        <v>579</v>
      </c>
      <c r="AB274" s="68">
        <f t="shared" si="61"/>
        <v>709</v>
      </c>
      <c r="AC274" s="68">
        <f t="shared" si="55"/>
        <v>579</v>
      </c>
      <c r="AD274" s="68">
        <f t="shared" si="56"/>
        <v>709</v>
      </c>
      <c r="AE274" s="68">
        <f>VLOOKUP(F274,[1]quantitativo_estudantes_turmas_!$D$6:$H$1043,5,0)</f>
        <v>21</v>
      </c>
      <c r="AF274" s="318">
        <f t="shared" si="52"/>
        <v>1</v>
      </c>
      <c r="AG274" s="248">
        <f t="shared" si="53"/>
        <v>30774.46</v>
      </c>
      <c r="AH274" s="194">
        <f t="shared" si="57"/>
        <v>30774.46</v>
      </c>
      <c r="AI274" s="70">
        <v>0</v>
      </c>
      <c r="AJ274" s="70">
        <f t="shared" si="54"/>
        <v>61548.92</v>
      </c>
      <c r="AK274" s="195">
        <v>12000</v>
      </c>
      <c r="AL274" s="337">
        <f t="shared" si="62"/>
        <v>15387.23</v>
      </c>
      <c r="AM274" s="56" t="str">
        <f>VLOOKUP(F274,'Plan atualizada aptas e desativ'!$C$4:$I$1457,7,0)</f>
        <v>APTA</v>
      </c>
      <c r="AN274" s="196">
        <f t="shared" si="63"/>
        <v>3387.2299999999996</v>
      </c>
      <c r="AO274" s="56" t="s">
        <v>845</v>
      </c>
      <c r="AP274" s="56" t="s">
        <v>855</v>
      </c>
      <c r="AQ274" s="56"/>
      <c r="AR274" s="56" t="s">
        <v>449</v>
      </c>
      <c r="AS274" s="56" t="s">
        <v>449</v>
      </c>
      <c r="AT274" s="56"/>
      <c r="AU274" s="56"/>
      <c r="AV274" s="56"/>
      <c r="AW274" s="56"/>
      <c r="AX274" s="56"/>
      <c r="AY274" s="56" t="s">
        <v>449</v>
      </c>
      <c r="AZ274" s="56"/>
      <c r="BA274" s="56"/>
      <c r="BB274" s="323">
        <f>VLOOKUP($F274,'[2]1ª Parcela FAED Manutencao 2026'!$E$7:$K$1036,5,0)</f>
        <v>579</v>
      </c>
      <c r="BC274" s="324">
        <f>VLOOKUP($F274,'[2]1ª Parcela FAED Manutencao 2026'!$E$7:$K$1036,7,0)</f>
        <v>15387.23</v>
      </c>
      <c r="BD274" s="336">
        <f t="shared" si="58"/>
        <v>130</v>
      </c>
      <c r="BE274" s="330">
        <f t="shared" si="59"/>
        <v>0</v>
      </c>
    </row>
    <row r="275" spans="1:57" s="178" customFormat="1" ht="28.5" customHeight="1">
      <c r="A275" s="68">
        <v>269</v>
      </c>
      <c r="B275" s="56" t="s">
        <v>1890</v>
      </c>
      <c r="C275" s="56">
        <v>6000</v>
      </c>
      <c r="D275" s="57">
        <v>8</v>
      </c>
      <c r="E275" s="163" t="s">
        <v>148</v>
      </c>
      <c r="F275" s="56">
        <v>1166613</v>
      </c>
      <c r="G275" s="56">
        <v>1102216</v>
      </c>
      <c r="H275" s="61">
        <v>29283230</v>
      </c>
      <c r="I275" s="84" t="str">
        <f>VLOOKUP($F275,'[3]Sistema Escolar'!$C$3:$E$5000,3,0)</f>
        <v>COLEGIO ESTADUAL DE TEMPO INTEGRAL ADINALIA PEREIRA DE ARAUJO</v>
      </c>
      <c r="J275" s="193" t="s">
        <v>1978</v>
      </c>
      <c r="K275" s="56">
        <v>0</v>
      </c>
      <c r="L275" s="56">
        <v>0</v>
      </c>
      <c r="M275" s="56">
        <v>0</v>
      </c>
      <c r="N275" s="56">
        <v>0</v>
      </c>
      <c r="O275" s="56">
        <v>242</v>
      </c>
      <c r="P275" s="56">
        <v>309</v>
      </c>
      <c r="Q275" s="56">
        <v>183</v>
      </c>
      <c r="R275" s="56">
        <v>150</v>
      </c>
      <c r="S275" s="56">
        <v>216</v>
      </c>
      <c r="T275" s="56">
        <v>188</v>
      </c>
      <c r="U275" s="56">
        <v>0</v>
      </c>
      <c r="V275" s="56">
        <v>0</v>
      </c>
      <c r="W275" s="56">
        <v>0</v>
      </c>
      <c r="X275" s="56">
        <v>0</v>
      </c>
      <c r="Y275" s="56">
        <f t="shared" si="60"/>
        <v>0</v>
      </c>
      <c r="Z275" s="56">
        <f t="shared" si="60"/>
        <v>0</v>
      </c>
      <c r="AA275" s="68">
        <f t="shared" si="61"/>
        <v>641</v>
      </c>
      <c r="AB275" s="68">
        <f t="shared" si="61"/>
        <v>647</v>
      </c>
      <c r="AC275" s="68">
        <f t="shared" si="55"/>
        <v>641</v>
      </c>
      <c r="AD275" s="68">
        <f t="shared" si="56"/>
        <v>647</v>
      </c>
      <c r="AE275" s="68">
        <f>VLOOKUP(F275,[1]quantitativo_estudantes_turmas_!$D$6:$H$1043,5,0)</f>
        <v>22</v>
      </c>
      <c r="AF275" s="318">
        <f t="shared" si="52"/>
        <v>1</v>
      </c>
      <c r="AG275" s="248">
        <f t="shared" si="53"/>
        <v>30774.46</v>
      </c>
      <c r="AH275" s="194">
        <f t="shared" si="57"/>
        <v>30774.46</v>
      </c>
      <c r="AI275" s="70">
        <v>0</v>
      </c>
      <c r="AJ275" s="70">
        <f t="shared" si="54"/>
        <v>61548.92</v>
      </c>
      <c r="AK275" s="195">
        <v>12000</v>
      </c>
      <c r="AL275" s="337">
        <f t="shared" si="62"/>
        <v>15387.23</v>
      </c>
      <c r="AM275" s="56" t="str">
        <f>VLOOKUP(F275,'Plan atualizada aptas e desativ'!$C$4:$I$1457,7,0)</f>
        <v>APTA</v>
      </c>
      <c r="AN275" s="196">
        <f t="shared" si="63"/>
        <v>3387.2299999999996</v>
      </c>
      <c r="AO275" s="56" t="s">
        <v>856</v>
      </c>
      <c r="AP275" s="56" t="s">
        <v>857</v>
      </c>
      <c r="AQ275" s="56"/>
      <c r="AR275" s="56" t="s">
        <v>1918</v>
      </c>
      <c r="AS275" s="56" t="s">
        <v>449</v>
      </c>
      <c r="AT275" s="56"/>
      <c r="AU275" s="56"/>
      <c r="AV275" s="56"/>
      <c r="AW275" s="56"/>
      <c r="AX275" s="56"/>
      <c r="AY275" s="56" t="s">
        <v>449</v>
      </c>
      <c r="AZ275" s="56"/>
      <c r="BA275" s="56"/>
      <c r="BB275" s="323">
        <f>VLOOKUP($F275,'[2]1ª Parcela FAED Manutencao 2026'!$E$7:$K$1036,5,0)</f>
        <v>641</v>
      </c>
      <c r="BC275" s="324">
        <f>VLOOKUP($F275,'[2]1ª Parcela FAED Manutencao 2026'!$E$7:$K$1036,7,0)</f>
        <v>15387.23</v>
      </c>
      <c r="BD275" s="336">
        <f t="shared" si="58"/>
        <v>6</v>
      </c>
      <c r="BE275" s="330">
        <f t="shared" si="59"/>
        <v>0</v>
      </c>
    </row>
    <row r="276" spans="1:57" s="178" customFormat="1" ht="28.5" customHeight="1">
      <c r="A276" s="68">
        <v>270</v>
      </c>
      <c r="B276" s="56" t="s">
        <v>1890</v>
      </c>
      <c r="C276" s="56">
        <v>6000</v>
      </c>
      <c r="D276" s="57">
        <v>8</v>
      </c>
      <c r="E276" s="163" t="s">
        <v>149</v>
      </c>
      <c r="F276" s="56">
        <v>1119283</v>
      </c>
      <c r="G276" s="56">
        <v>1102219</v>
      </c>
      <c r="H276" s="61">
        <v>29283647</v>
      </c>
      <c r="I276" s="84" t="str">
        <f>VLOOKUP($F276,'[3]Sistema Escolar'!$C$3:$E$5000,3,0)</f>
        <v>CETEP DO MEDIO SUDOESTE DA BAHIA EURIDES EVANGELISTA PINTO</v>
      </c>
      <c r="J276" s="193" t="s">
        <v>1857</v>
      </c>
      <c r="K276" s="56">
        <v>0</v>
      </c>
      <c r="L276" s="56">
        <v>0</v>
      </c>
      <c r="M276" s="56">
        <v>0</v>
      </c>
      <c r="N276" s="56">
        <v>0</v>
      </c>
      <c r="O276" s="56">
        <v>932</v>
      </c>
      <c r="P276" s="56">
        <v>531</v>
      </c>
      <c r="Q276" s="56">
        <v>208</v>
      </c>
      <c r="R276" s="56">
        <v>221</v>
      </c>
      <c r="S276" s="56">
        <v>0</v>
      </c>
      <c r="T276" s="56">
        <v>0</v>
      </c>
      <c r="U276" s="56">
        <v>0</v>
      </c>
      <c r="V276" s="56">
        <v>0</v>
      </c>
      <c r="W276" s="56">
        <v>0</v>
      </c>
      <c r="X276" s="56">
        <v>0</v>
      </c>
      <c r="Y276" s="56">
        <f t="shared" si="60"/>
        <v>0</v>
      </c>
      <c r="Z276" s="56">
        <f t="shared" si="60"/>
        <v>0</v>
      </c>
      <c r="AA276" s="68">
        <f t="shared" si="61"/>
        <v>1140</v>
      </c>
      <c r="AB276" s="68">
        <f t="shared" si="61"/>
        <v>752</v>
      </c>
      <c r="AC276" s="68">
        <f t="shared" si="55"/>
        <v>1140</v>
      </c>
      <c r="AD276" s="68">
        <f t="shared" si="56"/>
        <v>752</v>
      </c>
      <c r="AE276" s="68">
        <f>VLOOKUP(F276,[1]quantitativo_estudantes_turmas_!$D$6:$H$1043,5,0)</f>
        <v>38</v>
      </c>
      <c r="AF276" s="318">
        <f t="shared" si="52"/>
        <v>1</v>
      </c>
      <c r="AG276" s="248">
        <f t="shared" si="53"/>
        <v>41032.61</v>
      </c>
      <c r="AH276" s="194">
        <f t="shared" si="57"/>
        <v>41032.61</v>
      </c>
      <c r="AI276" s="70">
        <v>0</v>
      </c>
      <c r="AJ276" s="70">
        <f t="shared" si="54"/>
        <v>82065.22</v>
      </c>
      <c r="AK276" s="195">
        <v>20000</v>
      </c>
      <c r="AL276" s="337">
        <f t="shared" si="62"/>
        <v>20516.305</v>
      </c>
      <c r="AM276" s="56" t="str">
        <f>VLOOKUP(F276,'Plan atualizada aptas e desativ'!$C$4:$I$1457,7,0)</f>
        <v>APTA</v>
      </c>
      <c r="AN276" s="196">
        <f t="shared" si="63"/>
        <v>516.30500000000029</v>
      </c>
      <c r="AO276" s="56" t="s">
        <v>858</v>
      </c>
      <c r="AP276" s="56" t="s">
        <v>859</v>
      </c>
      <c r="AQ276" s="56"/>
      <c r="AR276" s="56" t="s">
        <v>1918</v>
      </c>
      <c r="AS276" s="56" t="s">
        <v>449</v>
      </c>
      <c r="AT276" s="56"/>
      <c r="AU276" s="56"/>
      <c r="AV276" s="56"/>
      <c r="AW276" s="56"/>
      <c r="AX276" s="56"/>
      <c r="AY276" s="56" t="s">
        <v>449</v>
      </c>
      <c r="AZ276" s="56"/>
      <c r="BA276" s="56"/>
      <c r="BB276" s="323">
        <f>VLOOKUP($F276,'[2]1ª Parcela FAED Manutencao 2026'!$E$7:$K$1036,5,0)</f>
        <v>1140</v>
      </c>
      <c r="BC276" s="324">
        <f>VLOOKUP($F276,'[2]1ª Parcela FAED Manutencao 2026'!$E$7:$K$1036,7,0)</f>
        <v>23959.65</v>
      </c>
      <c r="BD276" s="335">
        <f t="shared" si="58"/>
        <v>-388</v>
      </c>
      <c r="BE276" s="328">
        <f t="shared" si="59"/>
        <v>-3443.3450000000012</v>
      </c>
    </row>
    <row r="277" spans="1:57" s="87" customFormat="1" ht="28.5" customHeight="1">
      <c r="A277" s="68">
        <v>271</v>
      </c>
      <c r="B277" s="56" t="s">
        <v>1890</v>
      </c>
      <c r="C277" s="56">
        <v>6000</v>
      </c>
      <c r="D277" s="57">
        <v>8</v>
      </c>
      <c r="E277" s="163" t="s">
        <v>149</v>
      </c>
      <c r="F277" s="56">
        <v>1178120</v>
      </c>
      <c r="G277" s="56">
        <v>1102224</v>
      </c>
      <c r="H277" s="61">
        <v>29437172</v>
      </c>
      <c r="I277" s="84" t="str">
        <f>VLOOKUP($F277,'[3]Sistema Escolar'!$C$3:$E$5000,3,0)</f>
        <v>COLEGIO ESTADUAL EDSON OLIVEIRA</v>
      </c>
      <c r="J277" s="193" t="s">
        <v>1912</v>
      </c>
      <c r="K277" s="56">
        <v>0</v>
      </c>
      <c r="L277" s="56">
        <v>0</v>
      </c>
      <c r="M277" s="56">
        <v>0</v>
      </c>
      <c r="N277" s="56">
        <v>0</v>
      </c>
      <c r="O277" s="56">
        <v>133</v>
      </c>
      <c r="P277" s="56">
        <v>61</v>
      </c>
      <c r="Q277" s="56">
        <v>0</v>
      </c>
      <c r="R277" s="56">
        <v>57</v>
      </c>
      <c r="S277" s="56">
        <v>68</v>
      </c>
      <c r="T277" s="56">
        <v>45</v>
      </c>
      <c r="U277" s="56">
        <v>0</v>
      </c>
      <c r="V277" s="56">
        <v>0</v>
      </c>
      <c r="W277" s="56">
        <v>0</v>
      </c>
      <c r="X277" s="56">
        <v>0</v>
      </c>
      <c r="Y277" s="56">
        <f t="shared" si="60"/>
        <v>0</v>
      </c>
      <c r="Z277" s="56">
        <f t="shared" si="60"/>
        <v>0</v>
      </c>
      <c r="AA277" s="68">
        <f t="shared" si="61"/>
        <v>201</v>
      </c>
      <c r="AB277" s="68">
        <f t="shared" si="61"/>
        <v>163</v>
      </c>
      <c r="AC277" s="68">
        <f t="shared" si="55"/>
        <v>201</v>
      </c>
      <c r="AD277" s="68">
        <f t="shared" si="56"/>
        <v>163</v>
      </c>
      <c r="AE277" s="68">
        <f>VLOOKUP(F277,[1]quantitativo_estudantes_turmas_!$D$6:$H$1043,5,0)</f>
        <v>8</v>
      </c>
      <c r="AF277" s="318">
        <f t="shared" si="52"/>
        <v>1</v>
      </c>
      <c r="AG277" s="248">
        <f t="shared" si="53"/>
        <v>20516.3</v>
      </c>
      <c r="AH277" s="194">
        <f t="shared" si="57"/>
        <v>20516.3</v>
      </c>
      <c r="AI277" s="70">
        <v>0</v>
      </c>
      <c r="AJ277" s="70">
        <f t="shared" si="54"/>
        <v>41032.6</v>
      </c>
      <c r="AK277" s="195">
        <v>8000</v>
      </c>
      <c r="AL277" s="337">
        <f t="shared" si="62"/>
        <v>10258.15</v>
      </c>
      <c r="AM277" s="56" t="str">
        <f>VLOOKUP(F277,'Plan atualizada aptas e desativ'!$C$4:$I$1457,7,0)</f>
        <v>APTA</v>
      </c>
      <c r="AN277" s="196">
        <f t="shared" si="63"/>
        <v>2258.1499999999996</v>
      </c>
      <c r="AO277" s="56" t="s">
        <v>858</v>
      </c>
      <c r="AP277" s="56" t="s">
        <v>860</v>
      </c>
      <c r="AQ277" s="56"/>
      <c r="AR277" s="56" t="s">
        <v>1918</v>
      </c>
      <c r="AS277" s="56" t="s">
        <v>449</v>
      </c>
      <c r="AT277" s="56"/>
      <c r="AU277" s="56"/>
      <c r="AV277" s="56"/>
      <c r="AW277" s="56"/>
      <c r="AX277" s="56"/>
      <c r="AY277" s="56" t="s">
        <v>449</v>
      </c>
      <c r="AZ277" s="56"/>
      <c r="BA277" s="56"/>
      <c r="BB277" s="323">
        <f>VLOOKUP($F277,'[2]1ª Parcela FAED Manutencao 2026'!$E$7:$K$1036,5,0)</f>
        <v>201</v>
      </c>
      <c r="BC277" s="324">
        <f>VLOOKUP($F277,'[2]1ª Parcela FAED Manutencao 2026'!$E$7:$K$1036,7,0)</f>
        <v>10258.15</v>
      </c>
      <c r="BD277" s="335">
        <f t="shared" si="58"/>
        <v>-38</v>
      </c>
      <c r="BE277" s="330">
        <f t="shared" si="59"/>
        <v>0</v>
      </c>
    </row>
    <row r="278" spans="1:57" s="178" customFormat="1" ht="28.5" customHeight="1">
      <c r="A278" s="68">
        <v>272</v>
      </c>
      <c r="B278" s="56" t="s">
        <v>1890</v>
      </c>
      <c r="C278" s="56">
        <v>6000</v>
      </c>
      <c r="D278" s="57">
        <v>8</v>
      </c>
      <c r="E278" s="163" t="s">
        <v>4457</v>
      </c>
      <c r="F278" s="56">
        <v>1119380</v>
      </c>
      <c r="G278" s="56">
        <v>1102344</v>
      </c>
      <c r="H278" s="61">
        <v>29284104</v>
      </c>
      <c r="I278" s="84" t="str">
        <f>VLOOKUP($F278,'[3]Sistema Escolar'!$C$3:$E$5000,3,0)</f>
        <v>COLEGIO ESTADUAL DE TEMPO INTEGRAL SAO PEDRO</v>
      </c>
      <c r="J278" s="193" t="s">
        <v>1978</v>
      </c>
      <c r="K278" s="56">
        <v>0</v>
      </c>
      <c r="L278" s="56">
        <v>0</v>
      </c>
      <c r="M278" s="56">
        <v>0</v>
      </c>
      <c r="N278" s="56">
        <v>0</v>
      </c>
      <c r="O278" s="56">
        <v>398</v>
      </c>
      <c r="P278" s="56">
        <v>206</v>
      </c>
      <c r="Q278" s="56">
        <v>14</v>
      </c>
      <c r="R278" s="56">
        <v>154</v>
      </c>
      <c r="S278" s="56">
        <v>170</v>
      </c>
      <c r="T278" s="56">
        <v>145</v>
      </c>
      <c r="U278" s="56">
        <v>0</v>
      </c>
      <c r="V278" s="56">
        <v>0</v>
      </c>
      <c r="W278" s="56">
        <v>0</v>
      </c>
      <c r="X278" s="56">
        <v>0</v>
      </c>
      <c r="Y278" s="56">
        <f t="shared" si="60"/>
        <v>0</v>
      </c>
      <c r="Z278" s="56">
        <f t="shared" si="60"/>
        <v>0</v>
      </c>
      <c r="AA278" s="68">
        <f t="shared" si="61"/>
        <v>582</v>
      </c>
      <c r="AB278" s="68">
        <f t="shared" si="61"/>
        <v>505</v>
      </c>
      <c r="AC278" s="68">
        <f t="shared" si="55"/>
        <v>582</v>
      </c>
      <c r="AD278" s="68">
        <f t="shared" si="56"/>
        <v>505</v>
      </c>
      <c r="AE278" s="68">
        <f>VLOOKUP(F278,[1]quantitativo_estudantes_turmas_!$D$6:$H$1043,5,0)</f>
        <v>16</v>
      </c>
      <c r="AF278" s="318">
        <f t="shared" si="52"/>
        <v>1</v>
      </c>
      <c r="AG278" s="248">
        <f t="shared" si="53"/>
        <v>30774.46</v>
      </c>
      <c r="AH278" s="194">
        <f t="shared" si="57"/>
        <v>30774.46</v>
      </c>
      <c r="AI278" s="70">
        <v>0</v>
      </c>
      <c r="AJ278" s="70">
        <f t="shared" si="54"/>
        <v>61548.92</v>
      </c>
      <c r="AK278" s="195">
        <v>12000</v>
      </c>
      <c r="AL278" s="337">
        <f t="shared" si="62"/>
        <v>15387.23</v>
      </c>
      <c r="AM278" s="56" t="str">
        <f>VLOOKUP(F278,'Plan atualizada aptas e desativ'!$C$4:$I$1457,7,0)</f>
        <v>APTA</v>
      </c>
      <c r="AN278" s="196">
        <f t="shared" si="63"/>
        <v>3387.2299999999996</v>
      </c>
      <c r="AO278" s="56" t="s">
        <v>861</v>
      </c>
      <c r="AP278" s="56" t="s">
        <v>862</v>
      </c>
      <c r="AQ278" s="56"/>
      <c r="AR278" s="56" t="s">
        <v>1918</v>
      </c>
      <c r="AS278" s="56" t="s">
        <v>449</v>
      </c>
      <c r="AT278" s="56"/>
      <c r="AU278" s="56"/>
      <c r="AV278" s="56"/>
      <c r="AW278" s="56"/>
      <c r="AX278" s="56"/>
      <c r="AY278" s="56" t="s">
        <v>449</v>
      </c>
      <c r="AZ278" s="56"/>
      <c r="BA278" s="56"/>
      <c r="BB278" s="323">
        <f>VLOOKUP($F278,'[2]1ª Parcela FAED Manutencao 2026'!$E$7:$K$1036,5,0)</f>
        <v>582</v>
      </c>
      <c r="BC278" s="324">
        <f>VLOOKUP($F278,'[2]1ª Parcela FAED Manutencao 2026'!$E$7:$K$1036,7,0)</f>
        <v>15387.23</v>
      </c>
      <c r="BD278" s="335">
        <f t="shared" si="58"/>
        <v>-77</v>
      </c>
      <c r="BE278" s="330">
        <f t="shared" si="59"/>
        <v>0</v>
      </c>
    </row>
    <row r="279" spans="1:57" s="87" customFormat="1" ht="28.5" customHeight="1">
      <c r="A279" s="68">
        <v>273</v>
      </c>
      <c r="B279" s="56" t="s">
        <v>1890</v>
      </c>
      <c r="C279" s="56">
        <v>6000</v>
      </c>
      <c r="D279" s="57">
        <v>8</v>
      </c>
      <c r="E279" s="163" t="s">
        <v>151</v>
      </c>
      <c r="F279" s="56">
        <v>1178270</v>
      </c>
      <c r="G279" s="56">
        <v>1105494</v>
      </c>
      <c r="H279" s="61">
        <v>29466008</v>
      </c>
      <c r="I279" s="84" t="str">
        <f>VLOOKUP($F279,'[3]Sistema Escolar'!$C$3:$E$5000,3,0)</f>
        <v>COLEGIO ESTADUAL ALTAIR ALMEIDA MEIRA</v>
      </c>
      <c r="J279" s="193" t="s">
        <v>1912</v>
      </c>
      <c r="K279" s="56">
        <v>0</v>
      </c>
      <c r="L279" s="56">
        <v>0</v>
      </c>
      <c r="M279" s="56">
        <v>0</v>
      </c>
      <c r="N279" s="56">
        <v>0</v>
      </c>
      <c r="O279" s="56">
        <v>243</v>
      </c>
      <c r="P279" s="56">
        <v>257</v>
      </c>
      <c r="Q279" s="56">
        <v>0</v>
      </c>
      <c r="R279" s="56">
        <v>0</v>
      </c>
      <c r="S279" s="56">
        <v>71</v>
      </c>
      <c r="T279" s="56">
        <v>60</v>
      </c>
      <c r="U279" s="56">
        <v>0</v>
      </c>
      <c r="V279" s="56">
        <v>0</v>
      </c>
      <c r="W279" s="56">
        <v>0</v>
      </c>
      <c r="X279" s="56">
        <v>0</v>
      </c>
      <c r="Y279" s="56">
        <f t="shared" si="60"/>
        <v>0</v>
      </c>
      <c r="Z279" s="56">
        <f t="shared" si="60"/>
        <v>0</v>
      </c>
      <c r="AA279" s="68">
        <f t="shared" si="61"/>
        <v>314</v>
      </c>
      <c r="AB279" s="68">
        <f t="shared" si="61"/>
        <v>317</v>
      </c>
      <c r="AC279" s="68">
        <f t="shared" si="55"/>
        <v>314</v>
      </c>
      <c r="AD279" s="68">
        <f t="shared" si="56"/>
        <v>317</v>
      </c>
      <c r="AE279" s="68">
        <f>VLOOKUP(F279,[1]quantitativo_estudantes_turmas_!$D$6:$H$1043,5,0)</f>
        <v>14</v>
      </c>
      <c r="AF279" s="318">
        <f t="shared" si="52"/>
        <v>1</v>
      </c>
      <c r="AG279" s="248">
        <f t="shared" si="53"/>
        <v>25645.38</v>
      </c>
      <c r="AH279" s="194">
        <f t="shared" si="57"/>
        <v>25645.38</v>
      </c>
      <c r="AI279" s="70">
        <v>0</v>
      </c>
      <c r="AJ279" s="70">
        <f t="shared" si="54"/>
        <v>51290.76</v>
      </c>
      <c r="AK279" s="195">
        <v>10000</v>
      </c>
      <c r="AL279" s="337">
        <f t="shared" si="62"/>
        <v>12822.69</v>
      </c>
      <c r="AM279" s="56" t="str">
        <f>VLOOKUP(F279,'Plan atualizada aptas e desativ'!$C$4:$I$1457,7,0)</f>
        <v>APTA</v>
      </c>
      <c r="AN279" s="196">
        <f t="shared" si="63"/>
        <v>2822.6900000000005</v>
      </c>
      <c r="AO279" s="56" t="s">
        <v>845</v>
      </c>
      <c r="AP279" s="56" t="s">
        <v>863</v>
      </c>
      <c r="AQ279" s="56"/>
      <c r="AR279" s="56" t="s">
        <v>449</v>
      </c>
      <c r="AS279" s="56" t="s">
        <v>449</v>
      </c>
      <c r="AT279" s="56"/>
      <c r="AU279" s="56"/>
      <c r="AV279" s="56"/>
      <c r="AW279" s="56"/>
      <c r="AX279" s="56"/>
      <c r="AY279" s="56" t="s">
        <v>449</v>
      </c>
      <c r="AZ279" s="56"/>
      <c r="BA279" s="56"/>
      <c r="BB279" s="323">
        <f>VLOOKUP($F279,'[2]1ª Parcela FAED Manutencao 2026'!$E$7:$K$1036,5,0)</f>
        <v>314</v>
      </c>
      <c r="BC279" s="324">
        <f>VLOOKUP($F279,'[2]1ª Parcela FAED Manutencao 2026'!$E$7:$K$1036,7,0)</f>
        <v>12822.69</v>
      </c>
      <c r="BD279" s="336">
        <f t="shared" si="58"/>
        <v>3</v>
      </c>
      <c r="BE279" s="330">
        <f t="shared" si="59"/>
        <v>0</v>
      </c>
    </row>
    <row r="280" spans="1:57" s="178" customFormat="1" ht="28.5" customHeight="1">
      <c r="A280" s="68">
        <v>274</v>
      </c>
      <c r="B280" s="56" t="s">
        <v>1890</v>
      </c>
      <c r="C280" s="56">
        <v>6000</v>
      </c>
      <c r="D280" s="57">
        <v>8</v>
      </c>
      <c r="E280" s="163" t="s">
        <v>152</v>
      </c>
      <c r="F280" s="56">
        <v>1118830</v>
      </c>
      <c r="G280" s="56">
        <v>1102354</v>
      </c>
      <c r="H280" s="61">
        <v>29437830</v>
      </c>
      <c r="I280" s="84" t="str">
        <f>VLOOKUP($F280,'[3]Sistema Escolar'!$C$3:$E$5000,3,0)</f>
        <v>COLEGIO ESTADUAL DE TEMPO INTEGRAL FLORESTAL</v>
      </c>
      <c r="J280" s="193" t="s">
        <v>1978</v>
      </c>
      <c r="K280" s="56">
        <v>0</v>
      </c>
      <c r="L280" s="56">
        <v>0</v>
      </c>
      <c r="M280" s="56">
        <v>0</v>
      </c>
      <c r="N280" s="56">
        <v>0</v>
      </c>
      <c r="O280" s="56">
        <v>471</v>
      </c>
      <c r="P280" s="56">
        <v>219</v>
      </c>
      <c r="Q280" s="56">
        <v>0</v>
      </c>
      <c r="R280" s="56">
        <v>204</v>
      </c>
      <c r="S280" s="56">
        <v>83</v>
      </c>
      <c r="T280" s="56">
        <v>50</v>
      </c>
      <c r="U280" s="56">
        <v>0</v>
      </c>
      <c r="V280" s="56">
        <v>0</v>
      </c>
      <c r="W280" s="56">
        <v>0</v>
      </c>
      <c r="X280" s="56">
        <v>0</v>
      </c>
      <c r="Y280" s="56">
        <f t="shared" si="60"/>
        <v>0</v>
      </c>
      <c r="Z280" s="56">
        <f t="shared" si="60"/>
        <v>0</v>
      </c>
      <c r="AA280" s="68">
        <f t="shared" si="61"/>
        <v>554</v>
      </c>
      <c r="AB280" s="68">
        <f t="shared" si="61"/>
        <v>473</v>
      </c>
      <c r="AC280" s="68">
        <f t="shared" si="55"/>
        <v>554</v>
      </c>
      <c r="AD280" s="68">
        <f t="shared" si="56"/>
        <v>473</v>
      </c>
      <c r="AE280" s="68">
        <f>VLOOKUP(F280,[1]quantitativo_estudantes_turmas_!$D$6:$H$1043,5,0)</f>
        <v>23</v>
      </c>
      <c r="AF280" s="318">
        <f t="shared" si="52"/>
        <v>1</v>
      </c>
      <c r="AG280" s="248">
        <f t="shared" si="53"/>
        <v>25645.38</v>
      </c>
      <c r="AH280" s="194">
        <f t="shared" si="57"/>
        <v>25645.38</v>
      </c>
      <c r="AI280" s="70">
        <v>0</v>
      </c>
      <c r="AJ280" s="70">
        <f t="shared" si="54"/>
        <v>51290.76</v>
      </c>
      <c r="AK280" s="195">
        <v>12000</v>
      </c>
      <c r="AL280" s="337">
        <f t="shared" si="62"/>
        <v>12822.69</v>
      </c>
      <c r="AM280" s="56" t="str">
        <f>VLOOKUP(F280,'Plan atualizada aptas e desativ'!$C$4:$I$1457,7,0)</f>
        <v>APTA</v>
      </c>
      <c r="AN280" s="196">
        <f t="shared" si="63"/>
        <v>822.69000000000051</v>
      </c>
      <c r="AO280" s="56" t="s">
        <v>864</v>
      </c>
      <c r="AP280" s="56" t="s">
        <v>865</v>
      </c>
      <c r="AQ280" s="56"/>
      <c r="AR280" s="56" t="s">
        <v>1918</v>
      </c>
      <c r="AS280" s="56" t="s">
        <v>449</v>
      </c>
      <c r="AT280" s="56"/>
      <c r="AU280" s="56"/>
      <c r="AV280" s="56"/>
      <c r="AW280" s="56"/>
      <c r="AX280" s="56"/>
      <c r="AY280" s="56" t="s">
        <v>449</v>
      </c>
      <c r="AZ280" s="56"/>
      <c r="BA280" s="56"/>
      <c r="BB280" s="323">
        <f>VLOOKUP($F280,'[2]1ª Parcela FAED Manutencao 2026'!$E$7:$K$1036,5,0)</f>
        <v>554</v>
      </c>
      <c r="BC280" s="324">
        <f>VLOOKUP($F280,'[2]1ª Parcela FAED Manutencao 2026'!$E$7:$K$1036,7,0)</f>
        <v>15387.23</v>
      </c>
      <c r="BD280" s="335">
        <f t="shared" si="58"/>
        <v>-81</v>
      </c>
      <c r="BE280" s="328">
        <f t="shared" si="59"/>
        <v>-2564.5399999999991</v>
      </c>
    </row>
    <row r="281" spans="1:57" s="87" customFormat="1" ht="28.5" customHeight="1">
      <c r="A281" s="68">
        <v>275</v>
      </c>
      <c r="B281" s="56" t="s">
        <v>1890</v>
      </c>
      <c r="C281" s="56">
        <v>6000</v>
      </c>
      <c r="D281" s="57">
        <v>8</v>
      </c>
      <c r="E281" s="163" t="s">
        <v>153</v>
      </c>
      <c r="F281" s="56">
        <v>1118872</v>
      </c>
      <c r="G281" s="56">
        <v>1102358</v>
      </c>
      <c r="H281" s="61">
        <v>29284767</v>
      </c>
      <c r="I281" s="84" t="str">
        <f>VLOOKUP($F281,'[3]Sistema Escolar'!$C$3:$E$5000,3,0)</f>
        <v>COLEGIO ESTADUAL DE TEMPO INTEGRAL ANISIO TEIXEIRA</v>
      </c>
      <c r="J281" s="193" t="s">
        <v>1978</v>
      </c>
      <c r="K281" s="56">
        <v>0</v>
      </c>
      <c r="L281" s="56">
        <v>0</v>
      </c>
      <c r="M281" s="56">
        <v>0</v>
      </c>
      <c r="N281" s="56">
        <v>0</v>
      </c>
      <c r="O281" s="56">
        <v>310</v>
      </c>
      <c r="P281" s="56">
        <v>259</v>
      </c>
      <c r="Q281" s="56">
        <v>109</v>
      </c>
      <c r="R281" s="56">
        <v>163</v>
      </c>
      <c r="S281" s="56">
        <v>53</v>
      </c>
      <c r="T281" s="56">
        <v>39</v>
      </c>
      <c r="U281" s="56">
        <v>0</v>
      </c>
      <c r="V281" s="56">
        <v>0</v>
      </c>
      <c r="W281" s="56">
        <v>0</v>
      </c>
      <c r="X281" s="56">
        <v>0</v>
      </c>
      <c r="Y281" s="56">
        <f t="shared" si="60"/>
        <v>0</v>
      </c>
      <c r="Z281" s="56">
        <f t="shared" si="60"/>
        <v>0</v>
      </c>
      <c r="AA281" s="68">
        <f t="shared" si="61"/>
        <v>472</v>
      </c>
      <c r="AB281" s="68">
        <f t="shared" si="61"/>
        <v>461</v>
      </c>
      <c r="AC281" s="68">
        <f t="shared" si="55"/>
        <v>472</v>
      </c>
      <c r="AD281" s="68">
        <f t="shared" si="56"/>
        <v>461</v>
      </c>
      <c r="AE281" s="68">
        <f>VLOOKUP(F281,[1]quantitativo_estudantes_turmas_!$D$6:$H$1043,5,0)</f>
        <v>19</v>
      </c>
      <c r="AF281" s="318">
        <f t="shared" si="52"/>
        <v>1</v>
      </c>
      <c r="AG281" s="248">
        <f t="shared" si="53"/>
        <v>25645.38</v>
      </c>
      <c r="AH281" s="194">
        <f t="shared" si="57"/>
        <v>25645.38</v>
      </c>
      <c r="AI281" s="70">
        <v>0</v>
      </c>
      <c r="AJ281" s="70">
        <f t="shared" si="54"/>
        <v>51290.76</v>
      </c>
      <c r="AK281" s="195">
        <v>10000</v>
      </c>
      <c r="AL281" s="337">
        <f t="shared" si="62"/>
        <v>12822.69</v>
      </c>
      <c r="AM281" s="56" t="str">
        <f>VLOOKUP(F281,'Plan atualizada aptas e desativ'!$C$4:$I$1457,7,0)</f>
        <v>APTA</v>
      </c>
      <c r="AN281" s="196">
        <f t="shared" si="63"/>
        <v>2822.6900000000005</v>
      </c>
      <c r="AO281" s="56" t="s">
        <v>845</v>
      </c>
      <c r="AP281" s="56" t="s">
        <v>866</v>
      </c>
      <c r="AQ281" s="56"/>
      <c r="AR281" s="56" t="s">
        <v>1918</v>
      </c>
      <c r="AS281" s="56" t="s">
        <v>449</v>
      </c>
      <c r="AT281" s="56"/>
      <c r="AU281" s="56"/>
      <c r="AV281" s="56"/>
      <c r="AW281" s="56"/>
      <c r="AX281" s="56"/>
      <c r="AY281" s="56" t="s">
        <v>449</v>
      </c>
      <c r="AZ281" s="56"/>
      <c r="BA281" s="56"/>
      <c r="BB281" s="323">
        <f>VLOOKUP($F281,'[2]1ª Parcela FAED Manutencao 2026'!$E$7:$K$1036,5,0)</f>
        <v>472</v>
      </c>
      <c r="BC281" s="324">
        <f>VLOOKUP($F281,'[2]1ª Parcela FAED Manutencao 2026'!$E$7:$K$1036,7,0)</f>
        <v>12822.69</v>
      </c>
      <c r="BD281" s="335">
        <f t="shared" si="58"/>
        <v>-11</v>
      </c>
      <c r="BE281" s="330">
        <f t="shared" si="59"/>
        <v>0</v>
      </c>
    </row>
    <row r="282" spans="1:57" s="87" customFormat="1" ht="28.5" customHeight="1">
      <c r="A282" s="68">
        <v>276</v>
      </c>
      <c r="B282" s="56" t="s">
        <v>1890</v>
      </c>
      <c r="C282" s="56">
        <v>6000</v>
      </c>
      <c r="D282" s="57">
        <v>8</v>
      </c>
      <c r="E282" s="163" t="s">
        <v>154</v>
      </c>
      <c r="F282" s="56">
        <v>1112785</v>
      </c>
      <c r="G282" s="56">
        <v>1101712</v>
      </c>
      <c r="H282" s="61">
        <v>29312469</v>
      </c>
      <c r="I282" s="84" t="str">
        <f>VLOOKUP($F282,'[3]Sistema Escolar'!$C$3:$E$5000,3,0)</f>
        <v>COLEGIO EST DE TEMPO INTEGRAL PROF MARIA DA CONCEICAO SOBRINHO MIRANDA</v>
      </c>
      <c r="J282" s="193" t="s">
        <v>1912</v>
      </c>
      <c r="K282" s="56">
        <v>0</v>
      </c>
      <c r="L282" s="56">
        <v>0</v>
      </c>
      <c r="M282" s="56">
        <v>0</v>
      </c>
      <c r="N282" s="56">
        <v>0</v>
      </c>
      <c r="O282" s="56">
        <v>151</v>
      </c>
      <c r="P282" s="56">
        <v>141</v>
      </c>
      <c r="Q282" s="56">
        <v>0</v>
      </c>
      <c r="R282" s="56">
        <v>0</v>
      </c>
      <c r="S282" s="56">
        <v>75</v>
      </c>
      <c r="T282" s="56">
        <v>63</v>
      </c>
      <c r="U282" s="56">
        <v>0</v>
      </c>
      <c r="V282" s="56">
        <v>0</v>
      </c>
      <c r="W282" s="56">
        <v>0</v>
      </c>
      <c r="X282" s="56">
        <v>0</v>
      </c>
      <c r="Y282" s="56">
        <f t="shared" si="60"/>
        <v>0</v>
      </c>
      <c r="Z282" s="56">
        <f t="shared" si="60"/>
        <v>0</v>
      </c>
      <c r="AA282" s="68">
        <f t="shared" si="61"/>
        <v>226</v>
      </c>
      <c r="AB282" s="68">
        <f t="shared" si="61"/>
        <v>204</v>
      </c>
      <c r="AC282" s="68">
        <f t="shared" si="55"/>
        <v>226</v>
      </c>
      <c r="AD282" s="68">
        <f t="shared" si="56"/>
        <v>204</v>
      </c>
      <c r="AE282" s="68">
        <f>VLOOKUP(F282,[1]quantitativo_estudantes_turmas_!$D$6:$H$1043,5,0)</f>
        <v>9</v>
      </c>
      <c r="AF282" s="318">
        <f t="shared" si="52"/>
        <v>1</v>
      </c>
      <c r="AG282" s="248">
        <f t="shared" si="53"/>
        <v>20516.3</v>
      </c>
      <c r="AH282" s="194">
        <f t="shared" si="57"/>
        <v>20516.3</v>
      </c>
      <c r="AI282" s="70">
        <v>0</v>
      </c>
      <c r="AJ282" s="70">
        <f t="shared" si="54"/>
        <v>41032.6</v>
      </c>
      <c r="AK282" s="195">
        <v>8000</v>
      </c>
      <c r="AL282" s="337">
        <f t="shared" si="62"/>
        <v>10258.15</v>
      </c>
      <c r="AM282" s="56" t="str">
        <f>VLOOKUP(F282,'Plan atualizada aptas e desativ'!$C$4:$I$1457,7,0)</f>
        <v>APTA</v>
      </c>
      <c r="AN282" s="196">
        <f t="shared" si="63"/>
        <v>2258.1499999999996</v>
      </c>
      <c r="AO282" s="56" t="s">
        <v>718</v>
      </c>
      <c r="AP282" s="56" t="s">
        <v>867</v>
      </c>
      <c r="AQ282" s="56"/>
      <c r="AR282" s="56" t="s">
        <v>449</v>
      </c>
      <c r="AS282" s="56" t="s">
        <v>449</v>
      </c>
      <c r="AT282" s="56"/>
      <c r="AU282" s="56"/>
      <c r="AV282" s="56"/>
      <c r="AW282" s="56"/>
      <c r="AX282" s="56"/>
      <c r="AY282" s="56" t="s">
        <v>449</v>
      </c>
      <c r="AZ282" s="56"/>
      <c r="BA282" s="56"/>
      <c r="BB282" s="323">
        <f>VLOOKUP($F282,'[2]1ª Parcela FAED Manutencao 2026'!$E$7:$K$1036,5,0)</f>
        <v>226</v>
      </c>
      <c r="BC282" s="324">
        <f>VLOOKUP($F282,'[2]1ª Parcela FAED Manutencao 2026'!$E$7:$K$1036,7,0)</f>
        <v>10258.15</v>
      </c>
      <c r="BD282" s="335">
        <f t="shared" si="58"/>
        <v>-22</v>
      </c>
      <c r="BE282" s="330">
        <f t="shared" si="59"/>
        <v>0</v>
      </c>
    </row>
    <row r="283" spans="1:57" s="178" customFormat="1" ht="28.5" customHeight="1">
      <c r="A283" s="68">
        <v>277</v>
      </c>
      <c r="B283" s="56" t="s">
        <v>1890</v>
      </c>
      <c r="C283" s="56">
        <v>6000</v>
      </c>
      <c r="D283" s="57">
        <v>8</v>
      </c>
      <c r="E283" s="163" t="s">
        <v>146</v>
      </c>
      <c r="F283" s="56">
        <v>1176427</v>
      </c>
      <c r="G283" s="56">
        <v>1102208</v>
      </c>
      <c r="H283" s="61">
        <v>29394341</v>
      </c>
      <c r="I283" s="84" t="str">
        <f>VLOOKUP($F283,'[3]Sistema Escolar'!$C$3:$E$5000,3,0)</f>
        <v>COLEGIO MODELO LUIS EDUARDO MAGALHAES</v>
      </c>
      <c r="J283" s="193" t="s">
        <v>2052</v>
      </c>
      <c r="K283" s="56">
        <v>0</v>
      </c>
      <c r="L283" s="56">
        <v>0</v>
      </c>
      <c r="M283" s="56">
        <v>0</v>
      </c>
      <c r="N283" s="56">
        <v>0</v>
      </c>
      <c r="O283" s="56">
        <v>870</v>
      </c>
      <c r="P283" s="56">
        <v>751</v>
      </c>
      <c r="Q283" s="56">
        <v>0</v>
      </c>
      <c r="R283" s="56">
        <v>0</v>
      </c>
      <c r="S283" s="56">
        <v>285</v>
      </c>
      <c r="T283" s="56">
        <v>157</v>
      </c>
      <c r="U283" s="56">
        <v>0</v>
      </c>
      <c r="V283" s="56">
        <v>0</v>
      </c>
      <c r="W283" s="56">
        <v>0</v>
      </c>
      <c r="X283" s="56">
        <v>22</v>
      </c>
      <c r="Y283" s="56">
        <f t="shared" si="60"/>
        <v>0</v>
      </c>
      <c r="Z283" s="56">
        <f t="shared" si="60"/>
        <v>0</v>
      </c>
      <c r="AA283" s="68">
        <f t="shared" si="61"/>
        <v>1155</v>
      </c>
      <c r="AB283" s="68">
        <f t="shared" si="61"/>
        <v>908</v>
      </c>
      <c r="AC283" s="68">
        <f t="shared" si="55"/>
        <v>1155</v>
      </c>
      <c r="AD283" s="68">
        <f t="shared" si="56"/>
        <v>930</v>
      </c>
      <c r="AE283" s="68">
        <f>VLOOKUP(F283,[1]quantitativo_estudantes_turmas_!$D$6:$H$1043,5,0)</f>
        <v>26</v>
      </c>
      <c r="AF283" s="318">
        <f t="shared" si="52"/>
        <v>0.97634408602150535</v>
      </c>
      <c r="AG283" s="248">
        <f t="shared" si="53"/>
        <v>41032.61</v>
      </c>
      <c r="AH283" s="194">
        <f t="shared" si="57"/>
        <v>41032.61</v>
      </c>
      <c r="AI283" s="70">
        <f>IF(AY283="POLO-UAB",AG283/4,"-")</f>
        <v>10258.1525</v>
      </c>
      <c r="AJ283" s="70">
        <f t="shared" si="54"/>
        <v>82065.22</v>
      </c>
      <c r="AK283" s="195">
        <v>30000</v>
      </c>
      <c r="AL283" s="337">
        <f t="shared" si="62"/>
        <v>30774.4575</v>
      </c>
      <c r="AM283" s="56" t="str">
        <f>VLOOKUP(F283,'Plan atualizada aptas e desativ'!$C$4:$I$1457,7,0)</f>
        <v>APTA</v>
      </c>
      <c r="AN283" s="196">
        <f t="shared" si="63"/>
        <v>774.45750000000044</v>
      </c>
      <c r="AO283" s="56" t="s">
        <v>845</v>
      </c>
      <c r="AP283" s="56" t="s">
        <v>854</v>
      </c>
      <c r="AQ283" s="56"/>
      <c r="AR283" s="56" t="s">
        <v>449</v>
      </c>
      <c r="AS283" s="56" t="s">
        <v>2049</v>
      </c>
      <c r="AT283" s="56"/>
      <c r="AU283" s="56"/>
      <c r="AV283" s="56"/>
      <c r="AW283" s="56"/>
      <c r="AX283" s="56"/>
      <c r="AY283" s="56" t="s">
        <v>1907</v>
      </c>
      <c r="AZ283" s="56"/>
      <c r="BA283" s="56"/>
      <c r="BB283" s="323">
        <f>VLOOKUP($F283,'[2]1ª Parcela FAED Manutencao 2026'!$E$7:$K$1036,5,0)</f>
        <v>1155</v>
      </c>
      <c r="BC283" s="324">
        <f>VLOOKUP($F283,'[2]1ª Parcela FAED Manutencao 2026'!$E$7:$K$1036,7,0)</f>
        <v>67939.475000000006</v>
      </c>
      <c r="BD283" s="335">
        <f t="shared" si="58"/>
        <v>-225</v>
      </c>
      <c r="BE283" s="328">
        <f t="shared" si="59"/>
        <v>-37165.017500000002</v>
      </c>
    </row>
    <row r="284" spans="1:57" s="178" customFormat="1" ht="28.5" customHeight="1">
      <c r="A284" s="68">
        <v>278</v>
      </c>
      <c r="B284" s="56" t="s">
        <v>1891</v>
      </c>
      <c r="C284" s="56">
        <v>6100</v>
      </c>
      <c r="D284" s="57">
        <v>9</v>
      </c>
      <c r="E284" s="163" t="s">
        <v>162</v>
      </c>
      <c r="F284" s="56">
        <v>1119445</v>
      </c>
      <c r="G284" s="56">
        <v>1102272</v>
      </c>
      <c r="H284" s="61">
        <v>29226520</v>
      </c>
      <c r="I284" s="84" t="str">
        <f>VLOOKUP($F284,'[3]Sistema Escolar'!$C$3:$E$5000,3,0)</f>
        <v>CENTRO EST DE EDUC PROF EM ALIMENTOS E RECURSOS NATURAIS PIO XII</v>
      </c>
      <c r="J284" s="193" t="s">
        <v>1858</v>
      </c>
      <c r="K284" s="56">
        <v>0</v>
      </c>
      <c r="L284" s="56">
        <v>0</v>
      </c>
      <c r="M284" s="56">
        <v>0</v>
      </c>
      <c r="N284" s="56">
        <v>0</v>
      </c>
      <c r="O284" s="56">
        <v>1286</v>
      </c>
      <c r="P284" s="56">
        <v>1207</v>
      </c>
      <c r="Q284" s="56">
        <v>76</v>
      </c>
      <c r="R284" s="56">
        <v>75</v>
      </c>
      <c r="S284" s="56">
        <v>315</v>
      </c>
      <c r="T284" s="56">
        <v>145</v>
      </c>
      <c r="U284" s="56">
        <v>0</v>
      </c>
      <c r="V284" s="56">
        <v>0</v>
      </c>
      <c r="W284" s="56">
        <v>0</v>
      </c>
      <c r="X284" s="56">
        <v>0</v>
      </c>
      <c r="Y284" s="56">
        <f t="shared" si="60"/>
        <v>0</v>
      </c>
      <c r="Z284" s="56">
        <f t="shared" si="60"/>
        <v>0</v>
      </c>
      <c r="AA284" s="68">
        <f t="shared" si="61"/>
        <v>1677</v>
      </c>
      <c r="AB284" s="68">
        <f t="shared" si="61"/>
        <v>1427</v>
      </c>
      <c r="AC284" s="68">
        <f t="shared" si="55"/>
        <v>1677</v>
      </c>
      <c r="AD284" s="68">
        <f t="shared" si="56"/>
        <v>1427</v>
      </c>
      <c r="AE284" s="68">
        <f>VLOOKUP(F284,[1]quantitativo_estudantes_turmas_!$D$6:$H$1043,5,0)</f>
        <v>54</v>
      </c>
      <c r="AF284" s="318">
        <f t="shared" si="52"/>
        <v>1</v>
      </c>
      <c r="AG284" s="248">
        <f t="shared" si="53"/>
        <v>47919.3</v>
      </c>
      <c r="AH284" s="194">
        <f t="shared" si="57"/>
        <v>47919.3</v>
      </c>
      <c r="AI284" s="70">
        <v>0</v>
      </c>
      <c r="AJ284" s="70">
        <f t="shared" si="54"/>
        <v>95838.6</v>
      </c>
      <c r="AK284" s="195">
        <v>28000</v>
      </c>
      <c r="AL284" s="337">
        <f t="shared" si="62"/>
        <v>23959.65</v>
      </c>
      <c r="AM284" s="56" t="str">
        <f>VLOOKUP(F284,'Plan atualizada aptas e desativ'!$C$4:$I$1457,7,0)</f>
        <v>APTA</v>
      </c>
      <c r="AN284" s="196">
        <f t="shared" si="63"/>
        <v>-4040.3499999999985</v>
      </c>
      <c r="AO284" s="56" t="s">
        <v>877</v>
      </c>
      <c r="AP284" s="56" t="s">
        <v>880</v>
      </c>
      <c r="AQ284" s="56"/>
      <c r="AR284" s="56" t="s">
        <v>1918</v>
      </c>
      <c r="AS284" s="56" t="s">
        <v>2049</v>
      </c>
      <c r="AT284" s="56"/>
      <c r="AU284" s="56"/>
      <c r="AV284" s="56"/>
      <c r="AW284" s="56"/>
      <c r="AX284" s="56"/>
      <c r="AY284" s="56" t="s">
        <v>449</v>
      </c>
      <c r="AZ284" s="56"/>
      <c r="BA284" s="56"/>
      <c r="BB284" s="323">
        <f>VLOOKUP($F284,'[2]1ª Parcela FAED Manutencao 2026'!$E$7:$K$1036,5,0)</f>
        <v>1677</v>
      </c>
      <c r="BC284" s="324">
        <f>VLOOKUP($F284,'[2]1ª Parcela FAED Manutencao 2026'!$E$7:$K$1036,7,0)</f>
        <v>67903.53</v>
      </c>
      <c r="BD284" s="335">
        <f t="shared" si="58"/>
        <v>-250</v>
      </c>
      <c r="BE284" s="328">
        <f t="shared" si="59"/>
        <v>-43943.88</v>
      </c>
    </row>
    <row r="285" spans="1:57" s="178" customFormat="1" ht="28.5" customHeight="1">
      <c r="A285" s="68">
        <v>279</v>
      </c>
      <c r="B285" s="56" t="s">
        <v>1891</v>
      </c>
      <c r="C285" s="56">
        <v>6100</v>
      </c>
      <c r="D285" s="57">
        <v>9</v>
      </c>
      <c r="E285" s="163" t="s">
        <v>155</v>
      </c>
      <c r="F285" s="56">
        <v>1167180</v>
      </c>
      <c r="G285" s="56">
        <v>1103654</v>
      </c>
      <c r="H285" s="61">
        <v>29223016</v>
      </c>
      <c r="I285" s="84" t="str">
        <f>VLOOKUP($F285,'[3]Sistema Escolar'!$C$3:$E$5000,3,0)</f>
        <v>CENTRO TERRITORIAL DE EDUCACAO PROFISSIONAL DO VALE DO JIQUIRICA</v>
      </c>
      <c r="J285" s="193" t="s">
        <v>1857</v>
      </c>
      <c r="K285" s="56">
        <v>0</v>
      </c>
      <c r="L285" s="56">
        <v>0</v>
      </c>
      <c r="M285" s="56">
        <v>0</v>
      </c>
      <c r="N285" s="56">
        <v>0</v>
      </c>
      <c r="O285" s="56">
        <v>571</v>
      </c>
      <c r="P285" s="56">
        <v>494</v>
      </c>
      <c r="Q285" s="56">
        <v>138</v>
      </c>
      <c r="R285" s="56">
        <v>201</v>
      </c>
      <c r="S285" s="56">
        <v>0</v>
      </c>
      <c r="T285" s="56">
        <v>0</v>
      </c>
      <c r="U285" s="56">
        <v>0</v>
      </c>
      <c r="V285" s="56">
        <v>0</v>
      </c>
      <c r="W285" s="56">
        <v>0</v>
      </c>
      <c r="X285" s="56">
        <v>0</v>
      </c>
      <c r="Y285" s="56">
        <f t="shared" si="60"/>
        <v>0</v>
      </c>
      <c r="Z285" s="56">
        <f t="shared" si="60"/>
        <v>0</v>
      </c>
      <c r="AA285" s="68">
        <f t="shared" si="61"/>
        <v>709</v>
      </c>
      <c r="AB285" s="68">
        <f t="shared" si="61"/>
        <v>695</v>
      </c>
      <c r="AC285" s="68">
        <f t="shared" si="55"/>
        <v>709</v>
      </c>
      <c r="AD285" s="68">
        <f t="shared" si="56"/>
        <v>695</v>
      </c>
      <c r="AE285" s="68">
        <f>VLOOKUP(F285,[1]quantitativo_estudantes_turmas_!$D$6:$H$1043,5,0)</f>
        <v>27</v>
      </c>
      <c r="AF285" s="318">
        <f t="shared" si="52"/>
        <v>1</v>
      </c>
      <c r="AG285" s="248">
        <f t="shared" si="53"/>
        <v>30774.46</v>
      </c>
      <c r="AH285" s="194">
        <f t="shared" si="57"/>
        <v>30774.46</v>
      </c>
      <c r="AI285" s="70">
        <v>0</v>
      </c>
      <c r="AJ285" s="70">
        <f t="shared" si="54"/>
        <v>61548.92</v>
      </c>
      <c r="AK285" s="195">
        <v>12000</v>
      </c>
      <c r="AL285" s="337">
        <f t="shared" si="62"/>
        <v>15387.23</v>
      </c>
      <c r="AM285" s="56" t="str">
        <f>VLOOKUP(F285,'Plan atualizada aptas e desativ'!$C$4:$I$1457,7,0)</f>
        <v>APTA</v>
      </c>
      <c r="AN285" s="196">
        <f t="shared" si="63"/>
        <v>3387.2299999999996</v>
      </c>
      <c r="AO285" s="56" t="s">
        <v>868</v>
      </c>
      <c r="AP285" s="56" t="s">
        <v>869</v>
      </c>
      <c r="AQ285" s="56"/>
      <c r="AR285" s="56" t="s">
        <v>1918</v>
      </c>
      <c r="AS285" s="56" t="s">
        <v>449</v>
      </c>
      <c r="AT285" s="56"/>
      <c r="AU285" s="56"/>
      <c r="AV285" s="56"/>
      <c r="AW285" s="56"/>
      <c r="AX285" s="56"/>
      <c r="AY285" s="56" t="s">
        <v>449</v>
      </c>
      <c r="AZ285" s="56"/>
      <c r="BA285" s="56"/>
      <c r="BB285" s="323">
        <f>VLOOKUP($F285,'[2]1ª Parcela FAED Manutencao 2026'!$E$7:$K$1036,5,0)</f>
        <v>709</v>
      </c>
      <c r="BC285" s="324">
        <f>VLOOKUP($F285,'[2]1ª Parcela FAED Manutencao 2026'!$E$7:$K$1036,7,0)</f>
        <v>15387.23</v>
      </c>
      <c r="BD285" s="335">
        <f t="shared" si="58"/>
        <v>-14</v>
      </c>
      <c r="BE285" s="330">
        <f t="shared" si="59"/>
        <v>0</v>
      </c>
    </row>
    <row r="286" spans="1:57" s="178" customFormat="1" ht="28.5" customHeight="1">
      <c r="A286" s="68">
        <v>280</v>
      </c>
      <c r="B286" s="56" t="s">
        <v>1891</v>
      </c>
      <c r="C286" s="56">
        <v>6100</v>
      </c>
      <c r="D286" s="57">
        <v>9</v>
      </c>
      <c r="E286" s="163" t="s">
        <v>155</v>
      </c>
      <c r="F286" s="56">
        <v>1109199</v>
      </c>
      <c r="G286" s="56">
        <v>1103650</v>
      </c>
      <c r="H286" s="61">
        <v>29222583</v>
      </c>
      <c r="I286" s="84" t="str">
        <f>VLOOKUP($F286,'[3]Sistema Escolar'!$C$3:$E$5000,3,0)</f>
        <v>COLEGIO ESTADUAL PEDRO CALMON</v>
      </c>
      <c r="J286" s="193" t="s">
        <v>1978</v>
      </c>
      <c r="K286" s="56">
        <v>0</v>
      </c>
      <c r="L286" s="56">
        <v>0</v>
      </c>
      <c r="M286" s="56">
        <v>0</v>
      </c>
      <c r="N286" s="56">
        <v>0</v>
      </c>
      <c r="O286" s="56">
        <v>28</v>
      </c>
      <c r="P286" s="56">
        <v>0</v>
      </c>
      <c r="Q286" s="56">
        <v>411</v>
      </c>
      <c r="R286" s="56">
        <v>0</v>
      </c>
      <c r="S286" s="56">
        <v>199</v>
      </c>
      <c r="T286" s="56">
        <v>0</v>
      </c>
      <c r="U286" s="56">
        <v>0</v>
      </c>
      <c r="V286" s="56">
        <v>0</v>
      </c>
      <c r="W286" s="56">
        <v>0</v>
      </c>
      <c r="X286" s="56">
        <v>0</v>
      </c>
      <c r="Y286" s="56">
        <f t="shared" si="60"/>
        <v>0</v>
      </c>
      <c r="Z286" s="56">
        <f t="shared" si="60"/>
        <v>0</v>
      </c>
      <c r="AA286" s="68">
        <f t="shared" si="61"/>
        <v>638</v>
      </c>
      <c r="AB286" s="68">
        <f t="shared" si="61"/>
        <v>0</v>
      </c>
      <c r="AC286" s="68">
        <f t="shared" si="55"/>
        <v>638</v>
      </c>
      <c r="AD286" s="68">
        <f t="shared" si="56"/>
        <v>0</v>
      </c>
      <c r="AE286" s="68">
        <f>VLOOKUP(F286,[1]quantitativo_estudantes_turmas_!$D$6:$H$1043,5,0)</f>
        <v>0</v>
      </c>
      <c r="AF286" s="318">
        <f t="shared" si="52"/>
        <v>0</v>
      </c>
      <c r="AG286" s="248">
        <f t="shared" si="53"/>
        <v>0</v>
      </c>
      <c r="AH286" s="194">
        <f t="shared" si="57"/>
        <v>0</v>
      </c>
      <c r="AI286" s="70">
        <v>0</v>
      </c>
      <c r="AJ286" s="70">
        <f t="shared" si="54"/>
        <v>0</v>
      </c>
      <c r="AK286" s="195">
        <v>12000</v>
      </c>
      <c r="AL286" s="337">
        <f t="shared" si="62"/>
        <v>0</v>
      </c>
      <c r="AM286" s="56" t="str">
        <f>VLOOKUP(F286,'Plan atualizada aptas e desativ'!$C$4:$I$1457,7,0)</f>
        <v>APTA</v>
      </c>
      <c r="AN286" s="196">
        <f t="shared" si="63"/>
        <v>-12000</v>
      </c>
      <c r="AO286" s="56" t="s">
        <v>868</v>
      </c>
      <c r="AP286" s="56" t="s">
        <v>870</v>
      </c>
      <c r="AQ286" s="56"/>
      <c r="AR286" s="56" t="s">
        <v>1918</v>
      </c>
      <c r="AS286" s="56" t="s">
        <v>449</v>
      </c>
      <c r="AT286" s="56"/>
      <c r="AU286" s="56"/>
      <c r="AV286" s="56"/>
      <c r="AW286" s="56"/>
      <c r="AX286" s="56"/>
      <c r="AY286" s="56" t="s">
        <v>449</v>
      </c>
      <c r="AZ286" s="56"/>
      <c r="BA286" s="56"/>
      <c r="BB286" s="323">
        <f>VLOOKUP($F286,'[2]1ª Parcela FAED Manutencao 2026'!$E$7:$K$1036,5,0)</f>
        <v>638</v>
      </c>
      <c r="BC286" s="324">
        <f>VLOOKUP($F286,'[2]1ª Parcela FAED Manutencao 2026'!$E$7:$K$1036,7,0)</f>
        <v>15387.23</v>
      </c>
      <c r="BD286" s="335">
        <f t="shared" si="58"/>
        <v>-638</v>
      </c>
      <c r="BE286" s="328">
        <f t="shared" si="59"/>
        <v>-15387.23</v>
      </c>
    </row>
    <row r="287" spans="1:57" s="178" customFormat="1" ht="28.5" customHeight="1">
      <c r="A287" s="68">
        <v>281</v>
      </c>
      <c r="B287" s="56" t="s">
        <v>1891</v>
      </c>
      <c r="C287" s="56">
        <v>6100</v>
      </c>
      <c r="D287" s="57">
        <v>9</v>
      </c>
      <c r="E287" s="163" t="s">
        <v>155</v>
      </c>
      <c r="F287" s="56">
        <v>1145462</v>
      </c>
      <c r="G287" s="56">
        <v>1103651</v>
      </c>
      <c r="H287" s="61">
        <v>29222710</v>
      </c>
      <c r="I287" s="84" t="str">
        <f>VLOOKUP($F287,'[3]Sistema Escolar'!$C$3:$E$5000,3,0)</f>
        <v>COLEGIO ESTADUAL SANTA BERNADETE</v>
      </c>
      <c r="J287" s="193" t="s">
        <v>1978</v>
      </c>
      <c r="K287" s="56">
        <v>0</v>
      </c>
      <c r="L287" s="56">
        <v>0</v>
      </c>
      <c r="M287" s="56">
        <v>0</v>
      </c>
      <c r="N287" s="56">
        <v>0</v>
      </c>
      <c r="O287" s="56">
        <v>403</v>
      </c>
      <c r="P287" s="56">
        <v>0</v>
      </c>
      <c r="Q287" s="56">
        <v>62</v>
      </c>
      <c r="R287" s="56">
        <v>0</v>
      </c>
      <c r="S287" s="56">
        <v>505</v>
      </c>
      <c r="T287" s="56">
        <v>0</v>
      </c>
      <c r="U287" s="56">
        <v>0</v>
      </c>
      <c r="V287" s="56">
        <v>0</v>
      </c>
      <c r="W287" s="56">
        <v>0</v>
      </c>
      <c r="X287" s="56">
        <v>0</v>
      </c>
      <c r="Y287" s="56">
        <f t="shared" si="60"/>
        <v>0</v>
      </c>
      <c r="Z287" s="56">
        <f t="shared" si="60"/>
        <v>0</v>
      </c>
      <c r="AA287" s="68">
        <f t="shared" si="61"/>
        <v>970</v>
      </c>
      <c r="AB287" s="68">
        <f t="shared" si="61"/>
        <v>0</v>
      </c>
      <c r="AC287" s="68">
        <f t="shared" si="55"/>
        <v>970</v>
      </c>
      <c r="AD287" s="68">
        <f t="shared" si="56"/>
        <v>0</v>
      </c>
      <c r="AE287" s="68">
        <f>VLOOKUP(F287,[1]quantitativo_estudantes_turmas_!$D$6:$H$1043,5,0)</f>
        <v>0</v>
      </c>
      <c r="AF287" s="318">
        <f t="shared" si="52"/>
        <v>0</v>
      </c>
      <c r="AG287" s="248">
        <f t="shared" si="53"/>
        <v>0</v>
      </c>
      <c r="AH287" s="194">
        <f t="shared" si="57"/>
        <v>0</v>
      </c>
      <c r="AI287" s="70">
        <v>0</v>
      </c>
      <c r="AJ287" s="70">
        <f t="shared" si="54"/>
        <v>0</v>
      </c>
      <c r="AK287" s="195">
        <v>16000</v>
      </c>
      <c r="AL287" s="337">
        <f t="shared" si="62"/>
        <v>0</v>
      </c>
      <c r="AM287" s="56" t="str">
        <f>VLOOKUP(F287,'Plan atualizada aptas e desativ'!$C$4:$I$1457,7,0)</f>
        <v>INADIMPLENTE</v>
      </c>
      <c r="AN287" s="196">
        <f t="shared" si="63"/>
        <v>-16000</v>
      </c>
      <c r="AO287" s="56" t="s">
        <v>868</v>
      </c>
      <c r="AP287" s="56" t="s">
        <v>871</v>
      </c>
      <c r="AQ287" s="56"/>
      <c r="AR287" s="56" t="s">
        <v>1918</v>
      </c>
      <c r="AS287" s="56" t="s">
        <v>449</v>
      </c>
      <c r="AT287" s="56"/>
      <c r="AU287" s="56"/>
      <c r="AV287" s="56"/>
      <c r="AW287" s="56"/>
      <c r="AX287" s="56"/>
      <c r="AY287" s="56" t="s">
        <v>449</v>
      </c>
      <c r="AZ287" s="56"/>
      <c r="BA287" s="56"/>
      <c r="BB287" s="323">
        <f>VLOOKUP($F287,'[2]1ª Parcela FAED Manutencao 2026'!$E$7:$K$1036,5,0)</f>
        <v>970</v>
      </c>
      <c r="BC287" s="324">
        <f>VLOOKUP($F287,'[2]1ª Parcela FAED Manutencao 2026'!$E$7:$K$1036,7,0)</f>
        <v>20516.305</v>
      </c>
      <c r="BD287" s="335">
        <f t="shared" si="58"/>
        <v>-970</v>
      </c>
      <c r="BE287" s="328">
        <f t="shared" si="59"/>
        <v>-20516.305</v>
      </c>
    </row>
    <row r="288" spans="1:57" s="87" customFormat="1" ht="28.5" customHeight="1">
      <c r="A288" s="68">
        <v>282</v>
      </c>
      <c r="B288" s="56" t="s">
        <v>1891</v>
      </c>
      <c r="C288" s="56">
        <v>6100</v>
      </c>
      <c r="D288" s="57">
        <v>9</v>
      </c>
      <c r="E288" s="163" t="s">
        <v>155</v>
      </c>
      <c r="F288" s="56">
        <v>1179787</v>
      </c>
      <c r="G288" s="56">
        <v>9999999</v>
      </c>
      <c r="H288" s="61">
        <v>44174</v>
      </c>
      <c r="I288" s="84" t="str">
        <f>VLOOKUP($F288,'[3]Sistema Escolar'!$C$3:$E$5000,3,0)</f>
        <v>CENTRO DE APOIO PEDAGOGICO ESPECIALIZADO - CAPE AMARGOSA</v>
      </c>
      <c r="J288" s="193" t="s">
        <v>1915</v>
      </c>
      <c r="K288" s="56">
        <v>0</v>
      </c>
      <c r="L288" s="56">
        <v>0</v>
      </c>
      <c r="M288" s="56">
        <v>0</v>
      </c>
      <c r="N288" s="56">
        <v>0</v>
      </c>
      <c r="O288" s="56">
        <v>1</v>
      </c>
      <c r="P288" s="56">
        <v>0</v>
      </c>
      <c r="Q288" s="56">
        <v>0</v>
      </c>
      <c r="R288" s="56">
        <v>0</v>
      </c>
      <c r="S288" s="56">
        <v>0</v>
      </c>
      <c r="T288" s="56">
        <v>0</v>
      </c>
      <c r="U288" s="56">
        <v>0</v>
      </c>
      <c r="V288" s="56">
        <v>0</v>
      </c>
      <c r="W288" s="56">
        <v>0</v>
      </c>
      <c r="X288" s="56">
        <v>0</v>
      </c>
      <c r="Y288" s="56">
        <f t="shared" si="60"/>
        <v>0</v>
      </c>
      <c r="Z288" s="56">
        <f t="shared" si="60"/>
        <v>0</v>
      </c>
      <c r="AA288" s="68">
        <f t="shared" si="61"/>
        <v>1</v>
      </c>
      <c r="AB288" s="68">
        <f t="shared" si="61"/>
        <v>0</v>
      </c>
      <c r="AC288" s="68">
        <f t="shared" si="55"/>
        <v>1</v>
      </c>
      <c r="AD288" s="68">
        <f t="shared" si="56"/>
        <v>0</v>
      </c>
      <c r="AE288" s="68">
        <f>VLOOKUP(F288,[1]quantitativo_estudantes_turmas_!$D$6:$H$1043,5,0)</f>
        <v>0</v>
      </c>
      <c r="AF288" s="318">
        <f t="shared" si="52"/>
        <v>0</v>
      </c>
      <c r="AG288" s="248">
        <f t="shared" si="53"/>
        <v>0</v>
      </c>
      <c r="AH288" s="194">
        <f t="shared" si="57"/>
        <v>0</v>
      </c>
      <c r="AI288" s="70">
        <v>0</v>
      </c>
      <c r="AJ288" s="70">
        <f t="shared" si="54"/>
        <v>0</v>
      </c>
      <c r="AK288" s="195">
        <v>6000</v>
      </c>
      <c r="AL288" s="337">
        <f t="shared" si="62"/>
        <v>0</v>
      </c>
      <c r="AM288" s="56" t="str">
        <f>VLOOKUP(F288,'Plan atualizada aptas e desativ'!$C$4:$I$1457,7,0)</f>
        <v>APTA</v>
      </c>
      <c r="AN288" s="196">
        <f t="shared" si="63"/>
        <v>-6000</v>
      </c>
      <c r="AO288" s="56" t="s">
        <v>2039</v>
      </c>
      <c r="AP288" s="56" t="s">
        <v>2039</v>
      </c>
      <c r="AQ288" s="56" t="s">
        <v>2020</v>
      </c>
      <c r="AR288" s="56" t="s">
        <v>449</v>
      </c>
      <c r="AS288" s="56" t="s">
        <v>449</v>
      </c>
      <c r="AT288" s="56"/>
      <c r="AU288" s="56"/>
      <c r="AV288" s="56"/>
      <c r="AW288" s="56"/>
      <c r="AX288" s="56"/>
      <c r="AY288" s="56"/>
      <c r="AZ288" s="56"/>
      <c r="BA288" s="56"/>
      <c r="BB288" s="323">
        <f>VLOOKUP($F288,'[2]1ª Parcela FAED Manutencao 2026'!$E$7:$K$1036,5,0)</f>
        <v>1</v>
      </c>
      <c r="BC288" s="324">
        <f>VLOOKUP($F288,'[2]1ª Parcela FAED Manutencao 2026'!$E$7:$K$1036,7,0)</f>
        <v>7693.6149999999998</v>
      </c>
      <c r="BD288" s="335">
        <f t="shared" si="58"/>
        <v>-1</v>
      </c>
      <c r="BE288" s="330">
        <f t="shared" si="59"/>
        <v>-7693.6149999999998</v>
      </c>
    </row>
    <row r="289" spans="1:57" s="87" customFormat="1" ht="28.5" customHeight="1">
      <c r="A289" s="68">
        <v>283</v>
      </c>
      <c r="B289" s="56" t="s">
        <v>1891</v>
      </c>
      <c r="C289" s="56">
        <v>6100</v>
      </c>
      <c r="D289" s="57">
        <v>9</v>
      </c>
      <c r="E289" s="163" t="s">
        <v>155</v>
      </c>
      <c r="F289" s="56">
        <v>1179832</v>
      </c>
      <c r="G289" s="56">
        <v>9999999</v>
      </c>
      <c r="H289" s="202">
        <v>29222583</v>
      </c>
      <c r="I289" s="84" t="str">
        <f>VLOOKUP($F289,'[3]Sistema Escolar'!$C$3:$E$5000,3,0)</f>
        <v>COLEGIO ESTADUAL DE TEMPO INTEGRAL DE AMARGOSA</v>
      </c>
      <c r="J289" s="213" t="s">
        <v>1978</v>
      </c>
      <c r="K289" s="56">
        <v>0</v>
      </c>
      <c r="L289" s="56">
        <v>0</v>
      </c>
      <c r="M289" s="56">
        <v>0</v>
      </c>
      <c r="N289" s="56">
        <v>0</v>
      </c>
      <c r="O289" s="56">
        <v>1</v>
      </c>
      <c r="P289" s="56">
        <v>224</v>
      </c>
      <c r="Q289" s="56">
        <v>0</v>
      </c>
      <c r="R289" s="56">
        <v>579</v>
      </c>
      <c r="S289" s="56">
        <v>0</v>
      </c>
      <c r="T289" s="56">
        <v>490</v>
      </c>
      <c r="U289" s="56">
        <v>0</v>
      </c>
      <c r="V289" s="56">
        <v>0</v>
      </c>
      <c r="W289" s="56">
        <v>0</v>
      </c>
      <c r="X289" s="56">
        <v>0</v>
      </c>
      <c r="Y289" s="56">
        <f t="shared" ref="Y289" si="64">K289+M289</f>
        <v>0</v>
      </c>
      <c r="Z289" s="56">
        <f t="shared" si="60"/>
        <v>0</v>
      </c>
      <c r="AA289" s="68">
        <f t="shared" ref="AA289" si="65">O289+Q289+S289</f>
        <v>1</v>
      </c>
      <c r="AB289" s="68">
        <f t="shared" si="61"/>
        <v>1293</v>
      </c>
      <c r="AC289" s="68">
        <f t="shared" si="55"/>
        <v>1</v>
      </c>
      <c r="AD289" s="68">
        <f t="shared" si="56"/>
        <v>1293</v>
      </c>
      <c r="AE289" s="68">
        <f>VLOOKUP(F289,[1]quantitativo_estudantes_turmas_!$D$6:$H$1043,5,0)</f>
        <v>37</v>
      </c>
      <c r="AF289" s="318">
        <f t="shared" si="52"/>
        <v>1</v>
      </c>
      <c r="AG289" s="248">
        <f t="shared" si="53"/>
        <v>47919.3</v>
      </c>
      <c r="AH289" s="194">
        <f t="shared" si="57"/>
        <v>47919.3</v>
      </c>
      <c r="AI289" s="70">
        <v>0</v>
      </c>
      <c r="AJ289" s="70">
        <f t="shared" si="54"/>
        <v>95838.6</v>
      </c>
      <c r="AK289" s="195">
        <v>0</v>
      </c>
      <c r="AL289" s="337">
        <f t="shared" si="62"/>
        <v>23959.65</v>
      </c>
      <c r="AM289" s="56" t="str">
        <f>VLOOKUP(F289,'Plan atualizada aptas e desativ'!$C$4:$I$1457,7,0)</f>
        <v>APTA</v>
      </c>
      <c r="AN289" s="196">
        <f t="shared" si="63"/>
        <v>23959.65</v>
      </c>
      <c r="AO289" s="56"/>
      <c r="AP289" s="56"/>
      <c r="AQ289" s="56"/>
      <c r="AR289" s="56" t="s">
        <v>1918</v>
      </c>
      <c r="AS289" s="56"/>
      <c r="AT289" s="56"/>
      <c r="AU289" s="56"/>
      <c r="AV289" s="56"/>
      <c r="AW289" s="56"/>
      <c r="AX289" s="56"/>
      <c r="AY289" s="56"/>
      <c r="AZ289" s="56"/>
      <c r="BA289" s="56"/>
      <c r="BB289" s="323" t="e">
        <f>VLOOKUP($F289,'[2]1ª Parcela FAED Manutencao 2026'!$E$7:$K$1036,5,0)</f>
        <v>#N/A</v>
      </c>
      <c r="BC289" s="324" t="e">
        <f>VLOOKUP($F289,'[2]1ª Parcela FAED Manutencao 2026'!$E$7:$K$1036,7,0)</f>
        <v>#N/A</v>
      </c>
      <c r="BD289" s="334" t="e">
        <f t="shared" si="58"/>
        <v>#N/A</v>
      </c>
      <c r="BE289" s="328" t="e">
        <f t="shared" si="59"/>
        <v>#N/A</v>
      </c>
    </row>
    <row r="290" spans="1:57" s="87" customFormat="1" ht="28.5" customHeight="1">
      <c r="A290" s="68">
        <v>284</v>
      </c>
      <c r="B290" s="56" t="s">
        <v>1891</v>
      </c>
      <c r="C290" s="56">
        <v>6100</v>
      </c>
      <c r="D290" s="57">
        <v>9</v>
      </c>
      <c r="E290" s="163" t="s">
        <v>156</v>
      </c>
      <c r="F290" s="56">
        <v>1176399</v>
      </c>
      <c r="G290" s="56">
        <v>1103659</v>
      </c>
      <c r="H290" s="203">
        <v>29369053</v>
      </c>
      <c r="I290" s="84" t="str">
        <f>VLOOKUP($F290,'[3]Sistema Escolar'!$C$3:$E$5000,3,0)</f>
        <v>COLEGIO ESTADUAL DE TEMPO INTEGRAL PROFESSORA HELENA SOUZA BISPO</v>
      </c>
      <c r="J290" s="193" t="s">
        <v>1978</v>
      </c>
      <c r="K290" s="56">
        <v>0</v>
      </c>
      <c r="L290" s="56">
        <v>0</v>
      </c>
      <c r="M290" s="56">
        <v>0</v>
      </c>
      <c r="N290" s="56">
        <v>0</v>
      </c>
      <c r="O290" s="56">
        <v>234</v>
      </c>
      <c r="P290" s="56">
        <v>40</v>
      </c>
      <c r="Q290" s="56">
        <v>119</v>
      </c>
      <c r="R290" s="56">
        <v>280</v>
      </c>
      <c r="S290" s="56">
        <v>69</v>
      </c>
      <c r="T290" s="56">
        <v>64</v>
      </c>
      <c r="U290" s="56">
        <v>0</v>
      </c>
      <c r="V290" s="56">
        <v>0</v>
      </c>
      <c r="W290" s="56">
        <v>0</v>
      </c>
      <c r="X290" s="56">
        <v>9</v>
      </c>
      <c r="Y290" s="56">
        <f t="shared" si="60"/>
        <v>0</v>
      </c>
      <c r="Z290" s="56">
        <f t="shared" si="60"/>
        <v>0</v>
      </c>
      <c r="AA290" s="68">
        <f t="shared" si="61"/>
        <v>422</v>
      </c>
      <c r="AB290" s="68">
        <f t="shared" si="61"/>
        <v>384</v>
      </c>
      <c r="AC290" s="68">
        <f t="shared" si="55"/>
        <v>422</v>
      </c>
      <c r="AD290" s="68">
        <f t="shared" si="56"/>
        <v>393</v>
      </c>
      <c r="AE290" s="68">
        <f>VLOOKUP(F290,[1]quantitativo_estudantes_turmas_!$D$6:$H$1043,5,0)</f>
        <v>14</v>
      </c>
      <c r="AF290" s="318">
        <f t="shared" si="52"/>
        <v>0.97709923664122134</v>
      </c>
      <c r="AG290" s="248">
        <f t="shared" si="53"/>
        <v>25645.38</v>
      </c>
      <c r="AH290" s="194">
        <f t="shared" si="57"/>
        <v>25645.38</v>
      </c>
      <c r="AI290" s="70">
        <v>0</v>
      </c>
      <c r="AJ290" s="70">
        <f t="shared" si="54"/>
        <v>51290.76</v>
      </c>
      <c r="AK290" s="195">
        <v>10000</v>
      </c>
      <c r="AL290" s="337">
        <f t="shared" ref="AL290:AL353" si="66">AJ290/4+AI290</f>
        <v>12822.69</v>
      </c>
      <c r="AM290" s="56" t="str">
        <f>VLOOKUP(F290,'Plan atualizada aptas e desativ'!$C$4:$I$1457,7,0)</f>
        <v>APTA</v>
      </c>
      <c r="AN290" s="196">
        <f t="shared" si="63"/>
        <v>2822.6900000000005</v>
      </c>
      <c r="AO290" s="56" t="s">
        <v>868</v>
      </c>
      <c r="AP290" s="56" t="s">
        <v>872</v>
      </c>
      <c r="AQ290" s="56"/>
      <c r="AR290" s="56" t="s">
        <v>1918</v>
      </c>
      <c r="AS290" s="56" t="s">
        <v>449</v>
      </c>
      <c r="AT290" s="56"/>
      <c r="AU290" s="56"/>
      <c r="AV290" s="56"/>
      <c r="AW290" s="56"/>
      <c r="AX290" s="56"/>
      <c r="AY290" s="56" t="s">
        <v>449</v>
      </c>
      <c r="AZ290" s="56"/>
      <c r="BA290" s="56"/>
      <c r="BB290" s="323">
        <f>VLOOKUP($F290,'[2]1ª Parcela FAED Manutencao 2026'!$E$7:$K$1036,5,0)</f>
        <v>422</v>
      </c>
      <c r="BC290" s="324">
        <f>VLOOKUP($F290,'[2]1ª Parcela FAED Manutencao 2026'!$E$7:$K$1036,7,0)</f>
        <v>12822.69</v>
      </c>
      <c r="BD290" s="335">
        <f t="shared" si="58"/>
        <v>-29</v>
      </c>
      <c r="BE290" s="330">
        <f t="shared" si="59"/>
        <v>0</v>
      </c>
    </row>
    <row r="291" spans="1:57" s="178" customFormat="1" ht="28.5" customHeight="1">
      <c r="A291" s="68">
        <v>285</v>
      </c>
      <c r="B291" s="56" t="s">
        <v>1891</v>
      </c>
      <c r="C291" s="56">
        <v>6100</v>
      </c>
      <c r="D291" s="57">
        <v>9</v>
      </c>
      <c r="E291" s="163" t="s">
        <v>156</v>
      </c>
      <c r="F291" s="71">
        <v>1117175</v>
      </c>
      <c r="G291" s="71">
        <v>1103657</v>
      </c>
      <c r="H291" s="165">
        <v>29223687</v>
      </c>
      <c r="I291" s="84" t="str">
        <f>VLOOKUP($F291,'[3]Sistema Escolar'!$C$3:$E$5000,3,0)</f>
        <v>COLEGIO ESTADUAL DO CAMPO DE TEMPO INTEGRAL DA TERRA DO CAFE</v>
      </c>
      <c r="J291" s="193" t="s">
        <v>1978</v>
      </c>
      <c r="K291" s="56">
        <v>0</v>
      </c>
      <c r="L291" s="56">
        <v>0</v>
      </c>
      <c r="M291" s="56">
        <v>0</v>
      </c>
      <c r="N291" s="56">
        <v>0</v>
      </c>
      <c r="O291" s="56">
        <v>288</v>
      </c>
      <c r="P291" s="56">
        <v>83</v>
      </c>
      <c r="Q291" s="56">
        <v>170</v>
      </c>
      <c r="R291" s="56">
        <v>211</v>
      </c>
      <c r="S291" s="56">
        <v>129</v>
      </c>
      <c r="T291" s="56">
        <v>90</v>
      </c>
      <c r="U291" s="56">
        <v>0</v>
      </c>
      <c r="V291" s="56">
        <v>0</v>
      </c>
      <c r="W291" s="56">
        <v>0</v>
      </c>
      <c r="X291" s="56">
        <v>0</v>
      </c>
      <c r="Y291" s="56">
        <f t="shared" si="60"/>
        <v>0</v>
      </c>
      <c r="Z291" s="56">
        <f t="shared" si="60"/>
        <v>0</v>
      </c>
      <c r="AA291" s="68">
        <f t="shared" si="61"/>
        <v>587</v>
      </c>
      <c r="AB291" s="68">
        <f t="shared" si="61"/>
        <v>384</v>
      </c>
      <c r="AC291" s="68">
        <f t="shared" si="55"/>
        <v>587</v>
      </c>
      <c r="AD291" s="68">
        <f t="shared" si="56"/>
        <v>384</v>
      </c>
      <c r="AE291" s="68">
        <f>VLOOKUP(F291,[1]quantitativo_estudantes_turmas_!$D$6:$H$1043,5,0)</f>
        <v>15</v>
      </c>
      <c r="AF291" s="318">
        <f t="shared" si="52"/>
        <v>1</v>
      </c>
      <c r="AG291" s="248">
        <f t="shared" si="53"/>
        <v>25645.38</v>
      </c>
      <c r="AH291" s="194">
        <f t="shared" si="57"/>
        <v>25645.38</v>
      </c>
      <c r="AI291" s="70">
        <v>0</v>
      </c>
      <c r="AJ291" s="70">
        <f t="shared" si="54"/>
        <v>51290.76</v>
      </c>
      <c r="AK291" s="195">
        <v>12000</v>
      </c>
      <c r="AL291" s="337">
        <f t="shared" si="66"/>
        <v>12822.69</v>
      </c>
      <c r="AM291" s="56" t="str">
        <f>VLOOKUP(F291,'Plan atualizada aptas e desativ'!$C$4:$I$1457,7,0)</f>
        <v>APTA</v>
      </c>
      <c r="AN291" s="196">
        <f t="shared" si="63"/>
        <v>822.69000000000051</v>
      </c>
      <c r="AO291" s="56" t="s">
        <v>868</v>
      </c>
      <c r="AP291" s="56" t="s">
        <v>2019</v>
      </c>
      <c r="AQ291" s="56"/>
      <c r="AR291" s="56" t="s">
        <v>1918</v>
      </c>
      <c r="AS291" s="56" t="s">
        <v>449</v>
      </c>
      <c r="AT291" s="56"/>
      <c r="AU291" s="56"/>
      <c r="AV291" s="56"/>
      <c r="AW291" s="56"/>
      <c r="AX291" s="56"/>
      <c r="AY291" s="56"/>
      <c r="AZ291" s="56"/>
      <c r="BA291" s="56"/>
      <c r="BB291" s="323">
        <f>VLOOKUP($F291,'[2]1ª Parcela FAED Manutencao 2026'!$E$7:$K$1036,5,0)</f>
        <v>587</v>
      </c>
      <c r="BC291" s="324">
        <f>VLOOKUP($F291,'[2]1ª Parcela FAED Manutencao 2026'!$E$7:$K$1036,7,0)</f>
        <v>15387.23</v>
      </c>
      <c r="BD291" s="335">
        <f t="shared" si="58"/>
        <v>-203</v>
      </c>
      <c r="BE291" s="328">
        <f t="shared" si="59"/>
        <v>-2564.5399999999991</v>
      </c>
    </row>
    <row r="292" spans="1:57" s="87" customFormat="1" ht="28.5" customHeight="1">
      <c r="A292" s="68">
        <v>286</v>
      </c>
      <c r="B292" s="56" t="s">
        <v>1891</v>
      </c>
      <c r="C292" s="56">
        <v>6100</v>
      </c>
      <c r="D292" s="57">
        <v>9</v>
      </c>
      <c r="E292" s="163" t="s">
        <v>157</v>
      </c>
      <c r="F292" s="56">
        <v>1178045</v>
      </c>
      <c r="G292" s="56">
        <v>1104531</v>
      </c>
      <c r="H292" s="61">
        <v>29429129</v>
      </c>
      <c r="I292" s="84" t="str">
        <f>VLOOKUP($F292,'[3]Sistema Escolar'!$C$3:$E$5000,3,0)</f>
        <v>COLEGIO ESTADUAL DE TEMPO INTEGRAL DE CRAVOLANDIA</v>
      </c>
      <c r="J292" s="193" t="s">
        <v>1978</v>
      </c>
      <c r="K292" s="56">
        <v>0</v>
      </c>
      <c r="L292" s="56">
        <v>0</v>
      </c>
      <c r="M292" s="56">
        <v>0</v>
      </c>
      <c r="N292" s="56">
        <v>0</v>
      </c>
      <c r="O292" s="56">
        <v>20</v>
      </c>
      <c r="P292" s="56">
        <v>47</v>
      </c>
      <c r="Q292" s="56">
        <v>159</v>
      </c>
      <c r="R292" s="56">
        <v>114</v>
      </c>
      <c r="S292" s="56">
        <v>91</v>
      </c>
      <c r="T292" s="56">
        <v>104</v>
      </c>
      <c r="U292" s="56">
        <v>0</v>
      </c>
      <c r="V292" s="56">
        <v>0</v>
      </c>
      <c r="W292" s="56">
        <v>0</v>
      </c>
      <c r="X292" s="56">
        <v>10</v>
      </c>
      <c r="Y292" s="56">
        <f t="shared" si="60"/>
        <v>0</v>
      </c>
      <c r="Z292" s="56">
        <f t="shared" si="60"/>
        <v>0</v>
      </c>
      <c r="AA292" s="68">
        <f t="shared" si="61"/>
        <v>270</v>
      </c>
      <c r="AB292" s="68">
        <f t="shared" si="61"/>
        <v>265</v>
      </c>
      <c r="AC292" s="68">
        <f t="shared" si="55"/>
        <v>270</v>
      </c>
      <c r="AD292" s="68">
        <f t="shared" si="56"/>
        <v>275</v>
      </c>
      <c r="AE292" s="68">
        <f>VLOOKUP(F292,[1]quantitativo_estudantes_turmas_!$D$6:$H$1043,5,0)</f>
        <v>16</v>
      </c>
      <c r="AF292" s="318">
        <f t="shared" si="52"/>
        <v>0.96363636363636362</v>
      </c>
      <c r="AG292" s="248">
        <f t="shared" si="53"/>
        <v>25645.38</v>
      </c>
      <c r="AH292" s="194">
        <f t="shared" si="57"/>
        <v>25645.38</v>
      </c>
      <c r="AI292" s="70">
        <v>0</v>
      </c>
      <c r="AJ292" s="70">
        <f t="shared" si="54"/>
        <v>51290.76</v>
      </c>
      <c r="AK292" s="195">
        <v>10000</v>
      </c>
      <c r="AL292" s="337">
        <f t="shared" si="66"/>
        <v>12822.69</v>
      </c>
      <c r="AM292" s="56" t="str">
        <f>VLOOKUP(F292,'Plan atualizada aptas e desativ'!$C$4:$I$1457,7,0)</f>
        <v>APTA</v>
      </c>
      <c r="AN292" s="196">
        <f t="shared" si="63"/>
        <v>2822.6900000000005</v>
      </c>
      <c r="AO292" s="56" t="s">
        <v>873</v>
      </c>
      <c r="AP292" s="56" t="s">
        <v>874</v>
      </c>
      <c r="AQ292" s="56"/>
      <c r="AR292" s="56" t="s">
        <v>1918</v>
      </c>
      <c r="AS292" s="56" t="s">
        <v>449</v>
      </c>
      <c r="AT292" s="56"/>
      <c r="AU292" s="56"/>
      <c r="AV292" s="56"/>
      <c r="AW292" s="56"/>
      <c r="AX292" s="56"/>
      <c r="AY292" s="56" t="s">
        <v>449</v>
      </c>
      <c r="AZ292" s="56"/>
      <c r="BA292" s="56"/>
      <c r="BB292" s="323">
        <f>VLOOKUP($F292,'[2]1ª Parcela FAED Manutencao 2026'!$E$7:$K$1036,5,0)</f>
        <v>270</v>
      </c>
      <c r="BC292" s="324">
        <f>VLOOKUP($F292,'[2]1ª Parcela FAED Manutencao 2026'!$E$7:$K$1036,7,0)</f>
        <v>12822.69</v>
      </c>
      <c r="BD292" s="336">
        <f t="shared" si="58"/>
        <v>5</v>
      </c>
      <c r="BE292" s="330">
        <f t="shared" si="59"/>
        <v>0</v>
      </c>
    </row>
    <row r="293" spans="1:57" s="87" customFormat="1" ht="28.5" customHeight="1">
      <c r="A293" s="68">
        <v>287</v>
      </c>
      <c r="B293" s="56" t="s">
        <v>1891</v>
      </c>
      <c r="C293" s="56">
        <v>6100</v>
      </c>
      <c r="D293" s="57">
        <v>9</v>
      </c>
      <c r="E293" s="163" t="s">
        <v>158</v>
      </c>
      <c r="F293" s="56">
        <v>1109423</v>
      </c>
      <c r="G293" s="56">
        <v>1103661</v>
      </c>
      <c r="H293" s="61">
        <v>29092744</v>
      </c>
      <c r="I293" s="84" t="str">
        <f>VLOOKUP($F293,'[3]Sistema Escolar'!$C$3:$E$5000,3,0)</f>
        <v>COLEGIO ESTADUAL DEMOCRATICO PROFESSOR ROMULO GALVAO</v>
      </c>
      <c r="J293" s="193" t="s">
        <v>1978</v>
      </c>
      <c r="K293" s="56">
        <v>0</v>
      </c>
      <c r="L293" s="56">
        <v>0</v>
      </c>
      <c r="M293" s="56">
        <v>0</v>
      </c>
      <c r="N293" s="56">
        <v>0</v>
      </c>
      <c r="O293" s="56">
        <v>0</v>
      </c>
      <c r="P293" s="56">
        <v>0</v>
      </c>
      <c r="Q293" s="56">
        <v>283</v>
      </c>
      <c r="R293" s="56">
        <v>281</v>
      </c>
      <c r="S293" s="56">
        <v>74</v>
      </c>
      <c r="T293" s="56">
        <v>72</v>
      </c>
      <c r="U293" s="56">
        <v>0</v>
      </c>
      <c r="V293" s="56">
        <v>0</v>
      </c>
      <c r="W293" s="56">
        <v>0</v>
      </c>
      <c r="X293" s="56">
        <v>0</v>
      </c>
      <c r="Y293" s="56">
        <f t="shared" si="60"/>
        <v>0</v>
      </c>
      <c r="Z293" s="56">
        <f t="shared" si="60"/>
        <v>0</v>
      </c>
      <c r="AA293" s="68">
        <f t="shared" si="61"/>
        <v>357</v>
      </c>
      <c r="AB293" s="68">
        <f t="shared" si="61"/>
        <v>353</v>
      </c>
      <c r="AC293" s="68">
        <f t="shared" si="55"/>
        <v>357</v>
      </c>
      <c r="AD293" s="68">
        <f t="shared" si="56"/>
        <v>353</v>
      </c>
      <c r="AE293" s="68">
        <f>VLOOKUP(F293,[1]quantitativo_estudantes_turmas_!$D$6:$H$1043,5,0)</f>
        <v>11</v>
      </c>
      <c r="AF293" s="318">
        <f t="shared" si="52"/>
        <v>1</v>
      </c>
      <c r="AG293" s="248">
        <f t="shared" si="53"/>
        <v>25645.38</v>
      </c>
      <c r="AH293" s="194">
        <f t="shared" si="57"/>
        <v>25645.38</v>
      </c>
      <c r="AI293" s="70">
        <v>0</v>
      </c>
      <c r="AJ293" s="70">
        <f t="shared" si="54"/>
        <v>51290.76</v>
      </c>
      <c r="AK293" s="195">
        <v>10000</v>
      </c>
      <c r="AL293" s="337">
        <f t="shared" si="66"/>
        <v>12822.69</v>
      </c>
      <c r="AM293" s="56" t="str">
        <f>VLOOKUP(F293,'Plan atualizada aptas e desativ'!$C$4:$I$1457,7,0)</f>
        <v>APTA</v>
      </c>
      <c r="AN293" s="196">
        <f t="shared" si="63"/>
        <v>2822.6900000000005</v>
      </c>
      <c r="AO293" s="56" t="s">
        <v>868</v>
      </c>
      <c r="AP293" s="56" t="s">
        <v>875</v>
      </c>
      <c r="AQ293" s="56"/>
      <c r="AR293" s="56" t="s">
        <v>1918</v>
      </c>
      <c r="AS293" s="56" t="s">
        <v>449</v>
      </c>
      <c r="AT293" s="56"/>
      <c r="AU293" s="56"/>
      <c r="AV293" s="56"/>
      <c r="AW293" s="56"/>
      <c r="AX293" s="56"/>
      <c r="AY293" s="56" t="s">
        <v>449</v>
      </c>
      <c r="AZ293" s="56"/>
      <c r="BA293" s="56"/>
      <c r="BB293" s="323">
        <f>VLOOKUP($F293,'[2]1ª Parcela FAED Manutencao 2026'!$E$7:$K$1036,5,0)</f>
        <v>357</v>
      </c>
      <c r="BC293" s="324">
        <f>VLOOKUP($F293,'[2]1ª Parcela FAED Manutencao 2026'!$E$7:$K$1036,7,0)</f>
        <v>12822.69</v>
      </c>
      <c r="BD293" s="335">
        <f t="shared" si="58"/>
        <v>-4</v>
      </c>
      <c r="BE293" s="330">
        <f t="shared" si="59"/>
        <v>0</v>
      </c>
    </row>
    <row r="294" spans="1:57" s="87" customFormat="1" ht="28.5" customHeight="1">
      <c r="A294" s="68">
        <v>288</v>
      </c>
      <c r="B294" s="56" t="s">
        <v>1891</v>
      </c>
      <c r="C294" s="56">
        <v>6100</v>
      </c>
      <c r="D294" s="57">
        <v>9</v>
      </c>
      <c r="E294" s="163" t="s">
        <v>159</v>
      </c>
      <c r="F294" s="56">
        <v>1176366</v>
      </c>
      <c r="G294" s="56">
        <v>1102230</v>
      </c>
      <c r="H294" s="61">
        <v>29340080</v>
      </c>
      <c r="I294" s="84" t="str">
        <f>VLOOKUP($F294,'[3]Sistema Escolar'!$C$3:$E$5000,3,0)</f>
        <v>COLEGIO ESTADUAL DE TEMPO INTEGRAL PROFESSOR ISAIAS ALEIXO</v>
      </c>
      <c r="J294" s="193" t="s">
        <v>1912</v>
      </c>
      <c r="K294" s="56">
        <v>0</v>
      </c>
      <c r="L294" s="56">
        <v>0</v>
      </c>
      <c r="M294" s="56">
        <v>0</v>
      </c>
      <c r="N294" s="56">
        <v>0</v>
      </c>
      <c r="O294" s="56">
        <v>240</v>
      </c>
      <c r="P294" s="56">
        <v>141</v>
      </c>
      <c r="Q294" s="56">
        <v>0</v>
      </c>
      <c r="R294" s="56">
        <v>76</v>
      </c>
      <c r="S294" s="56">
        <v>69</v>
      </c>
      <c r="T294" s="56">
        <v>101</v>
      </c>
      <c r="U294" s="56">
        <v>0</v>
      </c>
      <c r="V294" s="56">
        <v>0</v>
      </c>
      <c r="W294" s="56">
        <v>0</v>
      </c>
      <c r="X294" s="56">
        <v>0</v>
      </c>
      <c r="Y294" s="56">
        <f t="shared" si="60"/>
        <v>0</v>
      </c>
      <c r="Z294" s="56">
        <f t="shared" si="60"/>
        <v>0</v>
      </c>
      <c r="AA294" s="68">
        <f t="shared" si="61"/>
        <v>309</v>
      </c>
      <c r="AB294" s="68">
        <f t="shared" si="61"/>
        <v>318</v>
      </c>
      <c r="AC294" s="68">
        <f t="shared" si="55"/>
        <v>309</v>
      </c>
      <c r="AD294" s="68">
        <f t="shared" si="56"/>
        <v>318</v>
      </c>
      <c r="AE294" s="68">
        <f>VLOOKUP(F294,[1]quantitativo_estudantes_turmas_!$D$6:$H$1043,5,0)</f>
        <v>12</v>
      </c>
      <c r="AF294" s="318">
        <f t="shared" si="52"/>
        <v>1</v>
      </c>
      <c r="AG294" s="248">
        <f t="shared" si="53"/>
        <v>25645.38</v>
      </c>
      <c r="AH294" s="194">
        <f t="shared" si="57"/>
        <v>25645.38</v>
      </c>
      <c r="AI294" s="70">
        <v>0</v>
      </c>
      <c r="AJ294" s="70">
        <f t="shared" si="54"/>
        <v>51290.76</v>
      </c>
      <c r="AK294" s="195">
        <v>10000</v>
      </c>
      <c r="AL294" s="337">
        <f t="shared" si="66"/>
        <v>12822.69</v>
      </c>
      <c r="AM294" s="56" t="str">
        <f>VLOOKUP(F294,'Plan atualizada aptas e desativ'!$C$4:$I$1457,7,0)</f>
        <v>APTA</v>
      </c>
      <c r="AN294" s="196">
        <f t="shared" si="63"/>
        <v>2822.6900000000005</v>
      </c>
      <c r="AO294" s="56" t="s">
        <v>873</v>
      </c>
      <c r="AP294" s="56" t="s">
        <v>876</v>
      </c>
      <c r="AQ294" s="56"/>
      <c r="AR294" s="56" t="s">
        <v>1918</v>
      </c>
      <c r="AS294" s="56" t="s">
        <v>449</v>
      </c>
      <c r="AT294" s="56"/>
      <c r="AU294" s="56"/>
      <c r="AV294" s="56"/>
      <c r="AW294" s="56"/>
      <c r="AX294" s="56"/>
      <c r="AY294" s="56" t="s">
        <v>449</v>
      </c>
      <c r="AZ294" s="56"/>
      <c r="BA294" s="56"/>
      <c r="BB294" s="323">
        <f>VLOOKUP($F294,'[2]1ª Parcela FAED Manutencao 2026'!$E$7:$K$1036,5,0)</f>
        <v>309</v>
      </c>
      <c r="BC294" s="324">
        <f>VLOOKUP($F294,'[2]1ª Parcela FAED Manutencao 2026'!$E$7:$K$1036,7,0)</f>
        <v>12822.69</v>
      </c>
      <c r="BD294" s="336">
        <f t="shared" si="58"/>
        <v>9</v>
      </c>
      <c r="BE294" s="330">
        <f t="shared" si="59"/>
        <v>0</v>
      </c>
    </row>
    <row r="295" spans="1:57" s="87" customFormat="1" ht="28.5" customHeight="1">
      <c r="A295" s="68">
        <v>289</v>
      </c>
      <c r="B295" s="56" t="s">
        <v>1891</v>
      </c>
      <c r="C295" s="56">
        <v>6100</v>
      </c>
      <c r="D295" s="57">
        <v>9</v>
      </c>
      <c r="E295" s="163" t="s">
        <v>160</v>
      </c>
      <c r="F295" s="56">
        <v>1119470</v>
      </c>
      <c r="G295" s="56">
        <v>1102251</v>
      </c>
      <c r="H295" s="61">
        <v>29226040</v>
      </c>
      <c r="I295" s="84" t="str">
        <f>VLOOKUP($F295,'[3]Sistema Escolar'!$C$3:$E$5000,3,0)</f>
        <v>COLEGIO ESTADUAL DE TEMPO INTEGRAL JOAO PESSOA</v>
      </c>
      <c r="J295" s="193" t="s">
        <v>1912</v>
      </c>
      <c r="K295" s="56">
        <v>0</v>
      </c>
      <c r="L295" s="56">
        <v>0</v>
      </c>
      <c r="M295" s="56">
        <v>0</v>
      </c>
      <c r="N295" s="56">
        <v>0</v>
      </c>
      <c r="O295" s="56">
        <v>284</v>
      </c>
      <c r="P295" s="56">
        <v>266</v>
      </c>
      <c r="Q295" s="56">
        <v>0</v>
      </c>
      <c r="R295" s="56">
        <v>40</v>
      </c>
      <c r="S295" s="56">
        <v>25</v>
      </c>
      <c r="T295" s="56">
        <v>59</v>
      </c>
      <c r="U295" s="56">
        <v>0</v>
      </c>
      <c r="V295" s="56">
        <v>0</v>
      </c>
      <c r="W295" s="56">
        <v>0</v>
      </c>
      <c r="X295" s="56">
        <v>8</v>
      </c>
      <c r="Y295" s="56">
        <f t="shared" si="60"/>
        <v>0</v>
      </c>
      <c r="Z295" s="56">
        <f t="shared" si="60"/>
        <v>0</v>
      </c>
      <c r="AA295" s="68">
        <f t="shared" si="61"/>
        <v>309</v>
      </c>
      <c r="AB295" s="68">
        <f t="shared" si="61"/>
        <v>365</v>
      </c>
      <c r="AC295" s="68">
        <f t="shared" si="55"/>
        <v>309</v>
      </c>
      <c r="AD295" s="68">
        <f t="shared" si="56"/>
        <v>373</v>
      </c>
      <c r="AE295" s="68">
        <f>VLOOKUP(F295,[1]quantitativo_estudantes_turmas_!$D$6:$H$1043,5,0)</f>
        <v>16</v>
      </c>
      <c r="AF295" s="318">
        <f t="shared" si="52"/>
        <v>0.97855227882037532</v>
      </c>
      <c r="AG295" s="248">
        <f t="shared" si="53"/>
        <v>25645.38</v>
      </c>
      <c r="AH295" s="194">
        <f t="shared" si="57"/>
        <v>25645.38</v>
      </c>
      <c r="AI295" s="70">
        <v>0</v>
      </c>
      <c r="AJ295" s="70">
        <f t="shared" si="54"/>
        <v>51290.76</v>
      </c>
      <c r="AK295" s="195">
        <v>10000</v>
      </c>
      <c r="AL295" s="337">
        <f t="shared" si="66"/>
        <v>12822.69</v>
      </c>
      <c r="AM295" s="56" t="str">
        <f>VLOOKUP(F295,'Plan atualizada aptas e desativ'!$C$4:$I$1457,7,0)</f>
        <v>APTA</v>
      </c>
      <c r="AN295" s="196">
        <f t="shared" si="63"/>
        <v>2822.6900000000005</v>
      </c>
      <c r="AO295" s="56" t="s">
        <v>877</v>
      </c>
      <c r="AP295" s="56" t="s">
        <v>878</v>
      </c>
      <c r="AQ295" s="56"/>
      <c r="AR295" s="56" t="s">
        <v>1918</v>
      </c>
      <c r="AS295" s="56" t="s">
        <v>449</v>
      </c>
      <c r="AT295" s="56"/>
      <c r="AU295" s="56"/>
      <c r="AV295" s="56"/>
      <c r="AW295" s="56"/>
      <c r="AX295" s="56"/>
      <c r="AY295" s="56" t="s">
        <v>449</v>
      </c>
      <c r="AZ295" s="56"/>
      <c r="BA295" s="56"/>
      <c r="BB295" s="323">
        <f>VLOOKUP($F295,'[2]1ª Parcela FAED Manutencao 2026'!$E$7:$K$1036,5,0)</f>
        <v>309</v>
      </c>
      <c r="BC295" s="324">
        <f>VLOOKUP($F295,'[2]1ª Parcela FAED Manutencao 2026'!$E$7:$K$1036,7,0)</f>
        <v>12822.69</v>
      </c>
      <c r="BD295" s="336">
        <f t="shared" si="58"/>
        <v>64</v>
      </c>
      <c r="BE295" s="330">
        <f t="shared" si="59"/>
        <v>0</v>
      </c>
    </row>
    <row r="296" spans="1:57" s="87" customFormat="1" ht="28.5" customHeight="1">
      <c r="A296" s="68">
        <v>290</v>
      </c>
      <c r="B296" s="56" t="s">
        <v>1891</v>
      </c>
      <c r="C296" s="56">
        <v>6100</v>
      </c>
      <c r="D296" s="57">
        <v>9</v>
      </c>
      <c r="E296" s="163" t="s">
        <v>161</v>
      </c>
      <c r="F296" s="56">
        <v>1117566</v>
      </c>
      <c r="G296" s="56">
        <v>1102256</v>
      </c>
      <c r="H296" s="61">
        <v>29226147</v>
      </c>
      <c r="I296" s="84" t="str">
        <f>VLOOKUP($F296,'[3]Sistema Escolar'!$C$3:$E$5000,3,0)</f>
        <v>COLEGIO ESTADUAL DE TEMPO INTEGRAL MARIA CANDIDA DE CASTILHO FONTOURA</v>
      </c>
      <c r="J296" s="193" t="s">
        <v>1978</v>
      </c>
      <c r="K296" s="56">
        <v>0</v>
      </c>
      <c r="L296" s="56">
        <v>0</v>
      </c>
      <c r="M296" s="56">
        <v>0</v>
      </c>
      <c r="N296" s="56">
        <v>0</v>
      </c>
      <c r="O296" s="56">
        <v>275</v>
      </c>
      <c r="P296" s="56">
        <v>141</v>
      </c>
      <c r="Q296" s="56">
        <v>31</v>
      </c>
      <c r="R296" s="56">
        <v>139</v>
      </c>
      <c r="S296" s="56">
        <v>78</v>
      </c>
      <c r="T296" s="56">
        <v>47</v>
      </c>
      <c r="U296" s="56">
        <v>0</v>
      </c>
      <c r="V296" s="56">
        <v>0</v>
      </c>
      <c r="W296" s="56">
        <v>0</v>
      </c>
      <c r="X296" s="56">
        <v>12</v>
      </c>
      <c r="Y296" s="56">
        <f t="shared" si="60"/>
        <v>0</v>
      </c>
      <c r="Z296" s="56">
        <f t="shared" si="60"/>
        <v>0</v>
      </c>
      <c r="AA296" s="68">
        <f t="shared" si="61"/>
        <v>384</v>
      </c>
      <c r="AB296" s="68">
        <f t="shared" si="61"/>
        <v>327</v>
      </c>
      <c r="AC296" s="68">
        <f t="shared" si="55"/>
        <v>384</v>
      </c>
      <c r="AD296" s="68">
        <f t="shared" si="56"/>
        <v>339</v>
      </c>
      <c r="AE296" s="68">
        <f>VLOOKUP(F296,[1]quantitativo_estudantes_turmas_!$D$6:$H$1043,5,0)</f>
        <v>13</v>
      </c>
      <c r="AF296" s="318">
        <f t="shared" si="52"/>
        <v>0.96460176991150437</v>
      </c>
      <c r="AG296" s="248">
        <f t="shared" si="53"/>
        <v>25645.38</v>
      </c>
      <c r="AH296" s="194">
        <f t="shared" si="57"/>
        <v>25645.38</v>
      </c>
      <c r="AI296" s="70">
        <v>0</v>
      </c>
      <c r="AJ296" s="70">
        <f t="shared" si="54"/>
        <v>51290.76</v>
      </c>
      <c r="AK296" s="195">
        <v>10000</v>
      </c>
      <c r="AL296" s="337">
        <f t="shared" si="66"/>
        <v>12822.69</v>
      </c>
      <c r="AM296" s="56" t="str">
        <f>VLOOKUP(F296,'Plan atualizada aptas e desativ'!$C$4:$I$1457,7,0)</f>
        <v>APTA</v>
      </c>
      <c r="AN296" s="196">
        <f t="shared" si="63"/>
        <v>2822.6900000000005</v>
      </c>
      <c r="AO296" s="56" t="s">
        <v>873</v>
      </c>
      <c r="AP296" s="56" t="s">
        <v>879</v>
      </c>
      <c r="AQ296" s="56"/>
      <c r="AR296" s="56" t="s">
        <v>1918</v>
      </c>
      <c r="AS296" s="56" t="s">
        <v>449</v>
      </c>
      <c r="AT296" s="56"/>
      <c r="AU296" s="56"/>
      <c r="AV296" s="56"/>
      <c r="AW296" s="56"/>
      <c r="AX296" s="56"/>
      <c r="AY296" s="56" t="s">
        <v>449</v>
      </c>
      <c r="AZ296" s="56"/>
      <c r="BA296" s="56"/>
      <c r="BB296" s="323">
        <f>VLOOKUP($F296,'[2]1ª Parcela FAED Manutencao 2026'!$E$7:$K$1036,5,0)</f>
        <v>384</v>
      </c>
      <c r="BC296" s="324">
        <f>VLOOKUP($F296,'[2]1ª Parcela FAED Manutencao 2026'!$E$7:$K$1036,7,0)</f>
        <v>12822.69</v>
      </c>
      <c r="BD296" s="335">
        <f t="shared" si="58"/>
        <v>-45</v>
      </c>
      <c r="BE296" s="330">
        <f t="shared" si="59"/>
        <v>0</v>
      </c>
    </row>
    <row r="297" spans="1:57" s="87" customFormat="1" ht="28.5" customHeight="1">
      <c r="A297" s="68">
        <v>291</v>
      </c>
      <c r="B297" s="56" t="s">
        <v>1891</v>
      </c>
      <c r="C297" s="56">
        <v>6100</v>
      </c>
      <c r="D297" s="57">
        <v>9</v>
      </c>
      <c r="E297" s="163" t="s">
        <v>162</v>
      </c>
      <c r="F297" s="56">
        <v>1118023</v>
      </c>
      <c r="G297" s="56">
        <v>1102271</v>
      </c>
      <c r="H297" s="61">
        <v>29226864</v>
      </c>
      <c r="I297" s="84" t="str">
        <f>VLOOKUP($F297,'[3]Sistema Escolar'!$C$3:$E$5000,3,0)</f>
        <v>COLEGIO ESTADUAL DE TEMPO INTEGRAL NOSSA SENHORA AUXILIADORA</v>
      </c>
      <c r="J297" s="193" t="s">
        <v>1978</v>
      </c>
      <c r="K297" s="56">
        <v>0</v>
      </c>
      <c r="L297" s="56">
        <v>0</v>
      </c>
      <c r="M297" s="56">
        <v>0</v>
      </c>
      <c r="N297" s="56">
        <v>0</v>
      </c>
      <c r="O297" s="56">
        <v>289</v>
      </c>
      <c r="P297" s="56">
        <v>284</v>
      </c>
      <c r="Q297" s="56">
        <v>28</v>
      </c>
      <c r="R297" s="56">
        <v>59</v>
      </c>
      <c r="S297" s="56">
        <v>146</v>
      </c>
      <c r="T297" s="56">
        <v>103</v>
      </c>
      <c r="U297" s="56">
        <v>0</v>
      </c>
      <c r="V297" s="56">
        <v>0</v>
      </c>
      <c r="W297" s="56">
        <v>0</v>
      </c>
      <c r="X297" s="56">
        <v>31</v>
      </c>
      <c r="Y297" s="56">
        <f t="shared" si="60"/>
        <v>0</v>
      </c>
      <c r="Z297" s="56">
        <f t="shared" si="60"/>
        <v>0</v>
      </c>
      <c r="AA297" s="68">
        <f t="shared" si="61"/>
        <v>463</v>
      </c>
      <c r="AB297" s="68">
        <f t="shared" si="61"/>
        <v>446</v>
      </c>
      <c r="AC297" s="68">
        <f t="shared" si="55"/>
        <v>463</v>
      </c>
      <c r="AD297" s="68">
        <f t="shared" si="56"/>
        <v>477</v>
      </c>
      <c r="AE297" s="68">
        <f>VLOOKUP(F297,[1]quantitativo_estudantes_turmas_!$D$6:$H$1043,5,0)</f>
        <v>18</v>
      </c>
      <c r="AF297" s="318">
        <f t="shared" si="52"/>
        <v>0.93501048218029348</v>
      </c>
      <c r="AG297" s="248">
        <f t="shared" si="53"/>
        <v>25645.38</v>
      </c>
      <c r="AH297" s="194">
        <f t="shared" si="57"/>
        <v>25645.38</v>
      </c>
      <c r="AI297" s="70">
        <v>0</v>
      </c>
      <c r="AJ297" s="70">
        <f t="shared" si="54"/>
        <v>51290.76</v>
      </c>
      <c r="AK297" s="195">
        <v>10000</v>
      </c>
      <c r="AL297" s="337">
        <f t="shared" si="66"/>
        <v>12822.69</v>
      </c>
      <c r="AM297" s="56" t="str">
        <f>VLOOKUP(F297,'Plan atualizada aptas e desativ'!$C$4:$I$1457,7,0)</f>
        <v>APTA</v>
      </c>
      <c r="AN297" s="196">
        <f t="shared" si="63"/>
        <v>2822.6900000000005</v>
      </c>
      <c r="AO297" s="56" t="s">
        <v>877</v>
      </c>
      <c r="AP297" s="56" t="s">
        <v>881</v>
      </c>
      <c r="AQ297" s="56"/>
      <c r="AR297" s="56" t="s">
        <v>1918</v>
      </c>
      <c r="AS297" s="56" t="s">
        <v>449</v>
      </c>
      <c r="AT297" s="56"/>
      <c r="AU297" s="56"/>
      <c r="AV297" s="56"/>
      <c r="AW297" s="56"/>
      <c r="AX297" s="56"/>
      <c r="AY297" s="56" t="s">
        <v>449</v>
      </c>
      <c r="AZ297" s="56"/>
      <c r="BA297" s="56"/>
      <c r="BB297" s="323">
        <f>VLOOKUP($F297,'[2]1ª Parcela FAED Manutencao 2026'!$E$7:$K$1036,5,0)</f>
        <v>463</v>
      </c>
      <c r="BC297" s="324">
        <f>VLOOKUP($F297,'[2]1ª Parcela FAED Manutencao 2026'!$E$7:$K$1036,7,0)</f>
        <v>12822.69</v>
      </c>
      <c r="BD297" s="336">
        <f t="shared" si="58"/>
        <v>14</v>
      </c>
      <c r="BE297" s="330">
        <f t="shared" si="59"/>
        <v>0</v>
      </c>
    </row>
    <row r="298" spans="1:57" s="87" customFormat="1" ht="28.5" customHeight="1">
      <c r="A298" s="68">
        <v>292</v>
      </c>
      <c r="B298" s="56" t="s">
        <v>1891</v>
      </c>
      <c r="C298" s="56">
        <v>6100</v>
      </c>
      <c r="D298" s="57">
        <v>9</v>
      </c>
      <c r="E298" s="163" t="s">
        <v>162</v>
      </c>
      <c r="F298" s="56">
        <v>1119461</v>
      </c>
      <c r="G298" s="56">
        <v>1102274</v>
      </c>
      <c r="H298" s="61">
        <v>29227356</v>
      </c>
      <c r="I298" s="84" t="str">
        <f>VLOOKUP($F298,'[3]Sistema Escolar'!$C$3:$E$5000,3,0)</f>
        <v>COLEGIO ESTADUAL DO CAMPO VIRGILIO PEREIRA DE ALMEIDA</v>
      </c>
      <c r="J298" s="56" t="s">
        <v>1913</v>
      </c>
      <c r="K298" s="56">
        <v>0</v>
      </c>
      <c r="L298" s="56">
        <v>0</v>
      </c>
      <c r="M298" s="56">
        <v>0</v>
      </c>
      <c r="N298" s="56">
        <v>0</v>
      </c>
      <c r="O298" s="56">
        <v>126</v>
      </c>
      <c r="P298" s="56">
        <v>160</v>
      </c>
      <c r="Q298" s="56">
        <v>0</v>
      </c>
      <c r="R298" s="56">
        <v>0</v>
      </c>
      <c r="S298" s="56">
        <v>97</v>
      </c>
      <c r="T298" s="56">
        <v>77</v>
      </c>
      <c r="U298" s="56">
        <v>0</v>
      </c>
      <c r="V298" s="56">
        <v>0</v>
      </c>
      <c r="W298" s="56">
        <v>0</v>
      </c>
      <c r="X298" s="56">
        <v>0</v>
      </c>
      <c r="Y298" s="56">
        <f t="shared" si="60"/>
        <v>0</v>
      </c>
      <c r="Z298" s="56">
        <f t="shared" si="60"/>
        <v>0</v>
      </c>
      <c r="AA298" s="68">
        <f t="shared" si="61"/>
        <v>223</v>
      </c>
      <c r="AB298" s="68">
        <f t="shared" si="61"/>
        <v>237</v>
      </c>
      <c r="AC298" s="68">
        <f t="shared" si="55"/>
        <v>223</v>
      </c>
      <c r="AD298" s="68">
        <f t="shared" si="56"/>
        <v>237</v>
      </c>
      <c r="AE298" s="68">
        <f>VLOOKUP(F298,[1]quantitativo_estudantes_turmas_!$D$6:$H$1043,5,0)</f>
        <v>14</v>
      </c>
      <c r="AF298" s="318">
        <f t="shared" si="52"/>
        <v>1</v>
      </c>
      <c r="AG298" s="248">
        <f t="shared" si="53"/>
        <v>20516.3</v>
      </c>
      <c r="AH298" s="194">
        <f t="shared" si="57"/>
        <v>20516.3</v>
      </c>
      <c r="AI298" s="70">
        <v>0</v>
      </c>
      <c r="AJ298" s="70">
        <f t="shared" si="54"/>
        <v>41032.6</v>
      </c>
      <c r="AK298" s="195">
        <v>8000</v>
      </c>
      <c r="AL298" s="337">
        <f t="shared" si="66"/>
        <v>10258.15</v>
      </c>
      <c r="AM298" s="56" t="str">
        <f>VLOOKUP(F298,'Plan atualizada aptas e desativ'!$C$4:$I$1457,7,0)</f>
        <v>APTA</v>
      </c>
      <c r="AN298" s="196">
        <f t="shared" si="63"/>
        <v>2258.1499999999996</v>
      </c>
      <c r="AO298" s="56" t="s">
        <v>877</v>
      </c>
      <c r="AP298" s="56" t="s">
        <v>1999</v>
      </c>
      <c r="AQ298" s="56"/>
      <c r="AR298" s="56" t="s">
        <v>449</v>
      </c>
      <c r="AS298" s="56" t="s">
        <v>449</v>
      </c>
      <c r="AT298" s="56"/>
      <c r="AU298" s="56"/>
      <c r="AV298" s="56"/>
      <c r="AW298" s="56"/>
      <c r="AX298" s="56"/>
      <c r="AY298" s="56" t="s">
        <v>449</v>
      </c>
      <c r="AZ298" s="56"/>
      <c r="BA298" s="56"/>
      <c r="BB298" s="323">
        <f>VLOOKUP($F298,'[2]1ª Parcela FAED Manutencao 2026'!$E$7:$K$1036,5,0)</f>
        <v>223</v>
      </c>
      <c r="BC298" s="324">
        <f>VLOOKUP($F298,'[2]1ª Parcela FAED Manutencao 2026'!$E$7:$K$1036,7,0)</f>
        <v>10258.15</v>
      </c>
      <c r="BD298" s="336">
        <f t="shared" si="58"/>
        <v>14</v>
      </c>
      <c r="BE298" s="330">
        <f t="shared" si="59"/>
        <v>0</v>
      </c>
    </row>
    <row r="299" spans="1:57" s="178" customFormat="1" ht="28.5" customHeight="1">
      <c r="A299" s="68">
        <v>293</v>
      </c>
      <c r="B299" s="56" t="s">
        <v>1891</v>
      </c>
      <c r="C299" s="56">
        <v>6100</v>
      </c>
      <c r="D299" s="57">
        <v>9</v>
      </c>
      <c r="E299" s="163" t="s">
        <v>164</v>
      </c>
      <c r="F299" s="56">
        <v>1110308</v>
      </c>
      <c r="G299" s="56">
        <v>1103668</v>
      </c>
      <c r="H299" s="61">
        <v>29229839</v>
      </c>
      <c r="I299" s="84" t="str">
        <f>VLOOKUP($F299,'[3]Sistema Escolar'!$C$3:$E$5000,3,0)</f>
        <v>COLEGIO ESTADUAL DE TEMPO INTEGRAL JOSE MALTA MAIA</v>
      </c>
      <c r="J299" s="193" t="s">
        <v>1978</v>
      </c>
      <c r="K299" s="56">
        <v>0</v>
      </c>
      <c r="L299" s="56">
        <v>0</v>
      </c>
      <c r="M299" s="56">
        <v>0</v>
      </c>
      <c r="N299" s="56">
        <v>0</v>
      </c>
      <c r="O299" s="56">
        <v>258</v>
      </c>
      <c r="P299" s="56">
        <v>0</v>
      </c>
      <c r="Q299" s="56">
        <v>335</v>
      </c>
      <c r="R299" s="56">
        <v>410</v>
      </c>
      <c r="S299" s="56">
        <v>254</v>
      </c>
      <c r="T299" s="56">
        <v>225</v>
      </c>
      <c r="U299" s="56">
        <v>0</v>
      </c>
      <c r="V299" s="56">
        <v>0</v>
      </c>
      <c r="W299" s="56">
        <v>0</v>
      </c>
      <c r="X299" s="56">
        <v>12</v>
      </c>
      <c r="Y299" s="56">
        <f t="shared" si="60"/>
        <v>0</v>
      </c>
      <c r="Z299" s="56">
        <f t="shared" si="60"/>
        <v>0</v>
      </c>
      <c r="AA299" s="68">
        <f t="shared" si="61"/>
        <v>847</v>
      </c>
      <c r="AB299" s="68">
        <f t="shared" si="61"/>
        <v>635</v>
      </c>
      <c r="AC299" s="68">
        <f t="shared" si="55"/>
        <v>847</v>
      </c>
      <c r="AD299" s="68">
        <f t="shared" si="56"/>
        <v>647</v>
      </c>
      <c r="AE299" s="68">
        <f>VLOOKUP(F299,[1]quantitativo_estudantes_turmas_!$D$6:$H$1043,5,0)</f>
        <v>22</v>
      </c>
      <c r="AF299" s="318">
        <f t="shared" si="52"/>
        <v>0.98145285935085003</v>
      </c>
      <c r="AG299" s="248">
        <f t="shared" si="53"/>
        <v>30774.46</v>
      </c>
      <c r="AH299" s="194">
        <f t="shared" si="57"/>
        <v>30774.46</v>
      </c>
      <c r="AI299" s="70">
        <v>0</v>
      </c>
      <c r="AJ299" s="70">
        <f t="shared" si="54"/>
        <v>61548.92</v>
      </c>
      <c r="AK299" s="195">
        <v>16000</v>
      </c>
      <c r="AL299" s="337">
        <f t="shared" si="66"/>
        <v>15387.23</v>
      </c>
      <c r="AM299" s="56" t="str">
        <f>VLOOKUP(F299,'Plan atualizada aptas e desativ'!$C$4:$I$1457,7,0)</f>
        <v>APTA</v>
      </c>
      <c r="AN299" s="196">
        <f t="shared" si="63"/>
        <v>-612.77000000000044</v>
      </c>
      <c r="AO299" s="56" t="s">
        <v>882</v>
      </c>
      <c r="AP299" s="56" t="s">
        <v>883</v>
      </c>
      <c r="AQ299" s="56"/>
      <c r="AR299" s="56" t="s">
        <v>1918</v>
      </c>
      <c r="AS299" s="56" t="s">
        <v>449</v>
      </c>
      <c r="AT299" s="56" t="s">
        <v>449</v>
      </c>
      <c r="AU299" s="56" t="s">
        <v>449</v>
      </c>
      <c r="AV299" s="56" t="s">
        <v>449</v>
      </c>
      <c r="AW299" s="56" t="s">
        <v>449</v>
      </c>
      <c r="AX299" s="56" t="s">
        <v>449</v>
      </c>
      <c r="AY299" s="56" t="s">
        <v>449</v>
      </c>
      <c r="AZ299" s="56" t="s">
        <v>449</v>
      </c>
      <c r="BA299" s="56" t="s">
        <v>449</v>
      </c>
      <c r="BB299" s="323">
        <f>VLOOKUP($F299,'[2]1ª Parcela FAED Manutencao 2026'!$E$7:$K$1036,5,0)</f>
        <v>847</v>
      </c>
      <c r="BC299" s="324">
        <f>VLOOKUP($F299,'[2]1ª Parcela FAED Manutencao 2026'!$E$7:$K$1036,7,0)</f>
        <v>20516.305</v>
      </c>
      <c r="BD299" s="335">
        <f t="shared" si="58"/>
        <v>-200</v>
      </c>
      <c r="BE299" s="328">
        <f t="shared" si="59"/>
        <v>-5129.0750000000007</v>
      </c>
    </row>
    <row r="300" spans="1:57" s="87" customFormat="1" ht="28.5" customHeight="1">
      <c r="A300" s="68">
        <v>294</v>
      </c>
      <c r="B300" s="56" t="s">
        <v>1891</v>
      </c>
      <c r="C300" s="56">
        <v>6100</v>
      </c>
      <c r="D300" s="57">
        <v>9</v>
      </c>
      <c r="E300" s="163" t="s">
        <v>165</v>
      </c>
      <c r="F300" s="56">
        <v>1118066</v>
      </c>
      <c r="G300" s="56">
        <v>1102313</v>
      </c>
      <c r="H300" s="61">
        <v>29230985</v>
      </c>
      <c r="I300" s="84" t="str">
        <f>VLOOKUP($F300,'[3]Sistema Escolar'!$C$3:$E$5000,3,0)</f>
        <v>COLEGIO ESTADUAL DE TEMPO INTEGRAL PROFESSOR ERALDO TINOCO</v>
      </c>
      <c r="J300" s="193" t="s">
        <v>1978</v>
      </c>
      <c r="K300" s="56">
        <v>0</v>
      </c>
      <c r="L300" s="56">
        <v>0</v>
      </c>
      <c r="M300" s="56">
        <v>0</v>
      </c>
      <c r="N300" s="56">
        <v>0</v>
      </c>
      <c r="O300" s="56">
        <v>113</v>
      </c>
      <c r="P300" s="56">
        <v>45</v>
      </c>
      <c r="Q300" s="56">
        <v>75</v>
      </c>
      <c r="R300" s="56">
        <v>69</v>
      </c>
      <c r="S300" s="56">
        <v>41</v>
      </c>
      <c r="T300" s="56">
        <v>31</v>
      </c>
      <c r="U300" s="56">
        <v>0</v>
      </c>
      <c r="V300" s="56">
        <v>0</v>
      </c>
      <c r="W300" s="56">
        <v>0</v>
      </c>
      <c r="X300" s="56">
        <v>16</v>
      </c>
      <c r="Y300" s="56">
        <f t="shared" si="60"/>
        <v>0</v>
      </c>
      <c r="Z300" s="56">
        <f t="shared" si="60"/>
        <v>0</v>
      </c>
      <c r="AA300" s="68">
        <f t="shared" si="61"/>
        <v>229</v>
      </c>
      <c r="AB300" s="68">
        <f t="shared" si="61"/>
        <v>145</v>
      </c>
      <c r="AC300" s="68">
        <f t="shared" si="55"/>
        <v>229</v>
      </c>
      <c r="AD300" s="68">
        <f t="shared" si="56"/>
        <v>161</v>
      </c>
      <c r="AE300" s="68">
        <f>VLOOKUP(F300,[1]quantitativo_estudantes_turmas_!$D$6:$H$1043,5,0)</f>
        <v>8</v>
      </c>
      <c r="AF300" s="318">
        <f t="shared" si="52"/>
        <v>0.90062111801242239</v>
      </c>
      <c r="AG300" s="248">
        <f t="shared" si="53"/>
        <v>20516.3</v>
      </c>
      <c r="AH300" s="194">
        <f t="shared" si="57"/>
        <v>20516.3</v>
      </c>
      <c r="AI300" s="70">
        <v>0</v>
      </c>
      <c r="AJ300" s="70">
        <f t="shared" si="54"/>
        <v>41032.6</v>
      </c>
      <c r="AK300" s="195">
        <v>8000</v>
      </c>
      <c r="AL300" s="337">
        <f t="shared" si="66"/>
        <v>10258.15</v>
      </c>
      <c r="AM300" s="56" t="str">
        <f>VLOOKUP(F300,'Plan atualizada aptas e desativ'!$C$4:$I$1457,7,0)</f>
        <v>APTA</v>
      </c>
      <c r="AN300" s="196">
        <f t="shared" si="63"/>
        <v>2258.1499999999996</v>
      </c>
      <c r="AO300" s="56" t="s">
        <v>873</v>
      </c>
      <c r="AP300" s="56" t="s">
        <v>884</v>
      </c>
      <c r="AQ300" s="56"/>
      <c r="AR300" s="56" t="s">
        <v>1918</v>
      </c>
      <c r="AS300" s="56" t="s">
        <v>449</v>
      </c>
      <c r="AT300" s="56" t="s">
        <v>449</v>
      </c>
      <c r="AU300" s="56" t="s">
        <v>449</v>
      </c>
      <c r="AV300" s="56" t="s">
        <v>449</v>
      </c>
      <c r="AW300" s="56" t="s">
        <v>449</v>
      </c>
      <c r="AX300" s="56" t="s">
        <v>449</v>
      </c>
      <c r="AY300" s="56" t="s">
        <v>449</v>
      </c>
      <c r="AZ300" s="56" t="s">
        <v>449</v>
      </c>
      <c r="BA300" s="56" t="s">
        <v>449</v>
      </c>
      <c r="BB300" s="323">
        <f>VLOOKUP($F300,'[2]1ª Parcela FAED Manutencao 2026'!$E$7:$K$1036,5,0)</f>
        <v>229</v>
      </c>
      <c r="BC300" s="324">
        <f>VLOOKUP($F300,'[2]1ª Parcela FAED Manutencao 2026'!$E$7:$K$1036,7,0)</f>
        <v>10258.15</v>
      </c>
      <c r="BD300" s="335">
        <f t="shared" si="58"/>
        <v>-68</v>
      </c>
      <c r="BE300" s="330">
        <f t="shared" si="59"/>
        <v>0</v>
      </c>
    </row>
    <row r="301" spans="1:57" s="178" customFormat="1" ht="28.5" customHeight="1">
      <c r="A301" s="68">
        <v>295</v>
      </c>
      <c r="B301" s="56" t="s">
        <v>1891</v>
      </c>
      <c r="C301" s="56">
        <v>6100</v>
      </c>
      <c r="D301" s="57">
        <v>9</v>
      </c>
      <c r="E301" s="163" t="s">
        <v>166</v>
      </c>
      <c r="F301" s="56">
        <v>1178269</v>
      </c>
      <c r="G301" s="56">
        <v>1105510</v>
      </c>
      <c r="H301" s="61">
        <v>29447690</v>
      </c>
      <c r="I301" s="84" t="str">
        <f>VLOOKUP($F301,'[3]Sistema Escolar'!$C$3:$E$5000,3,0)</f>
        <v>COLEGIO ESTADUAL DE TEMPO INTEGRAL RUY JOSE DE ALMEIDA</v>
      </c>
      <c r="J301" s="193" t="s">
        <v>1978</v>
      </c>
      <c r="K301" s="56">
        <v>0</v>
      </c>
      <c r="L301" s="56">
        <v>0</v>
      </c>
      <c r="M301" s="56">
        <v>0</v>
      </c>
      <c r="N301" s="56">
        <v>0</v>
      </c>
      <c r="O301" s="56">
        <v>969</v>
      </c>
      <c r="P301" s="56">
        <v>903</v>
      </c>
      <c r="Q301" s="56">
        <v>72</v>
      </c>
      <c r="R301" s="56">
        <v>116</v>
      </c>
      <c r="S301" s="56">
        <v>153</v>
      </c>
      <c r="T301" s="56">
        <v>96</v>
      </c>
      <c r="U301" s="56">
        <v>0</v>
      </c>
      <c r="V301" s="56">
        <v>0</v>
      </c>
      <c r="W301" s="56">
        <v>0</v>
      </c>
      <c r="X301" s="56">
        <v>0</v>
      </c>
      <c r="Y301" s="56">
        <f t="shared" si="60"/>
        <v>0</v>
      </c>
      <c r="Z301" s="56">
        <f t="shared" si="60"/>
        <v>0</v>
      </c>
      <c r="AA301" s="68">
        <f t="shared" si="61"/>
        <v>1194</v>
      </c>
      <c r="AB301" s="68">
        <f t="shared" si="61"/>
        <v>1115</v>
      </c>
      <c r="AC301" s="68">
        <f t="shared" si="55"/>
        <v>1194</v>
      </c>
      <c r="AD301" s="68">
        <f t="shared" si="56"/>
        <v>1115</v>
      </c>
      <c r="AE301" s="68">
        <f>VLOOKUP(F301,[1]quantitativo_estudantes_turmas_!$D$6:$H$1043,5,0)</f>
        <v>33</v>
      </c>
      <c r="AF301" s="318">
        <f t="shared" si="52"/>
        <v>1</v>
      </c>
      <c r="AG301" s="248">
        <f t="shared" si="53"/>
        <v>47919.3</v>
      </c>
      <c r="AH301" s="194">
        <f t="shared" si="57"/>
        <v>47919.3</v>
      </c>
      <c r="AI301" s="70">
        <v>0</v>
      </c>
      <c r="AJ301" s="70">
        <f t="shared" si="54"/>
        <v>95838.6</v>
      </c>
      <c r="AK301" s="195">
        <v>20000</v>
      </c>
      <c r="AL301" s="337">
        <f t="shared" si="66"/>
        <v>23959.65</v>
      </c>
      <c r="AM301" s="56" t="str">
        <f>VLOOKUP(F301,'Plan atualizada aptas e desativ'!$C$4:$I$1457,7,0)</f>
        <v>APTA</v>
      </c>
      <c r="AN301" s="196">
        <f t="shared" si="63"/>
        <v>3959.6500000000015</v>
      </c>
      <c r="AO301" s="56" t="s">
        <v>885</v>
      </c>
      <c r="AP301" s="56" t="s">
        <v>886</v>
      </c>
      <c r="AQ301" s="56"/>
      <c r="AR301" s="56" t="s">
        <v>1918</v>
      </c>
      <c r="AS301" s="56" t="s">
        <v>449</v>
      </c>
      <c r="AT301" s="56" t="s">
        <v>449</v>
      </c>
      <c r="AU301" s="56" t="s">
        <v>449</v>
      </c>
      <c r="AV301" s="56" t="s">
        <v>449</v>
      </c>
      <c r="AW301" s="56" t="s">
        <v>449</v>
      </c>
      <c r="AX301" s="56" t="s">
        <v>449</v>
      </c>
      <c r="AY301" s="56" t="s">
        <v>449</v>
      </c>
      <c r="AZ301" s="56" t="s">
        <v>449</v>
      </c>
      <c r="BA301" s="56" t="s">
        <v>449</v>
      </c>
      <c r="BB301" s="323">
        <f>VLOOKUP($F301,'[2]1ª Parcela FAED Manutencao 2026'!$E$7:$K$1036,5,0)</f>
        <v>1194</v>
      </c>
      <c r="BC301" s="324">
        <f>VLOOKUP($F301,'[2]1ª Parcela FAED Manutencao 2026'!$E$7:$K$1036,7,0)</f>
        <v>23959.65</v>
      </c>
      <c r="BD301" s="335">
        <f t="shared" si="58"/>
        <v>-79</v>
      </c>
      <c r="BE301" s="330">
        <f t="shared" si="59"/>
        <v>0</v>
      </c>
    </row>
    <row r="302" spans="1:57" s="87" customFormat="1" ht="28.5" customHeight="1">
      <c r="A302" s="68">
        <v>296</v>
      </c>
      <c r="B302" s="56" t="s">
        <v>1891</v>
      </c>
      <c r="C302" s="56">
        <v>6100</v>
      </c>
      <c r="D302" s="57">
        <v>9</v>
      </c>
      <c r="E302" s="163" t="s">
        <v>168</v>
      </c>
      <c r="F302" s="56">
        <v>1166796</v>
      </c>
      <c r="G302" s="56">
        <v>1102315</v>
      </c>
      <c r="H302" s="61">
        <v>29231868</v>
      </c>
      <c r="I302" s="84" t="str">
        <f>VLOOKUP($F302,'[3]Sistema Escolar'!$C$3:$E$5000,3,0)</f>
        <v>COLEGIO ESTADUAL FERNANDO PRESIDIO</v>
      </c>
      <c r="J302" s="193" t="s">
        <v>1912</v>
      </c>
      <c r="K302" s="56">
        <v>0</v>
      </c>
      <c r="L302" s="56">
        <v>0</v>
      </c>
      <c r="M302" s="56">
        <v>0</v>
      </c>
      <c r="N302" s="56">
        <v>0</v>
      </c>
      <c r="O302" s="56">
        <v>249</v>
      </c>
      <c r="P302" s="56">
        <v>224</v>
      </c>
      <c r="Q302" s="56">
        <v>0</v>
      </c>
      <c r="R302" s="56">
        <v>0</v>
      </c>
      <c r="S302" s="56">
        <v>106</v>
      </c>
      <c r="T302" s="56">
        <v>74</v>
      </c>
      <c r="U302" s="56">
        <v>0</v>
      </c>
      <c r="V302" s="56">
        <v>0</v>
      </c>
      <c r="W302" s="56">
        <v>0</v>
      </c>
      <c r="X302" s="56">
        <v>10</v>
      </c>
      <c r="Y302" s="56">
        <f t="shared" si="60"/>
        <v>0</v>
      </c>
      <c r="Z302" s="56">
        <f t="shared" si="60"/>
        <v>0</v>
      </c>
      <c r="AA302" s="68">
        <f t="shared" si="61"/>
        <v>355</v>
      </c>
      <c r="AB302" s="68">
        <f t="shared" si="61"/>
        <v>298</v>
      </c>
      <c r="AC302" s="68">
        <f t="shared" si="55"/>
        <v>355</v>
      </c>
      <c r="AD302" s="68">
        <f t="shared" si="56"/>
        <v>308</v>
      </c>
      <c r="AE302" s="68">
        <f>VLOOKUP(F302,[1]quantitativo_estudantes_turmas_!$D$6:$H$1043,5,0)</f>
        <v>16</v>
      </c>
      <c r="AF302" s="318">
        <f t="shared" si="52"/>
        <v>0.96753246753246758</v>
      </c>
      <c r="AG302" s="248">
        <f t="shared" si="53"/>
        <v>25645.38</v>
      </c>
      <c r="AH302" s="194">
        <f t="shared" si="57"/>
        <v>25645.38</v>
      </c>
      <c r="AI302" s="70">
        <v>0</v>
      </c>
      <c r="AJ302" s="70">
        <f t="shared" si="54"/>
        <v>51290.76</v>
      </c>
      <c r="AK302" s="195">
        <v>10000</v>
      </c>
      <c r="AL302" s="337">
        <f t="shared" si="66"/>
        <v>12822.69</v>
      </c>
      <c r="AM302" s="56" t="str">
        <f>VLOOKUP(F302,'Plan atualizada aptas e desativ'!$C$4:$I$1457,7,0)</f>
        <v>APTA</v>
      </c>
      <c r="AN302" s="196">
        <f t="shared" si="63"/>
        <v>2822.6900000000005</v>
      </c>
      <c r="AO302" s="56" t="s">
        <v>887</v>
      </c>
      <c r="AP302" s="56" t="s">
        <v>888</v>
      </c>
      <c r="AQ302" s="56"/>
      <c r="AR302" s="56" t="s">
        <v>449</v>
      </c>
      <c r="AS302" s="56" t="s">
        <v>449</v>
      </c>
      <c r="AT302" s="56" t="s">
        <v>449</v>
      </c>
      <c r="AU302" s="56" t="s">
        <v>449</v>
      </c>
      <c r="AV302" s="56" t="s">
        <v>449</v>
      </c>
      <c r="AW302" s="56" t="s">
        <v>449</v>
      </c>
      <c r="AX302" s="56" t="s">
        <v>449</v>
      </c>
      <c r="AY302" s="56" t="s">
        <v>449</v>
      </c>
      <c r="AZ302" s="56" t="s">
        <v>449</v>
      </c>
      <c r="BA302" s="56" t="s">
        <v>449</v>
      </c>
      <c r="BB302" s="323">
        <f>VLOOKUP($F302,'[2]1ª Parcela FAED Manutencao 2026'!$E$7:$K$1036,5,0)</f>
        <v>355</v>
      </c>
      <c r="BC302" s="324">
        <f>VLOOKUP($F302,'[2]1ª Parcela FAED Manutencao 2026'!$E$7:$K$1036,7,0)</f>
        <v>12822.69</v>
      </c>
      <c r="BD302" s="335">
        <f t="shared" si="58"/>
        <v>-47</v>
      </c>
      <c r="BE302" s="330">
        <f t="shared" si="59"/>
        <v>0</v>
      </c>
    </row>
    <row r="303" spans="1:57" s="178" customFormat="1" ht="28.5" customHeight="1">
      <c r="A303" s="68">
        <v>297</v>
      </c>
      <c r="B303" s="56" t="s">
        <v>1891</v>
      </c>
      <c r="C303" s="56">
        <v>6100</v>
      </c>
      <c r="D303" s="57">
        <v>9</v>
      </c>
      <c r="E303" s="163" t="s">
        <v>4458</v>
      </c>
      <c r="F303" s="56">
        <v>1176455</v>
      </c>
      <c r="G303" s="56">
        <v>1102325</v>
      </c>
      <c r="H303" s="61">
        <v>29390109</v>
      </c>
      <c r="I303" s="84" t="str">
        <f>VLOOKUP($F303,'[3]Sistema Escolar'!$C$3:$E$5000,3,0)</f>
        <v>COLEGIO EST DE TEMPO INTEG DE MARACAS IRACY MARLENE DA HORA PASSOS</v>
      </c>
      <c r="J303" s="193" t="s">
        <v>1912</v>
      </c>
      <c r="K303" s="56">
        <v>0</v>
      </c>
      <c r="L303" s="56">
        <v>0</v>
      </c>
      <c r="M303" s="56">
        <v>0</v>
      </c>
      <c r="N303" s="56">
        <v>0</v>
      </c>
      <c r="O303" s="56">
        <v>994</v>
      </c>
      <c r="P303" s="56">
        <v>753</v>
      </c>
      <c r="Q303" s="56">
        <v>171</v>
      </c>
      <c r="R303" s="56">
        <v>394</v>
      </c>
      <c r="S303" s="56">
        <v>191</v>
      </c>
      <c r="T303" s="56">
        <v>125</v>
      </c>
      <c r="U303" s="56">
        <v>0</v>
      </c>
      <c r="V303" s="56">
        <v>0</v>
      </c>
      <c r="W303" s="56">
        <v>0</v>
      </c>
      <c r="X303" s="56">
        <v>42</v>
      </c>
      <c r="Y303" s="56">
        <f t="shared" si="60"/>
        <v>0</v>
      </c>
      <c r="Z303" s="56">
        <f t="shared" si="60"/>
        <v>0</v>
      </c>
      <c r="AA303" s="68">
        <f t="shared" si="61"/>
        <v>1356</v>
      </c>
      <c r="AB303" s="68">
        <f t="shared" si="61"/>
        <v>1272</v>
      </c>
      <c r="AC303" s="68">
        <f t="shared" si="55"/>
        <v>1356</v>
      </c>
      <c r="AD303" s="68">
        <f t="shared" si="56"/>
        <v>1314</v>
      </c>
      <c r="AE303" s="68">
        <f>VLOOKUP(F303,[1]quantitativo_estudantes_turmas_!$D$6:$H$1043,5,0)</f>
        <v>43</v>
      </c>
      <c r="AF303" s="318">
        <f t="shared" si="52"/>
        <v>0.96803652968036524</v>
      </c>
      <c r="AG303" s="248">
        <f t="shared" si="53"/>
        <v>47919.3</v>
      </c>
      <c r="AH303" s="194">
        <f t="shared" si="57"/>
        <v>47919.3</v>
      </c>
      <c r="AI303" s="70">
        <v>0</v>
      </c>
      <c r="AJ303" s="70">
        <f t="shared" si="54"/>
        <v>95838.6</v>
      </c>
      <c r="AK303" s="195">
        <v>20000</v>
      </c>
      <c r="AL303" s="337">
        <f t="shared" si="66"/>
        <v>23959.65</v>
      </c>
      <c r="AM303" s="56" t="str">
        <f>VLOOKUP(F303,'Plan atualizada aptas e desativ'!$C$4:$I$1457,7,0)</f>
        <v>APTA</v>
      </c>
      <c r="AN303" s="196">
        <f t="shared" si="63"/>
        <v>3959.6500000000015</v>
      </c>
      <c r="AO303" s="56" t="s">
        <v>887</v>
      </c>
      <c r="AP303" s="56" t="s">
        <v>889</v>
      </c>
      <c r="AQ303" s="56"/>
      <c r="AR303" s="56" t="s">
        <v>1918</v>
      </c>
      <c r="AS303" s="56" t="s">
        <v>449</v>
      </c>
      <c r="AT303" s="56" t="s">
        <v>449</v>
      </c>
      <c r="AU303" s="56" t="s">
        <v>449</v>
      </c>
      <c r="AV303" s="56" t="s">
        <v>449</v>
      </c>
      <c r="AW303" s="56" t="s">
        <v>449</v>
      </c>
      <c r="AX303" s="56" t="s">
        <v>449</v>
      </c>
      <c r="AY303" s="56" t="s">
        <v>449</v>
      </c>
      <c r="AZ303" s="56" t="s">
        <v>449</v>
      </c>
      <c r="BA303" s="56" t="s">
        <v>449</v>
      </c>
      <c r="BB303" s="323">
        <f>VLOOKUP($F303,'[2]1ª Parcela FAED Manutencao 2026'!$E$7:$K$1036,5,0)</f>
        <v>1356</v>
      </c>
      <c r="BC303" s="324">
        <f>VLOOKUP($F303,'[2]1ª Parcela FAED Manutencao 2026'!$E$7:$K$1036,7,0)</f>
        <v>23959.65</v>
      </c>
      <c r="BD303" s="335">
        <f t="shared" si="58"/>
        <v>-42</v>
      </c>
      <c r="BE303" s="330">
        <f t="shared" si="59"/>
        <v>0</v>
      </c>
    </row>
    <row r="304" spans="1:57" s="178" customFormat="1" ht="28.5" customHeight="1">
      <c r="A304" s="68">
        <v>298</v>
      </c>
      <c r="B304" s="56" t="s">
        <v>1891</v>
      </c>
      <c r="C304" s="56">
        <v>6100</v>
      </c>
      <c r="D304" s="57">
        <v>9</v>
      </c>
      <c r="E304" s="163" t="s">
        <v>170</v>
      </c>
      <c r="F304" s="56">
        <v>1179694</v>
      </c>
      <c r="G304" s="56">
        <v>9999999</v>
      </c>
      <c r="H304" s="61">
        <v>29479169</v>
      </c>
      <c r="I304" s="84" t="str">
        <f>VLOOKUP($F304,'[3]Sistema Escolar'!$C$3:$E$5000,3,0)</f>
        <v>COLEGIO ESTADUAL DE MILAGRES</v>
      </c>
      <c r="J304" s="193" t="s">
        <v>1978</v>
      </c>
      <c r="K304" s="56">
        <v>0</v>
      </c>
      <c r="L304" s="56">
        <v>0</v>
      </c>
      <c r="M304" s="56">
        <v>0</v>
      </c>
      <c r="N304" s="56">
        <v>0</v>
      </c>
      <c r="O304" s="56">
        <v>113</v>
      </c>
      <c r="P304" s="56">
        <v>0</v>
      </c>
      <c r="Q304" s="56">
        <v>286</v>
      </c>
      <c r="R304" s="56">
        <v>270</v>
      </c>
      <c r="S304" s="56">
        <v>139</v>
      </c>
      <c r="T304" s="56">
        <v>144</v>
      </c>
      <c r="U304" s="56">
        <v>0</v>
      </c>
      <c r="V304" s="56">
        <v>0</v>
      </c>
      <c r="W304" s="56">
        <v>0</v>
      </c>
      <c r="X304" s="56">
        <v>0</v>
      </c>
      <c r="Y304" s="56">
        <f t="shared" si="60"/>
        <v>0</v>
      </c>
      <c r="Z304" s="56">
        <f t="shared" si="60"/>
        <v>0</v>
      </c>
      <c r="AA304" s="68">
        <f t="shared" si="61"/>
        <v>538</v>
      </c>
      <c r="AB304" s="68">
        <f t="shared" si="61"/>
        <v>414</v>
      </c>
      <c r="AC304" s="68">
        <f t="shared" si="55"/>
        <v>538</v>
      </c>
      <c r="AD304" s="68">
        <f t="shared" si="56"/>
        <v>414</v>
      </c>
      <c r="AE304" s="68">
        <f>VLOOKUP(F304,[1]quantitativo_estudantes_turmas_!$D$6:$H$1043,5,0)</f>
        <v>12</v>
      </c>
      <c r="AF304" s="318">
        <f t="shared" si="52"/>
        <v>1</v>
      </c>
      <c r="AG304" s="248">
        <f t="shared" si="53"/>
        <v>25645.38</v>
      </c>
      <c r="AH304" s="194">
        <f t="shared" si="57"/>
        <v>25645.38</v>
      </c>
      <c r="AI304" s="70">
        <v>0</v>
      </c>
      <c r="AJ304" s="70">
        <f t="shared" si="54"/>
        <v>51290.76</v>
      </c>
      <c r="AK304" s="195">
        <v>12000</v>
      </c>
      <c r="AL304" s="337">
        <f t="shared" si="66"/>
        <v>12822.69</v>
      </c>
      <c r="AM304" s="56" t="str">
        <f>VLOOKUP(F304,'Plan atualizada aptas e desativ'!$C$4:$I$1457,7,0)</f>
        <v>APTA</v>
      </c>
      <c r="AN304" s="196">
        <f t="shared" si="63"/>
        <v>822.69000000000051</v>
      </c>
      <c r="AO304" s="56" t="s">
        <v>868</v>
      </c>
      <c r="AP304" s="56" t="s">
        <v>890</v>
      </c>
      <c r="AQ304" s="56"/>
      <c r="AR304" s="56" t="s">
        <v>1918</v>
      </c>
      <c r="AS304" s="56" t="s">
        <v>449</v>
      </c>
      <c r="AT304" s="56" t="s">
        <v>449</v>
      </c>
      <c r="AU304" s="56" t="s">
        <v>449</v>
      </c>
      <c r="AV304" s="56" t="s">
        <v>449</v>
      </c>
      <c r="AW304" s="56" t="s">
        <v>449</v>
      </c>
      <c r="AX304" s="56" t="s">
        <v>449</v>
      </c>
      <c r="AY304" s="56" t="s">
        <v>449</v>
      </c>
      <c r="AZ304" s="56" t="s">
        <v>449</v>
      </c>
      <c r="BA304" s="56" t="s">
        <v>449</v>
      </c>
      <c r="BB304" s="323">
        <f>VLOOKUP($F304,'[2]1ª Parcela FAED Manutencao 2026'!$E$7:$K$1036,5,0)</f>
        <v>538</v>
      </c>
      <c r="BC304" s="324">
        <f>VLOOKUP($F304,'[2]1ª Parcela FAED Manutencao 2026'!$E$7:$K$1036,7,0)</f>
        <v>15387.23</v>
      </c>
      <c r="BD304" s="335">
        <f t="shared" si="58"/>
        <v>-124</v>
      </c>
      <c r="BE304" s="328">
        <f t="shared" si="59"/>
        <v>-2564.5399999999991</v>
      </c>
    </row>
    <row r="305" spans="1:57" s="178" customFormat="1" ht="28.5" customHeight="1">
      <c r="A305" s="68">
        <v>299</v>
      </c>
      <c r="B305" s="56" t="s">
        <v>1891</v>
      </c>
      <c r="C305" s="56">
        <v>6100</v>
      </c>
      <c r="D305" s="57">
        <v>9</v>
      </c>
      <c r="E305" s="163" t="s">
        <v>171</v>
      </c>
      <c r="F305" s="56">
        <v>1177069</v>
      </c>
      <c r="G305" s="56">
        <v>1103692</v>
      </c>
      <c r="H305" s="61">
        <v>29410452</v>
      </c>
      <c r="I305" s="84" t="str">
        <f>VLOOKUP($F305,'[3]Sistema Escolar'!$C$3:$E$5000,3,0)</f>
        <v>COLEGIO ESTADUAL DE TEMPO INTEGRAL ANTONIO FELIPE EVANGELISTA NETO</v>
      </c>
      <c r="J305" s="193" t="s">
        <v>1978</v>
      </c>
      <c r="K305" s="56">
        <v>0</v>
      </c>
      <c r="L305" s="56">
        <v>0</v>
      </c>
      <c r="M305" s="56">
        <v>0</v>
      </c>
      <c r="N305" s="56">
        <v>0</v>
      </c>
      <c r="O305" s="56">
        <v>517</v>
      </c>
      <c r="P305" s="56">
        <v>522</v>
      </c>
      <c r="Q305" s="56">
        <v>142</v>
      </c>
      <c r="R305" s="56">
        <v>208</v>
      </c>
      <c r="S305" s="56">
        <v>200</v>
      </c>
      <c r="T305" s="56">
        <v>183</v>
      </c>
      <c r="U305" s="56">
        <v>0</v>
      </c>
      <c r="V305" s="56">
        <v>0</v>
      </c>
      <c r="W305" s="56">
        <v>0</v>
      </c>
      <c r="X305" s="56">
        <v>15</v>
      </c>
      <c r="Y305" s="56">
        <f t="shared" si="60"/>
        <v>0</v>
      </c>
      <c r="Z305" s="56">
        <f t="shared" si="60"/>
        <v>0</v>
      </c>
      <c r="AA305" s="68">
        <f t="shared" si="61"/>
        <v>859</v>
      </c>
      <c r="AB305" s="68">
        <f t="shared" si="61"/>
        <v>913</v>
      </c>
      <c r="AC305" s="68">
        <f t="shared" si="55"/>
        <v>859</v>
      </c>
      <c r="AD305" s="68">
        <f t="shared" si="56"/>
        <v>928</v>
      </c>
      <c r="AE305" s="68">
        <f>VLOOKUP(F305,[1]quantitativo_estudantes_turmas_!$D$6:$H$1043,5,0)</f>
        <v>30</v>
      </c>
      <c r="AF305" s="318">
        <f t="shared" si="52"/>
        <v>0.98383620689655171</v>
      </c>
      <c r="AG305" s="248">
        <f t="shared" si="53"/>
        <v>41032.61</v>
      </c>
      <c r="AH305" s="194">
        <f t="shared" si="57"/>
        <v>41032.61</v>
      </c>
      <c r="AI305" s="70">
        <v>0</v>
      </c>
      <c r="AJ305" s="70">
        <f t="shared" si="54"/>
        <v>82065.22</v>
      </c>
      <c r="AK305" s="195">
        <v>16000</v>
      </c>
      <c r="AL305" s="337">
        <f t="shared" si="66"/>
        <v>20516.305</v>
      </c>
      <c r="AM305" s="56" t="str">
        <f>VLOOKUP(F305,'Plan atualizada aptas e desativ'!$C$4:$I$1457,7,0)</f>
        <v>APTA</v>
      </c>
      <c r="AN305" s="196">
        <f t="shared" si="63"/>
        <v>4516.3050000000003</v>
      </c>
      <c r="AO305" s="56" t="s">
        <v>891</v>
      </c>
      <c r="AP305" s="56" t="s">
        <v>892</v>
      </c>
      <c r="AQ305" s="56"/>
      <c r="AR305" s="56" t="s">
        <v>1918</v>
      </c>
      <c r="AS305" s="56" t="s">
        <v>449</v>
      </c>
      <c r="AT305" s="56" t="s">
        <v>449</v>
      </c>
      <c r="AU305" s="56" t="s">
        <v>449</v>
      </c>
      <c r="AV305" s="56" t="s">
        <v>449</v>
      </c>
      <c r="AW305" s="56" t="s">
        <v>449</v>
      </c>
      <c r="AX305" s="56" t="s">
        <v>449</v>
      </c>
      <c r="AY305" s="56" t="s">
        <v>449</v>
      </c>
      <c r="AZ305" s="56" t="s">
        <v>449</v>
      </c>
      <c r="BA305" s="56" t="s">
        <v>449</v>
      </c>
      <c r="BB305" s="323">
        <f>VLOOKUP($F305,'[2]1ª Parcela FAED Manutencao 2026'!$E$7:$K$1036,5,0)</f>
        <v>859</v>
      </c>
      <c r="BC305" s="324">
        <f>VLOOKUP($F305,'[2]1ª Parcela FAED Manutencao 2026'!$E$7:$K$1036,7,0)</f>
        <v>20516.305</v>
      </c>
      <c r="BD305" s="336">
        <f t="shared" si="58"/>
        <v>69</v>
      </c>
      <c r="BE305" s="330">
        <f t="shared" si="59"/>
        <v>0</v>
      </c>
    </row>
    <row r="306" spans="1:57" s="87" customFormat="1" ht="28.5" customHeight="1">
      <c r="A306" s="68">
        <v>300</v>
      </c>
      <c r="B306" s="56" t="s">
        <v>1891</v>
      </c>
      <c r="C306" s="56">
        <v>6100</v>
      </c>
      <c r="D306" s="57">
        <v>9</v>
      </c>
      <c r="E306" s="163" t="s">
        <v>172</v>
      </c>
      <c r="F306" s="56">
        <v>1118414</v>
      </c>
      <c r="G306" s="56">
        <v>1103693</v>
      </c>
      <c r="H306" s="61">
        <v>29234450</v>
      </c>
      <c r="I306" s="84" t="str">
        <f>VLOOKUP($F306,'[3]Sistema Escolar'!$C$3:$E$5000,3,0)</f>
        <v>COLEGIO ESTADUAL DE TEMPO INTEGRAL DE NOVA ITARANA</v>
      </c>
      <c r="J306" s="193" t="s">
        <v>1978</v>
      </c>
      <c r="K306" s="56">
        <v>0</v>
      </c>
      <c r="L306" s="56">
        <v>0</v>
      </c>
      <c r="M306" s="56">
        <v>0</v>
      </c>
      <c r="N306" s="56">
        <v>0</v>
      </c>
      <c r="O306" s="56">
        <v>122</v>
      </c>
      <c r="P306" s="56">
        <v>33</v>
      </c>
      <c r="Q306" s="56">
        <v>258</v>
      </c>
      <c r="R306" s="56">
        <v>137</v>
      </c>
      <c r="S306" s="56">
        <v>35</v>
      </c>
      <c r="T306" s="56">
        <v>48</v>
      </c>
      <c r="U306" s="56">
        <v>0</v>
      </c>
      <c r="V306" s="56">
        <v>0</v>
      </c>
      <c r="W306" s="56">
        <v>0</v>
      </c>
      <c r="X306" s="56">
        <v>0</v>
      </c>
      <c r="Y306" s="56">
        <f t="shared" si="60"/>
        <v>0</v>
      </c>
      <c r="Z306" s="56">
        <f t="shared" si="60"/>
        <v>0</v>
      </c>
      <c r="AA306" s="68">
        <f t="shared" si="61"/>
        <v>415</v>
      </c>
      <c r="AB306" s="68">
        <f t="shared" si="61"/>
        <v>218</v>
      </c>
      <c r="AC306" s="68">
        <f t="shared" si="55"/>
        <v>415</v>
      </c>
      <c r="AD306" s="68">
        <f t="shared" si="56"/>
        <v>218</v>
      </c>
      <c r="AE306" s="68">
        <f>VLOOKUP(F306,[1]quantitativo_estudantes_turmas_!$D$6:$H$1043,5,0)</f>
        <v>7</v>
      </c>
      <c r="AF306" s="318">
        <f t="shared" si="52"/>
        <v>1</v>
      </c>
      <c r="AG306" s="248">
        <f t="shared" si="53"/>
        <v>20516.3</v>
      </c>
      <c r="AH306" s="194">
        <f t="shared" si="57"/>
        <v>20516.3</v>
      </c>
      <c r="AI306" s="70">
        <v>0</v>
      </c>
      <c r="AJ306" s="70">
        <f t="shared" si="54"/>
        <v>41032.6</v>
      </c>
      <c r="AK306" s="195">
        <v>10000</v>
      </c>
      <c r="AL306" s="337">
        <f t="shared" si="66"/>
        <v>10258.15</v>
      </c>
      <c r="AM306" s="56" t="str">
        <f>VLOOKUP(F306,'Plan atualizada aptas e desativ'!$C$4:$I$1457,7,0)</f>
        <v>APTA</v>
      </c>
      <c r="AN306" s="196">
        <f t="shared" si="63"/>
        <v>258.14999999999964</v>
      </c>
      <c r="AO306" s="56" t="s">
        <v>868</v>
      </c>
      <c r="AP306" s="56" t="s">
        <v>893</v>
      </c>
      <c r="AQ306" s="56"/>
      <c r="AR306" s="56" t="s">
        <v>1918</v>
      </c>
      <c r="AS306" s="56" t="s">
        <v>449</v>
      </c>
      <c r="AT306" s="56" t="s">
        <v>449</v>
      </c>
      <c r="AU306" s="56" t="s">
        <v>449</v>
      </c>
      <c r="AV306" s="56" t="s">
        <v>449</v>
      </c>
      <c r="AW306" s="56" t="s">
        <v>449</v>
      </c>
      <c r="AX306" s="56" t="s">
        <v>449</v>
      </c>
      <c r="AY306" s="56" t="s">
        <v>449</v>
      </c>
      <c r="AZ306" s="56" t="s">
        <v>449</v>
      </c>
      <c r="BA306" s="56" t="s">
        <v>449</v>
      </c>
      <c r="BB306" s="323">
        <f>VLOOKUP($F306,'[2]1ª Parcela FAED Manutencao 2026'!$E$7:$K$1036,5,0)</f>
        <v>415</v>
      </c>
      <c r="BC306" s="324">
        <f>VLOOKUP($F306,'[2]1ª Parcela FAED Manutencao 2026'!$E$7:$K$1036,7,0)</f>
        <v>12822.69</v>
      </c>
      <c r="BD306" s="335">
        <f t="shared" si="58"/>
        <v>-197</v>
      </c>
      <c r="BE306" s="328">
        <f t="shared" si="59"/>
        <v>-2564.5400000000009</v>
      </c>
    </row>
    <row r="307" spans="1:57" s="87" customFormat="1" ht="28.5" customHeight="1">
      <c r="A307" s="68">
        <v>301</v>
      </c>
      <c r="B307" s="56" t="s">
        <v>1891</v>
      </c>
      <c r="C307" s="56">
        <v>6100</v>
      </c>
      <c r="D307" s="57">
        <v>9</v>
      </c>
      <c r="E307" s="163" t="s">
        <v>173</v>
      </c>
      <c r="F307" s="56">
        <v>1166877</v>
      </c>
      <c r="G307" s="56">
        <v>1102328</v>
      </c>
      <c r="H307" s="61">
        <v>29234913</v>
      </c>
      <c r="I307" s="84" t="str">
        <f>VLOOKUP($F307,'[3]Sistema Escolar'!$C$3:$E$5000,3,0)</f>
        <v>COLEGIO ESTADUAL DE TEMPO INTEGRAL MANOEL JOSE DE ANDRADE</v>
      </c>
      <c r="J307" s="193" t="s">
        <v>1978</v>
      </c>
      <c r="K307" s="56">
        <v>0</v>
      </c>
      <c r="L307" s="56">
        <v>0</v>
      </c>
      <c r="M307" s="56">
        <v>0</v>
      </c>
      <c r="N307" s="56">
        <v>0</v>
      </c>
      <c r="O307" s="56">
        <v>380</v>
      </c>
      <c r="P307" s="56">
        <v>300</v>
      </c>
      <c r="Q307" s="56">
        <v>0</v>
      </c>
      <c r="R307" s="56">
        <v>55</v>
      </c>
      <c r="S307" s="56">
        <v>45</v>
      </c>
      <c r="T307" s="56">
        <v>47</v>
      </c>
      <c r="U307" s="56">
        <v>0</v>
      </c>
      <c r="V307" s="56">
        <v>0</v>
      </c>
      <c r="W307" s="56">
        <v>0</v>
      </c>
      <c r="X307" s="56">
        <v>0</v>
      </c>
      <c r="Y307" s="56">
        <f t="shared" si="60"/>
        <v>0</v>
      </c>
      <c r="Z307" s="56">
        <f t="shared" si="60"/>
        <v>0</v>
      </c>
      <c r="AA307" s="68">
        <f t="shared" si="61"/>
        <v>425</v>
      </c>
      <c r="AB307" s="68">
        <f t="shared" si="61"/>
        <v>402</v>
      </c>
      <c r="AC307" s="68">
        <f t="shared" si="55"/>
        <v>425</v>
      </c>
      <c r="AD307" s="68">
        <f t="shared" si="56"/>
        <v>402</v>
      </c>
      <c r="AE307" s="68">
        <f>VLOOKUP(F307,[1]quantitativo_estudantes_turmas_!$D$6:$H$1043,5,0)</f>
        <v>16</v>
      </c>
      <c r="AF307" s="318">
        <f t="shared" si="52"/>
        <v>1</v>
      </c>
      <c r="AG307" s="248">
        <f t="shared" si="53"/>
        <v>25645.38</v>
      </c>
      <c r="AH307" s="194">
        <f t="shared" si="57"/>
        <v>25645.38</v>
      </c>
      <c r="AI307" s="70">
        <v>0</v>
      </c>
      <c r="AJ307" s="70">
        <f t="shared" si="54"/>
        <v>51290.76</v>
      </c>
      <c r="AK307" s="195">
        <v>10000</v>
      </c>
      <c r="AL307" s="337">
        <f t="shared" si="66"/>
        <v>12822.69</v>
      </c>
      <c r="AM307" s="56" t="str">
        <f>VLOOKUP(F307,'Plan atualizada aptas e desativ'!$C$4:$I$1457,7,0)</f>
        <v>APTA</v>
      </c>
      <c r="AN307" s="196">
        <f t="shared" si="63"/>
        <v>2822.6900000000005</v>
      </c>
      <c r="AO307" s="56" t="s">
        <v>887</v>
      </c>
      <c r="AP307" s="56" t="s">
        <v>894</v>
      </c>
      <c r="AQ307" s="56"/>
      <c r="AR307" s="56" t="s">
        <v>1918</v>
      </c>
      <c r="AS307" s="56" t="s">
        <v>449</v>
      </c>
      <c r="AT307" s="56" t="s">
        <v>449</v>
      </c>
      <c r="AU307" s="56" t="s">
        <v>449</v>
      </c>
      <c r="AV307" s="56" t="s">
        <v>449</v>
      </c>
      <c r="AW307" s="56" t="s">
        <v>449</v>
      </c>
      <c r="AX307" s="56" t="s">
        <v>449</v>
      </c>
      <c r="AY307" s="56" t="s">
        <v>449</v>
      </c>
      <c r="AZ307" s="56" t="s">
        <v>449</v>
      </c>
      <c r="BA307" s="56" t="s">
        <v>449</v>
      </c>
      <c r="BB307" s="323">
        <f>VLOOKUP($F307,'[2]1ª Parcela FAED Manutencao 2026'!$E$7:$K$1036,5,0)</f>
        <v>425</v>
      </c>
      <c r="BC307" s="324">
        <f>VLOOKUP($F307,'[2]1ª Parcela FAED Manutencao 2026'!$E$7:$K$1036,7,0)</f>
        <v>12822.69</v>
      </c>
      <c r="BD307" s="335">
        <f t="shared" si="58"/>
        <v>-23</v>
      </c>
      <c r="BE307" s="330">
        <f t="shared" si="59"/>
        <v>0</v>
      </c>
    </row>
    <row r="308" spans="1:57" s="87" customFormat="1" ht="28.5" customHeight="1">
      <c r="A308" s="68">
        <v>302</v>
      </c>
      <c r="B308" s="56" t="s">
        <v>1891</v>
      </c>
      <c r="C308" s="56">
        <v>6100</v>
      </c>
      <c r="D308" s="57">
        <v>9</v>
      </c>
      <c r="E308" s="163" t="s">
        <v>174</v>
      </c>
      <c r="F308" s="56">
        <v>1118287</v>
      </c>
      <c r="G308" s="56">
        <v>1102329</v>
      </c>
      <c r="H308" s="61">
        <v>29235138</v>
      </c>
      <c r="I308" s="84" t="str">
        <f>VLOOKUP($F308,'[3]Sistema Escolar'!$C$3:$E$5000,3,0)</f>
        <v>COLEGIO ESTADUAL DE TEMPO INTEGRAL DE SANTA INES</v>
      </c>
      <c r="J308" s="193" t="s">
        <v>1978</v>
      </c>
      <c r="K308" s="56">
        <v>0</v>
      </c>
      <c r="L308" s="56">
        <v>0</v>
      </c>
      <c r="M308" s="56">
        <v>0</v>
      </c>
      <c r="N308" s="56">
        <v>0</v>
      </c>
      <c r="O308" s="68">
        <v>100</v>
      </c>
      <c r="P308" s="68">
        <v>128</v>
      </c>
      <c r="Q308" s="56">
        <v>170</v>
      </c>
      <c r="R308" s="56">
        <v>177</v>
      </c>
      <c r="S308" s="56">
        <v>119</v>
      </c>
      <c r="T308" s="56">
        <v>86</v>
      </c>
      <c r="U308" s="56">
        <v>0</v>
      </c>
      <c r="V308" s="56">
        <v>0</v>
      </c>
      <c r="W308" s="56">
        <v>0</v>
      </c>
      <c r="X308" s="56">
        <v>43</v>
      </c>
      <c r="Y308" s="56">
        <f t="shared" si="60"/>
        <v>0</v>
      </c>
      <c r="Z308" s="56">
        <f t="shared" si="60"/>
        <v>0</v>
      </c>
      <c r="AA308" s="68">
        <f t="shared" si="61"/>
        <v>389</v>
      </c>
      <c r="AB308" s="68">
        <f t="shared" si="61"/>
        <v>391</v>
      </c>
      <c r="AC308" s="68">
        <f t="shared" si="55"/>
        <v>389</v>
      </c>
      <c r="AD308" s="68">
        <f t="shared" si="56"/>
        <v>434</v>
      </c>
      <c r="AE308" s="68">
        <f>VLOOKUP(F308,[1]quantitativo_estudantes_turmas_!$D$6:$H$1043,5,0)</f>
        <v>22</v>
      </c>
      <c r="AF308" s="318">
        <f t="shared" si="52"/>
        <v>0.90092165898617516</v>
      </c>
      <c r="AG308" s="248">
        <f t="shared" si="53"/>
        <v>25645.38</v>
      </c>
      <c r="AH308" s="194">
        <f t="shared" si="57"/>
        <v>25645.38</v>
      </c>
      <c r="AI308" s="70">
        <v>0</v>
      </c>
      <c r="AJ308" s="70">
        <f t="shared" si="54"/>
        <v>51290.76</v>
      </c>
      <c r="AK308" s="195">
        <v>10000</v>
      </c>
      <c r="AL308" s="337">
        <f t="shared" si="66"/>
        <v>12822.69</v>
      </c>
      <c r="AM308" s="56" t="str">
        <f>VLOOKUP(F308,'Plan atualizada aptas e desativ'!$C$4:$I$1457,7,0)</f>
        <v>APTA</v>
      </c>
      <c r="AN308" s="196">
        <f t="shared" si="63"/>
        <v>2822.6900000000005</v>
      </c>
      <c r="AO308" s="56" t="s">
        <v>877</v>
      </c>
      <c r="AP308" s="56" t="s">
        <v>895</v>
      </c>
      <c r="AQ308" s="56"/>
      <c r="AR308" s="56" t="s">
        <v>1918</v>
      </c>
      <c r="AS308" s="56" t="s">
        <v>449</v>
      </c>
      <c r="AT308" s="56" t="s">
        <v>449</v>
      </c>
      <c r="AU308" s="56" t="s">
        <v>449</v>
      </c>
      <c r="AV308" s="56" t="s">
        <v>449</v>
      </c>
      <c r="AW308" s="56" t="s">
        <v>449</v>
      </c>
      <c r="AX308" s="56" t="s">
        <v>449</v>
      </c>
      <c r="AY308" s="56" t="s">
        <v>449</v>
      </c>
      <c r="AZ308" s="56" t="s">
        <v>449</v>
      </c>
      <c r="BA308" s="56" t="s">
        <v>449</v>
      </c>
      <c r="BB308" s="323">
        <f>VLOOKUP($F308,'[2]1ª Parcela FAED Manutencao 2026'!$E$7:$K$1036,5,0)</f>
        <v>389</v>
      </c>
      <c r="BC308" s="324">
        <f>VLOOKUP($F308,'[2]1ª Parcela FAED Manutencao 2026'!$E$7:$K$1036,7,0)</f>
        <v>12822.69</v>
      </c>
      <c r="BD308" s="336">
        <f t="shared" si="58"/>
        <v>45</v>
      </c>
      <c r="BE308" s="330">
        <f t="shared" si="59"/>
        <v>0</v>
      </c>
    </row>
    <row r="309" spans="1:57" s="87" customFormat="1" ht="28.5" customHeight="1">
      <c r="A309" s="68">
        <v>303</v>
      </c>
      <c r="B309" s="56" t="s">
        <v>1891</v>
      </c>
      <c r="C309" s="56">
        <v>6100</v>
      </c>
      <c r="D309" s="57">
        <v>9</v>
      </c>
      <c r="E309" s="163" t="s">
        <v>175</v>
      </c>
      <c r="F309" s="56">
        <v>1109563</v>
      </c>
      <c r="G309" s="56">
        <v>1103697</v>
      </c>
      <c r="H309" s="61">
        <v>29235260</v>
      </c>
      <c r="I309" s="84" t="str">
        <f>VLOOKUP($F309,'[3]Sistema Escolar'!$C$3:$E$5000,3,0)</f>
        <v>COLEGIO ESTADUAL DE TEMPO INTEGRAL ALDEMIRO VILAS BOAS</v>
      </c>
      <c r="J309" s="193" t="s">
        <v>1912</v>
      </c>
      <c r="K309" s="56">
        <v>0</v>
      </c>
      <c r="L309" s="56">
        <v>0</v>
      </c>
      <c r="M309" s="56">
        <v>0</v>
      </c>
      <c r="N309" s="56">
        <v>0</v>
      </c>
      <c r="O309" s="56">
        <v>297</v>
      </c>
      <c r="P309" s="56">
        <v>173</v>
      </c>
      <c r="Q309" s="56">
        <v>23</v>
      </c>
      <c r="R309" s="56">
        <v>110</v>
      </c>
      <c r="S309" s="56">
        <v>94</v>
      </c>
      <c r="T309" s="56">
        <v>58</v>
      </c>
      <c r="U309" s="56">
        <v>0</v>
      </c>
      <c r="V309" s="56">
        <v>0</v>
      </c>
      <c r="W309" s="56">
        <v>0</v>
      </c>
      <c r="X309" s="56">
        <v>7</v>
      </c>
      <c r="Y309" s="56">
        <f t="shared" si="60"/>
        <v>0</v>
      </c>
      <c r="Z309" s="56">
        <f t="shared" si="60"/>
        <v>0</v>
      </c>
      <c r="AA309" s="68">
        <f t="shared" si="61"/>
        <v>414</v>
      </c>
      <c r="AB309" s="68">
        <f t="shared" si="61"/>
        <v>341</v>
      </c>
      <c r="AC309" s="68">
        <f t="shared" si="55"/>
        <v>414</v>
      </c>
      <c r="AD309" s="68">
        <f t="shared" si="56"/>
        <v>348</v>
      </c>
      <c r="AE309" s="68">
        <f>VLOOKUP(F309,[1]quantitativo_estudantes_turmas_!$D$6:$H$1043,5,0)</f>
        <v>13</v>
      </c>
      <c r="AF309" s="318">
        <f t="shared" si="52"/>
        <v>0.97988505747126442</v>
      </c>
      <c r="AG309" s="248">
        <f t="shared" si="53"/>
        <v>25645.38</v>
      </c>
      <c r="AH309" s="194">
        <f t="shared" si="57"/>
        <v>25645.38</v>
      </c>
      <c r="AI309" s="70">
        <v>0</v>
      </c>
      <c r="AJ309" s="70">
        <f t="shared" si="54"/>
        <v>51290.76</v>
      </c>
      <c r="AK309" s="195">
        <v>10000</v>
      </c>
      <c r="AL309" s="337">
        <f t="shared" si="66"/>
        <v>12822.69</v>
      </c>
      <c r="AM309" s="56" t="str">
        <f>VLOOKUP(F309,'Plan atualizada aptas e desativ'!$C$4:$I$1457,7,0)</f>
        <v>APTA</v>
      </c>
      <c r="AN309" s="196">
        <f t="shared" si="63"/>
        <v>2822.6900000000005</v>
      </c>
      <c r="AO309" s="56" t="s">
        <v>896</v>
      </c>
      <c r="AP309" s="56" t="s">
        <v>897</v>
      </c>
      <c r="AQ309" s="56"/>
      <c r="AR309" s="56" t="s">
        <v>1918</v>
      </c>
      <c r="AS309" s="56" t="s">
        <v>449</v>
      </c>
      <c r="AT309" s="56" t="s">
        <v>449</v>
      </c>
      <c r="AU309" s="56" t="s">
        <v>449</v>
      </c>
      <c r="AV309" s="56" t="s">
        <v>449</v>
      </c>
      <c r="AW309" s="56" t="s">
        <v>449</v>
      </c>
      <c r="AX309" s="56" t="s">
        <v>449</v>
      </c>
      <c r="AY309" s="56" t="s">
        <v>449</v>
      </c>
      <c r="AZ309" s="56" t="s">
        <v>449</v>
      </c>
      <c r="BA309" s="56" t="s">
        <v>449</v>
      </c>
      <c r="BB309" s="323">
        <f>VLOOKUP($F309,'[2]1ª Parcela FAED Manutencao 2026'!$E$7:$K$1036,5,0)</f>
        <v>414</v>
      </c>
      <c r="BC309" s="324">
        <f>VLOOKUP($F309,'[2]1ª Parcela FAED Manutencao 2026'!$E$7:$K$1036,7,0)</f>
        <v>12822.69</v>
      </c>
      <c r="BD309" s="335">
        <f t="shared" si="58"/>
        <v>-66</v>
      </c>
      <c r="BE309" s="330">
        <f t="shared" si="59"/>
        <v>0</v>
      </c>
    </row>
    <row r="310" spans="1:57" s="178" customFormat="1" ht="28.5" customHeight="1">
      <c r="A310" s="68">
        <v>304</v>
      </c>
      <c r="B310" s="56" t="s">
        <v>1891</v>
      </c>
      <c r="C310" s="56">
        <v>6100</v>
      </c>
      <c r="D310" s="57">
        <v>9</v>
      </c>
      <c r="E310" s="163" t="s">
        <v>176</v>
      </c>
      <c r="F310" s="56">
        <v>1110529</v>
      </c>
      <c r="G310" s="56">
        <v>1103698</v>
      </c>
      <c r="H310" s="61">
        <v>29236550</v>
      </c>
      <c r="I310" s="84" t="str">
        <f>VLOOKUP($F310,'[3]Sistema Escolar'!$C$3:$E$5000,3,0)</f>
        <v>COLEGIO ESTADUAL DE TEMPO INTEGRAL BALBINO MUNIZ BARRETO</v>
      </c>
      <c r="J310" s="193" t="s">
        <v>1978</v>
      </c>
      <c r="K310" s="56">
        <v>0</v>
      </c>
      <c r="L310" s="56">
        <v>0</v>
      </c>
      <c r="M310" s="56">
        <v>0</v>
      </c>
      <c r="N310" s="56">
        <v>0</v>
      </c>
      <c r="O310" s="56">
        <v>503</v>
      </c>
      <c r="P310" s="56">
        <v>464</v>
      </c>
      <c r="Q310" s="56">
        <v>89</v>
      </c>
      <c r="R310" s="56">
        <v>125</v>
      </c>
      <c r="S310" s="56">
        <v>148</v>
      </c>
      <c r="T310" s="56">
        <v>81</v>
      </c>
      <c r="U310" s="56">
        <v>0</v>
      </c>
      <c r="V310" s="56">
        <v>0</v>
      </c>
      <c r="W310" s="56">
        <v>0</v>
      </c>
      <c r="X310" s="56">
        <v>25</v>
      </c>
      <c r="Y310" s="56">
        <f t="shared" si="60"/>
        <v>0</v>
      </c>
      <c r="Z310" s="56">
        <f t="shared" si="60"/>
        <v>0</v>
      </c>
      <c r="AA310" s="68">
        <f t="shared" si="61"/>
        <v>740</v>
      </c>
      <c r="AB310" s="68">
        <f t="shared" si="61"/>
        <v>670</v>
      </c>
      <c r="AC310" s="68">
        <f t="shared" si="55"/>
        <v>740</v>
      </c>
      <c r="AD310" s="68">
        <f t="shared" si="56"/>
        <v>695</v>
      </c>
      <c r="AE310" s="68">
        <f>VLOOKUP(F310,[1]quantitativo_estudantes_turmas_!$D$6:$H$1043,5,0)</f>
        <v>27</v>
      </c>
      <c r="AF310" s="318">
        <f t="shared" si="52"/>
        <v>0.96402877697841727</v>
      </c>
      <c r="AG310" s="248">
        <f t="shared" si="53"/>
        <v>30774.46</v>
      </c>
      <c r="AH310" s="194">
        <f t="shared" si="57"/>
        <v>30774.46</v>
      </c>
      <c r="AI310" s="70">
        <v>0</v>
      </c>
      <c r="AJ310" s="70">
        <f t="shared" si="54"/>
        <v>61548.92</v>
      </c>
      <c r="AK310" s="195">
        <v>12000</v>
      </c>
      <c r="AL310" s="337">
        <f t="shared" si="66"/>
        <v>15387.23</v>
      </c>
      <c r="AM310" s="56" t="str">
        <f>VLOOKUP(F310,'Plan atualizada aptas e desativ'!$C$4:$I$1457,7,0)</f>
        <v>APTA</v>
      </c>
      <c r="AN310" s="196">
        <f t="shared" si="63"/>
        <v>3387.2299999999996</v>
      </c>
      <c r="AO310" s="56" t="s">
        <v>898</v>
      </c>
      <c r="AP310" s="56" t="s">
        <v>899</v>
      </c>
      <c r="AQ310" s="56"/>
      <c r="AR310" s="56" t="s">
        <v>1918</v>
      </c>
      <c r="AS310" s="56" t="s">
        <v>449</v>
      </c>
      <c r="AT310" s="56" t="s">
        <v>449</v>
      </c>
      <c r="AU310" s="56" t="s">
        <v>449</v>
      </c>
      <c r="AV310" s="56" t="s">
        <v>449</v>
      </c>
      <c r="AW310" s="56" t="s">
        <v>449</v>
      </c>
      <c r="AX310" s="56" t="s">
        <v>449</v>
      </c>
      <c r="AY310" s="56" t="s">
        <v>449</v>
      </c>
      <c r="AZ310" s="56" t="s">
        <v>449</v>
      </c>
      <c r="BA310" s="56" t="s">
        <v>449</v>
      </c>
      <c r="BB310" s="323">
        <f>VLOOKUP($F310,'[2]1ª Parcela FAED Manutencao 2026'!$E$7:$K$1036,5,0)</f>
        <v>740</v>
      </c>
      <c r="BC310" s="324">
        <f>VLOOKUP($F310,'[2]1ª Parcela FAED Manutencao 2026'!$E$7:$K$1036,7,0)</f>
        <v>15387.23</v>
      </c>
      <c r="BD310" s="335">
        <f t="shared" si="58"/>
        <v>-45</v>
      </c>
      <c r="BE310" s="330">
        <f t="shared" si="59"/>
        <v>0</v>
      </c>
    </row>
    <row r="311" spans="1:57" s="178" customFormat="1" ht="28.5" customHeight="1">
      <c r="A311" s="68">
        <v>305</v>
      </c>
      <c r="B311" s="56" t="s">
        <v>1892</v>
      </c>
      <c r="C311" s="56">
        <v>6200</v>
      </c>
      <c r="D311" s="57">
        <v>10</v>
      </c>
      <c r="E311" s="163" t="s">
        <v>182</v>
      </c>
      <c r="F311" s="56">
        <v>1161085</v>
      </c>
      <c r="G311" s="56">
        <v>1102438</v>
      </c>
      <c r="H311" s="61">
        <v>29024641</v>
      </c>
      <c r="I311" s="84" t="str">
        <f>VLOOKUP($F311,'[3]Sistema Escolar'!$C$3:$E$5000,3,0)</f>
        <v>CENTRO TERRITORIAL DE EDUCACAO PROFISSIONAL DO SERTAO DO SAO FRANCISCO</v>
      </c>
      <c r="J311" s="193" t="s">
        <v>1857</v>
      </c>
      <c r="K311" s="56">
        <v>0</v>
      </c>
      <c r="L311" s="56">
        <v>0</v>
      </c>
      <c r="M311" s="56">
        <v>0</v>
      </c>
      <c r="N311" s="56">
        <v>0</v>
      </c>
      <c r="O311" s="56">
        <v>1160</v>
      </c>
      <c r="P311" s="56">
        <v>1105</v>
      </c>
      <c r="Q311" s="56">
        <v>0</v>
      </c>
      <c r="R311" s="56">
        <v>0</v>
      </c>
      <c r="S311" s="56">
        <v>0</v>
      </c>
      <c r="T311" s="56">
        <v>0</v>
      </c>
      <c r="U311" s="56">
        <v>0</v>
      </c>
      <c r="V311" s="56">
        <v>0</v>
      </c>
      <c r="W311" s="56">
        <v>0</v>
      </c>
      <c r="X311" s="56">
        <v>0</v>
      </c>
      <c r="Y311" s="56">
        <f t="shared" si="60"/>
        <v>0</v>
      </c>
      <c r="Z311" s="56">
        <f t="shared" si="60"/>
        <v>0</v>
      </c>
      <c r="AA311" s="68">
        <f t="shared" si="61"/>
        <v>1160</v>
      </c>
      <c r="AB311" s="68">
        <f t="shared" si="61"/>
        <v>1105</v>
      </c>
      <c r="AC311" s="68">
        <f t="shared" si="55"/>
        <v>1160</v>
      </c>
      <c r="AD311" s="68">
        <f t="shared" si="56"/>
        <v>1105</v>
      </c>
      <c r="AE311" s="68">
        <f>VLOOKUP(F311,[1]quantitativo_estudantes_turmas_!$D$6:$H$1043,5,0)</f>
        <v>41</v>
      </c>
      <c r="AF311" s="318">
        <f t="shared" si="52"/>
        <v>1</v>
      </c>
      <c r="AG311" s="248">
        <f t="shared" si="53"/>
        <v>47919.3</v>
      </c>
      <c r="AH311" s="194">
        <f t="shared" si="57"/>
        <v>47919.3</v>
      </c>
      <c r="AI311" s="70">
        <v>0</v>
      </c>
      <c r="AJ311" s="70">
        <f t="shared" si="54"/>
        <v>95838.6</v>
      </c>
      <c r="AK311" s="195">
        <v>20000</v>
      </c>
      <c r="AL311" s="337">
        <f t="shared" si="66"/>
        <v>23959.65</v>
      </c>
      <c r="AM311" s="56" t="str">
        <f>VLOOKUP(F311,'Plan atualizada aptas e desativ'!$C$4:$I$1457,7,0)</f>
        <v>APTA</v>
      </c>
      <c r="AN311" s="196">
        <f t="shared" si="63"/>
        <v>3959.6500000000015</v>
      </c>
      <c r="AO311" s="56" t="s">
        <v>910</v>
      </c>
      <c r="AP311" s="56" t="s">
        <v>913</v>
      </c>
      <c r="AQ311" s="56"/>
      <c r="AR311" s="56" t="s">
        <v>449</v>
      </c>
      <c r="AS311" s="56" t="s">
        <v>2049</v>
      </c>
      <c r="AT311" s="56" t="s">
        <v>449</v>
      </c>
      <c r="AU311" s="56" t="s">
        <v>449</v>
      </c>
      <c r="AV311" s="56" t="s">
        <v>449</v>
      </c>
      <c r="AW311" s="56" t="s">
        <v>449</v>
      </c>
      <c r="AX311" s="56" t="s">
        <v>449</v>
      </c>
      <c r="AY311" s="56" t="s">
        <v>449</v>
      </c>
      <c r="AZ311" s="56" t="s">
        <v>449</v>
      </c>
      <c r="BA311" s="56" t="s">
        <v>449</v>
      </c>
      <c r="BB311" s="323">
        <f>VLOOKUP($F311,'[2]1ª Parcela FAED Manutencao 2026'!$E$7:$K$1036,5,0)</f>
        <v>1160</v>
      </c>
      <c r="BC311" s="324">
        <f>VLOOKUP($F311,'[2]1ª Parcela FAED Manutencao 2026'!$E$7:$K$1036,7,0)</f>
        <v>55959.65</v>
      </c>
      <c r="BD311" s="335">
        <f t="shared" si="58"/>
        <v>-55</v>
      </c>
      <c r="BE311" s="328">
        <f t="shared" si="59"/>
        <v>-32000</v>
      </c>
    </row>
    <row r="312" spans="1:57" s="178" customFormat="1" ht="28.5" customHeight="1">
      <c r="A312" s="68">
        <v>306</v>
      </c>
      <c r="B312" s="56" t="s">
        <v>1892</v>
      </c>
      <c r="C312" s="56">
        <v>6200</v>
      </c>
      <c r="D312" s="57">
        <v>10</v>
      </c>
      <c r="E312" s="163" t="s">
        <v>177</v>
      </c>
      <c r="F312" s="56">
        <v>1178278</v>
      </c>
      <c r="G312" s="56">
        <v>1105520</v>
      </c>
      <c r="H312" s="61">
        <v>29535808</v>
      </c>
      <c r="I312" s="84" t="str">
        <f>VLOOKUP($F312,'[3]Sistema Escolar'!$C$3:$E$5000,3,0)</f>
        <v>COLEGIO ESTADUAL DE TEMPO INTEGRAL DOUTOR IVES ORLANDO LOPES DA SILVA</v>
      </c>
      <c r="J312" s="193" t="s">
        <v>1978</v>
      </c>
      <c r="K312" s="56">
        <v>0</v>
      </c>
      <c r="L312" s="56">
        <v>0</v>
      </c>
      <c r="M312" s="56">
        <v>0</v>
      </c>
      <c r="N312" s="56">
        <v>0</v>
      </c>
      <c r="O312" s="56">
        <v>479</v>
      </c>
      <c r="P312" s="56">
        <v>315</v>
      </c>
      <c r="Q312" s="56">
        <v>104</v>
      </c>
      <c r="R312" s="56">
        <v>264</v>
      </c>
      <c r="S312" s="56">
        <v>92</v>
      </c>
      <c r="T312" s="56">
        <v>68</v>
      </c>
      <c r="U312" s="56">
        <v>0</v>
      </c>
      <c r="V312" s="56">
        <v>0</v>
      </c>
      <c r="W312" s="56">
        <v>0</v>
      </c>
      <c r="X312" s="56">
        <v>0</v>
      </c>
      <c r="Y312" s="56">
        <f t="shared" si="60"/>
        <v>0</v>
      </c>
      <c r="Z312" s="56">
        <f t="shared" si="60"/>
        <v>0</v>
      </c>
      <c r="AA312" s="68">
        <f t="shared" si="61"/>
        <v>675</v>
      </c>
      <c r="AB312" s="68">
        <f t="shared" si="61"/>
        <v>647</v>
      </c>
      <c r="AC312" s="68">
        <f t="shared" si="55"/>
        <v>675</v>
      </c>
      <c r="AD312" s="68">
        <f t="shared" si="56"/>
        <v>647</v>
      </c>
      <c r="AE312" s="68">
        <f>VLOOKUP(F312,[1]quantitativo_estudantes_turmas_!$D$6:$H$1043,5,0)</f>
        <v>22</v>
      </c>
      <c r="AF312" s="318">
        <f t="shared" si="52"/>
        <v>1</v>
      </c>
      <c r="AG312" s="248">
        <f t="shared" si="53"/>
        <v>30774.46</v>
      </c>
      <c r="AH312" s="194">
        <f t="shared" si="57"/>
        <v>30774.46</v>
      </c>
      <c r="AI312" s="70">
        <f>IF(AY312="POLO-UAB",AG312/4,"-")</f>
        <v>7693.6149999999998</v>
      </c>
      <c r="AJ312" s="70">
        <f t="shared" si="54"/>
        <v>61548.92</v>
      </c>
      <c r="AK312" s="195">
        <v>18000</v>
      </c>
      <c r="AL312" s="337">
        <f t="shared" si="66"/>
        <v>23080.845000000001</v>
      </c>
      <c r="AM312" s="56" t="str">
        <f>VLOOKUP(F312,'Plan atualizada aptas e desativ'!$C$4:$I$1457,7,0)</f>
        <v>APTA</v>
      </c>
      <c r="AN312" s="196">
        <f t="shared" si="63"/>
        <v>5080.8450000000012</v>
      </c>
      <c r="AO312" s="56" t="s">
        <v>900</v>
      </c>
      <c r="AP312" s="56" t="s">
        <v>901</v>
      </c>
      <c r="AQ312" s="56"/>
      <c r="AR312" s="56" t="s">
        <v>1918</v>
      </c>
      <c r="AS312" s="56" t="s">
        <v>449</v>
      </c>
      <c r="AT312" s="56" t="s">
        <v>449</v>
      </c>
      <c r="AU312" s="56" t="s">
        <v>449</v>
      </c>
      <c r="AV312" s="56" t="s">
        <v>449</v>
      </c>
      <c r="AW312" s="56" t="s">
        <v>449</v>
      </c>
      <c r="AX312" s="56" t="s">
        <v>449</v>
      </c>
      <c r="AY312" s="56" t="s">
        <v>1907</v>
      </c>
      <c r="AZ312" s="56" t="s">
        <v>449</v>
      </c>
      <c r="BA312" s="56" t="s">
        <v>449</v>
      </c>
      <c r="BB312" s="323">
        <f>VLOOKUP($F312,'[2]1ª Parcela FAED Manutencao 2026'!$E$7:$K$1036,5,0)</f>
        <v>675</v>
      </c>
      <c r="BC312" s="324">
        <f>VLOOKUP($F312,'[2]1ª Parcela FAED Manutencao 2026'!$E$7:$K$1036,7,0)</f>
        <v>23080.845000000001</v>
      </c>
      <c r="BD312" s="335">
        <f t="shared" si="58"/>
        <v>-28</v>
      </c>
      <c r="BE312" s="330">
        <f t="shared" si="59"/>
        <v>0</v>
      </c>
    </row>
    <row r="313" spans="1:57" s="178" customFormat="1" ht="28.5" customHeight="1">
      <c r="A313" s="68">
        <v>307</v>
      </c>
      <c r="B313" s="56" t="s">
        <v>1892</v>
      </c>
      <c r="C313" s="56">
        <v>6200</v>
      </c>
      <c r="D313" s="57">
        <v>10</v>
      </c>
      <c r="E313" s="163" t="s">
        <v>178</v>
      </c>
      <c r="F313" s="56">
        <v>1176454</v>
      </c>
      <c r="G313" s="56">
        <v>1101968</v>
      </c>
      <c r="H313" s="61">
        <v>29393353</v>
      </c>
      <c r="I313" s="84" t="str">
        <f>VLOOKUP($F313,'[3]Sistema Escolar'!$C$3:$E$5000,3,0)</f>
        <v>COLEGIO ESTADUAL LUIS CABRAL</v>
      </c>
      <c r="J313" s="193" t="s">
        <v>1912</v>
      </c>
      <c r="K313" s="56">
        <v>0</v>
      </c>
      <c r="L313" s="56">
        <v>0</v>
      </c>
      <c r="M313" s="56">
        <v>0</v>
      </c>
      <c r="N313" s="56">
        <v>0</v>
      </c>
      <c r="O313" s="56">
        <v>566</v>
      </c>
      <c r="P313" s="56">
        <v>598</v>
      </c>
      <c r="Q313" s="56">
        <v>0</v>
      </c>
      <c r="R313" s="56">
        <v>0</v>
      </c>
      <c r="S313" s="56">
        <v>138</v>
      </c>
      <c r="T313" s="56">
        <v>161</v>
      </c>
      <c r="U313" s="56">
        <v>0</v>
      </c>
      <c r="V313" s="56">
        <v>0</v>
      </c>
      <c r="W313" s="56">
        <v>0</v>
      </c>
      <c r="X313" s="56">
        <v>0</v>
      </c>
      <c r="Y313" s="56">
        <f t="shared" si="60"/>
        <v>0</v>
      </c>
      <c r="Z313" s="56">
        <f t="shared" si="60"/>
        <v>0</v>
      </c>
      <c r="AA313" s="68">
        <f t="shared" si="61"/>
        <v>704</v>
      </c>
      <c r="AB313" s="68">
        <f t="shared" si="61"/>
        <v>759</v>
      </c>
      <c r="AC313" s="68">
        <f t="shared" si="55"/>
        <v>704</v>
      </c>
      <c r="AD313" s="68">
        <f t="shared" si="56"/>
        <v>759</v>
      </c>
      <c r="AE313" s="68">
        <f>VLOOKUP(F313,[1]quantitativo_estudantes_turmas_!$D$6:$H$1043,5,0)</f>
        <v>18</v>
      </c>
      <c r="AF313" s="318">
        <f t="shared" si="52"/>
        <v>1</v>
      </c>
      <c r="AG313" s="248">
        <f t="shared" si="53"/>
        <v>41032.61</v>
      </c>
      <c r="AH313" s="194">
        <f t="shared" si="57"/>
        <v>41032.61</v>
      </c>
      <c r="AI313" s="70">
        <v>0</v>
      </c>
      <c r="AJ313" s="70">
        <f t="shared" si="54"/>
        <v>82065.22</v>
      </c>
      <c r="AK313" s="195">
        <v>12000</v>
      </c>
      <c r="AL313" s="337">
        <f t="shared" si="66"/>
        <v>20516.305</v>
      </c>
      <c r="AM313" s="56" t="str">
        <f>VLOOKUP(F313,'Plan atualizada aptas e desativ'!$C$4:$I$1457,7,0)</f>
        <v>APTA</v>
      </c>
      <c r="AN313" s="196">
        <f t="shared" si="63"/>
        <v>8516.3050000000003</v>
      </c>
      <c r="AO313" s="56" t="s">
        <v>644</v>
      </c>
      <c r="AP313" s="56" t="s">
        <v>902</v>
      </c>
      <c r="AQ313" s="56"/>
      <c r="AR313" s="56" t="s">
        <v>449</v>
      </c>
      <c r="AS313" s="56" t="s">
        <v>449</v>
      </c>
      <c r="AT313" s="56" t="s">
        <v>449</v>
      </c>
      <c r="AU313" s="56" t="s">
        <v>449</v>
      </c>
      <c r="AV313" s="56" t="s">
        <v>449</v>
      </c>
      <c r="AW313" s="56" t="s">
        <v>449</v>
      </c>
      <c r="AX313" s="56" t="s">
        <v>449</v>
      </c>
      <c r="AY313" s="56" t="s">
        <v>449</v>
      </c>
      <c r="AZ313" s="56" t="s">
        <v>449</v>
      </c>
      <c r="BA313" s="56" t="s">
        <v>449</v>
      </c>
      <c r="BB313" s="323">
        <f>VLOOKUP($F313,'[2]1ª Parcela FAED Manutencao 2026'!$E$7:$K$1036,5,0)</f>
        <v>704</v>
      </c>
      <c r="BC313" s="324">
        <f>VLOOKUP($F313,'[2]1ª Parcela FAED Manutencao 2026'!$E$7:$K$1036,7,0)</f>
        <v>15387.23</v>
      </c>
      <c r="BD313" s="336">
        <f t="shared" si="58"/>
        <v>55</v>
      </c>
      <c r="BE313" s="331">
        <f t="shared" si="59"/>
        <v>5129.0750000000007</v>
      </c>
    </row>
    <row r="314" spans="1:57" s="178" customFormat="1" ht="28.5" customHeight="1">
      <c r="A314" s="68">
        <v>308</v>
      </c>
      <c r="B314" s="56" t="s">
        <v>1892</v>
      </c>
      <c r="C314" s="56">
        <v>6200</v>
      </c>
      <c r="D314" s="57">
        <v>10</v>
      </c>
      <c r="E314" s="163" t="s">
        <v>179</v>
      </c>
      <c r="F314" s="56">
        <v>1179687</v>
      </c>
      <c r="G314" s="56">
        <v>9999999</v>
      </c>
      <c r="H314" s="61">
        <v>29477441</v>
      </c>
      <c r="I314" s="84" t="str">
        <f>VLOOKUP($F314,'[3]Sistema Escolar'!$C$3:$E$5000,3,0)</f>
        <v>COLEGIO ESTADUAL DE TEMPO INTEGRAL DE CASA NOVA</v>
      </c>
      <c r="J314" s="193" t="s">
        <v>1978</v>
      </c>
      <c r="K314" s="56">
        <v>0</v>
      </c>
      <c r="L314" s="56">
        <v>0</v>
      </c>
      <c r="M314" s="56">
        <v>0</v>
      </c>
      <c r="N314" s="56">
        <v>0</v>
      </c>
      <c r="O314" s="56">
        <v>1446</v>
      </c>
      <c r="P314" s="56">
        <v>1163</v>
      </c>
      <c r="Q314" s="56">
        <v>242</v>
      </c>
      <c r="R314" s="56">
        <v>382</v>
      </c>
      <c r="S314" s="56">
        <v>542</v>
      </c>
      <c r="T314" s="56">
        <v>362</v>
      </c>
      <c r="U314" s="56">
        <v>0</v>
      </c>
      <c r="V314" s="56">
        <v>0</v>
      </c>
      <c r="W314" s="56">
        <v>0</v>
      </c>
      <c r="X314" s="56">
        <v>0</v>
      </c>
      <c r="Y314" s="56">
        <f t="shared" si="60"/>
        <v>0</v>
      </c>
      <c r="Z314" s="56">
        <f t="shared" si="60"/>
        <v>0</v>
      </c>
      <c r="AA314" s="68">
        <f t="shared" si="61"/>
        <v>2230</v>
      </c>
      <c r="AB314" s="68">
        <f t="shared" si="61"/>
        <v>1907</v>
      </c>
      <c r="AC314" s="68">
        <f t="shared" si="55"/>
        <v>2230</v>
      </c>
      <c r="AD314" s="68">
        <f t="shared" si="56"/>
        <v>1907</v>
      </c>
      <c r="AE314" s="68">
        <f>VLOOKUP(F314,[1]quantitativo_estudantes_turmas_!$D$6:$H$1043,5,0)</f>
        <v>61</v>
      </c>
      <c r="AF314" s="318">
        <f t="shared" si="52"/>
        <v>1</v>
      </c>
      <c r="AG314" s="248">
        <f t="shared" si="53"/>
        <v>71807.06</v>
      </c>
      <c r="AH314" s="194">
        <f t="shared" si="57"/>
        <v>71807.06</v>
      </c>
      <c r="AI314" s="70">
        <v>0</v>
      </c>
      <c r="AJ314" s="70">
        <f t="shared" si="54"/>
        <v>143614.12</v>
      </c>
      <c r="AK314" s="195">
        <v>32000</v>
      </c>
      <c r="AL314" s="337">
        <f t="shared" si="66"/>
        <v>35903.53</v>
      </c>
      <c r="AM314" s="56" t="str">
        <f>VLOOKUP(F314,'Plan atualizada aptas e desativ'!$C$4:$I$1457,7,0)</f>
        <v>APTA</v>
      </c>
      <c r="AN314" s="196">
        <f t="shared" si="63"/>
        <v>3903.5299999999988</v>
      </c>
      <c r="AO314" s="56" t="s">
        <v>903</v>
      </c>
      <c r="AP314" s="56" t="s">
        <v>905</v>
      </c>
      <c r="AQ314" s="56"/>
      <c r="AR314" s="56" t="s">
        <v>1918</v>
      </c>
      <c r="AS314" s="56" t="s">
        <v>449</v>
      </c>
      <c r="AT314" s="56" t="s">
        <v>449</v>
      </c>
      <c r="AU314" s="56" t="s">
        <v>449</v>
      </c>
      <c r="AV314" s="56" t="s">
        <v>449</v>
      </c>
      <c r="AW314" s="56" t="s">
        <v>449</v>
      </c>
      <c r="AX314" s="56" t="s">
        <v>449</v>
      </c>
      <c r="AY314" s="56" t="s">
        <v>449</v>
      </c>
      <c r="AZ314" s="56" t="s">
        <v>449</v>
      </c>
      <c r="BA314" s="56" t="s">
        <v>449</v>
      </c>
      <c r="BB314" s="323">
        <f>VLOOKUP($F314,'[2]1ª Parcela FAED Manutencao 2026'!$E$7:$K$1036,5,0)</f>
        <v>2230</v>
      </c>
      <c r="BC314" s="324">
        <f>VLOOKUP($F314,'[2]1ª Parcela FAED Manutencao 2026'!$E$7:$K$1036,7,0)</f>
        <v>41032.61</v>
      </c>
      <c r="BD314" s="335">
        <f t="shared" si="58"/>
        <v>-323</v>
      </c>
      <c r="BE314" s="328">
        <f t="shared" si="59"/>
        <v>-5129.0800000000017</v>
      </c>
    </row>
    <row r="315" spans="1:57" s="178" customFormat="1" ht="28.5" customHeight="1">
      <c r="A315" s="68">
        <v>309</v>
      </c>
      <c r="B315" s="56" t="s">
        <v>1892</v>
      </c>
      <c r="C315" s="56">
        <v>6200</v>
      </c>
      <c r="D315" s="57">
        <v>10</v>
      </c>
      <c r="E315" s="163" t="s">
        <v>179</v>
      </c>
      <c r="F315" s="56">
        <v>1179592</v>
      </c>
      <c r="G315" s="56">
        <v>9999999</v>
      </c>
      <c r="H315" s="61">
        <v>29470560</v>
      </c>
      <c r="I315" s="84" t="str">
        <f>VLOOKUP($F315,'[3]Sistema Escolar'!$C$3:$E$5000,3,0)</f>
        <v>COLEGIO ESTADUAL DO CAMPO AGNALDO ALMEIDA</v>
      </c>
      <c r="J315" s="193" t="s">
        <v>1979</v>
      </c>
      <c r="K315" s="56">
        <v>0</v>
      </c>
      <c r="L315" s="56">
        <v>0</v>
      </c>
      <c r="M315" s="56">
        <v>0</v>
      </c>
      <c r="N315" s="56">
        <v>0</v>
      </c>
      <c r="O315" s="56">
        <v>41</v>
      </c>
      <c r="P315" s="56">
        <v>0</v>
      </c>
      <c r="Q315" s="56">
        <v>235</v>
      </c>
      <c r="R315" s="56">
        <v>254</v>
      </c>
      <c r="S315" s="56">
        <v>276</v>
      </c>
      <c r="T315" s="56">
        <v>258</v>
      </c>
      <c r="U315" s="56">
        <v>0</v>
      </c>
      <c r="V315" s="56">
        <v>0</v>
      </c>
      <c r="W315" s="56">
        <v>0</v>
      </c>
      <c r="X315" s="56">
        <v>0</v>
      </c>
      <c r="Y315" s="56">
        <f t="shared" si="60"/>
        <v>0</v>
      </c>
      <c r="Z315" s="56">
        <f t="shared" si="60"/>
        <v>0</v>
      </c>
      <c r="AA315" s="68">
        <f t="shared" si="61"/>
        <v>552</v>
      </c>
      <c r="AB315" s="68">
        <f t="shared" si="61"/>
        <v>512</v>
      </c>
      <c r="AC315" s="68">
        <f t="shared" si="55"/>
        <v>552</v>
      </c>
      <c r="AD315" s="68">
        <f t="shared" si="56"/>
        <v>512</v>
      </c>
      <c r="AE315" s="68">
        <f>VLOOKUP(F315,[1]quantitativo_estudantes_turmas_!$D$6:$H$1043,5,0)</f>
        <v>15</v>
      </c>
      <c r="AF315" s="318">
        <f t="shared" si="52"/>
        <v>1</v>
      </c>
      <c r="AG315" s="248">
        <f t="shared" si="53"/>
        <v>30774.46</v>
      </c>
      <c r="AH315" s="194">
        <f t="shared" si="57"/>
        <v>30774.46</v>
      </c>
      <c r="AI315" s="70">
        <v>0</v>
      </c>
      <c r="AJ315" s="70">
        <f t="shared" si="54"/>
        <v>61548.92</v>
      </c>
      <c r="AK315" s="195">
        <v>12000</v>
      </c>
      <c r="AL315" s="337">
        <f t="shared" si="66"/>
        <v>15387.23</v>
      </c>
      <c r="AM315" s="56" t="str">
        <f>VLOOKUP(F315,'Plan atualizada aptas e desativ'!$C$4:$I$1457,7,0)</f>
        <v>APTA</v>
      </c>
      <c r="AN315" s="196">
        <f t="shared" si="63"/>
        <v>3387.2299999999996</v>
      </c>
      <c r="AO315" s="56" t="s">
        <v>903</v>
      </c>
      <c r="AP315" s="56" t="s">
        <v>904</v>
      </c>
      <c r="AQ315" s="56"/>
      <c r="AR315" s="56" t="s">
        <v>1918</v>
      </c>
      <c r="AS315" s="56" t="s">
        <v>449</v>
      </c>
      <c r="AT315" s="56" t="s">
        <v>449</v>
      </c>
      <c r="AU315" s="56" t="s">
        <v>449</v>
      </c>
      <c r="AV315" s="56" t="s">
        <v>449</v>
      </c>
      <c r="AW315" s="56" t="s">
        <v>449</v>
      </c>
      <c r="AX315" s="56" t="s">
        <v>449</v>
      </c>
      <c r="AY315" s="56" t="s">
        <v>449</v>
      </c>
      <c r="AZ315" s="56" t="s">
        <v>449</v>
      </c>
      <c r="BA315" s="56" t="s">
        <v>449</v>
      </c>
      <c r="BB315" s="323">
        <f>VLOOKUP($F315,'[2]1ª Parcela FAED Manutencao 2026'!$E$7:$K$1036,5,0)</f>
        <v>552</v>
      </c>
      <c r="BC315" s="324">
        <f>VLOOKUP($F315,'[2]1ª Parcela FAED Manutencao 2026'!$E$7:$K$1036,7,0)</f>
        <v>15387.23</v>
      </c>
      <c r="BD315" s="335">
        <f t="shared" si="58"/>
        <v>-40</v>
      </c>
      <c r="BE315" s="330">
        <f t="shared" si="59"/>
        <v>0</v>
      </c>
    </row>
    <row r="316" spans="1:57" s="87" customFormat="1" ht="28.5" customHeight="1">
      <c r="A316" s="68">
        <v>310</v>
      </c>
      <c r="B316" s="56" t="s">
        <v>1892</v>
      </c>
      <c r="C316" s="56">
        <v>6200</v>
      </c>
      <c r="D316" s="57">
        <v>10</v>
      </c>
      <c r="E316" s="163" t="s">
        <v>179</v>
      </c>
      <c r="F316" s="56">
        <v>1179712</v>
      </c>
      <c r="G316" s="56">
        <v>9999999</v>
      </c>
      <c r="H316" s="61">
        <v>29485100</v>
      </c>
      <c r="I316" s="84" t="str">
        <f>VLOOKUP($F316,'[3]Sistema Escolar'!$C$3:$E$5000,3,0)</f>
        <v>COLEGIO ESTADUAL DO CAMPO PROFESSORA MARIA TEREZA BRAGA CABRAL</v>
      </c>
      <c r="J316" s="193" t="s">
        <v>1978</v>
      </c>
      <c r="K316" s="56">
        <v>0</v>
      </c>
      <c r="L316" s="56">
        <v>0</v>
      </c>
      <c r="M316" s="56">
        <v>0</v>
      </c>
      <c r="N316" s="56">
        <v>0</v>
      </c>
      <c r="O316" s="56">
        <v>101</v>
      </c>
      <c r="P316" s="56">
        <v>0</v>
      </c>
      <c r="Q316" s="56">
        <v>54</v>
      </c>
      <c r="R316" s="56">
        <v>141</v>
      </c>
      <c r="S316" s="56">
        <v>225</v>
      </c>
      <c r="T316" s="56">
        <v>77</v>
      </c>
      <c r="U316" s="56">
        <v>0</v>
      </c>
      <c r="V316" s="56">
        <v>0</v>
      </c>
      <c r="W316" s="56">
        <v>0</v>
      </c>
      <c r="X316" s="56">
        <v>0</v>
      </c>
      <c r="Y316" s="56">
        <f t="shared" si="60"/>
        <v>0</v>
      </c>
      <c r="Z316" s="56">
        <f t="shared" si="60"/>
        <v>0</v>
      </c>
      <c r="AA316" s="68">
        <f t="shared" si="61"/>
        <v>380</v>
      </c>
      <c r="AB316" s="68">
        <f t="shared" si="61"/>
        <v>218</v>
      </c>
      <c r="AC316" s="68">
        <f t="shared" si="55"/>
        <v>380</v>
      </c>
      <c r="AD316" s="68">
        <f t="shared" si="56"/>
        <v>218</v>
      </c>
      <c r="AE316" s="68">
        <f>VLOOKUP(F316,[1]quantitativo_estudantes_turmas_!$D$6:$H$1043,5,0)</f>
        <v>10</v>
      </c>
      <c r="AF316" s="318">
        <f t="shared" si="52"/>
        <v>1</v>
      </c>
      <c r="AG316" s="248">
        <f t="shared" si="53"/>
        <v>20516.3</v>
      </c>
      <c r="AH316" s="194">
        <f t="shared" si="57"/>
        <v>20516.3</v>
      </c>
      <c r="AI316" s="70">
        <v>0</v>
      </c>
      <c r="AJ316" s="70">
        <f t="shared" si="54"/>
        <v>41032.6</v>
      </c>
      <c r="AK316" s="195">
        <v>10000</v>
      </c>
      <c r="AL316" s="337">
        <f t="shared" si="66"/>
        <v>10258.15</v>
      </c>
      <c r="AM316" s="56" t="str">
        <f>VLOOKUP(F316,'Plan atualizada aptas e desativ'!$C$4:$I$1457,7,0)</f>
        <v>APTA</v>
      </c>
      <c r="AN316" s="196">
        <f t="shared" si="63"/>
        <v>258.14999999999964</v>
      </c>
      <c r="AO316" s="56" t="s">
        <v>903</v>
      </c>
      <c r="AP316" s="56" t="s">
        <v>1826</v>
      </c>
      <c r="AQ316" s="56"/>
      <c r="AR316" s="56" t="s">
        <v>1918</v>
      </c>
      <c r="AS316" s="56" t="s">
        <v>449</v>
      </c>
      <c r="AT316" s="56" t="s">
        <v>449</v>
      </c>
      <c r="AU316" s="56" t="s">
        <v>449</v>
      </c>
      <c r="AV316" s="56" t="s">
        <v>449</v>
      </c>
      <c r="AW316" s="56" t="s">
        <v>449</v>
      </c>
      <c r="AX316" s="56" t="s">
        <v>449</v>
      </c>
      <c r="AY316" s="56" t="s">
        <v>449</v>
      </c>
      <c r="AZ316" s="56" t="s">
        <v>449</v>
      </c>
      <c r="BA316" s="56" t="s">
        <v>449</v>
      </c>
      <c r="BB316" s="323">
        <f>VLOOKUP($F316,'[2]1ª Parcela FAED Manutencao 2026'!$E$7:$K$1036,5,0)</f>
        <v>380</v>
      </c>
      <c r="BC316" s="324">
        <f>VLOOKUP($F316,'[2]1ª Parcela FAED Manutencao 2026'!$E$7:$K$1036,7,0)</f>
        <v>12822.69</v>
      </c>
      <c r="BD316" s="335">
        <f t="shared" si="58"/>
        <v>-162</v>
      </c>
      <c r="BE316" s="328">
        <f t="shared" si="59"/>
        <v>-2564.5400000000009</v>
      </c>
    </row>
    <row r="317" spans="1:57" s="178" customFormat="1" ht="28.5" customHeight="1">
      <c r="A317" s="68">
        <v>311</v>
      </c>
      <c r="B317" s="56" t="s">
        <v>1892</v>
      </c>
      <c r="C317" s="56">
        <v>6200</v>
      </c>
      <c r="D317" s="57">
        <v>10</v>
      </c>
      <c r="E317" s="163" t="s">
        <v>4459</v>
      </c>
      <c r="F317" s="56">
        <v>1161638</v>
      </c>
      <c r="G317" s="56">
        <v>1102384</v>
      </c>
      <c r="H317" s="61">
        <v>29023688</v>
      </c>
      <c r="I317" s="84" t="str">
        <f>VLOOKUP($F317,'[3]Sistema Escolar'!$C$3:$E$5000,3,0)</f>
        <v>CENTRO TERRITORIAL DE EDUCACAO PROFISSIONAL MARIA DE ALMEIDA ARAUJO</v>
      </c>
      <c r="J317" s="193" t="s">
        <v>1982</v>
      </c>
      <c r="K317" s="56">
        <v>0</v>
      </c>
      <c r="L317" s="56">
        <v>0</v>
      </c>
      <c r="M317" s="56">
        <v>0</v>
      </c>
      <c r="N317" s="56">
        <v>0</v>
      </c>
      <c r="O317" s="56">
        <v>756</v>
      </c>
      <c r="P317" s="56">
        <v>796</v>
      </c>
      <c r="Q317" s="56">
        <v>207</v>
      </c>
      <c r="R317" s="56">
        <v>194</v>
      </c>
      <c r="S317" s="56">
        <v>175</v>
      </c>
      <c r="T317" s="56">
        <v>171</v>
      </c>
      <c r="U317" s="56">
        <v>0</v>
      </c>
      <c r="V317" s="56">
        <v>0</v>
      </c>
      <c r="W317" s="56">
        <v>0</v>
      </c>
      <c r="X317" s="56">
        <v>0</v>
      </c>
      <c r="Y317" s="56">
        <f t="shared" si="60"/>
        <v>0</v>
      </c>
      <c r="Z317" s="56">
        <f t="shared" si="60"/>
        <v>0</v>
      </c>
      <c r="AA317" s="68">
        <f t="shared" si="61"/>
        <v>1138</v>
      </c>
      <c r="AB317" s="68">
        <f t="shared" si="61"/>
        <v>1161</v>
      </c>
      <c r="AC317" s="68">
        <f t="shared" si="55"/>
        <v>1138</v>
      </c>
      <c r="AD317" s="68">
        <f t="shared" si="56"/>
        <v>1161</v>
      </c>
      <c r="AE317" s="68">
        <f>VLOOKUP(F317,[1]quantitativo_estudantes_turmas_!$D$6:$H$1043,5,0)</f>
        <v>39</v>
      </c>
      <c r="AF317" s="318">
        <f t="shared" si="52"/>
        <v>1</v>
      </c>
      <c r="AG317" s="248">
        <f t="shared" si="53"/>
        <v>47919.3</v>
      </c>
      <c r="AH317" s="194">
        <f t="shared" si="57"/>
        <v>47919.3</v>
      </c>
      <c r="AI317" s="70">
        <v>0</v>
      </c>
      <c r="AJ317" s="70">
        <f t="shared" si="54"/>
        <v>95838.6</v>
      </c>
      <c r="AK317" s="195">
        <v>20000</v>
      </c>
      <c r="AL317" s="337">
        <f t="shared" si="66"/>
        <v>23959.65</v>
      </c>
      <c r="AM317" s="56" t="str">
        <f>VLOOKUP(F317,'Plan atualizada aptas e desativ'!$C$4:$I$1457,7,0)</f>
        <v>APTA</v>
      </c>
      <c r="AN317" s="196">
        <f t="shared" si="63"/>
        <v>3959.6500000000015</v>
      </c>
      <c r="AO317" s="56" t="s">
        <v>906</v>
      </c>
      <c r="AP317" s="56" t="s">
        <v>907</v>
      </c>
      <c r="AQ317" s="56"/>
      <c r="AR317" s="56" t="s">
        <v>1918</v>
      </c>
      <c r="AS317" s="56" t="s">
        <v>449</v>
      </c>
      <c r="AT317" s="56" t="s">
        <v>449</v>
      </c>
      <c r="AU317" s="56" t="s">
        <v>449</v>
      </c>
      <c r="AV317" s="56" t="s">
        <v>449</v>
      </c>
      <c r="AW317" s="56" t="s">
        <v>449</v>
      </c>
      <c r="AX317" s="56" t="s">
        <v>449</v>
      </c>
      <c r="AY317" s="56" t="s">
        <v>449</v>
      </c>
      <c r="AZ317" s="56" t="s">
        <v>449</v>
      </c>
      <c r="BA317" s="56" t="s">
        <v>449</v>
      </c>
      <c r="BB317" s="323">
        <f>VLOOKUP($F317,'[2]1ª Parcela FAED Manutencao 2026'!$E$7:$K$1036,5,0)</f>
        <v>1138</v>
      </c>
      <c r="BC317" s="324">
        <f>VLOOKUP($F317,'[2]1ª Parcela FAED Manutencao 2026'!$E$7:$K$1036,7,0)</f>
        <v>23959.65</v>
      </c>
      <c r="BD317" s="336">
        <f t="shared" si="58"/>
        <v>23</v>
      </c>
      <c r="BE317" s="330">
        <f t="shared" si="59"/>
        <v>0</v>
      </c>
    </row>
    <row r="318" spans="1:57" s="87" customFormat="1" ht="28.5" customHeight="1">
      <c r="A318" s="68">
        <v>312</v>
      </c>
      <c r="B318" s="56" t="s">
        <v>1892</v>
      </c>
      <c r="C318" s="56">
        <v>6200</v>
      </c>
      <c r="D318" s="57">
        <v>10</v>
      </c>
      <c r="E318" s="163" t="s">
        <v>4459</v>
      </c>
      <c r="F318" s="204">
        <v>1170823</v>
      </c>
      <c r="G318" s="204">
        <v>1102394</v>
      </c>
      <c r="H318" s="205">
        <v>29024323</v>
      </c>
      <c r="I318" s="84" t="str">
        <f>VLOOKUP($F318,'[3]Sistema Escolar'!$C$3:$E$5000,3,0)</f>
        <v>COLEGIO ESTADUAL AGROVILA 08</v>
      </c>
      <c r="J318" s="193" t="s">
        <v>1912</v>
      </c>
      <c r="K318" s="56">
        <v>0</v>
      </c>
      <c r="L318" s="56">
        <v>0</v>
      </c>
      <c r="M318" s="56">
        <v>0</v>
      </c>
      <c r="N318" s="56">
        <v>0</v>
      </c>
      <c r="O318" s="56">
        <v>331</v>
      </c>
      <c r="P318" s="56">
        <v>386</v>
      </c>
      <c r="Q318" s="56">
        <v>0</v>
      </c>
      <c r="R318" s="56">
        <v>0</v>
      </c>
      <c r="S318" s="56">
        <v>54</v>
      </c>
      <c r="T318" s="56">
        <v>34</v>
      </c>
      <c r="U318" s="56">
        <v>0</v>
      </c>
      <c r="V318" s="56">
        <v>0</v>
      </c>
      <c r="W318" s="56">
        <v>0</v>
      </c>
      <c r="X318" s="56">
        <v>0</v>
      </c>
      <c r="Y318" s="56">
        <f t="shared" si="60"/>
        <v>0</v>
      </c>
      <c r="Z318" s="56">
        <f t="shared" si="60"/>
        <v>0</v>
      </c>
      <c r="AA318" s="68">
        <f t="shared" si="61"/>
        <v>385</v>
      </c>
      <c r="AB318" s="68">
        <f t="shared" si="61"/>
        <v>420</v>
      </c>
      <c r="AC318" s="68">
        <f t="shared" si="55"/>
        <v>385</v>
      </c>
      <c r="AD318" s="68">
        <f t="shared" si="56"/>
        <v>420</v>
      </c>
      <c r="AE318" s="68">
        <f>VLOOKUP(F318,[1]quantitativo_estudantes_turmas_!$D$6:$H$1043,5,0)</f>
        <v>13</v>
      </c>
      <c r="AF318" s="318">
        <f t="shared" si="52"/>
        <v>1</v>
      </c>
      <c r="AG318" s="248">
        <f t="shared" si="53"/>
        <v>25645.38</v>
      </c>
      <c r="AH318" s="194">
        <f t="shared" si="57"/>
        <v>25645.38</v>
      </c>
      <c r="AI318" s="70">
        <v>0</v>
      </c>
      <c r="AJ318" s="70">
        <f t="shared" si="54"/>
        <v>51290.76</v>
      </c>
      <c r="AK318" s="195">
        <v>10000</v>
      </c>
      <c r="AL318" s="337">
        <f t="shared" si="66"/>
        <v>12822.69</v>
      </c>
      <c r="AM318" s="56" t="str">
        <f>VLOOKUP(F318,'Plan atualizada aptas e desativ'!$C$4:$I$1457,7,0)</f>
        <v>APTA</v>
      </c>
      <c r="AN318" s="196">
        <f t="shared" si="63"/>
        <v>2822.6900000000005</v>
      </c>
      <c r="AO318" s="56" t="s">
        <v>906</v>
      </c>
      <c r="AP318" s="56" t="s">
        <v>908</v>
      </c>
      <c r="AQ318" s="56"/>
      <c r="AR318" s="56" t="s">
        <v>449</v>
      </c>
      <c r="AS318" s="56" t="s">
        <v>449</v>
      </c>
      <c r="AT318" s="56" t="s">
        <v>449</v>
      </c>
      <c r="AU318" s="56" t="s">
        <v>449</v>
      </c>
      <c r="AV318" s="56" t="s">
        <v>449</v>
      </c>
      <c r="AW318" s="56" t="s">
        <v>449</v>
      </c>
      <c r="AX318" s="56" t="s">
        <v>449</v>
      </c>
      <c r="AY318" s="56" t="s">
        <v>449</v>
      </c>
      <c r="AZ318" s="56" t="s">
        <v>449</v>
      </c>
      <c r="BA318" s="56" t="s">
        <v>449</v>
      </c>
      <c r="BB318" s="323">
        <f>VLOOKUP($F318,'[2]1ª Parcela FAED Manutencao 2026'!$E$7:$K$1036,5,0)</f>
        <v>385</v>
      </c>
      <c r="BC318" s="324">
        <f>VLOOKUP($F318,'[2]1ª Parcela FAED Manutencao 2026'!$E$7:$K$1036,7,0)</f>
        <v>12822.69</v>
      </c>
      <c r="BD318" s="336">
        <f t="shared" si="58"/>
        <v>35</v>
      </c>
      <c r="BE318" s="330">
        <f t="shared" si="59"/>
        <v>0</v>
      </c>
    </row>
    <row r="319" spans="1:57" s="87" customFormat="1" ht="28.5" customHeight="1">
      <c r="A319" s="68">
        <v>313</v>
      </c>
      <c r="B319" s="56" t="s">
        <v>1892</v>
      </c>
      <c r="C319" s="56">
        <v>6200</v>
      </c>
      <c r="D319" s="57">
        <v>10</v>
      </c>
      <c r="E319" s="206" t="s">
        <v>4459</v>
      </c>
      <c r="F319" s="144">
        <v>1161654</v>
      </c>
      <c r="G319" s="144">
        <v>1102386</v>
      </c>
      <c r="H319" s="61">
        <v>29024129</v>
      </c>
      <c r="I319" s="84" t="str">
        <f>VLOOKUP($F319,'[3]Sistema Escolar'!$C$3:$E$5000,3,0)</f>
        <v>COLEGIO ESTADUAL ANANIAS CARLOS DO NASCIMENTO</v>
      </c>
      <c r="J319" s="207" t="s">
        <v>1912</v>
      </c>
      <c r="K319" s="56">
        <v>0</v>
      </c>
      <c r="L319" s="56">
        <v>0</v>
      </c>
      <c r="M319" s="56">
        <v>0</v>
      </c>
      <c r="N319" s="56">
        <v>0</v>
      </c>
      <c r="O319" s="56">
        <v>148</v>
      </c>
      <c r="P319" s="56">
        <v>124</v>
      </c>
      <c r="Q319" s="56">
        <v>0</v>
      </c>
      <c r="R319" s="56">
        <v>51</v>
      </c>
      <c r="S319" s="56">
        <v>79</v>
      </c>
      <c r="T319" s="56">
        <v>34</v>
      </c>
      <c r="U319" s="56">
        <v>0</v>
      </c>
      <c r="V319" s="56">
        <v>0</v>
      </c>
      <c r="W319" s="56">
        <v>0</v>
      </c>
      <c r="X319" s="56">
        <v>0</v>
      </c>
      <c r="Y319" s="56">
        <f t="shared" si="60"/>
        <v>0</v>
      </c>
      <c r="Z319" s="56">
        <f t="shared" si="60"/>
        <v>0</v>
      </c>
      <c r="AA319" s="68">
        <f t="shared" si="61"/>
        <v>227</v>
      </c>
      <c r="AB319" s="68">
        <f t="shared" si="61"/>
        <v>209</v>
      </c>
      <c r="AC319" s="68">
        <f t="shared" si="55"/>
        <v>227</v>
      </c>
      <c r="AD319" s="68">
        <f t="shared" si="56"/>
        <v>209</v>
      </c>
      <c r="AE319" s="68">
        <f>VLOOKUP(F319,[1]quantitativo_estudantes_turmas_!$D$6:$H$1043,5,0)</f>
        <v>8</v>
      </c>
      <c r="AF319" s="318">
        <f t="shared" si="52"/>
        <v>1</v>
      </c>
      <c r="AG319" s="248">
        <f t="shared" si="53"/>
        <v>20516.3</v>
      </c>
      <c r="AH319" s="194">
        <f t="shared" si="57"/>
        <v>20516.3</v>
      </c>
      <c r="AI319" s="70">
        <v>0</v>
      </c>
      <c r="AJ319" s="70">
        <f t="shared" si="54"/>
        <v>41032.6</v>
      </c>
      <c r="AK319" s="195">
        <v>8000</v>
      </c>
      <c r="AL319" s="337">
        <f t="shared" si="66"/>
        <v>10258.15</v>
      </c>
      <c r="AM319" s="56" t="str">
        <f>VLOOKUP(F319,'Plan atualizada aptas e desativ'!$C$4:$I$1457,7,0)</f>
        <v>INADIMPLENTE</v>
      </c>
      <c r="AN319" s="196">
        <f t="shared" si="63"/>
        <v>2258.1499999999996</v>
      </c>
      <c r="AO319" s="56" t="s">
        <v>906</v>
      </c>
      <c r="AP319" s="56" t="s">
        <v>909</v>
      </c>
      <c r="AQ319" s="56"/>
      <c r="AR319" s="56" t="s">
        <v>1918</v>
      </c>
      <c r="AS319" s="56" t="s">
        <v>449</v>
      </c>
      <c r="AT319" s="56" t="s">
        <v>449</v>
      </c>
      <c r="AU319" s="56" t="s">
        <v>449</v>
      </c>
      <c r="AV319" s="56" t="s">
        <v>449</v>
      </c>
      <c r="AW319" s="56" t="s">
        <v>449</v>
      </c>
      <c r="AX319" s="56" t="s">
        <v>449</v>
      </c>
      <c r="AY319" s="56" t="s">
        <v>449</v>
      </c>
      <c r="AZ319" s="56" t="s">
        <v>449</v>
      </c>
      <c r="BA319" s="56" t="s">
        <v>449</v>
      </c>
      <c r="BB319" s="323">
        <f>VLOOKUP($F319,'[2]1ª Parcela FAED Manutencao 2026'!$E$7:$K$1036,5,0)</f>
        <v>227</v>
      </c>
      <c r="BC319" s="324">
        <f>VLOOKUP($F319,'[2]1ª Parcela FAED Manutencao 2026'!$E$7:$K$1036,7,0)</f>
        <v>10258.15</v>
      </c>
      <c r="BD319" s="335">
        <f t="shared" si="58"/>
        <v>-18</v>
      </c>
      <c r="BE319" s="330">
        <f t="shared" si="59"/>
        <v>0</v>
      </c>
    </row>
    <row r="320" spans="1:57" s="87" customFormat="1" ht="28.5" customHeight="1">
      <c r="A320" s="68">
        <v>314</v>
      </c>
      <c r="B320" s="56" t="s">
        <v>1892</v>
      </c>
      <c r="C320" s="56">
        <v>6200</v>
      </c>
      <c r="D320" s="57">
        <v>10</v>
      </c>
      <c r="E320" s="163" t="s">
        <v>4459</v>
      </c>
      <c r="F320" s="208">
        <v>1179779</v>
      </c>
      <c r="G320" s="142">
        <v>9999999</v>
      </c>
      <c r="H320" s="209">
        <v>29360463</v>
      </c>
      <c r="I320" s="84" t="str">
        <f>VLOOKUP($F320,'[3]Sistema Escolar'!$C$3:$E$5000,3,0)</f>
        <v>ESCOLA ESTADUAL INDIGENA NOSSA SENHORA DE LOURDES</v>
      </c>
      <c r="J320" s="193" t="s">
        <v>1914</v>
      </c>
      <c r="K320" s="56">
        <v>49</v>
      </c>
      <c r="L320" s="56">
        <v>49</v>
      </c>
      <c r="M320" s="56">
        <v>0</v>
      </c>
      <c r="N320" s="56">
        <v>0</v>
      </c>
      <c r="O320" s="56">
        <v>0</v>
      </c>
      <c r="P320" s="56">
        <v>0</v>
      </c>
      <c r="Q320" s="56">
        <v>0</v>
      </c>
      <c r="R320" s="56">
        <v>0</v>
      </c>
      <c r="S320" s="56">
        <v>0</v>
      </c>
      <c r="T320" s="56">
        <v>0</v>
      </c>
      <c r="U320" s="56">
        <v>0</v>
      </c>
      <c r="V320" s="56">
        <v>0</v>
      </c>
      <c r="W320" s="56">
        <v>0</v>
      </c>
      <c r="X320" s="56">
        <v>0</v>
      </c>
      <c r="Y320" s="56">
        <f t="shared" si="60"/>
        <v>49</v>
      </c>
      <c r="Z320" s="56">
        <f t="shared" si="60"/>
        <v>49</v>
      </c>
      <c r="AA320" s="68">
        <f t="shared" si="61"/>
        <v>0</v>
      </c>
      <c r="AB320" s="68">
        <f t="shared" si="61"/>
        <v>0</v>
      </c>
      <c r="AC320" s="68">
        <f t="shared" si="55"/>
        <v>49</v>
      </c>
      <c r="AD320" s="68">
        <f t="shared" si="56"/>
        <v>49</v>
      </c>
      <c r="AE320" s="68">
        <f>VLOOKUP(F320,[1]quantitativo_estudantes_turmas_!$D$6:$H$1043,5,0)</f>
        <v>9</v>
      </c>
      <c r="AF320" s="318">
        <f t="shared" si="52"/>
        <v>0</v>
      </c>
      <c r="AG320" s="248">
        <f t="shared" si="53"/>
        <v>15387.23</v>
      </c>
      <c r="AH320" s="194">
        <f t="shared" si="57"/>
        <v>15387.23</v>
      </c>
      <c r="AI320" s="70">
        <v>0</v>
      </c>
      <c r="AJ320" s="70">
        <f t="shared" si="54"/>
        <v>30774.46</v>
      </c>
      <c r="AK320" s="195">
        <v>6000</v>
      </c>
      <c r="AL320" s="337">
        <f t="shared" si="66"/>
        <v>7693.6149999999998</v>
      </c>
      <c r="AM320" s="56" t="str">
        <f>VLOOKUP(F320,'Plan atualizada aptas e desativ'!$C$4:$I$1457,7,0)</f>
        <v>INADIMPLENTE</v>
      </c>
      <c r="AN320" s="196">
        <f t="shared" si="63"/>
        <v>1693.6149999999998</v>
      </c>
      <c r="AO320" s="56" t="s">
        <v>910</v>
      </c>
      <c r="AP320" s="56" t="s">
        <v>2023</v>
      </c>
      <c r="AQ320" s="56" t="s">
        <v>2020</v>
      </c>
      <c r="AR320" s="68" t="s">
        <v>449</v>
      </c>
      <c r="AS320" s="56" t="s">
        <v>449</v>
      </c>
      <c r="AT320" s="56"/>
      <c r="AU320" s="56"/>
      <c r="AV320" s="56"/>
      <c r="AW320" s="56"/>
      <c r="AX320" s="56"/>
      <c r="AY320" s="56"/>
      <c r="AZ320" s="56"/>
      <c r="BA320" s="56"/>
      <c r="BB320" s="323">
        <f>VLOOKUP($F320,'[2]1ª Parcela FAED Manutencao 2026'!$E$7:$K$1036,5,0)</f>
        <v>49</v>
      </c>
      <c r="BC320" s="324">
        <f>VLOOKUP($F320,'[2]1ª Parcela FAED Manutencao 2026'!$E$7:$K$1036,7,0)</f>
        <v>7693.6149999999998</v>
      </c>
      <c r="BD320" s="334">
        <f t="shared" si="58"/>
        <v>0</v>
      </c>
      <c r="BE320" s="330">
        <f t="shared" si="59"/>
        <v>0</v>
      </c>
    </row>
    <row r="321" spans="1:57" s="178" customFormat="1" ht="28.5" customHeight="1">
      <c r="A321" s="68">
        <v>315</v>
      </c>
      <c r="B321" s="56" t="s">
        <v>1892</v>
      </c>
      <c r="C321" s="56">
        <v>6200</v>
      </c>
      <c r="D321" s="57">
        <v>10</v>
      </c>
      <c r="E321" s="163" t="s">
        <v>182</v>
      </c>
      <c r="F321" s="56">
        <v>1120494</v>
      </c>
      <c r="G321" s="56">
        <v>1102403</v>
      </c>
      <c r="H321" s="61">
        <v>29024803</v>
      </c>
      <c r="I321" s="84" t="str">
        <f>VLOOKUP($F321,'[3]Sistema Escolar'!$C$3:$E$5000,3,0)</f>
        <v>CENTRO EST. DE EDUCACAO PROFIS EM GESTAO E NEGOCIOS DO NORTE BAIANO</v>
      </c>
      <c r="J321" s="193" t="s">
        <v>1857</v>
      </c>
      <c r="K321" s="56">
        <v>0</v>
      </c>
      <c r="L321" s="56">
        <v>0</v>
      </c>
      <c r="M321" s="56">
        <v>0</v>
      </c>
      <c r="N321" s="56">
        <v>0</v>
      </c>
      <c r="O321" s="56">
        <v>642</v>
      </c>
      <c r="P321" s="56">
        <v>537</v>
      </c>
      <c r="Q321" s="56">
        <v>0</v>
      </c>
      <c r="R321" s="56">
        <v>0</v>
      </c>
      <c r="S321" s="56">
        <v>0</v>
      </c>
      <c r="T321" s="56">
        <v>0</v>
      </c>
      <c r="U321" s="56">
        <v>0</v>
      </c>
      <c r="V321" s="56">
        <v>0</v>
      </c>
      <c r="W321" s="56">
        <v>0</v>
      </c>
      <c r="X321" s="56">
        <v>0</v>
      </c>
      <c r="Y321" s="56">
        <f t="shared" si="60"/>
        <v>0</v>
      </c>
      <c r="Z321" s="56">
        <f t="shared" si="60"/>
        <v>0</v>
      </c>
      <c r="AA321" s="68">
        <f t="shared" si="61"/>
        <v>642</v>
      </c>
      <c r="AB321" s="68">
        <f t="shared" si="61"/>
        <v>537</v>
      </c>
      <c r="AC321" s="68">
        <f t="shared" si="55"/>
        <v>642</v>
      </c>
      <c r="AD321" s="68">
        <f t="shared" si="56"/>
        <v>537</v>
      </c>
      <c r="AE321" s="68">
        <f>VLOOKUP(F321,[1]quantitativo_estudantes_turmas_!$D$6:$H$1043,5,0)</f>
        <v>21</v>
      </c>
      <c r="AF321" s="318">
        <f t="shared" si="52"/>
        <v>1</v>
      </c>
      <c r="AG321" s="248">
        <f t="shared" si="53"/>
        <v>30774.46</v>
      </c>
      <c r="AH321" s="194">
        <f t="shared" si="57"/>
        <v>30774.46</v>
      </c>
      <c r="AI321" s="70">
        <f>IF(AY321="POLO-UAB",AG321/4,"-")</f>
        <v>7693.6149999999998</v>
      </c>
      <c r="AJ321" s="70">
        <f t="shared" si="54"/>
        <v>61548.92</v>
      </c>
      <c r="AK321" s="195">
        <v>18000</v>
      </c>
      <c r="AL321" s="337">
        <f t="shared" si="66"/>
        <v>23080.845000000001</v>
      </c>
      <c r="AM321" s="56" t="str">
        <f>VLOOKUP(F321,'Plan atualizada aptas e desativ'!$C$4:$I$1457,7,0)</f>
        <v>APTA</v>
      </c>
      <c r="AN321" s="196">
        <f t="shared" si="63"/>
        <v>5080.8450000000012</v>
      </c>
      <c r="AO321" s="56" t="s">
        <v>910</v>
      </c>
      <c r="AP321" s="56" t="s">
        <v>911</v>
      </c>
      <c r="AQ321" s="56"/>
      <c r="AR321" s="56" t="s">
        <v>449</v>
      </c>
      <c r="AS321" s="56" t="s">
        <v>449</v>
      </c>
      <c r="AT321" s="56" t="s">
        <v>449</v>
      </c>
      <c r="AU321" s="56" t="s">
        <v>449</v>
      </c>
      <c r="AV321" s="56" t="s">
        <v>449</v>
      </c>
      <c r="AW321" s="56" t="s">
        <v>449</v>
      </c>
      <c r="AX321" s="56" t="s">
        <v>449</v>
      </c>
      <c r="AY321" s="56" t="s">
        <v>1907</v>
      </c>
      <c r="AZ321" s="56" t="s">
        <v>449</v>
      </c>
      <c r="BA321" s="56" t="s">
        <v>449</v>
      </c>
      <c r="BB321" s="323">
        <f>VLOOKUP($F321,'[2]1ª Parcela FAED Manutencao 2026'!$E$7:$K$1036,5,0)</f>
        <v>642</v>
      </c>
      <c r="BC321" s="324">
        <f>VLOOKUP($F321,'[2]1ª Parcela FAED Manutencao 2026'!$E$7:$K$1036,7,0)</f>
        <v>23080.845000000001</v>
      </c>
      <c r="BD321" s="335">
        <f t="shared" si="58"/>
        <v>-105</v>
      </c>
      <c r="BE321" s="330">
        <f t="shared" si="59"/>
        <v>0</v>
      </c>
    </row>
    <row r="322" spans="1:57" s="178" customFormat="1" ht="28.5" customHeight="1">
      <c r="A322" s="68">
        <v>316</v>
      </c>
      <c r="B322" s="56" t="s">
        <v>1892</v>
      </c>
      <c r="C322" s="56">
        <v>6200</v>
      </c>
      <c r="D322" s="57">
        <v>10</v>
      </c>
      <c r="E322" s="163" t="s">
        <v>182</v>
      </c>
      <c r="F322" s="56">
        <v>1179111</v>
      </c>
      <c r="G322" s="56">
        <v>9999999</v>
      </c>
      <c r="H322" s="61">
        <v>29456509</v>
      </c>
      <c r="I322" s="84" t="str">
        <f>VLOOKUP($F322,'[3]Sistema Escolar'!$C$3:$E$5000,3,0)</f>
        <v>CENT.REG.DE ENS.MEDIO COM INTERMEDIACAO TEC-CEMIT SERTAO DO S FRANCISC</v>
      </c>
      <c r="J322" s="193" t="s">
        <v>464</v>
      </c>
      <c r="K322" s="56">
        <v>0</v>
      </c>
      <c r="L322" s="56">
        <v>0</v>
      </c>
      <c r="M322" s="56">
        <v>0</v>
      </c>
      <c r="N322" s="56">
        <v>0</v>
      </c>
      <c r="O322" s="56">
        <v>1245</v>
      </c>
      <c r="P322" s="56">
        <v>1133</v>
      </c>
      <c r="Q322" s="56">
        <v>0</v>
      </c>
      <c r="R322" s="56">
        <v>0</v>
      </c>
      <c r="S322" s="56">
        <v>0</v>
      </c>
      <c r="T322" s="56">
        <v>0</v>
      </c>
      <c r="U322" s="56">
        <v>0</v>
      </c>
      <c r="V322" s="56">
        <v>0</v>
      </c>
      <c r="W322" s="56">
        <v>0</v>
      </c>
      <c r="X322" s="56">
        <v>0</v>
      </c>
      <c r="Y322" s="56">
        <f t="shared" si="60"/>
        <v>0</v>
      </c>
      <c r="Z322" s="56">
        <f t="shared" si="60"/>
        <v>0</v>
      </c>
      <c r="AA322" s="68">
        <f t="shared" si="61"/>
        <v>1245</v>
      </c>
      <c r="AB322" s="68">
        <f t="shared" si="61"/>
        <v>1133</v>
      </c>
      <c r="AC322" s="68">
        <f t="shared" si="55"/>
        <v>1245</v>
      </c>
      <c r="AD322" s="68">
        <f t="shared" si="56"/>
        <v>1133</v>
      </c>
      <c r="AE322" s="68">
        <f>VLOOKUP(F322,[1]quantitativo_estudantes_turmas_!$D$6:$H$1043,5,0)</f>
        <v>105</v>
      </c>
      <c r="AF322" s="318">
        <f t="shared" si="52"/>
        <v>1</v>
      </c>
      <c r="AG322" s="248">
        <f t="shared" si="53"/>
        <v>47919.3</v>
      </c>
      <c r="AH322" s="194">
        <f t="shared" si="57"/>
        <v>47919.3</v>
      </c>
      <c r="AI322" s="70">
        <v>0</v>
      </c>
      <c r="AJ322" s="70">
        <f t="shared" si="54"/>
        <v>95838.6</v>
      </c>
      <c r="AK322" s="195">
        <v>20000</v>
      </c>
      <c r="AL322" s="337">
        <f t="shared" si="66"/>
        <v>23959.65</v>
      </c>
      <c r="AM322" s="56" t="str">
        <f>VLOOKUP(F322,'Plan atualizada aptas e desativ'!$C$4:$I$1457,7,0)</f>
        <v>APTA</v>
      </c>
      <c r="AN322" s="196">
        <f t="shared" si="63"/>
        <v>3959.6500000000015</v>
      </c>
      <c r="AO322" s="56" t="s">
        <v>910</v>
      </c>
      <c r="AP322" s="56" t="s">
        <v>912</v>
      </c>
      <c r="AQ322" s="56"/>
      <c r="AR322" s="56" t="s">
        <v>449</v>
      </c>
      <c r="AS322" s="56" t="s">
        <v>449</v>
      </c>
      <c r="AT322" s="56" t="s">
        <v>449</v>
      </c>
      <c r="AU322" s="56" t="s">
        <v>449</v>
      </c>
      <c r="AV322" s="56" t="s">
        <v>449</v>
      </c>
      <c r="AW322" s="56" t="s">
        <v>449</v>
      </c>
      <c r="AX322" s="56" t="s">
        <v>449</v>
      </c>
      <c r="AY322" s="56" t="s">
        <v>449</v>
      </c>
      <c r="AZ322" s="56" t="s">
        <v>449</v>
      </c>
      <c r="BA322" s="56" t="s">
        <v>1857</v>
      </c>
      <c r="BB322" s="323">
        <f>VLOOKUP($F322,'[2]1ª Parcela FAED Manutencao 2026'!$E$7:$K$1036,5,0)</f>
        <v>1245</v>
      </c>
      <c r="BC322" s="324">
        <f>VLOOKUP($F322,'[2]1ª Parcela FAED Manutencao 2026'!$E$7:$K$1036,7,0)</f>
        <v>23959.65</v>
      </c>
      <c r="BD322" s="335">
        <f t="shared" si="58"/>
        <v>-112</v>
      </c>
      <c r="BE322" s="330">
        <f t="shared" si="59"/>
        <v>0</v>
      </c>
    </row>
    <row r="323" spans="1:57" s="178" customFormat="1" ht="28.5" customHeight="1">
      <c r="A323" s="68">
        <v>317</v>
      </c>
      <c r="B323" s="56" t="s">
        <v>1892</v>
      </c>
      <c r="C323" s="56">
        <v>6200</v>
      </c>
      <c r="D323" s="57">
        <v>10</v>
      </c>
      <c r="E323" s="163" t="s">
        <v>182</v>
      </c>
      <c r="F323" s="56">
        <v>1120311</v>
      </c>
      <c r="G323" s="56">
        <v>1102396</v>
      </c>
      <c r="H323" s="61">
        <v>29025028</v>
      </c>
      <c r="I323" s="84" t="str">
        <f>VLOOKUP($F323,'[3]Sistema Escolar'!$C$3:$E$5000,3,0)</f>
        <v>COLEGIO DA POLICIA MILITAR - CPM ALFREDO VIANNA</v>
      </c>
      <c r="J323" s="193" t="s">
        <v>1859</v>
      </c>
      <c r="K323" s="56">
        <v>738</v>
      </c>
      <c r="L323" s="56">
        <v>736</v>
      </c>
      <c r="M323" s="56">
        <v>0</v>
      </c>
      <c r="N323" s="56">
        <v>0</v>
      </c>
      <c r="O323" s="56">
        <v>466</v>
      </c>
      <c r="P323" s="56">
        <v>512</v>
      </c>
      <c r="Q323" s="56">
        <v>0</v>
      </c>
      <c r="R323" s="56">
        <v>0</v>
      </c>
      <c r="S323" s="56">
        <v>0</v>
      </c>
      <c r="T323" s="56">
        <v>0</v>
      </c>
      <c r="U323" s="56">
        <v>0</v>
      </c>
      <c r="V323" s="56">
        <v>0</v>
      </c>
      <c r="W323" s="56">
        <v>0</v>
      </c>
      <c r="X323" s="56">
        <v>11</v>
      </c>
      <c r="Y323" s="56">
        <f t="shared" si="60"/>
        <v>738</v>
      </c>
      <c r="Z323" s="56">
        <f t="shared" si="60"/>
        <v>736</v>
      </c>
      <c r="AA323" s="68">
        <f t="shared" si="61"/>
        <v>466</v>
      </c>
      <c r="AB323" s="68">
        <f t="shared" si="61"/>
        <v>512</v>
      </c>
      <c r="AC323" s="68">
        <f t="shared" si="55"/>
        <v>1204</v>
      </c>
      <c r="AD323" s="68">
        <f t="shared" si="56"/>
        <v>1259</v>
      </c>
      <c r="AE323" s="68">
        <f>VLOOKUP(F323,[1]quantitativo_estudantes_turmas_!$D$6:$H$1043,5,0)</f>
        <v>41</v>
      </c>
      <c r="AF323" s="318">
        <f t="shared" si="52"/>
        <v>0.40667196187450355</v>
      </c>
      <c r="AG323" s="248">
        <f t="shared" si="53"/>
        <v>47919.3</v>
      </c>
      <c r="AH323" s="194" t="str">
        <f t="shared" si="57"/>
        <v>0,00</v>
      </c>
      <c r="AI323" s="70">
        <v>0</v>
      </c>
      <c r="AJ323" s="70">
        <f t="shared" si="54"/>
        <v>47919.3</v>
      </c>
      <c r="AK323" s="195">
        <v>10000</v>
      </c>
      <c r="AL323" s="337">
        <f t="shared" si="66"/>
        <v>11979.825000000001</v>
      </c>
      <c r="AM323" s="56" t="str">
        <f>VLOOKUP(F323,'Plan atualizada aptas e desativ'!$C$4:$I$1457,7,0)</f>
        <v>APTA</v>
      </c>
      <c r="AN323" s="196">
        <f t="shared" si="63"/>
        <v>1979.8250000000007</v>
      </c>
      <c r="AO323" s="56" t="s">
        <v>910</v>
      </c>
      <c r="AP323" s="56" t="s">
        <v>914</v>
      </c>
      <c r="AQ323" s="56"/>
      <c r="AR323" s="56" t="s">
        <v>449</v>
      </c>
      <c r="AS323" s="56" t="s">
        <v>449</v>
      </c>
      <c r="AT323" s="56" t="s">
        <v>449</v>
      </c>
      <c r="AU323" s="56" t="s">
        <v>449</v>
      </c>
      <c r="AV323" s="56" t="s">
        <v>449</v>
      </c>
      <c r="AW323" s="56" t="s">
        <v>449</v>
      </c>
      <c r="AX323" s="56" t="s">
        <v>449</v>
      </c>
      <c r="AY323" s="56" t="s">
        <v>449</v>
      </c>
      <c r="AZ323" s="56" t="s">
        <v>449</v>
      </c>
      <c r="BA323" s="56" t="s">
        <v>1857</v>
      </c>
      <c r="BB323" s="323">
        <f>VLOOKUP($F323,'[2]1ª Parcela FAED Manutencao 2026'!$E$7:$K$1036,5,0)</f>
        <v>1204</v>
      </c>
      <c r="BC323" s="324">
        <f>VLOOKUP($F323,'[2]1ª Parcela FAED Manutencao 2026'!$E$7:$K$1036,7,0)</f>
        <v>11979.825000000001</v>
      </c>
      <c r="BD323" s="336">
        <f t="shared" si="58"/>
        <v>55</v>
      </c>
      <c r="BE323" s="330">
        <f t="shared" si="59"/>
        <v>0</v>
      </c>
    </row>
    <row r="324" spans="1:57" s="178" customFormat="1" ht="28.5" customHeight="1">
      <c r="A324" s="68">
        <v>318</v>
      </c>
      <c r="B324" s="56" t="s">
        <v>1892</v>
      </c>
      <c r="C324" s="56">
        <v>6200</v>
      </c>
      <c r="D324" s="57">
        <v>10</v>
      </c>
      <c r="E324" s="163" t="s">
        <v>182</v>
      </c>
      <c r="F324" s="56">
        <v>1161034</v>
      </c>
      <c r="G324" s="56">
        <v>1102434</v>
      </c>
      <c r="H324" s="61">
        <v>29024528</v>
      </c>
      <c r="I324" s="84" t="str">
        <f>VLOOKUP($F324,'[3]Sistema Escolar'!$C$3:$E$5000,3,0)</f>
        <v>COLEGIO ESTADUAL DE TEMPO INTEGRAL FLORENTINA ALVES DOS SANTOS</v>
      </c>
      <c r="J324" s="193" t="s">
        <v>1978</v>
      </c>
      <c r="K324" s="56">
        <v>0</v>
      </c>
      <c r="L324" s="56">
        <v>0</v>
      </c>
      <c r="M324" s="56">
        <v>0</v>
      </c>
      <c r="N324" s="56">
        <v>0</v>
      </c>
      <c r="O324" s="56">
        <v>179</v>
      </c>
      <c r="P324" s="56">
        <v>139</v>
      </c>
      <c r="Q324" s="56">
        <v>503</v>
      </c>
      <c r="R324" s="56">
        <v>525</v>
      </c>
      <c r="S324" s="56">
        <v>178</v>
      </c>
      <c r="T324" s="56">
        <v>135</v>
      </c>
      <c r="U324" s="56">
        <v>0</v>
      </c>
      <c r="V324" s="56">
        <v>0</v>
      </c>
      <c r="W324" s="56">
        <v>0</v>
      </c>
      <c r="X324" s="56">
        <v>0</v>
      </c>
      <c r="Y324" s="56">
        <f t="shared" si="60"/>
        <v>0</v>
      </c>
      <c r="Z324" s="56">
        <f t="shared" si="60"/>
        <v>0</v>
      </c>
      <c r="AA324" s="68">
        <f t="shared" si="61"/>
        <v>860</v>
      </c>
      <c r="AB324" s="68">
        <f t="shared" si="61"/>
        <v>799</v>
      </c>
      <c r="AC324" s="68">
        <f t="shared" si="55"/>
        <v>860</v>
      </c>
      <c r="AD324" s="68">
        <f t="shared" si="56"/>
        <v>799</v>
      </c>
      <c r="AE324" s="68">
        <f>VLOOKUP(F324,[1]quantitativo_estudantes_turmas_!$D$6:$H$1043,5,0)</f>
        <v>22</v>
      </c>
      <c r="AF324" s="318">
        <f t="shared" si="52"/>
        <v>1</v>
      </c>
      <c r="AG324" s="248">
        <f t="shared" si="53"/>
        <v>41032.61</v>
      </c>
      <c r="AH324" s="194">
        <f t="shared" si="57"/>
        <v>41032.61</v>
      </c>
      <c r="AI324" s="70">
        <v>0</v>
      </c>
      <c r="AJ324" s="70">
        <f t="shared" si="54"/>
        <v>82065.22</v>
      </c>
      <c r="AK324" s="195">
        <v>16000</v>
      </c>
      <c r="AL324" s="337">
        <f t="shared" si="66"/>
        <v>20516.305</v>
      </c>
      <c r="AM324" s="56" t="str">
        <f>VLOOKUP(F324,'Plan atualizada aptas e desativ'!$C$4:$I$1457,7,0)</f>
        <v>APTA</v>
      </c>
      <c r="AN324" s="196">
        <f t="shared" si="63"/>
        <v>4516.3050000000003</v>
      </c>
      <c r="AO324" s="56" t="s">
        <v>910</v>
      </c>
      <c r="AP324" s="56" t="s">
        <v>915</v>
      </c>
      <c r="AQ324" s="56"/>
      <c r="AR324" s="56" t="s">
        <v>1918</v>
      </c>
      <c r="AS324" s="56" t="s">
        <v>449</v>
      </c>
      <c r="AT324" s="56" t="s">
        <v>449</v>
      </c>
      <c r="AU324" s="56" t="s">
        <v>449</v>
      </c>
      <c r="AV324" s="56" t="s">
        <v>449</v>
      </c>
      <c r="AW324" s="56" t="s">
        <v>449</v>
      </c>
      <c r="AX324" s="56" t="s">
        <v>449</v>
      </c>
      <c r="AY324" s="56" t="s">
        <v>449</v>
      </c>
      <c r="AZ324" s="56" t="s">
        <v>449</v>
      </c>
      <c r="BA324" s="56" t="s">
        <v>449</v>
      </c>
      <c r="BB324" s="323">
        <f>VLOOKUP($F324,'[2]1ª Parcela FAED Manutencao 2026'!$E$7:$K$1036,5,0)</f>
        <v>860</v>
      </c>
      <c r="BC324" s="324">
        <f>VLOOKUP($F324,'[2]1ª Parcela FAED Manutencao 2026'!$E$7:$K$1036,7,0)</f>
        <v>20516.305</v>
      </c>
      <c r="BD324" s="335">
        <f t="shared" si="58"/>
        <v>-61</v>
      </c>
      <c r="BE324" s="330">
        <f t="shared" si="59"/>
        <v>0</v>
      </c>
    </row>
    <row r="325" spans="1:57" s="178" customFormat="1" ht="28.5" customHeight="1">
      <c r="A325" s="68">
        <v>319</v>
      </c>
      <c r="B325" s="56" t="s">
        <v>1892</v>
      </c>
      <c r="C325" s="56">
        <v>6200</v>
      </c>
      <c r="D325" s="57">
        <v>10</v>
      </c>
      <c r="E325" s="163" t="s">
        <v>182</v>
      </c>
      <c r="F325" s="56">
        <v>1160950</v>
      </c>
      <c r="G325" s="56">
        <v>1102430</v>
      </c>
      <c r="H325" s="61">
        <v>29024846</v>
      </c>
      <c r="I325" s="84" t="str">
        <f>VLOOKUP($F325,'[3]Sistema Escolar'!$C$3:$E$5000,3,0)</f>
        <v>COLEGIO ESTADUAL DE TEMPO INTEGRAL AGOSTINHO MUNIZ</v>
      </c>
      <c r="J325" s="193" t="s">
        <v>1978</v>
      </c>
      <c r="K325" s="56">
        <v>235</v>
      </c>
      <c r="L325" s="56">
        <v>148</v>
      </c>
      <c r="M325" s="56">
        <v>0</v>
      </c>
      <c r="N325" s="56">
        <v>0</v>
      </c>
      <c r="O325" s="56">
        <v>161</v>
      </c>
      <c r="P325" s="56">
        <v>41</v>
      </c>
      <c r="Q325" s="56">
        <v>0</v>
      </c>
      <c r="R325" s="56">
        <v>95</v>
      </c>
      <c r="S325" s="56">
        <v>169</v>
      </c>
      <c r="T325" s="56">
        <v>208</v>
      </c>
      <c r="U325" s="56">
        <v>0</v>
      </c>
      <c r="V325" s="56">
        <v>0</v>
      </c>
      <c r="W325" s="56">
        <v>0</v>
      </c>
      <c r="X325" s="56">
        <v>0</v>
      </c>
      <c r="Y325" s="56">
        <f t="shared" si="60"/>
        <v>235</v>
      </c>
      <c r="Z325" s="56">
        <f t="shared" si="60"/>
        <v>148</v>
      </c>
      <c r="AA325" s="68">
        <f t="shared" si="61"/>
        <v>330</v>
      </c>
      <c r="AB325" s="68">
        <f t="shared" si="61"/>
        <v>344</v>
      </c>
      <c r="AC325" s="68">
        <f t="shared" si="55"/>
        <v>565</v>
      </c>
      <c r="AD325" s="68">
        <f t="shared" si="56"/>
        <v>492</v>
      </c>
      <c r="AE325" s="68">
        <f>VLOOKUP(F325,[1]quantitativo_estudantes_turmas_!$D$6:$H$1043,5,0)</f>
        <v>20</v>
      </c>
      <c r="AF325" s="318">
        <f t="shared" si="52"/>
        <v>0.69918699186991873</v>
      </c>
      <c r="AG325" s="248">
        <f t="shared" si="53"/>
        <v>25645.38</v>
      </c>
      <c r="AH325" s="194">
        <f t="shared" si="57"/>
        <v>25645.38</v>
      </c>
      <c r="AI325" s="70">
        <v>0</v>
      </c>
      <c r="AJ325" s="70">
        <f t="shared" si="54"/>
        <v>51290.76</v>
      </c>
      <c r="AK325" s="195">
        <v>6000</v>
      </c>
      <c r="AL325" s="337">
        <f t="shared" si="66"/>
        <v>12822.69</v>
      </c>
      <c r="AM325" s="56" t="str">
        <f>VLOOKUP(F325,'Plan atualizada aptas e desativ'!$C$4:$I$1457,7,0)</f>
        <v>INADIMPLENTE</v>
      </c>
      <c r="AN325" s="196">
        <f t="shared" si="63"/>
        <v>6822.6900000000005</v>
      </c>
      <c r="AO325" s="56" t="s">
        <v>910</v>
      </c>
      <c r="AP325" s="56" t="s">
        <v>916</v>
      </c>
      <c r="AQ325" s="56"/>
      <c r="AR325" s="56" t="s">
        <v>1918</v>
      </c>
      <c r="AS325" s="56" t="s">
        <v>449</v>
      </c>
      <c r="AT325" s="56" t="s">
        <v>449</v>
      </c>
      <c r="AU325" s="56" t="s">
        <v>449</v>
      </c>
      <c r="AV325" s="56" t="s">
        <v>449</v>
      </c>
      <c r="AW325" s="56" t="s">
        <v>449</v>
      </c>
      <c r="AX325" s="56" t="s">
        <v>449</v>
      </c>
      <c r="AY325" s="56" t="s">
        <v>449</v>
      </c>
      <c r="AZ325" s="56" t="s">
        <v>449</v>
      </c>
      <c r="BA325" s="56" t="s">
        <v>449</v>
      </c>
      <c r="BB325" s="323">
        <f>VLOOKUP($F325,'[2]1ª Parcela FAED Manutencao 2026'!$E$7:$K$1036,5,0)</f>
        <v>565</v>
      </c>
      <c r="BC325" s="324">
        <f>VLOOKUP($F325,'[2]1ª Parcela FAED Manutencao 2026'!$E$7:$K$1036,7,0)</f>
        <v>7693.6149999999998</v>
      </c>
      <c r="BD325" s="335">
        <f t="shared" si="58"/>
        <v>-73</v>
      </c>
      <c r="BE325" s="331">
        <f t="shared" si="59"/>
        <v>5129.0750000000007</v>
      </c>
    </row>
    <row r="326" spans="1:57" s="178" customFormat="1" ht="28.5" customHeight="1">
      <c r="A326" s="68">
        <v>320</v>
      </c>
      <c r="B326" s="56" t="s">
        <v>1892</v>
      </c>
      <c r="C326" s="56">
        <v>6200</v>
      </c>
      <c r="D326" s="57">
        <v>10</v>
      </c>
      <c r="E326" s="163" t="s">
        <v>182</v>
      </c>
      <c r="F326" s="56">
        <v>1120338</v>
      </c>
      <c r="G326" s="56">
        <v>1102397</v>
      </c>
      <c r="H326" s="61">
        <v>29024765</v>
      </c>
      <c r="I326" s="84" t="str">
        <f>VLOOKUP($F326,'[3]Sistema Escolar'!$C$3:$E$5000,3,0)</f>
        <v>COLEGIO ESTADUAL ANTONILIO DA FRANCA CARDOSO</v>
      </c>
      <c r="J326" s="193" t="s">
        <v>1912</v>
      </c>
      <c r="K326" s="56">
        <v>628</v>
      </c>
      <c r="L326" s="56">
        <v>466</v>
      </c>
      <c r="M326" s="56">
        <v>0</v>
      </c>
      <c r="N326" s="56">
        <v>101</v>
      </c>
      <c r="O326" s="56">
        <v>43</v>
      </c>
      <c r="P326" s="56">
        <v>0</v>
      </c>
      <c r="Q326" s="56">
        <v>0</v>
      </c>
      <c r="R326" s="56">
        <v>0</v>
      </c>
      <c r="S326" s="56">
        <v>174</v>
      </c>
      <c r="T326" s="56">
        <v>109</v>
      </c>
      <c r="U326" s="56">
        <v>0</v>
      </c>
      <c r="V326" s="56">
        <v>0</v>
      </c>
      <c r="W326" s="56">
        <v>0</v>
      </c>
      <c r="X326" s="56">
        <v>16</v>
      </c>
      <c r="Y326" s="56">
        <f t="shared" si="60"/>
        <v>628</v>
      </c>
      <c r="Z326" s="56">
        <f t="shared" si="60"/>
        <v>567</v>
      </c>
      <c r="AA326" s="68">
        <f t="shared" si="61"/>
        <v>217</v>
      </c>
      <c r="AB326" s="68">
        <f t="shared" si="61"/>
        <v>109</v>
      </c>
      <c r="AC326" s="68">
        <f t="shared" si="55"/>
        <v>845</v>
      </c>
      <c r="AD326" s="68">
        <f t="shared" si="56"/>
        <v>692</v>
      </c>
      <c r="AE326" s="68">
        <f>VLOOKUP(F326,[1]quantitativo_estudantes_turmas_!$D$6:$H$1043,5,0)</f>
        <v>22</v>
      </c>
      <c r="AF326" s="318">
        <f t="shared" si="52"/>
        <v>0.15751445086705201</v>
      </c>
      <c r="AG326" s="248">
        <f t="shared" si="53"/>
        <v>30774.46</v>
      </c>
      <c r="AH326" s="194" t="str">
        <f t="shared" si="57"/>
        <v>0,00</v>
      </c>
      <c r="AI326" s="70">
        <v>0</v>
      </c>
      <c r="AJ326" s="70">
        <f t="shared" si="54"/>
        <v>30774.46</v>
      </c>
      <c r="AK326" s="195">
        <v>8000</v>
      </c>
      <c r="AL326" s="337">
        <f t="shared" si="66"/>
        <v>7693.6149999999998</v>
      </c>
      <c r="AM326" s="56" t="str">
        <f>VLOOKUP(F326,'Plan atualizada aptas e desativ'!$C$4:$I$1457,7,0)</f>
        <v>APTA</v>
      </c>
      <c r="AN326" s="196">
        <f t="shared" si="63"/>
        <v>-306.38500000000022</v>
      </c>
      <c r="AO326" s="56" t="s">
        <v>910</v>
      </c>
      <c r="AP326" s="56" t="s">
        <v>917</v>
      </c>
      <c r="AQ326" s="56"/>
      <c r="AR326" s="56" t="s">
        <v>449</v>
      </c>
      <c r="AS326" s="56" t="s">
        <v>449</v>
      </c>
      <c r="AT326" s="56" t="s">
        <v>449</v>
      </c>
      <c r="AU326" s="56" t="s">
        <v>449</v>
      </c>
      <c r="AV326" s="56" t="s">
        <v>449</v>
      </c>
      <c r="AW326" s="56" t="s">
        <v>449</v>
      </c>
      <c r="AX326" s="56" t="s">
        <v>449</v>
      </c>
      <c r="AY326" s="56" t="s">
        <v>449</v>
      </c>
      <c r="AZ326" s="56" t="s">
        <v>449</v>
      </c>
      <c r="BA326" s="56" t="s">
        <v>449</v>
      </c>
      <c r="BB326" s="323">
        <f>VLOOKUP($F326,'[2]1ª Parcela FAED Manutencao 2026'!$E$7:$K$1036,5,0)</f>
        <v>845</v>
      </c>
      <c r="BC326" s="324">
        <f>VLOOKUP($F326,'[2]1ª Parcela FAED Manutencao 2026'!$E$7:$K$1036,7,0)</f>
        <v>10258.1525</v>
      </c>
      <c r="BD326" s="335">
        <f t="shared" si="58"/>
        <v>-153</v>
      </c>
      <c r="BE326" s="328">
        <f t="shared" si="59"/>
        <v>-2564.5375000000004</v>
      </c>
    </row>
    <row r="327" spans="1:57" s="178" customFormat="1" ht="28.5" customHeight="1">
      <c r="A327" s="68">
        <v>321</v>
      </c>
      <c r="B327" s="56" t="s">
        <v>1892</v>
      </c>
      <c r="C327" s="56">
        <v>6200</v>
      </c>
      <c r="D327" s="57">
        <v>10</v>
      </c>
      <c r="E327" s="163" t="s">
        <v>182</v>
      </c>
      <c r="F327" s="56">
        <v>1176930</v>
      </c>
      <c r="G327" s="56">
        <v>1102451</v>
      </c>
      <c r="H327" s="61">
        <v>29408628</v>
      </c>
      <c r="I327" s="84" t="str">
        <f>VLOOKUP($F327,'[3]Sistema Escolar'!$C$3:$E$5000,3,0)</f>
        <v>COLEGIO ESTADUAL ARTUR OLIVEIRA DA SILVA</v>
      </c>
      <c r="J327" s="193" t="s">
        <v>1912</v>
      </c>
      <c r="K327" s="56">
        <v>392</v>
      </c>
      <c r="L327" s="56">
        <v>283</v>
      </c>
      <c r="M327" s="56">
        <v>0</v>
      </c>
      <c r="N327" s="56">
        <v>0</v>
      </c>
      <c r="O327" s="56">
        <v>263</v>
      </c>
      <c r="P327" s="56">
        <v>169</v>
      </c>
      <c r="Q327" s="56">
        <v>34</v>
      </c>
      <c r="R327" s="56">
        <v>118</v>
      </c>
      <c r="S327" s="56">
        <v>149</v>
      </c>
      <c r="T327" s="56">
        <v>141</v>
      </c>
      <c r="U327" s="56">
        <v>0</v>
      </c>
      <c r="V327" s="56">
        <v>0</v>
      </c>
      <c r="W327" s="56">
        <v>0</v>
      </c>
      <c r="X327" s="56">
        <v>0</v>
      </c>
      <c r="Y327" s="56">
        <f t="shared" si="60"/>
        <v>392</v>
      </c>
      <c r="Z327" s="56">
        <f t="shared" si="60"/>
        <v>283</v>
      </c>
      <c r="AA327" s="68">
        <f t="shared" si="61"/>
        <v>446</v>
      </c>
      <c r="AB327" s="68">
        <f t="shared" si="61"/>
        <v>428</v>
      </c>
      <c r="AC327" s="68">
        <f t="shared" si="55"/>
        <v>838</v>
      </c>
      <c r="AD327" s="68">
        <f t="shared" si="56"/>
        <v>711</v>
      </c>
      <c r="AE327" s="68">
        <f>VLOOKUP(F327,[1]quantitativo_estudantes_turmas_!$D$6:$H$1043,5,0)</f>
        <v>25</v>
      </c>
      <c r="AF327" s="318">
        <f t="shared" ref="AF327:AF390" si="67">IF(AB327=0,0,(AB327)*100%/AD327)</f>
        <v>0.60196905766526021</v>
      </c>
      <c r="AG327" s="248">
        <f t="shared" ref="AG327:AG390" si="68">IF(AD327=0,0,IF(AD327&lt;=120,15387.23,IF(AD327&lt;=250,20516.3,IF(AD327&lt;=500,25645.38,IF(AD327&lt;=750,30774.46,IF(AD327&lt;=1000,41032.61,IF(AD327&lt;=1500,47919.3,IF(AD327&lt;=2000,71807.06,IF(AD327&lt;=3000,82065.22,IF(AD327&lt;=5000,92323.37,102581.52))))))))))</f>
        <v>30774.46</v>
      </c>
      <c r="AH327" s="194">
        <f t="shared" si="57"/>
        <v>30774.46</v>
      </c>
      <c r="AI327" s="70">
        <v>0</v>
      </c>
      <c r="AJ327" s="70">
        <f t="shared" ref="AJ327:AJ390" si="69">SUM(AG327:AH327)</f>
        <v>61548.92</v>
      </c>
      <c r="AK327" s="195">
        <v>8000</v>
      </c>
      <c r="AL327" s="337">
        <f t="shared" si="66"/>
        <v>15387.23</v>
      </c>
      <c r="AM327" s="56" t="str">
        <f>VLOOKUP(F327,'Plan atualizada aptas e desativ'!$C$4:$I$1457,7,0)</f>
        <v>APTA</v>
      </c>
      <c r="AN327" s="196">
        <f t="shared" si="63"/>
        <v>7387.23</v>
      </c>
      <c r="AO327" s="56" t="s">
        <v>910</v>
      </c>
      <c r="AP327" s="56" t="s">
        <v>918</v>
      </c>
      <c r="AQ327" s="56"/>
      <c r="AR327" s="56" t="s">
        <v>1918</v>
      </c>
      <c r="AS327" s="56" t="s">
        <v>449</v>
      </c>
      <c r="AT327" s="56" t="s">
        <v>449</v>
      </c>
      <c r="AU327" s="56" t="s">
        <v>449</v>
      </c>
      <c r="AV327" s="56" t="s">
        <v>464</v>
      </c>
      <c r="AW327" s="56" t="s">
        <v>449</v>
      </c>
      <c r="AX327" s="56" t="s">
        <v>449</v>
      </c>
      <c r="AY327" s="56" t="s">
        <v>449</v>
      </c>
      <c r="AZ327" s="56" t="s">
        <v>449</v>
      </c>
      <c r="BA327" s="56" t="s">
        <v>449</v>
      </c>
      <c r="BB327" s="323">
        <f>VLOOKUP($F327,'[2]1ª Parcela FAED Manutencao 2026'!$E$7:$K$1036,5,0)</f>
        <v>838</v>
      </c>
      <c r="BC327" s="324">
        <f>VLOOKUP($F327,'[2]1ª Parcela FAED Manutencao 2026'!$E$7:$K$1036,7,0)</f>
        <v>10258.1525</v>
      </c>
      <c r="BD327" s="335">
        <f t="shared" si="58"/>
        <v>-127</v>
      </c>
      <c r="BE327" s="331">
        <f t="shared" si="59"/>
        <v>5129.0774999999994</v>
      </c>
    </row>
    <row r="328" spans="1:57" s="178" customFormat="1" ht="28.5" customHeight="1">
      <c r="A328" s="68">
        <v>322</v>
      </c>
      <c r="B328" s="56" t="s">
        <v>1892</v>
      </c>
      <c r="C328" s="56">
        <v>6200</v>
      </c>
      <c r="D328" s="57">
        <v>10</v>
      </c>
      <c r="E328" s="163" t="s">
        <v>182</v>
      </c>
      <c r="F328" s="56">
        <v>1120389</v>
      </c>
      <c r="G328" s="56">
        <v>1102400</v>
      </c>
      <c r="H328" s="61">
        <v>29024862</v>
      </c>
      <c r="I328" s="84" t="str">
        <f>VLOOKUP($F328,'[3]Sistema Escolar'!$C$3:$E$5000,3,0)</f>
        <v>COLEGIO ESTADUAL CECILIO MATTOS</v>
      </c>
      <c r="J328" s="193" t="s">
        <v>1912</v>
      </c>
      <c r="K328" s="56">
        <v>64</v>
      </c>
      <c r="L328" s="56">
        <v>0</v>
      </c>
      <c r="M328" s="56">
        <v>0</v>
      </c>
      <c r="N328" s="56">
        <v>0</v>
      </c>
      <c r="O328" s="56">
        <v>373</v>
      </c>
      <c r="P328" s="56">
        <v>193</v>
      </c>
      <c r="Q328" s="56">
        <v>0</v>
      </c>
      <c r="R328" s="56">
        <v>34</v>
      </c>
      <c r="S328" s="56">
        <v>345</v>
      </c>
      <c r="T328" s="56">
        <v>257</v>
      </c>
      <c r="U328" s="56">
        <v>0</v>
      </c>
      <c r="V328" s="56">
        <v>0</v>
      </c>
      <c r="W328" s="56">
        <v>0</v>
      </c>
      <c r="X328" s="56">
        <v>0</v>
      </c>
      <c r="Y328" s="56">
        <f t="shared" si="60"/>
        <v>64</v>
      </c>
      <c r="Z328" s="56">
        <f t="shared" si="60"/>
        <v>0</v>
      </c>
      <c r="AA328" s="68">
        <f t="shared" si="61"/>
        <v>718</v>
      </c>
      <c r="AB328" s="68">
        <f t="shared" si="61"/>
        <v>484</v>
      </c>
      <c r="AC328" s="68">
        <f t="shared" ref="AC328:AC391" si="70">K328+M328+O328+Q328+S328+U328+W328</f>
        <v>782</v>
      </c>
      <c r="AD328" s="68">
        <f t="shared" ref="AD328:AD391" si="71">L328+N328+P328+R328+T328+V328+X328</f>
        <v>484</v>
      </c>
      <c r="AE328" s="68">
        <f>VLOOKUP(F328,[1]quantitativo_estudantes_turmas_!$D$6:$H$1043,5,0)</f>
        <v>25</v>
      </c>
      <c r="AF328" s="318">
        <f t="shared" si="67"/>
        <v>1</v>
      </c>
      <c r="AG328" s="248">
        <f t="shared" si="68"/>
        <v>25645.38</v>
      </c>
      <c r="AH328" s="194">
        <f t="shared" ref="AH328:AH391" si="72">IF(W328&lt;&gt;0,AG328,IF(AQ328="Escola nova",AG328,IF(AF328&gt;=70%,AG328,IF(AND(AF328&lt;70%,AR328="Tempo Integral"),AG328,"0,00"))))</f>
        <v>25645.38</v>
      </c>
      <c r="AI328" s="70">
        <v>0</v>
      </c>
      <c r="AJ328" s="70">
        <f t="shared" si="69"/>
        <v>51290.76</v>
      </c>
      <c r="AK328" s="195">
        <v>16000</v>
      </c>
      <c r="AL328" s="337">
        <f t="shared" si="66"/>
        <v>12822.69</v>
      </c>
      <c r="AM328" s="56" t="str">
        <f>VLOOKUP(F328,'Plan atualizada aptas e desativ'!$C$4:$I$1457,7,0)</f>
        <v>INADIMPLENTE</v>
      </c>
      <c r="AN328" s="196">
        <f t="shared" si="63"/>
        <v>-3177.3099999999995</v>
      </c>
      <c r="AO328" s="56" t="s">
        <v>910</v>
      </c>
      <c r="AP328" s="56" t="s">
        <v>919</v>
      </c>
      <c r="AQ328" s="56"/>
      <c r="AR328" s="56" t="s">
        <v>1918</v>
      </c>
      <c r="AS328" s="56" t="s">
        <v>449</v>
      </c>
      <c r="AT328" s="56" t="s">
        <v>449</v>
      </c>
      <c r="AU328" s="56" t="s">
        <v>449</v>
      </c>
      <c r="AV328" s="56" t="s">
        <v>449</v>
      </c>
      <c r="AW328" s="56" t="s">
        <v>449</v>
      </c>
      <c r="AX328" s="56" t="s">
        <v>449</v>
      </c>
      <c r="AY328" s="56" t="s">
        <v>449</v>
      </c>
      <c r="AZ328" s="56" t="s">
        <v>449</v>
      </c>
      <c r="BA328" s="56" t="s">
        <v>449</v>
      </c>
      <c r="BB328" s="323">
        <f>VLOOKUP($F328,'[2]1ª Parcela FAED Manutencao 2026'!$E$7:$K$1036,5,0)</f>
        <v>782</v>
      </c>
      <c r="BC328" s="324">
        <f>VLOOKUP($F328,'[2]1ª Parcela FAED Manutencao 2026'!$E$7:$K$1036,7,0)</f>
        <v>20516.305</v>
      </c>
      <c r="BD328" s="335">
        <f t="shared" ref="BD328:BD391" si="73">AD328-BB328</f>
        <v>-298</v>
      </c>
      <c r="BE328" s="328">
        <f t="shared" ref="BE328:BE391" si="74">AL328-BC328</f>
        <v>-7693.6149999999998</v>
      </c>
    </row>
    <row r="329" spans="1:57" s="87" customFormat="1" ht="28.5" customHeight="1">
      <c r="A329" s="68">
        <v>323</v>
      </c>
      <c r="B329" s="56" t="s">
        <v>1892</v>
      </c>
      <c r="C329" s="56">
        <v>6200</v>
      </c>
      <c r="D329" s="57">
        <v>10</v>
      </c>
      <c r="E329" s="163" t="s">
        <v>182</v>
      </c>
      <c r="F329" s="56">
        <v>1178378</v>
      </c>
      <c r="G329" s="56">
        <v>1105553</v>
      </c>
      <c r="H329" s="61">
        <v>29859808</v>
      </c>
      <c r="I329" s="84" t="str">
        <f>VLOOKUP($F329,'[3]Sistema Escolar'!$C$3:$E$5000,3,0)</f>
        <v>COLEGIO ESTADUAL DO CAMPO OLAVO FERREIRA NETO</v>
      </c>
      <c r="J329" s="193" t="s">
        <v>1913</v>
      </c>
      <c r="K329" s="56">
        <v>0</v>
      </c>
      <c r="L329" s="56">
        <v>0</v>
      </c>
      <c r="M329" s="56">
        <v>0</v>
      </c>
      <c r="N329" s="56">
        <v>0</v>
      </c>
      <c r="O329" s="56">
        <v>232</v>
      </c>
      <c r="P329" s="56">
        <v>171</v>
      </c>
      <c r="Q329" s="56">
        <v>0</v>
      </c>
      <c r="R329" s="56">
        <v>24</v>
      </c>
      <c r="S329" s="56">
        <v>59</v>
      </c>
      <c r="T329" s="56">
        <v>131</v>
      </c>
      <c r="U329" s="56">
        <v>0</v>
      </c>
      <c r="V329" s="56">
        <v>0</v>
      </c>
      <c r="W329" s="56">
        <v>0</v>
      </c>
      <c r="X329" s="56">
        <v>0</v>
      </c>
      <c r="Y329" s="56">
        <f t="shared" si="60"/>
        <v>0</v>
      </c>
      <c r="Z329" s="56">
        <f t="shared" si="60"/>
        <v>0</v>
      </c>
      <c r="AA329" s="68">
        <f t="shared" si="61"/>
        <v>291</v>
      </c>
      <c r="AB329" s="68">
        <f t="shared" si="61"/>
        <v>326</v>
      </c>
      <c r="AC329" s="68">
        <f t="shared" si="70"/>
        <v>291</v>
      </c>
      <c r="AD329" s="68">
        <f t="shared" si="71"/>
        <v>326</v>
      </c>
      <c r="AE329" s="68">
        <f>VLOOKUP(F329,[1]quantitativo_estudantes_turmas_!$D$6:$H$1043,5,0)</f>
        <v>10</v>
      </c>
      <c r="AF329" s="318">
        <f t="shared" si="67"/>
        <v>1</v>
      </c>
      <c r="AG329" s="248">
        <f t="shared" si="68"/>
        <v>25645.38</v>
      </c>
      <c r="AH329" s="194">
        <f t="shared" si="72"/>
        <v>25645.38</v>
      </c>
      <c r="AI329" s="70">
        <v>0</v>
      </c>
      <c r="AJ329" s="70">
        <f t="shared" si="69"/>
        <v>51290.76</v>
      </c>
      <c r="AK329" s="195">
        <v>10000</v>
      </c>
      <c r="AL329" s="337">
        <f t="shared" si="66"/>
        <v>12822.69</v>
      </c>
      <c r="AM329" s="56" t="str">
        <f>VLOOKUP(F329,'Plan atualizada aptas e desativ'!$C$4:$I$1457,7,0)</f>
        <v>APTA</v>
      </c>
      <c r="AN329" s="196">
        <f t="shared" si="63"/>
        <v>2822.6900000000005</v>
      </c>
      <c r="AO329" s="56" t="s">
        <v>910</v>
      </c>
      <c r="AP329" s="56" t="s">
        <v>924</v>
      </c>
      <c r="AQ329" s="56"/>
      <c r="AR329" s="56" t="s">
        <v>1918</v>
      </c>
      <c r="AS329" s="56" t="s">
        <v>449</v>
      </c>
      <c r="AT329" s="56" t="s">
        <v>449</v>
      </c>
      <c r="AU329" s="56" t="s">
        <v>449</v>
      </c>
      <c r="AV329" s="56" t="s">
        <v>449</v>
      </c>
      <c r="AW329" s="56" t="s">
        <v>449</v>
      </c>
      <c r="AX329" s="56" t="s">
        <v>1859</v>
      </c>
      <c r="AY329" s="56" t="s">
        <v>449</v>
      </c>
      <c r="AZ329" s="56" t="s">
        <v>449</v>
      </c>
      <c r="BA329" s="56" t="s">
        <v>449</v>
      </c>
      <c r="BB329" s="323">
        <f>VLOOKUP($F329,'[2]1ª Parcela FAED Manutencao 2026'!$E$7:$K$1036,5,0)</f>
        <v>291</v>
      </c>
      <c r="BC329" s="324">
        <f>VLOOKUP($F329,'[2]1ª Parcela FAED Manutencao 2026'!$E$7:$K$1036,7,0)</f>
        <v>12822.69</v>
      </c>
      <c r="BD329" s="336">
        <f t="shared" si="73"/>
        <v>35</v>
      </c>
      <c r="BE329" s="330">
        <f t="shared" si="74"/>
        <v>0</v>
      </c>
    </row>
    <row r="330" spans="1:57" s="178" customFormat="1" ht="28.5" customHeight="1">
      <c r="A330" s="68">
        <v>324</v>
      </c>
      <c r="B330" s="56" t="s">
        <v>1892</v>
      </c>
      <c r="C330" s="56">
        <v>6200</v>
      </c>
      <c r="D330" s="57">
        <v>10</v>
      </c>
      <c r="E330" s="163" t="s">
        <v>182</v>
      </c>
      <c r="F330" s="56">
        <v>1176091</v>
      </c>
      <c r="G330" s="56">
        <v>1102449</v>
      </c>
      <c r="H330" s="61">
        <v>29025117</v>
      </c>
      <c r="I330" s="84" t="str">
        <f>VLOOKUP($F330,'[3]Sistema Escolar'!$C$3:$E$5000,3,0)</f>
        <v>COLEGIO ESTADUAL DONA GUIOMAR BARRETO MEIRA</v>
      </c>
      <c r="J330" s="193" t="s">
        <v>1912</v>
      </c>
      <c r="K330" s="56">
        <v>0</v>
      </c>
      <c r="L330" s="56">
        <v>0</v>
      </c>
      <c r="M330" s="56">
        <v>0</v>
      </c>
      <c r="N330" s="56">
        <v>0</v>
      </c>
      <c r="O330" s="56">
        <v>663</v>
      </c>
      <c r="P330" s="56">
        <v>139</v>
      </c>
      <c r="Q330" s="56">
        <v>0</v>
      </c>
      <c r="R330" s="56">
        <v>380</v>
      </c>
      <c r="S330" s="56">
        <v>178</v>
      </c>
      <c r="T330" s="56">
        <v>199</v>
      </c>
      <c r="U330" s="56">
        <v>0</v>
      </c>
      <c r="V330" s="56">
        <v>0</v>
      </c>
      <c r="W330" s="56">
        <v>0</v>
      </c>
      <c r="X330" s="56">
        <v>0</v>
      </c>
      <c r="Y330" s="56">
        <f t="shared" ref="Y330:Z392" si="75">K330+M330</f>
        <v>0</v>
      </c>
      <c r="Z330" s="56">
        <f t="shared" si="75"/>
        <v>0</v>
      </c>
      <c r="AA330" s="68">
        <f t="shared" ref="AA330:AB392" si="76">O330+Q330+S330</f>
        <v>841</v>
      </c>
      <c r="AB330" s="68">
        <f t="shared" si="76"/>
        <v>718</v>
      </c>
      <c r="AC330" s="68">
        <f t="shared" si="70"/>
        <v>841</v>
      </c>
      <c r="AD330" s="68">
        <f t="shared" si="71"/>
        <v>718</v>
      </c>
      <c r="AE330" s="68">
        <f>VLOOKUP(F330,[1]quantitativo_estudantes_turmas_!$D$6:$H$1043,5,0)</f>
        <v>20</v>
      </c>
      <c r="AF330" s="318">
        <f t="shared" si="67"/>
        <v>1</v>
      </c>
      <c r="AG330" s="248">
        <f t="shared" si="68"/>
        <v>30774.46</v>
      </c>
      <c r="AH330" s="194">
        <f t="shared" si="72"/>
        <v>30774.46</v>
      </c>
      <c r="AI330" s="70">
        <v>0</v>
      </c>
      <c r="AJ330" s="70">
        <f t="shared" si="69"/>
        <v>61548.92</v>
      </c>
      <c r="AK330" s="195">
        <v>16000</v>
      </c>
      <c r="AL330" s="337">
        <f t="shared" si="66"/>
        <v>15387.23</v>
      </c>
      <c r="AM330" s="56" t="str">
        <f>VLOOKUP(F330,'Plan atualizada aptas e desativ'!$C$4:$I$1457,7,0)</f>
        <v>APTA</v>
      </c>
      <c r="AN330" s="196">
        <f t="shared" si="63"/>
        <v>-612.77000000000044</v>
      </c>
      <c r="AO330" s="56" t="s">
        <v>910</v>
      </c>
      <c r="AP330" s="56" t="s">
        <v>920</v>
      </c>
      <c r="AQ330" s="56"/>
      <c r="AR330" s="56" t="s">
        <v>1918</v>
      </c>
      <c r="AS330" s="56" t="s">
        <v>449</v>
      </c>
      <c r="AT330" s="56" t="s">
        <v>449</v>
      </c>
      <c r="AU330" s="56" t="s">
        <v>449</v>
      </c>
      <c r="AV330" s="56" t="s">
        <v>449</v>
      </c>
      <c r="AW330" s="56" t="s">
        <v>449</v>
      </c>
      <c r="AX330" s="56" t="s">
        <v>449</v>
      </c>
      <c r="AY330" s="56" t="s">
        <v>449</v>
      </c>
      <c r="AZ330" s="56" t="s">
        <v>449</v>
      </c>
      <c r="BA330" s="56" t="s">
        <v>449</v>
      </c>
      <c r="BB330" s="323">
        <f>VLOOKUP($F330,'[2]1ª Parcela FAED Manutencao 2026'!$E$7:$K$1036,5,0)</f>
        <v>841</v>
      </c>
      <c r="BC330" s="324">
        <f>VLOOKUP($F330,'[2]1ª Parcela FAED Manutencao 2026'!$E$7:$K$1036,7,0)</f>
        <v>20516.305</v>
      </c>
      <c r="BD330" s="335">
        <f t="shared" si="73"/>
        <v>-123</v>
      </c>
      <c r="BE330" s="328">
        <f t="shared" si="74"/>
        <v>-5129.0750000000007</v>
      </c>
    </row>
    <row r="331" spans="1:57" s="178" customFormat="1" ht="28.5" customHeight="1">
      <c r="A331" s="68">
        <v>325</v>
      </c>
      <c r="B331" s="56" t="s">
        <v>1892</v>
      </c>
      <c r="C331" s="56">
        <v>6200</v>
      </c>
      <c r="D331" s="57">
        <v>10</v>
      </c>
      <c r="E331" s="163" t="s">
        <v>182</v>
      </c>
      <c r="F331" s="56">
        <v>1120524</v>
      </c>
      <c r="G331" s="56">
        <v>1102404</v>
      </c>
      <c r="H331" s="61">
        <v>29025052</v>
      </c>
      <c r="I331" s="84" t="str">
        <f>VLOOKUP($F331,'[3]Sistema Escolar'!$C$3:$E$5000,3,0)</f>
        <v>COLEGIO ESTADUAL HILDETE LOMANTO</v>
      </c>
      <c r="J331" s="193" t="s">
        <v>1912</v>
      </c>
      <c r="K331" s="56">
        <v>342</v>
      </c>
      <c r="L331" s="56">
        <v>304</v>
      </c>
      <c r="M331" s="56">
        <v>0</v>
      </c>
      <c r="N331" s="56">
        <v>0</v>
      </c>
      <c r="O331" s="56">
        <v>121</v>
      </c>
      <c r="P331" s="56">
        <v>141</v>
      </c>
      <c r="Q331" s="56">
        <v>0</v>
      </c>
      <c r="R331" s="56">
        <v>0</v>
      </c>
      <c r="S331" s="56">
        <v>81</v>
      </c>
      <c r="T331" s="56">
        <v>53</v>
      </c>
      <c r="U331" s="56">
        <v>0</v>
      </c>
      <c r="V331" s="56">
        <v>0</v>
      </c>
      <c r="W331" s="56">
        <v>0</v>
      </c>
      <c r="X331" s="56">
        <v>0</v>
      </c>
      <c r="Y331" s="56">
        <f t="shared" si="75"/>
        <v>342</v>
      </c>
      <c r="Z331" s="56">
        <f t="shared" si="75"/>
        <v>304</v>
      </c>
      <c r="AA331" s="68">
        <f t="shared" si="76"/>
        <v>202</v>
      </c>
      <c r="AB331" s="68">
        <f t="shared" si="76"/>
        <v>194</v>
      </c>
      <c r="AC331" s="68">
        <f t="shared" si="70"/>
        <v>544</v>
      </c>
      <c r="AD331" s="68">
        <f t="shared" si="71"/>
        <v>498</v>
      </c>
      <c r="AE331" s="68">
        <f>VLOOKUP(F331,[1]quantitativo_estudantes_turmas_!$D$6:$H$1043,5,0)</f>
        <v>14</v>
      </c>
      <c r="AF331" s="318">
        <f t="shared" si="67"/>
        <v>0.38955823293172692</v>
      </c>
      <c r="AG331" s="248">
        <f t="shared" si="68"/>
        <v>25645.38</v>
      </c>
      <c r="AH331" s="194" t="str">
        <f t="shared" si="72"/>
        <v>0,00</v>
      </c>
      <c r="AI331" s="70">
        <v>0</v>
      </c>
      <c r="AJ331" s="70">
        <f t="shared" si="69"/>
        <v>25645.38</v>
      </c>
      <c r="AK331" s="195">
        <v>6000</v>
      </c>
      <c r="AL331" s="337">
        <f t="shared" si="66"/>
        <v>6411.3450000000003</v>
      </c>
      <c r="AM331" s="56" t="str">
        <f>VLOOKUP(F331,'Plan atualizada aptas e desativ'!$C$4:$I$1457,7,0)</f>
        <v>APTA</v>
      </c>
      <c r="AN331" s="196">
        <f t="shared" ref="AN331:AN393" si="77">AL331-AK331</f>
        <v>411.34500000000025</v>
      </c>
      <c r="AO331" s="56" t="s">
        <v>910</v>
      </c>
      <c r="AP331" s="56" t="s">
        <v>921</v>
      </c>
      <c r="AQ331" s="56"/>
      <c r="AR331" s="56" t="s">
        <v>449</v>
      </c>
      <c r="AS331" s="56" t="s">
        <v>449</v>
      </c>
      <c r="AT331" s="56" t="s">
        <v>449</v>
      </c>
      <c r="AU331" s="56" t="s">
        <v>449</v>
      </c>
      <c r="AV331" s="56" t="s">
        <v>449</v>
      </c>
      <c r="AW331" s="56" t="s">
        <v>449</v>
      </c>
      <c r="AX331" s="56" t="s">
        <v>449</v>
      </c>
      <c r="AY331" s="56" t="s">
        <v>449</v>
      </c>
      <c r="AZ331" s="56" t="s">
        <v>449</v>
      </c>
      <c r="BA331" s="56" t="s">
        <v>449</v>
      </c>
      <c r="BB331" s="323">
        <f>VLOOKUP($F331,'[2]1ª Parcela FAED Manutencao 2026'!$E$7:$K$1036,5,0)</f>
        <v>544</v>
      </c>
      <c r="BC331" s="324">
        <f>VLOOKUP($F331,'[2]1ª Parcela FAED Manutencao 2026'!$E$7:$K$1036,7,0)</f>
        <v>7693.6149999999998</v>
      </c>
      <c r="BD331" s="335">
        <f t="shared" si="73"/>
        <v>-46</v>
      </c>
      <c r="BE331" s="328">
        <f t="shared" si="74"/>
        <v>-1282.2699999999995</v>
      </c>
    </row>
    <row r="332" spans="1:57" s="178" customFormat="1" ht="28.5" customHeight="1">
      <c r="A332" s="68">
        <v>326</v>
      </c>
      <c r="B332" s="56" t="s">
        <v>1892</v>
      </c>
      <c r="C332" s="56">
        <v>6200</v>
      </c>
      <c r="D332" s="57">
        <v>10</v>
      </c>
      <c r="E332" s="163" t="s">
        <v>182</v>
      </c>
      <c r="F332" s="56">
        <v>1120613</v>
      </c>
      <c r="G332" s="56">
        <v>1102411</v>
      </c>
      <c r="H332" s="61">
        <v>29025060</v>
      </c>
      <c r="I332" s="84" t="str">
        <f>VLOOKUP($F332,'[3]Sistema Escolar'!$C$3:$E$5000,3,0)</f>
        <v>COLEGIO ESTADUAL JUTAHY MAGALHAES</v>
      </c>
      <c r="J332" s="193" t="s">
        <v>1912</v>
      </c>
      <c r="K332" s="56">
        <v>779</v>
      </c>
      <c r="L332" s="56">
        <v>693</v>
      </c>
      <c r="M332" s="56">
        <v>0</v>
      </c>
      <c r="N332" s="56">
        <v>0</v>
      </c>
      <c r="O332" s="56">
        <v>36</v>
      </c>
      <c r="P332" s="56">
        <v>0</v>
      </c>
      <c r="Q332" s="56">
        <v>50</v>
      </c>
      <c r="R332" s="56">
        <v>39</v>
      </c>
      <c r="S332" s="56">
        <v>259</v>
      </c>
      <c r="T332" s="56">
        <v>195</v>
      </c>
      <c r="U332" s="56">
        <v>0</v>
      </c>
      <c r="V332" s="56">
        <v>0</v>
      </c>
      <c r="W332" s="56">
        <v>0</v>
      </c>
      <c r="X332" s="56">
        <v>0</v>
      </c>
      <c r="Y332" s="56">
        <f t="shared" si="75"/>
        <v>779</v>
      </c>
      <c r="Z332" s="56">
        <f t="shared" si="75"/>
        <v>693</v>
      </c>
      <c r="AA332" s="68">
        <f t="shared" si="76"/>
        <v>345</v>
      </c>
      <c r="AB332" s="68">
        <f t="shared" si="76"/>
        <v>234</v>
      </c>
      <c r="AC332" s="68">
        <f t="shared" si="70"/>
        <v>1124</v>
      </c>
      <c r="AD332" s="68">
        <f t="shared" si="71"/>
        <v>927</v>
      </c>
      <c r="AE332" s="68">
        <f>VLOOKUP(F332,[1]quantitativo_estudantes_turmas_!$D$6:$H$1043,5,0)</f>
        <v>26</v>
      </c>
      <c r="AF332" s="318">
        <f t="shared" si="67"/>
        <v>0.25242718446601942</v>
      </c>
      <c r="AG332" s="248">
        <f t="shared" si="68"/>
        <v>41032.61</v>
      </c>
      <c r="AH332" s="194">
        <f t="shared" si="72"/>
        <v>41032.61</v>
      </c>
      <c r="AI332" s="70">
        <v>0</v>
      </c>
      <c r="AJ332" s="70">
        <f t="shared" si="69"/>
        <v>82065.22</v>
      </c>
      <c r="AK332" s="195">
        <v>10000</v>
      </c>
      <c r="AL332" s="337">
        <f t="shared" si="66"/>
        <v>20516.305</v>
      </c>
      <c r="AM332" s="56" t="str">
        <f>VLOOKUP(F332,'Plan atualizada aptas e desativ'!$C$4:$I$1457,7,0)</f>
        <v>APTA</v>
      </c>
      <c r="AN332" s="196">
        <f t="shared" si="77"/>
        <v>10516.305</v>
      </c>
      <c r="AO332" s="56" t="s">
        <v>910</v>
      </c>
      <c r="AP332" s="56" t="s">
        <v>922</v>
      </c>
      <c r="AQ332" s="56"/>
      <c r="AR332" s="56" t="s">
        <v>1918</v>
      </c>
      <c r="AS332" s="56" t="s">
        <v>449</v>
      </c>
      <c r="AT332" s="56" t="s">
        <v>449</v>
      </c>
      <c r="AU332" s="56" t="s">
        <v>449</v>
      </c>
      <c r="AV332" s="56" t="s">
        <v>449</v>
      </c>
      <c r="AW332" s="56" t="s">
        <v>449</v>
      </c>
      <c r="AX332" s="56" t="s">
        <v>449</v>
      </c>
      <c r="AY332" s="56" t="s">
        <v>449</v>
      </c>
      <c r="AZ332" s="56" t="s">
        <v>449</v>
      </c>
      <c r="BA332" s="56" t="s">
        <v>449</v>
      </c>
      <c r="BB332" s="323">
        <f>VLOOKUP($F332,'[2]1ª Parcela FAED Manutencao 2026'!$E$7:$K$1036,5,0)</f>
        <v>1124</v>
      </c>
      <c r="BC332" s="324">
        <f>VLOOKUP($F332,'[2]1ª Parcela FAED Manutencao 2026'!$E$7:$K$1036,7,0)</f>
        <v>11979.825000000001</v>
      </c>
      <c r="BD332" s="335">
        <f t="shared" si="73"/>
        <v>-197</v>
      </c>
      <c r="BE332" s="331">
        <f t="shared" si="74"/>
        <v>8536.48</v>
      </c>
    </row>
    <row r="333" spans="1:57" s="178" customFormat="1" ht="28.5" customHeight="1">
      <c r="A333" s="68">
        <v>327</v>
      </c>
      <c r="B333" s="56" t="s">
        <v>1892</v>
      </c>
      <c r="C333" s="56">
        <v>6200</v>
      </c>
      <c r="D333" s="57">
        <v>10</v>
      </c>
      <c r="E333" s="163" t="s">
        <v>182</v>
      </c>
      <c r="F333" s="56">
        <v>1120664</v>
      </c>
      <c r="G333" s="56">
        <v>1102413</v>
      </c>
      <c r="H333" s="61">
        <v>29024536</v>
      </c>
      <c r="I333" s="84" t="str">
        <f>VLOOKUP($F333,'[3]Sistema Escolar'!$C$3:$E$5000,3,0)</f>
        <v>COLEGIO ESTADUAL DE TEMPO INTEGRAL LOMANTO JUNIOR</v>
      </c>
      <c r="J333" s="193" t="s">
        <v>1978</v>
      </c>
      <c r="K333" s="56">
        <v>904</v>
      </c>
      <c r="L333" s="56">
        <v>926</v>
      </c>
      <c r="M333" s="56">
        <v>0</v>
      </c>
      <c r="N333" s="56">
        <v>0</v>
      </c>
      <c r="O333" s="56">
        <v>545</v>
      </c>
      <c r="P333" s="56">
        <v>204</v>
      </c>
      <c r="Q333" s="56">
        <v>383</v>
      </c>
      <c r="R333" s="56">
        <v>638</v>
      </c>
      <c r="S333" s="56">
        <v>386</v>
      </c>
      <c r="T333" s="56">
        <v>380</v>
      </c>
      <c r="U333" s="56">
        <v>0</v>
      </c>
      <c r="V333" s="56">
        <v>0</v>
      </c>
      <c r="W333" s="56">
        <v>0</v>
      </c>
      <c r="X333" s="56">
        <v>0</v>
      </c>
      <c r="Y333" s="56">
        <f t="shared" si="75"/>
        <v>904</v>
      </c>
      <c r="Z333" s="56">
        <f t="shared" si="75"/>
        <v>926</v>
      </c>
      <c r="AA333" s="68">
        <f t="shared" si="76"/>
        <v>1314</v>
      </c>
      <c r="AB333" s="68">
        <f t="shared" si="76"/>
        <v>1222</v>
      </c>
      <c r="AC333" s="68">
        <f t="shared" si="70"/>
        <v>2218</v>
      </c>
      <c r="AD333" s="68">
        <f t="shared" si="71"/>
        <v>2148</v>
      </c>
      <c r="AE333" s="68">
        <f>VLOOKUP(F333,[1]quantitativo_estudantes_turmas_!$D$6:$H$1043,5,0)</f>
        <v>54</v>
      </c>
      <c r="AF333" s="318">
        <f t="shared" si="67"/>
        <v>0.56890130353817503</v>
      </c>
      <c r="AG333" s="248">
        <f t="shared" si="68"/>
        <v>82065.22</v>
      </c>
      <c r="AH333" s="194">
        <f t="shared" si="72"/>
        <v>82065.22</v>
      </c>
      <c r="AI333" s="70">
        <v>0</v>
      </c>
      <c r="AJ333" s="70">
        <f t="shared" si="69"/>
        <v>164130.44</v>
      </c>
      <c r="AK333" s="195">
        <v>32000</v>
      </c>
      <c r="AL333" s="337">
        <f t="shared" si="66"/>
        <v>41032.61</v>
      </c>
      <c r="AM333" s="56" t="str">
        <f>VLOOKUP(F333,'Plan atualizada aptas e desativ'!$C$4:$I$1457,7,0)</f>
        <v>APTA</v>
      </c>
      <c r="AN333" s="196">
        <f t="shared" si="77"/>
        <v>9032.61</v>
      </c>
      <c r="AO333" s="56" t="s">
        <v>910</v>
      </c>
      <c r="AP333" s="56" t="s">
        <v>923</v>
      </c>
      <c r="AQ333" s="56"/>
      <c r="AR333" s="56" t="s">
        <v>1918</v>
      </c>
      <c r="AS333" s="56" t="s">
        <v>449</v>
      </c>
      <c r="AT333" s="56" t="s">
        <v>449</v>
      </c>
      <c r="AU333" s="56" t="s">
        <v>449</v>
      </c>
      <c r="AV333" s="56" t="s">
        <v>449</v>
      </c>
      <c r="AW333" s="56" t="s">
        <v>449</v>
      </c>
      <c r="AX333" s="56" t="s">
        <v>449</v>
      </c>
      <c r="AY333" s="56" t="s">
        <v>449</v>
      </c>
      <c r="AZ333" s="56" t="s">
        <v>449</v>
      </c>
      <c r="BA333" s="56" t="s">
        <v>449</v>
      </c>
      <c r="BB333" s="323">
        <f>VLOOKUP($F333,'[2]1ª Parcela FAED Manutencao 2026'!$E$7:$K$1036,5,0)</f>
        <v>2218</v>
      </c>
      <c r="BC333" s="324">
        <f>VLOOKUP($F333,'[2]1ª Parcela FAED Manutencao 2026'!$E$7:$K$1036,7,0)</f>
        <v>41032.61</v>
      </c>
      <c r="BD333" s="335">
        <f t="shared" si="73"/>
        <v>-70</v>
      </c>
      <c r="BE333" s="330">
        <f t="shared" si="74"/>
        <v>0</v>
      </c>
    </row>
    <row r="334" spans="1:57" s="178" customFormat="1" ht="28.5" customHeight="1">
      <c r="A334" s="68">
        <v>328</v>
      </c>
      <c r="B334" s="56" t="s">
        <v>1892</v>
      </c>
      <c r="C334" s="56">
        <v>6200</v>
      </c>
      <c r="D334" s="57">
        <v>10</v>
      </c>
      <c r="E334" s="163" t="s">
        <v>182</v>
      </c>
      <c r="F334" s="56">
        <v>1120761</v>
      </c>
      <c r="G334" s="56">
        <v>1102416</v>
      </c>
      <c r="H334" s="61">
        <v>29024722</v>
      </c>
      <c r="I334" s="84" t="str">
        <f>VLOOKUP($F334,'[3]Sistema Escolar'!$C$3:$E$5000,3,0)</f>
        <v>COLEGIO ESTADUAL DE TEMPO INTEGRAL PEDRO RAYMUNDO MOREIRA REGO</v>
      </c>
      <c r="J334" s="193" t="s">
        <v>1978</v>
      </c>
      <c r="K334" s="56">
        <v>476</v>
      </c>
      <c r="L334" s="56">
        <v>427</v>
      </c>
      <c r="M334" s="56">
        <v>0</v>
      </c>
      <c r="N334" s="56">
        <v>0</v>
      </c>
      <c r="O334" s="56">
        <v>252</v>
      </c>
      <c r="P334" s="56">
        <v>243</v>
      </c>
      <c r="Q334" s="56">
        <v>0</v>
      </c>
      <c r="R334" s="56">
        <v>0</v>
      </c>
      <c r="S334" s="56">
        <v>122</v>
      </c>
      <c r="T334" s="56">
        <v>66</v>
      </c>
      <c r="U334" s="56">
        <v>0</v>
      </c>
      <c r="V334" s="56">
        <v>0</v>
      </c>
      <c r="W334" s="56">
        <v>0</v>
      </c>
      <c r="X334" s="56">
        <v>0</v>
      </c>
      <c r="Y334" s="56">
        <f t="shared" si="75"/>
        <v>476</v>
      </c>
      <c r="Z334" s="56">
        <f t="shared" si="75"/>
        <v>427</v>
      </c>
      <c r="AA334" s="68">
        <f t="shared" si="76"/>
        <v>374</v>
      </c>
      <c r="AB334" s="68">
        <f t="shared" si="76"/>
        <v>309</v>
      </c>
      <c r="AC334" s="68">
        <f t="shared" si="70"/>
        <v>850</v>
      </c>
      <c r="AD334" s="68">
        <f t="shared" si="71"/>
        <v>736</v>
      </c>
      <c r="AE334" s="68">
        <f>VLOOKUP(F334,[1]quantitativo_estudantes_turmas_!$D$6:$H$1043,5,0)</f>
        <v>27</v>
      </c>
      <c r="AF334" s="318">
        <f t="shared" si="67"/>
        <v>0.41983695652173914</v>
      </c>
      <c r="AG334" s="248">
        <f t="shared" si="68"/>
        <v>30774.46</v>
      </c>
      <c r="AH334" s="194" t="str">
        <f t="shared" si="72"/>
        <v>0,00</v>
      </c>
      <c r="AI334" s="70">
        <v>0</v>
      </c>
      <c r="AJ334" s="70">
        <f t="shared" si="69"/>
        <v>30774.46</v>
      </c>
      <c r="AK334" s="195">
        <v>8000</v>
      </c>
      <c r="AL334" s="337">
        <f t="shared" si="66"/>
        <v>7693.6149999999998</v>
      </c>
      <c r="AM334" s="56" t="str">
        <f>VLOOKUP(F334,'Plan atualizada aptas e desativ'!$C$4:$I$1457,7,0)</f>
        <v>INADIMPLENTE</v>
      </c>
      <c r="AN334" s="196">
        <f t="shared" si="77"/>
        <v>-306.38500000000022</v>
      </c>
      <c r="AO334" s="56" t="s">
        <v>910</v>
      </c>
      <c r="AP334" s="56" t="s">
        <v>925</v>
      </c>
      <c r="AQ334" s="56"/>
      <c r="AR334" s="56" t="s">
        <v>449</v>
      </c>
      <c r="AS334" s="56" t="s">
        <v>449</v>
      </c>
      <c r="AT334" s="56" t="s">
        <v>449</v>
      </c>
      <c r="AU334" s="56" t="s">
        <v>449</v>
      </c>
      <c r="AV334" s="56" t="s">
        <v>449</v>
      </c>
      <c r="AW334" s="56" t="s">
        <v>449</v>
      </c>
      <c r="AX334" s="56" t="s">
        <v>449</v>
      </c>
      <c r="AY334" s="56" t="s">
        <v>449</v>
      </c>
      <c r="AZ334" s="56" t="s">
        <v>449</v>
      </c>
      <c r="BA334" s="56" t="s">
        <v>449</v>
      </c>
      <c r="BB334" s="323">
        <f>VLOOKUP($F334,'[2]1ª Parcela FAED Manutencao 2026'!$E$7:$K$1036,5,0)</f>
        <v>850</v>
      </c>
      <c r="BC334" s="324">
        <f>VLOOKUP($F334,'[2]1ª Parcela FAED Manutencao 2026'!$E$7:$K$1036,7,0)</f>
        <v>10258.1525</v>
      </c>
      <c r="BD334" s="335">
        <f t="shared" si="73"/>
        <v>-114</v>
      </c>
      <c r="BE334" s="328">
        <f t="shared" si="74"/>
        <v>-2564.5375000000004</v>
      </c>
    </row>
    <row r="335" spans="1:57" s="178" customFormat="1" ht="28.5" customHeight="1">
      <c r="A335" s="68">
        <v>329</v>
      </c>
      <c r="B335" s="56" t="s">
        <v>1892</v>
      </c>
      <c r="C335" s="56">
        <v>6200</v>
      </c>
      <c r="D335" s="57">
        <v>10</v>
      </c>
      <c r="E335" s="163" t="s">
        <v>182</v>
      </c>
      <c r="F335" s="56">
        <v>1120893</v>
      </c>
      <c r="G335" s="56">
        <v>1102424</v>
      </c>
      <c r="H335" s="61">
        <v>29025001</v>
      </c>
      <c r="I335" s="84" t="str">
        <f>VLOOKUP($F335,'[3]Sistema Escolar'!$C$3:$E$5000,3,0)</f>
        <v>COLEGIO ESTADUAL ROTARY CLUBE</v>
      </c>
      <c r="J335" s="193" t="s">
        <v>1912</v>
      </c>
      <c r="K335" s="56">
        <v>449</v>
      </c>
      <c r="L335" s="56">
        <v>417</v>
      </c>
      <c r="M335" s="56">
        <v>0</v>
      </c>
      <c r="N335" s="56">
        <v>0</v>
      </c>
      <c r="O335" s="56">
        <v>46</v>
      </c>
      <c r="P335" s="56">
        <v>0</v>
      </c>
      <c r="Q335" s="56">
        <v>0</v>
      </c>
      <c r="R335" s="56">
        <v>0</v>
      </c>
      <c r="S335" s="56">
        <v>132</v>
      </c>
      <c r="T335" s="56">
        <v>86</v>
      </c>
      <c r="U335" s="56">
        <v>0</v>
      </c>
      <c r="V335" s="56">
        <v>0</v>
      </c>
      <c r="W335" s="56">
        <v>0</v>
      </c>
      <c r="X335" s="56">
        <v>0</v>
      </c>
      <c r="Y335" s="56">
        <f t="shared" si="75"/>
        <v>449</v>
      </c>
      <c r="Z335" s="56">
        <f t="shared" si="75"/>
        <v>417</v>
      </c>
      <c r="AA335" s="68">
        <f t="shared" si="76"/>
        <v>178</v>
      </c>
      <c r="AB335" s="68">
        <f t="shared" si="76"/>
        <v>86</v>
      </c>
      <c r="AC335" s="68">
        <f t="shared" si="70"/>
        <v>627</v>
      </c>
      <c r="AD335" s="68">
        <f t="shared" si="71"/>
        <v>503</v>
      </c>
      <c r="AE335" s="68">
        <f>VLOOKUP(F335,[1]quantitativo_estudantes_turmas_!$D$6:$H$1043,5,0)</f>
        <v>19</v>
      </c>
      <c r="AF335" s="318">
        <f t="shared" si="67"/>
        <v>0.1709741550695825</v>
      </c>
      <c r="AG335" s="248">
        <f t="shared" si="68"/>
        <v>30774.46</v>
      </c>
      <c r="AH335" s="194" t="str">
        <f t="shared" si="72"/>
        <v>0,00</v>
      </c>
      <c r="AI335" s="70">
        <v>0</v>
      </c>
      <c r="AJ335" s="70">
        <f t="shared" si="69"/>
        <v>30774.46</v>
      </c>
      <c r="AK335" s="195">
        <v>6000</v>
      </c>
      <c r="AL335" s="337">
        <f t="shared" si="66"/>
        <v>7693.6149999999998</v>
      </c>
      <c r="AM335" s="56" t="str">
        <f>VLOOKUP(F335,'Plan atualizada aptas e desativ'!$C$4:$I$1457,7,0)</f>
        <v>APTA</v>
      </c>
      <c r="AN335" s="196">
        <f t="shared" si="77"/>
        <v>1693.6149999999998</v>
      </c>
      <c r="AO335" s="56" t="s">
        <v>910</v>
      </c>
      <c r="AP335" s="56" t="s">
        <v>926</v>
      </c>
      <c r="AQ335" s="56"/>
      <c r="AR335" s="56" t="s">
        <v>449</v>
      </c>
      <c r="AS335" s="56" t="s">
        <v>449</v>
      </c>
      <c r="AT335" s="56" t="s">
        <v>449</v>
      </c>
      <c r="AU335" s="56" t="s">
        <v>449</v>
      </c>
      <c r="AV335" s="56" t="s">
        <v>449</v>
      </c>
      <c r="AW335" s="56" t="s">
        <v>449</v>
      </c>
      <c r="AX335" s="56" t="s">
        <v>449</v>
      </c>
      <c r="AY335" s="56" t="s">
        <v>449</v>
      </c>
      <c r="AZ335" s="56" t="s">
        <v>449</v>
      </c>
      <c r="BA335" s="56" t="s">
        <v>1857</v>
      </c>
      <c r="BB335" s="323">
        <f>VLOOKUP($F335,'[2]1ª Parcela FAED Manutencao 2026'!$E$7:$K$1036,5,0)</f>
        <v>627</v>
      </c>
      <c r="BC335" s="324">
        <f>VLOOKUP($F335,'[2]1ª Parcela FAED Manutencao 2026'!$E$7:$K$1036,7,0)</f>
        <v>7693.6149999999998</v>
      </c>
      <c r="BD335" s="335">
        <f t="shared" si="73"/>
        <v>-124</v>
      </c>
      <c r="BE335" s="330">
        <f t="shared" si="74"/>
        <v>0</v>
      </c>
    </row>
    <row r="336" spans="1:57" s="178" customFormat="1" ht="28.5" customHeight="1">
      <c r="A336" s="68">
        <v>330</v>
      </c>
      <c r="B336" s="56" t="s">
        <v>1892</v>
      </c>
      <c r="C336" s="56">
        <v>6200</v>
      </c>
      <c r="D336" s="57">
        <v>10</v>
      </c>
      <c r="E336" s="163" t="s">
        <v>182</v>
      </c>
      <c r="F336" s="56">
        <v>1176428</v>
      </c>
      <c r="G336" s="56">
        <v>1102450</v>
      </c>
      <c r="H336" s="61">
        <v>29390737</v>
      </c>
      <c r="I336" s="84" t="str">
        <f>VLOOKUP($F336,'[3]Sistema Escolar'!$C$3:$E$5000,3,0)</f>
        <v>COLEGIO MODELO LUIS EDUARDO MAGALHAES</v>
      </c>
      <c r="J336" s="193" t="s">
        <v>1978</v>
      </c>
      <c r="K336" s="56">
        <v>0</v>
      </c>
      <c r="L336" s="56">
        <v>0</v>
      </c>
      <c r="M336" s="56">
        <v>0</v>
      </c>
      <c r="N336" s="56">
        <v>0</v>
      </c>
      <c r="O336" s="56">
        <v>1080</v>
      </c>
      <c r="P336" s="56">
        <v>408</v>
      </c>
      <c r="Q336" s="56">
        <v>104</v>
      </c>
      <c r="R336" s="56">
        <v>516</v>
      </c>
      <c r="S336" s="56">
        <v>0</v>
      </c>
      <c r="T336" s="56">
        <v>0</v>
      </c>
      <c r="U336" s="56">
        <v>0</v>
      </c>
      <c r="V336" s="56">
        <v>0</v>
      </c>
      <c r="W336" s="56">
        <v>0</v>
      </c>
      <c r="X336" s="56">
        <v>0</v>
      </c>
      <c r="Y336" s="56">
        <f t="shared" si="75"/>
        <v>0</v>
      </c>
      <c r="Z336" s="56">
        <f t="shared" si="75"/>
        <v>0</v>
      </c>
      <c r="AA336" s="68">
        <f t="shared" si="76"/>
        <v>1184</v>
      </c>
      <c r="AB336" s="68">
        <f t="shared" si="76"/>
        <v>924</v>
      </c>
      <c r="AC336" s="68">
        <f t="shared" si="70"/>
        <v>1184</v>
      </c>
      <c r="AD336" s="68">
        <f t="shared" si="71"/>
        <v>924</v>
      </c>
      <c r="AE336" s="68">
        <f>VLOOKUP(F336,[1]quantitativo_estudantes_turmas_!$D$6:$H$1043,5,0)</f>
        <v>24</v>
      </c>
      <c r="AF336" s="318">
        <f t="shared" si="67"/>
        <v>1</v>
      </c>
      <c r="AG336" s="248">
        <f t="shared" si="68"/>
        <v>41032.61</v>
      </c>
      <c r="AH336" s="194">
        <f t="shared" si="72"/>
        <v>41032.61</v>
      </c>
      <c r="AI336" s="70">
        <v>0</v>
      </c>
      <c r="AJ336" s="70">
        <f t="shared" si="69"/>
        <v>82065.22</v>
      </c>
      <c r="AK336" s="195">
        <v>20000</v>
      </c>
      <c r="AL336" s="337">
        <f t="shared" si="66"/>
        <v>20516.305</v>
      </c>
      <c r="AM336" s="56" t="str">
        <f>VLOOKUP(F336,'Plan atualizada aptas e desativ'!$C$4:$I$1457,7,0)</f>
        <v>APTA</v>
      </c>
      <c r="AN336" s="196">
        <f t="shared" si="77"/>
        <v>516.30500000000029</v>
      </c>
      <c r="AO336" s="56" t="s">
        <v>910</v>
      </c>
      <c r="AP336" s="56" t="s">
        <v>928</v>
      </c>
      <c r="AQ336" s="56"/>
      <c r="AR336" s="56" t="s">
        <v>1918</v>
      </c>
      <c r="AS336" s="56" t="s">
        <v>449</v>
      </c>
      <c r="AT336" s="56" t="s">
        <v>449</v>
      </c>
      <c r="AU336" s="56" t="s">
        <v>449</v>
      </c>
      <c r="AV336" s="56" t="s">
        <v>449</v>
      </c>
      <c r="AW336" s="56" t="s">
        <v>449</v>
      </c>
      <c r="AX336" s="56" t="s">
        <v>449</v>
      </c>
      <c r="AY336" s="56" t="s">
        <v>449</v>
      </c>
      <c r="AZ336" s="56" t="s">
        <v>449</v>
      </c>
      <c r="BA336" s="56" t="s">
        <v>449</v>
      </c>
      <c r="BB336" s="323">
        <f>VLOOKUP($F336,'[2]1ª Parcela FAED Manutencao 2026'!$E$7:$K$1036,5,0)</f>
        <v>1184</v>
      </c>
      <c r="BC336" s="324">
        <f>VLOOKUP($F336,'[2]1ª Parcela FAED Manutencao 2026'!$E$7:$K$1036,7,0)</f>
        <v>23959.65</v>
      </c>
      <c r="BD336" s="335">
        <f t="shared" si="73"/>
        <v>-260</v>
      </c>
      <c r="BE336" s="328">
        <f t="shared" si="74"/>
        <v>-3443.3450000000012</v>
      </c>
    </row>
    <row r="337" spans="1:57" s="87" customFormat="1" ht="28.5" customHeight="1">
      <c r="A337" s="68">
        <v>331</v>
      </c>
      <c r="B337" s="56" t="s">
        <v>1892</v>
      </c>
      <c r="C337" s="56">
        <v>6200</v>
      </c>
      <c r="D337" s="57">
        <v>10</v>
      </c>
      <c r="E337" s="163" t="s">
        <v>182</v>
      </c>
      <c r="F337" s="56">
        <v>1120915</v>
      </c>
      <c r="G337" s="56">
        <v>1102425</v>
      </c>
      <c r="H337" s="61">
        <v>29024579</v>
      </c>
      <c r="I337" s="84" t="str">
        <f>VLOOKUP($F337,'[3]Sistema Escolar'!$C$3:$E$5000,3,0)</f>
        <v>COMPLEXO INTEGRADO DE EDUCACAO BASICA, PROFIS E TECNOLOGICA DA BAHIA</v>
      </c>
      <c r="J337" s="193" t="s">
        <v>1983</v>
      </c>
      <c r="K337" s="56">
        <v>117</v>
      </c>
      <c r="L337" s="56">
        <v>0</v>
      </c>
      <c r="M337" s="56">
        <v>335</v>
      </c>
      <c r="N337" s="56">
        <v>410</v>
      </c>
      <c r="O337" s="56">
        <v>0</v>
      </c>
      <c r="P337" s="56">
        <v>0</v>
      </c>
      <c r="Q337" s="56">
        <v>241</v>
      </c>
      <c r="R337" s="56">
        <v>249</v>
      </c>
      <c r="S337" s="56">
        <v>48</v>
      </c>
      <c r="T337" s="56">
        <v>29</v>
      </c>
      <c r="U337" s="56">
        <v>0</v>
      </c>
      <c r="V337" s="56">
        <v>0</v>
      </c>
      <c r="W337" s="56">
        <v>0</v>
      </c>
      <c r="X337" s="56">
        <v>0</v>
      </c>
      <c r="Y337" s="56">
        <f t="shared" si="75"/>
        <v>452</v>
      </c>
      <c r="Z337" s="56">
        <f t="shared" si="75"/>
        <v>410</v>
      </c>
      <c r="AA337" s="68">
        <f t="shared" si="76"/>
        <v>289</v>
      </c>
      <c r="AB337" s="68">
        <f t="shared" si="76"/>
        <v>278</v>
      </c>
      <c r="AC337" s="68">
        <f t="shared" si="70"/>
        <v>741</v>
      </c>
      <c r="AD337" s="68">
        <f t="shared" si="71"/>
        <v>688</v>
      </c>
      <c r="AE337" s="68">
        <f>VLOOKUP(F337,[1]quantitativo_estudantes_turmas_!$D$6:$H$1043,5,0)</f>
        <v>21</v>
      </c>
      <c r="AF337" s="318">
        <f t="shared" si="67"/>
        <v>0.40406976744186046</v>
      </c>
      <c r="AG337" s="248">
        <f t="shared" si="68"/>
        <v>30774.46</v>
      </c>
      <c r="AH337" s="194">
        <f t="shared" si="72"/>
        <v>30774.46</v>
      </c>
      <c r="AI337" s="70">
        <v>0</v>
      </c>
      <c r="AJ337" s="70">
        <f t="shared" si="69"/>
        <v>61548.92</v>
      </c>
      <c r="AK337" s="195">
        <v>12000</v>
      </c>
      <c r="AL337" s="337">
        <f t="shared" si="66"/>
        <v>15387.23</v>
      </c>
      <c r="AM337" s="56" t="str">
        <f>VLOOKUP(F337,'Plan atualizada aptas e desativ'!$C$4:$I$1457,7,0)</f>
        <v>APTA</v>
      </c>
      <c r="AN337" s="196">
        <f t="shared" si="77"/>
        <v>3387.2299999999996</v>
      </c>
      <c r="AO337" s="56" t="s">
        <v>910</v>
      </c>
      <c r="AP337" s="56" t="s">
        <v>927</v>
      </c>
      <c r="AQ337" s="56"/>
      <c r="AR337" s="56" t="s">
        <v>1918</v>
      </c>
      <c r="AS337" s="56" t="s">
        <v>449</v>
      </c>
      <c r="AT337" s="56" t="s">
        <v>449</v>
      </c>
      <c r="AU337" s="56" t="s">
        <v>449</v>
      </c>
      <c r="AV337" s="56" t="s">
        <v>449</v>
      </c>
      <c r="AW337" s="56" t="s">
        <v>449</v>
      </c>
      <c r="AX337" s="56" t="s">
        <v>449</v>
      </c>
      <c r="AY337" s="56" t="s">
        <v>449</v>
      </c>
      <c r="AZ337" s="56" t="s">
        <v>449</v>
      </c>
      <c r="BA337" s="56" t="s">
        <v>449</v>
      </c>
      <c r="BB337" s="323">
        <f>VLOOKUP($F337,'[2]1ª Parcela FAED Manutencao 2026'!$E$7:$K$1036,5,0)</f>
        <v>741</v>
      </c>
      <c r="BC337" s="324">
        <f>VLOOKUP($F337,'[2]1ª Parcela FAED Manutencao 2026'!$E$7:$K$1036,7,0)</f>
        <v>15387.23</v>
      </c>
      <c r="BD337" s="335">
        <f t="shared" si="73"/>
        <v>-53</v>
      </c>
      <c r="BE337" s="330">
        <f t="shared" si="74"/>
        <v>0</v>
      </c>
    </row>
    <row r="338" spans="1:57" s="179" customFormat="1" ht="28.5" customHeight="1">
      <c r="A338" s="68">
        <v>332</v>
      </c>
      <c r="B338" s="56" t="s">
        <v>1892</v>
      </c>
      <c r="C338" s="56">
        <v>6200</v>
      </c>
      <c r="D338" s="57">
        <v>10</v>
      </c>
      <c r="E338" s="163" t="s">
        <v>182</v>
      </c>
      <c r="F338" s="56">
        <v>1178255</v>
      </c>
      <c r="G338" s="56">
        <v>9999999</v>
      </c>
      <c r="H338" s="61">
        <v>29467004</v>
      </c>
      <c r="I338" s="84" t="str">
        <f>VLOOKUP($F338,'[3]Sistema Escolar'!$C$3:$E$5000,3,0)</f>
        <v>COLEGIO ESTADUAL DE TEMPO INTEGRAL PAULO JOSE DE OLIVEIRA</v>
      </c>
      <c r="J338" s="193" t="s">
        <v>1978</v>
      </c>
      <c r="K338" s="56">
        <v>0</v>
      </c>
      <c r="L338" s="56">
        <v>0</v>
      </c>
      <c r="M338" s="56">
        <v>0</v>
      </c>
      <c r="N338" s="56">
        <v>0</v>
      </c>
      <c r="O338" s="56">
        <v>278</v>
      </c>
      <c r="P338" s="56">
        <v>15</v>
      </c>
      <c r="Q338" s="56">
        <v>126</v>
      </c>
      <c r="R338" s="56">
        <v>386</v>
      </c>
      <c r="S338" s="56">
        <v>332</v>
      </c>
      <c r="T338" s="56">
        <v>356</v>
      </c>
      <c r="U338" s="56">
        <v>0</v>
      </c>
      <c r="V338" s="56">
        <v>0</v>
      </c>
      <c r="W338" s="56">
        <v>0</v>
      </c>
      <c r="X338" s="56">
        <v>33</v>
      </c>
      <c r="Y338" s="56">
        <f t="shared" si="75"/>
        <v>0</v>
      </c>
      <c r="Z338" s="56">
        <f t="shared" si="75"/>
        <v>0</v>
      </c>
      <c r="AA338" s="68">
        <f t="shared" si="76"/>
        <v>736</v>
      </c>
      <c r="AB338" s="68">
        <f t="shared" si="76"/>
        <v>757</v>
      </c>
      <c r="AC338" s="68">
        <f t="shared" si="70"/>
        <v>736</v>
      </c>
      <c r="AD338" s="68">
        <f t="shared" si="71"/>
        <v>790</v>
      </c>
      <c r="AE338" s="68">
        <f>VLOOKUP(F338,[1]quantitativo_estudantes_turmas_!$D$6:$H$1043,5,0)</f>
        <v>26</v>
      </c>
      <c r="AF338" s="318">
        <f t="shared" si="67"/>
        <v>0.95822784810126582</v>
      </c>
      <c r="AG338" s="248">
        <f t="shared" si="68"/>
        <v>41032.61</v>
      </c>
      <c r="AH338" s="194">
        <f t="shared" si="72"/>
        <v>41032.61</v>
      </c>
      <c r="AI338" s="70">
        <v>0</v>
      </c>
      <c r="AJ338" s="70">
        <f t="shared" si="69"/>
        <v>82065.22</v>
      </c>
      <c r="AK338" s="195">
        <v>12000</v>
      </c>
      <c r="AL338" s="337">
        <f t="shared" si="66"/>
        <v>20516.305</v>
      </c>
      <c r="AM338" s="56" t="str">
        <f>VLOOKUP(F338,'Plan atualizada aptas e desativ'!$C$4:$I$1457,7,0)</f>
        <v>APTA</v>
      </c>
      <c r="AN338" s="196">
        <f t="shared" si="77"/>
        <v>8516.3050000000003</v>
      </c>
      <c r="AO338" s="56" t="s">
        <v>910</v>
      </c>
      <c r="AP338" s="56" t="s">
        <v>1923</v>
      </c>
      <c r="AQ338" s="199" t="s">
        <v>1959</v>
      </c>
      <c r="AR338" s="56" t="s">
        <v>1918</v>
      </c>
      <c r="AS338" s="56" t="s">
        <v>449</v>
      </c>
      <c r="AT338" s="56" t="s">
        <v>449</v>
      </c>
      <c r="AU338" s="56" t="s">
        <v>449</v>
      </c>
      <c r="AV338" s="56" t="s">
        <v>449</v>
      </c>
      <c r="AW338" s="56" t="s">
        <v>449</v>
      </c>
      <c r="AX338" s="56" t="s">
        <v>449</v>
      </c>
      <c r="AY338" s="56" t="s">
        <v>449</v>
      </c>
      <c r="AZ338" s="56" t="s">
        <v>449</v>
      </c>
      <c r="BA338" s="56" t="s">
        <v>449</v>
      </c>
      <c r="BB338" s="323">
        <f>VLOOKUP($F338,'[2]1ª Parcela FAED Manutencao 2026'!$E$7:$K$1036,5,0)</f>
        <v>736</v>
      </c>
      <c r="BC338" s="324">
        <f>VLOOKUP($F338,'[2]1ª Parcela FAED Manutencao 2026'!$E$7:$K$1036,7,0)</f>
        <v>15387.23</v>
      </c>
      <c r="BD338" s="336">
        <f t="shared" si="73"/>
        <v>54</v>
      </c>
      <c r="BE338" s="331">
        <f t="shared" si="74"/>
        <v>5129.0750000000007</v>
      </c>
    </row>
    <row r="339" spans="1:57" s="179" customFormat="1" ht="28.5" customHeight="1">
      <c r="A339" s="68">
        <v>333</v>
      </c>
      <c r="B339" s="56" t="s">
        <v>1892</v>
      </c>
      <c r="C339" s="56">
        <v>6200</v>
      </c>
      <c r="D339" s="272">
        <v>10</v>
      </c>
      <c r="E339" s="273" t="s">
        <v>182</v>
      </c>
      <c r="F339" s="274">
        <v>1179788</v>
      </c>
      <c r="G339" s="274">
        <v>9999999</v>
      </c>
      <c r="H339" s="274">
        <v>44175</v>
      </c>
      <c r="I339" s="84" t="str">
        <f>VLOOKUP($F339,'[3]Sistema Escolar'!$C$3:$E$5000,3,0)</f>
        <v>CENTRO DE APOIO PEDAGOGICO ESPECIALIZADO - CAPE JUAZEIRO</v>
      </c>
      <c r="J339" s="274" t="s">
        <v>1915</v>
      </c>
      <c r="K339" s="56">
        <v>0</v>
      </c>
      <c r="L339" s="56">
        <v>0</v>
      </c>
      <c r="M339" s="56">
        <v>0</v>
      </c>
      <c r="N339" s="56">
        <v>0</v>
      </c>
      <c r="O339" s="56">
        <v>0</v>
      </c>
      <c r="P339" s="56">
        <v>0</v>
      </c>
      <c r="Q339" s="56">
        <v>0</v>
      </c>
      <c r="R339" s="56">
        <v>0</v>
      </c>
      <c r="S339" s="56">
        <v>0</v>
      </c>
      <c r="T339" s="56">
        <v>0</v>
      </c>
      <c r="U339" s="56">
        <v>0</v>
      </c>
      <c r="V339" s="56">
        <v>0</v>
      </c>
      <c r="W339" s="56">
        <v>0</v>
      </c>
      <c r="X339" s="56">
        <v>0</v>
      </c>
      <c r="Y339" s="56">
        <f t="shared" si="75"/>
        <v>0</v>
      </c>
      <c r="Z339" s="56">
        <f t="shared" si="75"/>
        <v>0</v>
      </c>
      <c r="AA339" s="68">
        <f t="shared" si="76"/>
        <v>0</v>
      </c>
      <c r="AB339" s="68">
        <f t="shared" si="76"/>
        <v>0</v>
      </c>
      <c r="AC339" s="68">
        <f t="shared" si="70"/>
        <v>0</v>
      </c>
      <c r="AD339" s="68">
        <f t="shared" si="71"/>
        <v>0</v>
      </c>
      <c r="AE339" s="68">
        <f>VLOOKUP(F339,[1]quantitativo_estudantes_turmas_!$D$6:$H$1043,5,0)</f>
        <v>0</v>
      </c>
      <c r="AF339" s="318">
        <f t="shared" si="67"/>
        <v>0</v>
      </c>
      <c r="AG339" s="248">
        <f t="shared" si="68"/>
        <v>0</v>
      </c>
      <c r="AH339" s="194">
        <f t="shared" si="72"/>
        <v>0</v>
      </c>
      <c r="AI339" s="70">
        <v>0</v>
      </c>
      <c r="AJ339" s="70">
        <f t="shared" si="69"/>
        <v>0</v>
      </c>
      <c r="AK339" s="195">
        <v>0</v>
      </c>
      <c r="AL339" s="337">
        <f t="shared" si="66"/>
        <v>0</v>
      </c>
      <c r="AM339" s="56" t="str">
        <f>VLOOKUP(F339,'Plan atualizada aptas e desativ'!$C$4:$I$1457,7,0)</f>
        <v>APTA</v>
      </c>
      <c r="AN339" s="196">
        <f t="shared" si="77"/>
        <v>0</v>
      </c>
      <c r="AO339" s="56" t="s">
        <v>2039</v>
      </c>
      <c r="AP339" s="56" t="s">
        <v>2039</v>
      </c>
      <c r="AQ339" s="56" t="s">
        <v>2020</v>
      </c>
      <c r="AR339" s="68" t="s">
        <v>449</v>
      </c>
      <c r="AS339" s="56"/>
      <c r="AT339" s="56"/>
      <c r="AU339" s="56"/>
      <c r="AV339" s="56"/>
      <c r="AW339" s="56"/>
      <c r="AX339" s="56"/>
      <c r="AY339" s="56"/>
      <c r="AZ339" s="56"/>
      <c r="BA339" s="56"/>
      <c r="BB339" s="323" t="e">
        <f>VLOOKUP($F339,'[2]1ª Parcela FAED Manutencao 2026'!$E$7:$K$1036,5,0)</f>
        <v>#N/A</v>
      </c>
      <c r="BC339" s="324" t="e">
        <f>VLOOKUP($F339,'[2]1ª Parcela FAED Manutencao 2026'!$E$7:$K$1036,7,0)</f>
        <v>#N/A</v>
      </c>
      <c r="BD339" s="334" t="e">
        <f t="shared" si="73"/>
        <v>#N/A</v>
      </c>
      <c r="BE339" s="328" t="e">
        <f t="shared" si="74"/>
        <v>#N/A</v>
      </c>
    </row>
    <row r="340" spans="1:57" s="178" customFormat="1" ht="28.5" customHeight="1">
      <c r="A340" s="68">
        <v>334</v>
      </c>
      <c r="B340" s="56" t="s">
        <v>1892</v>
      </c>
      <c r="C340" s="56">
        <v>6200</v>
      </c>
      <c r="D340" s="57">
        <v>10</v>
      </c>
      <c r="E340" s="163" t="s">
        <v>183</v>
      </c>
      <c r="F340" s="56">
        <v>1121520</v>
      </c>
      <c r="G340" s="56">
        <v>9999999</v>
      </c>
      <c r="H340" s="61">
        <v>29029732</v>
      </c>
      <c r="I340" s="84" t="str">
        <f>VLOOKUP($F340,'[3]Sistema Escolar'!$C$3:$E$5000,3,0)</f>
        <v>COLEGIO ESTADUAL DE TEMPO INTEGRAL SOFIA MASCARENHAS</v>
      </c>
      <c r="J340" s="193" t="s">
        <v>1978</v>
      </c>
      <c r="K340" s="56">
        <v>0</v>
      </c>
      <c r="L340" s="56">
        <v>0</v>
      </c>
      <c r="M340" s="56">
        <v>0</v>
      </c>
      <c r="N340" s="56">
        <v>0</v>
      </c>
      <c r="O340" s="56">
        <v>871</v>
      </c>
      <c r="P340" s="56">
        <v>459</v>
      </c>
      <c r="Q340" s="56">
        <v>0</v>
      </c>
      <c r="R340" s="56">
        <v>387</v>
      </c>
      <c r="S340" s="56">
        <v>527</v>
      </c>
      <c r="T340" s="56">
        <v>344</v>
      </c>
      <c r="U340" s="56">
        <v>0</v>
      </c>
      <c r="V340" s="56">
        <v>0</v>
      </c>
      <c r="W340" s="56">
        <v>0</v>
      </c>
      <c r="X340" s="56">
        <v>0</v>
      </c>
      <c r="Y340" s="56">
        <f t="shared" si="75"/>
        <v>0</v>
      </c>
      <c r="Z340" s="56">
        <f t="shared" si="75"/>
        <v>0</v>
      </c>
      <c r="AA340" s="68">
        <f t="shared" si="76"/>
        <v>1398</v>
      </c>
      <c r="AB340" s="68">
        <f t="shared" si="76"/>
        <v>1190</v>
      </c>
      <c r="AC340" s="68">
        <f t="shared" si="70"/>
        <v>1398</v>
      </c>
      <c r="AD340" s="68">
        <f t="shared" si="71"/>
        <v>1190</v>
      </c>
      <c r="AE340" s="68">
        <f>VLOOKUP(F340,[1]quantitativo_estudantes_turmas_!$D$6:$H$1043,5,0)</f>
        <v>48</v>
      </c>
      <c r="AF340" s="318">
        <f t="shared" si="67"/>
        <v>1</v>
      </c>
      <c r="AG340" s="248">
        <f t="shared" si="68"/>
        <v>47919.3</v>
      </c>
      <c r="AH340" s="194">
        <f t="shared" si="72"/>
        <v>47919.3</v>
      </c>
      <c r="AI340" s="70">
        <v>0</v>
      </c>
      <c r="AJ340" s="70">
        <f t="shared" si="69"/>
        <v>95838.6</v>
      </c>
      <c r="AK340" s="195">
        <v>20000</v>
      </c>
      <c r="AL340" s="337">
        <f t="shared" si="66"/>
        <v>23959.65</v>
      </c>
      <c r="AM340" s="56" t="str">
        <f>VLOOKUP(F340,'Plan atualizada aptas e desativ'!$C$4:$I$1457,7,0)</f>
        <v>APTA</v>
      </c>
      <c r="AN340" s="196">
        <f t="shared" si="77"/>
        <v>3959.6500000000015</v>
      </c>
      <c r="AO340" s="56" t="s">
        <v>929</v>
      </c>
      <c r="AP340" s="56" t="s">
        <v>930</v>
      </c>
      <c r="AQ340" s="56"/>
      <c r="AR340" s="56" t="s">
        <v>1918</v>
      </c>
      <c r="AS340" s="56" t="s">
        <v>449</v>
      </c>
      <c r="AT340" s="56" t="s">
        <v>449</v>
      </c>
      <c r="AU340" s="56" t="s">
        <v>449</v>
      </c>
      <c r="AV340" s="56" t="s">
        <v>449</v>
      </c>
      <c r="AW340" s="56" t="s">
        <v>449</v>
      </c>
      <c r="AX340" s="56" t="s">
        <v>449</v>
      </c>
      <c r="AY340" s="56" t="s">
        <v>449</v>
      </c>
      <c r="AZ340" s="56" t="s">
        <v>449</v>
      </c>
      <c r="BA340" s="56" t="s">
        <v>449</v>
      </c>
      <c r="BB340" s="323">
        <f>VLOOKUP($F340,'[2]1ª Parcela FAED Manutencao 2026'!$E$7:$K$1036,5,0)</f>
        <v>1398</v>
      </c>
      <c r="BC340" s="324">
        <f>VLOOKUP($F340,'[2]1ª Parcela FAED Manutencao 2026'!$E$7:$K$1036,7,0)</f>
        <v>23959.65</v>
      </c>
      <c r="BD340" s="335">
        <f t="shared" si="73"/>
        <v>-208</v>
      </c>
      <c r="BE340" s="330">
        <f t="shared" si="74"/>
        <v>0</v>
      </c>
    </row>
    <row r="341" spans="1:57" s="178" customFormat="1" ht="28.5" customHeight="1">
      <c r="A341" s="68">
        <v>335</v>
      </c>
      <c r="B341" s="56" t="s">
        <v>1892</v>
      </c>
      <c r="C341" s="56">
        <v>6200</v>
      </c>
      <c r="D341" s="57">
        <v>10</v>
      </c>
      <c r="E341" s="163" t="s">
        <v>184</v>
      </c>
      <c r="F341" s="56">
        <v>1121342</v>
      </c>
      <c r="G341" s="56">
        <v>1102459</v>
      </c>
      <c r="H341" s="61">
        <v>29031265</v>
      </c>
      <c r="I341" s="84" t="str">
        <f>VLOOKUP($F341,'[3]Sistema Escolar'!$C$3:$E$5000,3,0)</f>
        <v>COLEGIO ESTADUAL DE TEMPO INTEGRAL PROFESSORA IRENE DE SOUZA ARAUJO</v>
      </c>
      <c r="J341" s="193" t="s">
        <v>1978</v>
      </c>
      <c r="K341" s="56">
        <v>68</v>
      </c>
      <c r="L341" s="56">
        <v>0</v>
      </c>
      <c r="M341" s="56">
        <v>0</v>
      </c>
      <c r="N341" s="56">
        <v>0</v>
      </c>
      <c r="O341" s="56">
        <v>637</v>
      </c>
      <c r="P341" s="56">
        <v>146</v>
      </c>
      <c r="Q341" s="56">
        <v>108</v>
      </c>
      <c r="R341" s="56">
        <v>453</v>
      </c>
      <c r="S341" s="56">
        <v>253</v>
      </c>
      <c r="T341" s="56">
        <v>270</v>
      </c>
      <c r="U341" s="56">
        <v>0</v>
      </c>
      <c r="V341" s="56">
        <v>0</v>
      </c>
      <c r="W341" s="56">
        <v>0</v>
      </c>
      <c r="X341" s="56">
        <v>0</v>
      </c>
      <c r="Y341" s="56">
        <f t="shared" si="75"/>
        <v>68</v>
      </c>
      <c r="Z341" s="56">
        <f t="shared" si="75"/>
        <v>0</v>
      </c>
      <c r="AA341" s="68">
        <f t="shared" si="76"/>
        <v>998</v>
      </c>
      <c r="AB341" s="68">
        <f t="shared" si="76"/>
        <v>869</v>
      </c>
      <c r="AC341" s="68">
        <f t="shared" si="70"/>
        <v>1066</v>
      </c>
      <c r="AD341" s="68">
        <f t="shared" si="71"/>
        <v>869</v>
      </c>
      <c r="AE341" s="68">
        <f>VLOOKUP(F341,[1]quantitativo_estudantes_turmas_!$D$6:$H$1043,5,0)</f>
        <v>23</v>
      </c>
      <c r="AF341" s="318">
        <f t="shared" si="67"/>
        <v>1</v>
      </c>
      <c r="AG341" s="248">
        <f t="shared" si="68"/>
        <v>41032.61</v>
      </c>
      <c r="AH341" s="194">
        <f t="shared" si="72"/>
        <v>41032.61</v>
      </c>
      <c r="AI341" s="70">
        <v>0</v>
      </c>
      <c r="AJ341" s="70">
        <f t="shared" si="69"/>
        <v>82065.22</v>
      </c>
      <c r="AK341" s="195">
        <v>20000</v>
      </c>
      <c r="AL341" s="337">
        <f t="shared" si="66"/>
        <v>20516.305</v>
      </c>
      <c r="AM341" s="56" t="str">
        <f>VLOOKUP(F341,'Plan atualizada aptas e desativ'!$C$4:$I$1457,7,0)</f>
        <v>APTA</v>
      </c>
      <c r="AN341" s="196">
        <f t="shared" si="77"/>
        <v>516.30500000000029</v>
      </c>
      <c r="AO341" s="56" t="s">
        <v>931</v>
      </c>
      <c r="AP341" s="56" t="s">
        <v>932</v>
      </c>
      <c r="AQ341" s="56"/>
      <c r="AR341" s="56" t="s">
        <v>1918</v>
      </c>
      <c r="AS341" s="56" t="s">
        <v>449</v>
      </c>
      <c r="AT341" s="56"/>
      <c r="AU341" s="56"/>
      <c r="AV341" s="56"/>
      <c r="AW341" s="56"/>
      <c r="AX341" s="56"/>
      <c r="AY341" s="56" t="s">
        <v>449</v>
      </c>
      <c r="AZ341" s="56"/>
      <c r="BA341" s="56"/>
      <c r="BB341" s="323">
        <f>VLOOKUP($F341,'[2]1ª Parcela FAED Manutencao 2026'!$E$7:$K$1036,5,0)</f>
        <v>1066</v>
      </c>
      <c r="BC341" s="324">
        <f>VLOOKUP($F341,'[2]1ª Parcela FAED Manutencao 2026'!$E$7:$K$1036,7,0)</f>
        <v>23959.65</v>
      </c>
      <c r="BD341" s="335">
        <f t="shared" si="73"/>
        <v>-197</v>
      </c>
      <c r="BE341" s="328">
        <f t="shared" si="74"/>
        <v>-3443.3450000000012</v>
      </c>
    </row>
    <row r="342" spans="1:57" s="178" customFormat="1" ht="28.5" customHeight="1">
      <c r="A342" s="68">
        <v>336</v>
      </c>
      <c r="B342" s="56" t="s">
        <v>1892</v>
      </c>
      <c r="C342" s="56">
        <v>6200</v>
      </c>
      <c r="D342" s="57">
        <v>10</v>
      </c>
      <c r="E342" s="163" t="s">
        <v>184</v>
      </c>
      <c r="F342" s="56">
        <v>1121326</v>
      </c>
      <c r="G342" s="56">
        <v>1102457</v>
      </c>
      <c r="H342" s="61">
        <v>29030137</v>
      </c>
      <c r="I342" s="84" t="str">
        <f>VLOOKUP($F342,'[3]Sistema Escolar'!$C$3:$E$5000,3,0)</f>
        <v>COLEGIO ESTADUAL REITOR EDGARD SANTOS</v>
      </c>
      <c r="J342" s="193" t="s">
        <v>1912</v>
      </c>
      <c r="K342" s="56">
        <v>0</v>
      </c>
      <c r="L342" s="56">
        <v>0</v>
      </c>
      <c r="M342" s="56">
        <v>0</v>
      </c>
      <c r="N342" s="56">
        <v>0</v>
      </c>
      <c r="O342" s="56">
        <v>375</v>
      </c>
      <c r="P342" s="56">
        <v>557</v>
      </c>
      <c r="Q342" s="56">
        <v>0</v>
      </c>
      <c r="R342" s="56">
        <v>0</v>
      </c>
      <c r="S342" s="56">
        <v>139</v>
      </c>
      <c r="T342" s="56">
        <v>110</v>
      </c>
      <c r="U342" s="56">
        <v>0</v>
      </c>
      <c r="V342" s="56">
        <v>0</v>
      </c>
      <c r="W342" s="56">
        <v>0</v>
      </c>
      <c r="X342" s="56">
        <v>0</v>
      </c>
      <c r="Y342" s="56">
        <f t="shared" si="75"/>
        <v>0</v>
      </c>
      <c r="Z342" s="56">
        <f t="shared" si="75"/>
        <v>0</v>
      </c>
      <c r="AA342" s="68">
        <f t="shared" si="76"/>
        <v>514</v>
      </c>
      <c r="AB342" s="68">
        <f t="shared" si="76"/>
        <v>667</v>
      </c>
      <c r="AC342" s="68">
        <f t="shared" si="70"/>
        <v>514</v>
      </c>
      <c r="AD342" s="68">
        <f t="shared" si="71"/>
        <v>667</v>
      </c>
      <c r="AE342" s="68">
        <f>VLOOKUP(F342,[1]quantitativo_estudantes_turmas_!$D$6:$H$1043,5,0)</f>
        <v>24</v>
      </c>
      <c r="AF342" s="318">
        <f t="shared" si="67"/>
        <v>1</v>
      </c>
      <c r="AG342" s="248">
        <f t="shared" si="68"/>
        <v>30774.46</v>
      </c>
      <c r="AH342" s="194">
        <f t="shared" si="72"/>
        <v>30774.46</v>
      </c>
      <c r="AI342" s="70">
        <v>0</v>
      </c>
      <c r="AJ342" s="70">
        <f t="shared" si="69"/>
        <v>61548.92</v>
      </c>
      <c r="AK342" s="195">
        <v>12000</v>
      </c>
      <c r="AL342" s="337">
        <f t="shared" si="66"/>
        <v>15387.23</v>
      </c>
      <c r="AM342" s="56" t="str">
        <f>VLOOKUP(F342,'Plan atualizada aptas e desativ'!$C$4:$I$1457,7,0)</f>
        <v>INADIMPLENTE</v>
      </c>
      <c r="AN342" s="196">
        <f t="shared" si="77"/>
        <v>3387.2299999999996</v>
      </c>
      <c r="AO342" s="56" t="s">
        <v>931</v>
      </c>
      <c r="AP342" s="56" t="s">
        <v>933</v>
      </c>
      <c r="AQ342" s="56"/>
      <c r="AR342" s="56" t="s">
        <v>449</v>
      </c>
      <c r="AS342" s="56" t="s">
        <v>449</v>
      </c>
      <c r="AT342" s="56" t="s">
        <v>449</v>
      </c>
      <c r="AU342" s="56" t="s">
        <v>449</v>
      </c>
      <c r="AV342" s="56" t="s">
        <v>449</v>
      </c>
      <c r="AW342" s="56" t="s">
        <v>449</v>
      </c>
      <c r="AX342" s="56" t="s">
        <v>449</v>
      </c>
      <c r="AY342" s="56" t="s">
        <v>449</v>
      </c>
      <c r="AZ342" s="56" t="s">
        <v>449</v>
      </c>
      <c r="BA342" s="56" t="s">
        <v>449</v>
      </c>
      <c r="BB342" s="323">
        <f>VLOOKUP($F342,'[2]1ª Parcela FAED Manutencao 2026'!$E$7:$K$1036,5,0)</f>
        <v>514</v>
      </c>
      <c r="BC342" s="324">
        <f>VLOOKUP($F342,'[2]1ª Parcela FAED Manutencao 2026'!$E$7:$K$1036,7,0)</f>
        <v>15387.23</v>
      </c>
      <c r="BD342" s="336">
        <f t="shared" si="73"/>
        <v>153</v>
      </c>
      <c r="BE342" s="330">
        <f t="shared" si="74"/>
        <v>0</v>
      </c>
    </row>
    <row r="343" spans="1:57" s="178" customFormat="1" ht="28.5" customHeight="1">
      <c r="A343" s="68">
        <v>337</v>
      </c>
      <c r="B343" s="56" t="s">
        <v>1892</v>
      </c>
      <c r="C343" s="56">
        <v>6200</v>
      </c>
      <c r="D343" s="57">
        <v>10</v>
      </c>
      <c r="E343" s="163" t="s">
        <v>185</v>
      </c>
      <c r="F343" s="56">
        <v>1144156</v>
      </c>
      <c r="G343" s="56">
        <v>1102472</v>
      </c>
      <c r="H343" s="61">
        <v>29031630</v>
      </c>
      <c r="I343" s="84" t="str">
        <f>VLOOKUP($F343,'[3]Sistema Escolar'!$C$3:$E$5000,3,0)</f>
        <v>COLEGIO ESTADUAL DE TEMPO INTEGRAL SETE DE SETEMBRO</v>
      </c>
      <c r="J343" s="193" t="s">
        <v>1978</v>
      </c>
      <c r="K343" s="56">
        <v>0</v>
      </c>
      <c r="L343" s="56">
        <v>0</v>
      </c>
      <c r="M343" s="56">
        <v>0</v>
      </c>
      <c r="N343" s="56">
        <v>0</v>
      </c>
      <c r="O343" s="56">
        <v>618</v>
      </c>
      <c r="P343" s="56">
        <v>494</v>
      </c>
      <c r="Q343" s="56">
        <v>0</v>
      </c>
      <c r="R343" s="56">
        <v>39</v>
      </c>
      <c r="S343" s="56">
        <v>0</v>
      </c>
      <c r="T343" s="56">
        <v>0</v>
      </c>
      <c r="U343" s="56">
        <v>0</v>
      </c>
      <c r="V343" s="56">
        <v>0</v>
      </c>
      <c r="W343" s="56">
        <v>0</v>
      </c>
      <c r="X343" s="56">
        <v>0</v>
      </c>
      <c r="Y343" s="56">
        <f t="shared" si="75"/>
        <v>0</v>
      </c>
      <c r="Z343" s="56">
        <f t="shared" si="75"/>
        <v>0</v>
      </c>
      <c r="AA343" s="68">
        <f t="shared" si="76"/>
        <v>618</v>
      </c>
      <c r="AB343" s="68">
        <f t="shared" si="76"/>
        <v>533</v>
      </c>
      <c r="AC343" s="68">
        <f t="shared" si="70"/>
        <v>618</v>
      </c>
      <c r="AD343" s="68">
        <f t="shared" si="71"/>
        <v>533</v>
      </c>
      <c r="AE343" s="68">
        <f>VLOOKUP(F343,[1]quantitativo_estudantes_turmas_!$D$6:$H$1043,5,0)</f>
        <v>18</v>
      </c>
      <c r="AF343" s="318">
        <f t="shared" si="67"/>
        <v>1</v>
      </c>
      <c r="AG343" s="248">
        <f t="shared" si="68"/>
        <v>30774.46</v>
      </c>
      <c r="AH343" s="194">
        <f t="shared" si="72"/>
        <v>30774.46</v>
      </c>
      <c r="AI343" s="70">
        <v>0</v>
      </c>
      <c r="AJ343" s="70">
        <f t="shared" si="69"/>
        <v>61548.92</v>
      </c>
      <c r="AK343" s="195">
        <v>12000</v>
      </c>
      <c r="AL343" s="337">
        <f t="shared" si="66"/>
        <v>15387.23</v>
      </c>
      <c r="AM343" s="56" t="str">
        <f>VLOOKUP(F343,'Plan atualizada aptas e desativ'!$C$4:$I$1457,7,0)</f>
        <v>APTA</v>
      </c>
      <c r="AN343" s="196">
        <f t="shared" si="77"/>
        <v>3387.2299999999996</v>
      </c>
      <c r="AO343" s="56" t="s">
        <v>934</v>
      </c>
      <c r="AP343" s="56" t="s">
        <v>935</v>
      </c>
      <c r="AQ343" s="56"/>
      <c r="AR343" s="56" t="s">
        <v>1918</v>
      </c>
      <c r="AS343" s="56" t="s">
        <v>449</v>
      </c>
      <c r="AT343" s="56" t="s">
        <v>449</v>
      </c>
      <c r="AU343" s="56" t="s">
        <v>449</v>
      </c>
      <c r="AV343" s="56" t="s">
        <v>449</v>
      </c>
      <c r="AW343" s="56" t="s">
        <v>449</v>
      </c>
      <c r="AX343" s="56" t="s">
        <v>449</v>
      </c>
      <c r="AY343" s="56" t="s">
        <v>449</v>
      </c>
      <c r="AZ343" s="56" t="s">
        <v>449</v>
      </c>
      <c r="BA343" s="56" t="s">
        <v>449</v>
      </c>
      <c r="BB343" s="323">
        <f>VLOOKUP($F343,'[2]1ª Parcela FAED Manutencao 2026'!$E$7:$K$1036,5,0)</f>
        <v>618</v>
      </c>
      <c r="BC343" s="324">
        <f>VLOOKUP($F343,'[2]1ª Parcela FAED Manutencao 2026'!$E$7:$K$1036,7,0)</f>
        <v>15387.23</v>
      </c>
      <c r="BD343" s="335">
        <f t="shared" si="73"/>
        <v>-85</v>
      </c>
      <c r="BE343" s="330">
        <f t="shared" si="74"/>
        <v>0</v>
      </c>
    </row>
    <row r="344" spans="1:57" s="87" customFormat="1" ht="28.5" customHeight="1">
      <c r="A344" s="68">
        <v>338</v>
      </c>
      <c r="B344" s="56" t="s">
        <v>1892</v>
      </c>
      <c r="C344" s="56">
        <v>6200</v>
      </c>
      <c r="D344" s="57">
        <v>10</v>
      </c>
      <c r="E344" s="163" t="s">
        <v>186</v>
      </c>
      <c r="F344" s="56">
        <v>1120508</v>
      </c>
      <c r="G344" s="56">
        <v>1102476</v>
      </c>
      <c r="H344" s="61">
        <v>29032300</v>
      </c>
      <c r="I344" s="84" t="str">
        <f>VLOOKUP($F344,'[3]Sistema Escolar'!$C$3:$E$5000,3,0)</f>
        <v>COLEGIO ESTADUAL JORGE KHOURY</v>
      </c>
      <c r="J344" s="193" t="s">
        <v>1978</v>
      </c>
      <c r="K344" s="56">
        <v>0</v>
      </c>
      <c r="L344" s="56">
        <v>0</v>
      </c>
      <c r="M344" s="56">
        <v>0</v>
      </c>
      <c r="N344" s="56">
        <v>0</v>
      </c>
      <c r="O344" s="56">
        <v>0</v>
      </c>
      <c r="P344" s="56">
        <v>17</v>
      </c>
      <c r="Q344" s="56">
        <v>170</v>
      </c>
      <c r="R344" s="56">
        <v>140</v>
      </c>
      <c r="S344" s="56">
        <v>110</v>
      </c>
      <c r="T344" s="56">
        <v>45</v>
      </c>
      <c r="U344" s="56">
        <v>0</v>
      </c>
      <c r="V344" s="56">
        <v>0</v>
      </c>
      <c r="W344" s="56">
        <v>0</v>
      </c>
      <c r="X344" s="56">
        <v>0</v>
      </c>
      <c r="Y344" s="56">
        <f t="shared" si="75"/>
        <v>0</v>
      </c>
      <c r="Z344" s="56">
        <f t="shared" si="75"/>
        <v>0</v>
      </c>
      <c r="AA344" s="68">
        <f t="shared" si="76"/>
        <v>280</v>
      </c>
      <c r="AB344" s="68">
        <f t="shared" si="76"/>
        <v>202</v>
      </c>
      <c r="AC344" s="68">
        <f t="shared" si="70"/>
        <v>280</v>
      </c>
      <c r="AD344" s="68">
        <f t="shared" si="71"/>
        <v>202</v>
      </c>
      <c r="AE344" s="68">
        <f>VLOOKUP(F344,[1]quantitativo_estudantes_turmas_!$D$6:$H$1043,5,0)</f>
        <v>9</v>
      </c>
      <c r="AF344" s="318">
        <f t="shared" si="67"/>
        <v>1</v>
      </c>
      <c r="AG344" s="248">
        <f t="shared" si="68"/>
        <v>20516.3</v>
      </c>
      <c r="AH344" s="194">
        <f t="shared" si="72"/>
        <v>20516.3</v>
      </c>
      <c r="AI344" s="70">
        <v>0</v>
      </c>
      <c r="AJ344" s="70">
        <f t="shared" si="69"/>
        <v>41032.6</v>
      </c>
      <c r="AK344" s="195">
        <v>10000</v>
      </c>
      <c r="AL344" s="337">
        <f t="shared" si="66"/>
        <v>10258.15</v>
      </c>
      <c r="AM344" s="56" t="str">
        <f>VLOOKUP(F344,'Plan atualizada aptas e desativ'!$C$4:$I$1457,7,0)</f>
        <v>INADIMPLENTE</v>
      </c>
      <c r="AN344" s="196">
        <f t="shared" si="77"/>
        <v>258.14999999999964</v>
      </c>
      <c r="AO344" s="56" t="s">
        <v>936</v>
      </c>
      <c r="AP344" s="56" t="s">
        <v>937</v>
      </c>
      <c r="AQ344" s="56"/>
      <c r="AR344" s="56" t="s">
        <v>1918</v>
      </c>
      <c r="AS344" s="56" t="s">
        <v>449</v>
      </c>
      <c r="AT344" s="56" t="s">
        <v>449</v>
      </c>
      <c r="AU344" s="56" t="s">
        <v>449</v>
      </c>
      <c r="AV344" s="56" t="s">
        <v>449</v>
      </c>
      <c r="AW344" s="56" t="s">
        <v>449</v>
      </c>
      <c r="AX344" s="56" t="s">
        <v>449</v>
      </c>
      <c r="AY344" s="56" t="s">
        <v>449</v>
      </c>
      <c r="AZ344" s="56" t="s">
        <v>449</v>
      </c>
      <c r="BA344" s="56" t="s">
        <v>449</v>
      </c>
      <c r="BB344" s="323">
        <f>VLOOKUP($F344,'[2]1ª Parcela FAED Manutencao 2026'!$E$7:$K$1036,5,0)</f>
        <v>280</v>
      </c>
      <c r="BC344" s="324">
        <f>VLOOKUP($F344,'[2]1ª Parcela FAED Manutencao 2026'!$E$7:$K$1036,7,0)</f>
        <v>12822.69</v>
      </c>
      <c r="BD344" s="335">
        <f t="shared" si="73"/>
        <v>-78</v>
      </c>
      <c r="BE344" s="328">
        <f t="shared" si="74"/>
        <v>-2564.5400000000009</v>
      </c>
    </row>
    <row r="345" spans="1:57" s="178" customFormat="1" ht="28.5" customHeight="1">
      <c r="A345" s="68">
        <v>339</v>
      </c>
      <c r="B345" s="56" t="s">
        <v>1892</v>
      </c>
      <c r="C345" s="56">
        <v>6200</v>
      </c>
      <c r="D345" s="57">
        <v>10</v>
      </c>
      <c r="E345" s="163" t="s">
        <v>186</v>
      </c>
      <c r="F345" s="56">
        <v>1120907</v>
      </c>
      <c r="G345" s="56">
        <v>1102478</v>
      </c>
      <c r="H345" s="61">
        <v>29032334</v>
      </c>
      <c r="I345" s="84" t="str">
        <f>VLOOKUP($F345,'[3]Sistema Escolar'!$C$3:$E$5000,3,0)</f>
        <v>COLEGIO ESTADUAL DE TEMPO INTEGRAL VILA SAO JOAQUIM</v>
      </c>
      <c r="J345" s="193" t="s">
        <v>1978</v>
      </c>
      <c r="K345" s="56">
        <v>0</v>
      </c>
      <c r="L345" s="56">
        <v>0</v>
      </c>
      <c r="M345" s="56">
        <v>0</v>
      </c>
      <c r="N345" s="56">
        <v>0</v>
      </c>
      <c r="O345" s="56">
        <v>544</v>
      </c>
      <c r="P345" s="56">
        <v>202</v>
      </c>
      <c r="Q345" s="56">
        <v>0</v>
      </c>
      <c r="R345" s="56">
        <v>276</v>
      </c>
      <c r="S345" s="56">
        <v>208</v>
      </c>
      <c r="T345" s="56">
        <v>233</v>
      </c>
      <c r="U345" s="56">
        <v>0</v>
      </c>
      <c r="V345" s="56">
        <v>0</v>
      </c>
      <c r="W345" s="56">
        <v>0</v>
      </c>
      <c r="X345" s="56">
        <v>0</v>
      </c>
      <c r="Y345" s="56">
        <f t="shared" si="75"/>
        <v>0</v>
      </c>
      <c r="Z345" s="56">
        <f t="shared" si="75"/>
        <v>0</v>
      </c>
      <c r="AA345" s="68">
        <f t="shared" si="76"/>
        <v>752</v>
      </c>
      <c r="AB345" s="68">
        <f t="shared" si="76"/>
        <v>711</v>
      </c>
      <c r="AC345" s="68">
        <f t="shared" si="70"/>
        <v>752</v>
      </c>
      <c r="AD345" s="68">
        <f t="shared" si="71"/>
        <v>711</v>
      </c>
      <c r="AE345" s="68">
        <f>VLOOKUP(F345,[1]quantitativo_estudantes_turmas_!$D$6:$H$1043,5,0)</f>
        <v>22</v>
      </c>
      <c r="AF345" s="318">
        <f t="shared" si="67"/>
        <v>1</v>
      </c>
      <c r="AG345" s="248">
        <f t="shared" si="68"/>
        <v>30774.46</v>
      </c>
      <c r="AH345" s="194">
        <f t="shared" si="72"/>
        <v>30774.46</v>
      </c>
      <c r="AI345" s="70">
        <v>0</v>
      </c>
      <c r="AJ345" s="70">
        <f t="shared" si="69"/>
        <v>61548.92</v>
      </c>
      <c r="AK345" s="195">
        <v>16000</v>
      </c>
      <c r="AL345" s="337">
        <f t="shared" si="66"/>
        <v>15387.23</v>
      </c>
      <c r="AM345" s="56" t="str">
        <f>VLOOKUP(F345,'Plan atualizada aptas e desativ'!$C$4:$I$1457,7,0)</f>
        <v>INADIMPLENTE</v>
      </c>
      <c r="AN345" s="196">
        <f t="shared" si="77"/>
        <v>-612.77000000000044</v>
      </c>
      <c r="AO345" s="56" t="s">
        <v>936</v>
      </c>
      <c r="AP345" s="56" t="s">
        <v>938</v>
      </c>
      <c r="AQ345" s="56"/>
      <c r="AR345" s="56" t="s">
        <v>1918</v>
      </c>
      <c r="AS345" s="56" t="s">
        <v>449</v>
      </c>
      <c r="AT345" s="56" t="s">
        <v>449</v>
      </c>
      <c r="AU345" s="56" t="s">
        <v>449</v>
      </c>
      <c r="AV345" s="56" t="s">
        <v>449</v>
      </c>
      <c r="AW345" s="56" t="s">
        <v>449</v>
      </c>
      <c r="AX345" s="56" t="s">
        <v>449</v>
      </c>
      <c r="AY345" s="56" t="s">
        <v>449</v>
      </c>
      <c r="AZ345" s="56" t="s">
        <v>449</v>
      </c>
      <c r="BA345" s="56" t="s">
        <v>449</v>
      </c>
      <c r="BB345" s="323">
        <f>VLOOKUP($F345,'[2]1ª Parcela FAED Manutencao 2026'!$E$7:$K$1036,5,0)</f>
        <v>752</v>
      </c>
      <c r="BC345" s="324">
        <f>VLOOKUP($F345,'[2]1ª Parcela FAED Manutencao 2026'!$E$7:$K$1036,7,0)</f>
        <v>20516.305</v>
      </c>
      <c r="BD345" s="335">
        <f t="shared" si="73"/>
        <v>-41</v>
      </c>
      <c r="BE345" s="328">
        <f t="shared" si="74"/>
        <v>-5129.0750000000007</v>
      </c>
    </row>
    <row r="346" spans="1:57" s="178" customFormat="1" ht="28.5" customHeight="1">
      <c r="A346" s="68">
        <v>340</v>
      </c>
      <c r="B346" s="56" t="s">
        <v>1892</v>
      </c>
      <c r="C346" s="56">
        <v>6200</v>
      </c>
      <c r="D346" s="57">
        <v>10</v>
      </c>
      <c r="E346" s="163" t="s">
        <v>187</v>
      </c>
      <c r="F346" s="56">
        <v>1161336</v>
      </c>
      <c r="G346" s="56">
        <v>1102492</v>
      </c>
      <c r="H346" s="61">
        <v>29124484</v>
      </c>
      <c r="I346" s="84" t="str">
        <f>VLOOKUP($F346,'[3]Sistema Escolar'!$C$3:$E$5000,3,0)</f>
        <v>CENTRO TERRIT EDUC PROF DO SERTAO SAO FRANCISCO II ANTONIO CONSELHEIRO</v>
      </c>
      <c r="J346" s="193" t="s">
        <v>1857</v>
      </c>
      <c r="K346" s="56">
        <v>0</v>
      </c>
      <c r="L346" s="56">
        <v>0</v>
      </c>
      <c r="M346" s="56">
        <v>0</v>
      </c>
      <c r="N346" s="56">
        <v>0</v>
      </c>
      <c r="O346" s="56">
        <v>1044</v>
      </c>
      <c r="P346" s="56">
        <v>1080</v>
      </c>
      <c r="Q346" s="56">
        <v>0</v>
      </c>
      <c r="R346" s="56">
        <v>0</v>
      </c>
      <c r="S346" s="56">
        <v>0</v>
      </c>
      <c r="T346" s="56">
        <v>0</v>
      </c>
      <c r="U346" s="56">
        <v>0</v>
      </c>
      <c r="V346" s="56">
        <v>0</v>
      </c>
      <c r="W346" s="56">
        <v>0</v>
      </c>
      <c r="X346" s="56">
        <v>21</v>
      </c>
      <c r="Y346" s="56">
        <f t="shared" si="75"/>
        <v>0</v>
      </c>
      <c r="Z346" s="56">
        <f t="shared" si="75"/>
        <v>0</v>
      </c>
      <c r="AA346" s="68">
        <f t="shared" si="76"/>
        <v>1044</v>
      </c>
      <c r="AB346" s="68">
        <f t="shared" si="76"/>
        <v>1080</v>
      </c>
      <c r="AC346" s="68">
        <f t="shared" si="70"/>
        <v>1044</v>
      </c>
      <c r="AD346" s="68">
        <f t="shared" si="71"/>
        <v>1101</v>
      </c>
      <c r="AE346" s="68">
        <f>VLOOKUP(F346,[1]quantitativo_estudantes_turmas_!$D$6:$H$1043,5,0)</f>
        <v>43</v>
      </c>
      <c r="AF346" s="318">
        <f t="shared" si="67"/>
        <v>0.98092643051771122</v>
      </c>
      <c r="AG346" s="248">
        <f t="shared" si="68"/>
        <v>47919.3</v>
      </c>
      <c r="AH346" s="194">
        <f t="shared" si="72"/>
        <v>47919.3</v>
      </c>
      <c r="AI346" s="70">
        <v>0</v>
      </c>
      <c r="AJ346" s="70">
        <f t="shared" si="69"/>
        <v>95838.6</v>
      </c>
      <c r="AK346" s="195">
        <v>20000</v>
      </c>
      <c r="AL346" s="337">
        <f t="shared" si="66"/>
        <v>23959.65</v>
      </c>
      <c r="AM346" s="56" t="str">
        <f>VLOOKUP(F346,'Plan atualizada aptas e desativ'!$C$4:$I$1457,7,0)</f>
        <v>APTA</v>
      </c>
      <c r="AN346" s="196">
        <f t="shared" si="77"/>
        <v>3959.6500000000015</v>
      </c>
      <c r="AO346" s="56" t="s">
        <v>939</v>
      </c>
      <c r="AP346" s="56" t="s">
        <v>940</v>
      </c>
      <c r="AQ346" s="56"/>
      <c r="AR346" s="56" t="s">
        <v>449</v>
      </c>
      <c r="AS346" s="56" t="s">
        <v>449</v>
      </c>
      <c r="AT346" s="56" t="s">
        <v>449</v>
      </c>
      <c r="AU346" s="56" t="s">
        <v>449</v>
      </c>
      <c r="AV346" s="56" t="s">
        <v>449</v>
      </c>
      <c r="AW346" s="56" t="s">
        <v>449</v>
      </c>
      <c r="AX346" s="56" t="s">
        <v>449</v>
      </c>
      <c r="AY346" s="56" t="s">
        <v>449</v>
      </c>
      <c r="AZ346" s="56" t="s">
        <v>449</v>
      </c>
      <c r="BA346" s="56" t="s">
        <v>449</v>
      </c>
      <c r="BB346" s="323">
        <f>VLOOKUP($F346,'[2]1ª Parcela FAED Manutencao 2026'!$E$7:$K$1036,5,0)</f>
        <v>1044</v>
      </c>
      <c r="BC346" s="324">
        <f>VLOOKUP($F346,'[2]1ª Parcela FAED Manutencao 2026'!$E$7:$K$1036,7,0)</f>
        <v>23959.65</v>
      </c>
      <c r="BD346" s="336">
        <f t="shared" si="73"/>
        <v>57</v>
      </c>
      <c r="BE346" s="330">
        <f t="shared" si="74"/>
        <v>0</v>
      </c>
    </row>
    <row r="347" spans="1:57" s="87" customFormat="1" ht="28.5" customHeight="1">
      <c r="A347" s="68">
        <v>341</v>
      </c>
      <c r="B347" s="56" t="s">
        <v>1892</v>
      </c>
      <c r="C347" s="56">
        <v>6200</v>
      </c>
      <c r="D347" s="57">
        <v>10</v>
      </c>
      <c r="E347" s="163" t="s">
        <v>187</v>
      </c>
      <c r="F347" s="56">
        <v>1121423</v>
      </c>
      <c r="G347" s="56">
        <v>1102482</v>
      </c>
      <c r="H347" s="61">
        <v>29124964</v>
      </c>
      <c r="I347" s="84" t="str">
        <f>VLOOKUP($F347,'[3]Sistema Escolar'!$C$3:$E$5000,3,0)</f>
        <v>COLEGIO ESTADUAL DO CAMPO INTEGRACAO LAGOA DO PIRES</v>
      </c>
      <c r="J347" s="193" t="s">
        <v>1913</v>
      </c>
      <c r="K347" s="56">
        <v>0</v>
      </c>
      <c r="L347" s="56">
        <v>0</v>
      </c>
      <c r="M347" s="56">
        <v>0</v>
      </c>
      <c r="N347" s="56">
        <v>0</v>
      </c>
      <c r="O347" s="56">
        <v>253</v>
      </c>
      <c r="P347" s="56">
        <v>211</v>
      </c>
      <c r="Q347" s="56">
        <v>0</v>
      </c>
      <c r="R347" s="56">
        <v>0</v>
      </c>
      <c r="S347" s="56">
        <v>21</v>
      </c>
      <c r="T347" s="56">
        <v>18</v>
      </c>
      <c r="U347" s="56">
        <v>0</v>
      </c>
      <c r="V347" s="56">
        <v>0</v>
      </c>
      <c r="W347" s="56">
        <v>0</v>
      </c>
      <c r="X347" s="56">
        <v>0</v>
      </c>
      <c r="Y347" s="56">
        <f t="shared" si="75"/>
        <v>0</v>
      </c>
      <c r="Z347" s="56">
        <f t="shared" si="75"/>
        <v>0</v>
      </c>
      <c r="AA347" s="68">
        <f t="shared" si="76"/>
        <v>274</v>
      </c>
      <c r="AB347" s="68">
        <f t="shared" si="76"/>
        <v>229</v>
      </c>
      <c r="AC347" s="68">
        <f t="shared" si="70"/>
        <v>274</v>
      </c>
      <c r="AD347" s="68">
        <f t="shared" si="71"/>
        <v>229</v>
      </c>
      <c r="AE347" s="68">
        <f>VLOOKUP(F347,[1]quantitativo_estudantes_turmas_!$D$6:$H$1043,5,0)</f>
        <v>15</v>
      </c>
      <c r="AF347" s="318">
        <f t="shared" si="67"/>
        <v>1</v>
      </c>
      <c r="AG347" s="248">
        <f t="shared" si="68"/>
        <v>20516.3</v>
      </c>
      <c r="AH347" s="194">
        <f t="shared" si="72"/>
        <v>20516.3</v>
      </c>
      <c r="AI347" s="70">
        <v>0</v>
      </c>
      <c r="AJ347" s="70">
        <f t="shared" si="69"/>
        <v>41032.6</v>
      </c>
      <c r="AK347" s="195">
        <v>10000</v>
      </c>
      <c r="AL347" s="337">
        <f t="shared" si="66"/>
        <v>10258.15</v>
      </c>
      <c r="AM347" s="56" t="str">
        <f>VLOOKUP(F347,'Plan atualizada aptas e desativ'!$C$4:$I$1457,7,0)</f>
        <v>APTA</v>
      </c>
      <c r="AN347" s="196">
        <f t="shared" si="77"/>
        <v>258.14999999999964</v>
      </c>
      <c r="AO347" s="56" t="s">
        <v>939</v>
      </c>
      <c r="AP347" s="56" t="s">
        <v>941</v>
      </c>
      <c r="AQ347" s="56"/>
      <c r="AR347" s="56" t="s">
        <v>449</v>
      </c>
      <c r="AS347" s="56" t="s">
        <v>449</v>
      </c>
      <c r="AT347" s="56" t="s">
        <v>449</v>
      </c>
      <c r="AU347" s="56" t="s">
        <v>449</v>
      </c>
      <c r="AV347" s="56" t="s">
        <v>449</v>
      </c>
      <c r="AW347" s="56" t="s">
        <v>449</v>
      </c>
      <c r="AX347" s="56" t="s">
        <v>449</v>
      </c>
      <c r="AY347" s="56" t="s">
        <v>449</v>
      </c>
      <c r="AZ347" s="56" t="s">
        <v>449</v>
      </c>
      <c r="BA347" s="56" t="s">
        <v>449</v>
      </c>
      <c r="BB347" s="323">
        <f>VLOOKUP($F347,'[2]1ª Parcela FAED Manutencao 2026'!$E$7:$K$1036,5,0)</f>
        <v>274</v>
      </c>
      <c r="BC347" s="324">
        <f>VLOOKUP($F347,'[2]1ª Parcela FAED Manutencao 2026'!$E$7:$K$1036,7,0)</f>
        <v>12822.69</v>
      </c>
      <c r="BD347" s="335">
        <f t="shared" si="73"/>
        <v>-45</v>
      </c>
      <c r="BE347" s="328">
        <f t="shared" si="74"/>
        <v>-2564.5400000000009</v>
      </c>
    </row>
    <row r="348" spans="1:57" s="87" customFormat="1" ht="28.5" customHeight="1">
      <c r="A348" s="68">
        <v>342</v>
      </c>
      <c r="B348" s="56" t="s">
        <v>1892</v>
      </c>
      <c r="C348" s="56">
        <v>6200</v>
      </c>
      <c r="D348" s="57">
        <v>10</v>
      </c>
      <c r="E348" s="163" t="s">
        <v>187</v>
      </c>
      <c r="F348" s="56">
        <v>1161271</v>
      </c>
      <c r="G348" s="56">
        <v>1102490</v>
      </c>
      <c r="H348" s="61">
        <v>29125537</v>
      </c>
      <c r="I348" s="84" t="str">
        <f>VLOOKUP($F348,'[3]Sistema Escolar'!$C$3:$E$5000,3,0)</f>
        <v>COLEGIO ESTADUAL DO CAMPO PROFESSOR EDIVALDO MACHADO BOAVENTURA</v>
      </c>
      <c r="J348" s="193" t="s">
        <v>1913</v>
      </c>
      <c r="K348" s="56">
        <v>0</v>
      </c>
      <c r="L348" s="56">
        <v>0</v>
      </c>
      <c r="M348" s="56">
        <v>0</v>
      </c>
      <c r="N348" s="56">
        <v>0</v>
      </c>
      <c r="O348" s="56">
        <v>39</v>
      </c>
      <c r="P348" s="56">
        <v>18</v>
      </c>
      <c r="Q348" s="56">
        <v>19</v>
      </c>
      <c r="R348" s="56">
        <v>36</v>
      </c>
      <c r="S348" s="56">
        <v>16</v>
      </c>
      <c r="T348" s="56">
        <v>8</v>
      </c>
      <c r="U348" s="56">
        <v>0</v>
      </c>
      <c r="V348" s="56">
        <v>0</v>
      </c>
      <c r="W348" s="56">
        <v>0</v>
      </c>
      <c r="X348" s="56">
        <v>0</v>
      </c>
      <c r="Y348" s="56">
        <f t="shared" si="75"/>
        <v>0</v>
      </c>
      <c r="Z348" s="56">
        <f t="shared" si="75"/>
        <v>0</v>
      </c>
      <c r="AA348" s="68">
        <f t="shared" si="76"/>
        <v>74</v>
      </c>
      <c r="AB348" s="68">
        <f t="shared" si="76"/>
        <v>62</v>
      </c>
      <c r="AC348" s="68">
        <f t="shared" si="70"/>
        <v>74</v>
      </c>
      <c r="AD348" s="68">
        <f t="shared" si="71"/>
        <v>62</v>
      </c>
      <c r="AE348" s="68">
        <f>VLOOKUP(F348,[1]quantitativo_estudantes_turmas_!$D$6:$H$1043,5,0)</f>
        <v>5</v>
      </c>
      <c r="AF348" s="318">
        <f t="shared" si="67"/>
        <v>1</v>
      </c>
      <c r="AG348" s="248">
        <f t="shared" si="68"/>
        <v>15387.23</v>
      </c>
      <c r="AH348" s="194">
        <f t="shared" si="72"/>
        <v>15387.23</v>
      </c>
      <c r="AI348" s="70">
        <v>0</v>
      </c>
      <c r="AJ348" s="70">
        <f t="shared" si="69"/>
        <v>30774.46</v>
      </c>
      <c r="AK348" s="195">
        <v>6000</v>
      </c>
      <c r="AL348" s="337">
        <f t="shared" si="66"/>
        <v>7693.6149999999998</v>
      </c>
      <c r="AM348" s="56" t="str">
        <f>VLOOKUP(F348,'Plan atualizada aptas e desativ'!$C$4:$I$1457,7,0)</f>
        <v>INADIMPLENTE</v>
      </c>
      <c r="AN348" s="196">
        <f t="shared" si="77"/>
        <v>1693.6149999999998</v>
      </c>
      <c r="AO348" s="56" t="s">
        <v>939</v>
      </c>
      <c r="AP348" s="56" t="s">
        <v>943</v>
      </c>
      <c r="AQ348" s="56"/>
      <c r="AR348" s="56" t="s">
        <v>1918</v>
      </c>
      <c r="AS348" s="56" t="s">
        <v>449</v>
      </c>
      <c r="AT348" s="56" t="s">
        <v>449</v>
      </c>
      <c r="AU348" s="56" t="s">
        <v>449</v>
      </c>
      <c r="AV348" s="56" t="s">
        <v>449</v>
      </c>
      <c r="AW348" s="56" t="s">
        <v>449</v>
      </c>
      <c r="AX348" s="56" t="s">
        <v>449</v>
      </c>
      <c r="AY348" s="56" t="s">
        <v>449</v>
      </c>
      <c r="AZ348" s="56" t="s">
        <v>449</v>
      </c>
      <c r="BA348" s="56" t="s">
        <v>1857</v>
      </c>
      <c r="BB348" s="323">
        <f>VLOOKUP($F348,'[2]1ª Parcela FAED Manutencao 2026'!$E$7:$K$1036,5,0)</f>
        <v>74</v>
      </c>
      <c r="BC348" s="324">
        <f>VLOOKUP($F348,'[2]1ª Parcela FAED Manutencao 2026'!$E$7:$K$1036,7,0)</f>
        <v>7693.6149999999998</v>
      </c>
      <c r="BD348" s="335">
        <f t="shared" si="73"/>
        <v>-12</v>
      </c>
      <c r="BE348" s="330">
        <f t="shared" si="74"/>
        <v>0</v>
      </c>
    </row>
    <row r="349" spans="1:57" s="87" customFormat="1" ht="28.5" customHeight="1">
      <c r="A349" s="68">
        <v>343</v>
      </c>
      <c r="B349" s="56" t="s">
        <v>1892</v>
      </c>
      <c r="C349" s="56">
        <v>6200</v>
      </c>
      <c r="D349" s="57">
        <v>10</v>
      </c>
      <c r="E349" s="163" t="s">
        <v>187</v>
      </c>
      <c r="F349" s="56">
        <v>1121474</v>
      </c>
      <c r="G349" s="56">
        <v>1102485</v>
      </c>
      <c r="H349" s="61">
        <v>29124506</v>
      </c>
      <c r="I349" s="84" t="str">
        <f>VLOOKUP($F349,'[3]Sistema Escolar'!$C$3:$E$5000,3,0)</f>
        <v>COLEGIO ESTADUAL NOSSA SENHORA AUXILIADORA</v>
      </c>
      <c r="J349" s="193" t="s">
        <v>1978</v>
      </c>
      <c r="K349" s="56">
        <v>0</v>
      </c>
      <c r="L349" s="56">
        <v>0</v>
      </c>
      <c r="M349" s="56">
        <v>0</v>
      </c>
      <c r="N349" s="56">
        <v>0</v>
      </c>
      <c r="O349" s="56">
        <v>74</v>
      </c>
      <c r="P349" s="56">
        <v>18</v>
      </c>
      <c r="Q349" s="56">
        <v>45</v>
      </c>
      <c r="R349" s="56">
        <v>45</v>
      </c>
      <c r="S349" s="56">
        <v>61</v>
      </c>
      <c r="T349" s="56">
        <v>48</v>
      </c>
      <c r="U349" s="56">
        <v>0</v>
      </c>
      <c r="V349" s="56">
        <v>0</v>
      </c>
      <c r="W349" s="56">
        <v>0</v>
      </c>
      <c r="X349" s="56">
        <v>0</v>
      </c>
      <c r="Y349" s="56">
        <f t="shared" si="75"/>
        <v>0</v>
      </c>
      <c r="Z349" s="56">
        <f t="shared" si="75"/>
        <v>0</v>
      </c>
      <c r="AA349" s="68">
        <f t="shared" si="76"/>
        <v>180</v>
      </c>
      <c r="AB349" s="68">
        <f t="shared" si="76"/>
        <v>111</v>
      </c>
      <c r="AC349" s="68">
        <f t="shared" si="70"/>
        <v>180</v>
      </c>
      <c r="AD349" s="68">
        <f t="shared" si="71"/>
        <v>111</v>
      </c>
      <c r="AE349" s="68">
        <f>VLOOKUP(F349,[1]quantitativo_estudantes_turmas_!$D$6:$H$1043,5,0)</f>
        <v>6</v>
      </c>
      <c r="AF349" s="318">
        <f t="shared" si="67"/>
        <v>1</v>
      </c>
      <c r="AG349" s="248">
        <f t="shared" si="68"/>
        <v>15387.23</v>
      </c>
      <c r="AH349" s="194">
        <f t="shared" si="72"/>
        <v>15387.23</v>
      </c>
      <c r="AI349" s="70">
        <v>0</v>
      </c>
      <c r="AJ349" s="70">
        <f t="shared" si="69"/>
        <v>30774.46</v>
      </c>
      <c r="AK349" s="195">
        <v>8000</v>
      </c>
      <c r="AL349" s="337">
        <f t="shared" si="66"/>
        <v>7693.6149999999998</v>
      </c>
      <c r="AM349" s="56" t="str">
        <f>VLOOKUP(F349,'Plan atualizada aptas e desativ'!$C$4:$I$1457,7,0)</f>
        <v>APTA</v>
      </c>
      <c r="AN349" s="196">
        <f t="shared" si="77"/>
        <v>-306.38500000000022</v>
      </c>
      <c r="AO349" s="56" t="s">
        <v>939</v>
      </c>
      <c r="AP349" s="56" t="s">
        <v>942</v>
      </c>
      <c r="AQ349" s="56"/>
      <c r="AR349" s="56" t="s">
        <v>1918</v>
      </c>
      <c r="AS349" s="56" t="s">
        <v>449</v>
      </c>
      <c r="AT349" s="56" t="s">
        <v>449</v>
      </c>
      <c r="AU349" s="56" t="s">
        <v>449</v>
      </c>
      <c r="AV349" s="56" t="s">
        <v>449</v>
      </c>
      <c r="AW349" s="56" t="s">
        <v>449</v>
      </c>
      <c r="AX349" s="56" t="s">
        <v>449</v>
      </c>
      <c r="AY349" s="56" t="s">
        <v>449</v>
      </c>
      <c r="AZ349" s="56" t="s">
        <v>449</v>
      </c>
      <c r="BA349" s="56" t="s">
        <v>449</v>
      </c>
      <c r="BB349" s="323">
        <f>VLOOKUP($F349,'[2]1ª Parcela FAED Manutencao 2026'!$E$7:$K$1036,5,0)</f>
        <v>180</v>
      </c>
      <c r="BC349" s="324">
        <f>VLOOKUP($F349,'[2]1ª Parcela FAED Manutencao 2026'!$E$7:$K$1036,7,0)</f>
        <v>10258.15</v>
      </c>
      <c r="BD349" s="335">
        <f t="shared" si="73"/>
        <v>-69</v>
      </c>
      <c r="BE349" s="328">
        <f t="shared" si="74"/>
        <v>-2564.5349999999999</v>
      </c>
    </row>
    <row r="350" spans="1:57" s="87" customFormat="1" ht="28.5" customHeight="1">
      <c r="A350" s="68">
        <v>344</v>
      </c>
      <c r="B350" s="56" t="s">
        <v>4460</v>
      </c>
      <c r="C350" s="56">
        <v>6300</v>
      </c>
      <c r="D350" s="57">
        <v>11</v>
      </c>
      <c r="E350" s="163" t="s">
        <v>188</v>
      </c>
      <c r="F350" s="56">
        <v>1129521</v>
      </c>
      <c r="G350" s="56">
        <v>1103233</v>
      </c>
      <c r="H350" s="61">
        <v>29005752</v>
      </c>
      <c r="I350" s="84" t="str">
        <f>VLOOKUP($F350,'[3]Sistema Escolar'!$C$3:$E$5000,3,0)</f>
        <v>COLEGIO ESTADUAL DE TEMPO INTEGRAL APARICIO JOSE DA SILVA</v>
      </c>
      <c r="J350" s="193" t="s">
        <v>1978</v>
      </c>
      <c r="K350" s="56">
        <v>0</v>
      </c>
      <c r="L350" s="56">
        <v>0</v>
      </c>
      <c r="M350" s="56">
        <v>0</v>
      </c>
      <c r="N350" s="56">
        <v>0</v>
      </c>
      <c r="O350" s="56">
        <v>333</v>
      </c>
      <c r="P350" s="56">
        <v>323</v>
      </c>
      <c r="Q350" s="56">
        <v>59</v>
      </c>
      <c r="R350" s="56">
        <v>58</v>
      </c>
      <c r="S350" s="56">
        <v>66</v>
      </c>
      <c r="T350" s="56">
        <v>61</v>
      </c>
      <c r="U350" s="56">
        <v>0</v>
      </c>
      <c r="V350" s="56">
        <v>0</v>
      </c>
      <c r="W350" s="56">
        <v>0</v>
      </c>
      <c r="X350" s="56">
        <v>0</v>
      </c>
      <c r="Y350" s="56">
        <f t="shared" si="75"/>
        <v>0</v>
      </c>
      <c r="Z350" s="56">
        <f t="shared" si="75"/>
        <v>0</v>
      </c>
      <c r="AA350" s="68">
        <f t="shared" si="76"/>
        <v>458</v>
      </c>
      <c r="AB350" s="68">
        <f t="shared" si="76"/>
        <v>442</v>
      </c>
      <c r="AC350" s="68">
        <f t="shared" si="70"/>
        <v>458</v>
      </c>
      <c r="AD350" s="68">
        <f t="shared" si="71"/>
        <v>442</v>
      </c>
      <c r="AE350" s="68">
        <f>VLOOKUP(F350,[1]quantitativo_estudantes_turmas_!$D$6:$H$1043,5,0)</f>
        <v>24</v>
      </c>
      <c r="AF350" s="318">
        <f t="shared" si="67"/>
        <v>1</v>
      </c>
      <c r="AG350" s="248">
        <f t="shared" si="68"/>
        <v>25645.38</v>
      </c>
      <c r="AH350" s="194">
        <f t="shared" si="72"/>
        <v>25645.38</v>
      </c>
      <c r="AI350" s="70">
        <v>0</v>
      </c>
      <c r="AJ350" s="70">
        <f t="shared" si="69"/>
        <v>51290.76</v>
      </c>
      <c r="AK350" s="195">
        <v>10000</v>
      </c>
      <c r="AL350" s="337">
        <f t="shared" si="66"/>
        <v>12822.69</v>
      </c>
      <c r="AM350" s="56" t="str">
        <f>VLOOKUP(F350,'Plan atualizada aptas e desativ'!$C$4:$I$1457,7,0)</f>
        <v>APTA</v>
      </c>
      <c r="AN350" s="196">
        <f t="shared" si="77"/>
        <v>2822.6900000000005</v>
      </c>
      <c r="AO350" s="56" t="s">
        <v>944</v>
      </c>
      <c r="AP350" s="56" t="s">
        <v>945</v>
      </c>
      <c r="AQ350" s="56"/>
      <c r="AR350" s="56" t="s">
        <v>1918</v>
      </c>
      <c r="AS350" s="56" t="s">
        <v>449</v>
      </c>
      <c r="AT350" s="56" t="s">
        <v>449</v>
      </c>
      <c r="AU350" s="56" t="s">
        <v>449</v>
      </c>
      <c r="AV350" s="56" t="s">
        <v>449</v>
      </c>
      <c r="AW350" s="56" t="s">
        <v>449</v>
      </c>
      <c r="AX350" s="56" t="s">
        <v>449</v>
      </c>
      <c r="AY350" s="56" t="s">
        <v>449</v>
      </c>
      <c r="AZ350" s="56" t="s">
        <v>449</v>
      </c>
      <c r="BA350" s="56" t="s">
        <v>449</v>
      </c>
      <c r="BB350" s="323">
        <f>VLOOKUP($F350,'[2]1ª Parcela FAED Manutencao 2026'!$E$7:$K$1036,5,0)</f>
        <v>458</v>
      </c>
      <c r="BC350" s="324">
        <f>VLOOKUP($F350,'[2]1ª Parcela FAED Manutencao 2026'!$E$7:$K$1036,7,0)</f>
        <v>12822.69</v>
      </c>
      <c r="BD350" s="335">
        <f t="shared" si="73"/>
        <v>-16</v>
      </c>
      <c r="BE350" s="330">
        <f t="shared" si="74"/>
        <v>0</v>
      </c>
    </row>
    <row r="351" spans="1:57" s="87" customFormat="1" ht="28.5" customHeight="1">
      <c r="A351" s="68">
        <v>345</v>
      </c>
      <c r="B351" s="56" t="s">
        <v>4460</v>
      </c>
      <c r="C351" s="56">
        <v>6300</v>
      </c>
      <c r="D351" s="57">
        <v>11</v>
      </c>
      <c r="E351" s="163" t="s">
        <v>189</v>
      </c>
      <c r="F351" s="56">
        <v>1179377</v>
      </c>
      <c r="G351" s="56">
        <v>9999999</v>
      </c>
      <c r="H351" s="61">
        <v>29464765</v>
      </c>
      <c r="I351" s="84" t="str">
        <f>VLOOKUP($F351,'[3]Sistema Escolar'!$C$3:$E$5000,3,0)</f>
        <v>COLEGIO ESTADUAL DO CAMPO VERONILDO MENDES PEREIRA</v>
      </c>
      <c r="J351" s="193" t="s">
        <v>1979</v>
      </c>
      <c r="K351" s="56">
        <v>0</v>
      </c>
      <c r="L351" s="56">
        <v>0</v>
      </c>
      <c r="M351" s="56">
        <v>0</v>
      </c>
      <c r="N351" s="56">
        <v>0</v>
      </c>
      <c r="O351" s="56">
        <v>137</v>
      </c>
      <c r="P351" s="56">
        <v>87</v>
      </c>
      <c r="Q351" s="56">
        <v>0</v>
      </c>
      <c r="R351" s="56">
        <v>62</v>
      </c>
      <c r="S351" s="56">
        <v>12</v>
      </c>
      <c r="T351" s="56">
        <v>0</v>
      </c>
      <c r="U351" s="56">
        <v>0</v>
      </c>
      <c r="V351" s="56">
        <v>0</v>
      </c>
      <c r="W351" s="56">
        <v>0</v>
      </c>
      <c r="X351" s="56">
        <v>0</v>
      </c>
      <c r="Y351" s="56">
        <f t="shared" si="75"/>
        <v>0</v>
      </c>
      <c r="Z351" s="56">
        <f t="shared" si="75"/>
        <v>0</v>
      </c>
      <c r="AA351" s="68">
        <f t="shared" si="76"/>
        <v>149</v>
      </c>
      <c r="AB351" s="68">
        <f t="shared" si="76"/>
        <v>149</v>
      </c>
      <c r="AC351" s="68">
        <f t="shared" si="70"/>
        <v>149</v>
      </c>
      <c r="AD351" s="68">
        <f t="shared" si="71"/>
        <v>149</v>
      </c>
      <c r="AE351" s="68">
        <f>VLOOKUP(F351,[1]quantitativo_estudantes_turmas_!$D$6:$H$1043,5,0)</f>
        <v>6</v>
      </c>
      <c r="AF351" s="318">
        <f t="shared" si="67"/>
        <v>1</v>
      </c>
      <c r="AG351" s="248">
        <f t="shared" si="68"/>
        <v>20516.3</v>
      </c>
      <c r="AH351" s="194">
        <f t="shared" si="72"/>
        <v>20516.3</v>
      </c>
      <c r="AI351" s="70">
        <v>0</v>
      </c>
      <c r="AJ351" s="70">
        <f t="shared" si="69"/>
        <v>41032.6</v>
      </c>
      <c r="AK351" s="195">
        <v>8000</v>
      </c>
      <c r="AL351" s="337">
        <f t="shared" si="66"/>
        <v>10258.15</v>
      </c>
      <c r="AM351" s="56" t="str">
        <f>VLOOKUP(F351,'Plan atualizada aptas e desativ'!$C$4:$I$1457,7,0)</f>
        <v>APTA</v>
      </c>
      <c r="AN351" s="196">
        <f t="shared" si="77"/>
        <v>2258.1499999999996</v>
      </c>
      <c r="AO351" s="56" t="s">
        <v>946</v>
      </c>
      <c r="AP351" s="56" t="s">
        <v>947</v>
      </c>
      <c r="AQ351" s="56"/>
      <c r="AR351" s="56" t="s">
        <v>1918</v>
      </c>
      <c r="AS351" s="56" t="s">
        <v>449</v>
      </c>
      <c r="AT351" s="56" t="s">
        <v>449</v>
      </c>
      <c r="AU351" s="56" t="s">
        <v>449</v>
      </c>
      <c r="AV351" s="56" t="s">
        <v>449</v>
      </c>
      <c r="AW351" s="56" t="s">
        <v>449</v>
      </c>
      <c r="AX351" s="56" t="s">
        <v>449</v>
      </c>
      <c r="AY351" s="56" t="s">
        <v>449</v>
      </c>
      <c r="AZ351" s="56" t="s">
        <v>449</v>
      </c>
      <c r="BA351" s="56" t="s">
        <v>449</v>
      </c>
      <c r="BB351" s="323">
        <f>VLOOKUP($F351,'[2]1ª Parcela FAED Manutencao 2026'!$E$7:$K$1036,5,0)</f>
        <v>149</v>
      </c>
      <c r="BC351" s="324">
        <f>VLOOKUP($F351,'[2]1ª Parcela FAED Manutencao 2026'!$E$7:$K$1036,7,0)</f>
        <v>10258.15</v>
      </c>
      <c r="BD351" s="334">
        <f t="shared" si="73"/>
        <v>0</v>
      </c>
      <c r="BE351" s="330">
        <f t="shared" si="74"/>
        <v>0</v>
      </c>
    </row>
    <row r="352" spans="1:57" s="87" customFormat="1" ht="28.5" customHeight="1">
      <c r="A352" s="68">
        <v>346</v>
      </c>
      <c r="B352" s="56" t="s">
        <v>4460</v>
      </c>
      <c r="C352" s="56">
        <v>6300</v>
      </c>
      <c r="D352" s="57">
        <v>11</v>
      </c>
      <c r="E352" s="163" t="s">
        <v>189</v>
      </c>
      <c r="F352" s="56">
        <v>1129637</v>
      </c>
      <c r="G352" s="56">
        <v>1103243</v>
      </c>
      <c r="H352" s="61">
        <v>29000599</v>
      </c>
      <c r="I352" s="84" t="str">
        <f>VLOOKUP($F352,'[3]Sistema Escolar'!$C$3:$E$5000,3,0)</f>
        <v>COLEGIO ESTADUAL PIO ALVES DOS SANTOS</v>
      </c>
      <c r="J352" s="193" t="s">
        <v>1978</v>
      </c>
      <c r="K352" s="56">
        <v>0</v>
      </c>
      <c r="L352" s="56">
        <v>0</v>
      </c>
      <c r="M352" s="56">
        <v>0</v>
      </c>
      <c r="N352" s="56">
        <v>0</v>
      </c>
      <c r="O352" s="56">
        <v>288</v>
      </c>
      <c r="P352" s="56">
        <v>289</v>
      </c>
      <c r="Q352" s="56">
        <v>25</v>
      </c>
      <c r="R352" s="56">
        <v>0</v>
      </c>
      <c r="S352" s="56">
        <v>105</v>
      </c>
      <c r="T352" s="56">
        <v>94</v>
      </c>
      <c r="U352" s="56">
        <v>0</v>
      </c>
      <c r="V352" s="56">
        <v>0</v>
      </c>
      <c r="W352" s="56">
        <v>0</v>
      </c>
      <c r="X352" s="56">
        <v>0</v>
      </c>
      <c r="Y352" s="56">
        <f t="shared" si="75"/>
        <v>0</v>
      </c>
      <c r="Z352" s="56">
        <f t="shared" si="75"/>
        <v>0</v>
      </c>
      <c r="AA352" s="68">
        <f t="shared" si="76"/>
        <v>418</v>
      </c>
      <c r="AB352" s="68">
        <f t="shared" si="76"/>
        <v>383</v>
      </c>
      <c r="AC352" s="68">
        <f t="shared" si="70"/>
        <v>418</v>
      </c>
      <c r="AD352" s="68">
        <f t="shared" si="71"/>
        <v>383</v>
      </c>
      <c r="AE352" s="68">
        <f>VLOOKUP(F352,[1]quantitativo_estudantes_turmas_!$D$6:$H$1043,5,0)</f>
        <v>15</v>
      </c>
      <c r="AF352" s="318">
        <f t="shared" si="67"/>
        <v>1</v>
      </c>
      <c r="AG352" s="248">
        <f t="shared" si="68"/>
        <v>25645.38</v>
      </c>
      <c r="AH352" s="194">
        <f t="shared" si="72"/>
        <v>25645.38</v>
      </c>
      <c r="AI352" s="70">
        <v>0</v>
      </c>
      <c r="AJ352" s="70">
        <f t="shared" si="69"/>
        <v>51290.76</v>
      </c>
      <c r="AK352" s="195">
        <v>10000</v>
      </c>
      <c r="AL352" s="337">
        <f t="shared" si="66"/>
        <v>12822.69</v>
      </c>
      <c r="AM352" s="56" t="str">
        <f>VLOOKUP(F352,'Plan atualizada aptas e desativ'!$C$4:$I$1457,7,0)</f>
        <v>APTA</v>
      </c>
      <c r="AN352" s="196">
        <f t="shared" si="77"/>
        <v>2822.6900000000005</v>
      </c>
      <c r="AO352" s="56" t="s">
        <v>946</v>
      </c>
      <c r="AP352" s="56" t="s">
        <v>948</v>
      </c>
      <c r="AQ352" s="56"/>
      <c r="AR352" s="56" t="s">
        <v>1918</v>
      </c>
      <c r="AS352" s="56" t="s">
        <v>449</v>
      </c>
      <c r="AT352" s="56" t="s">
        <v>449</v>
      </c>
      <c r="AU352" s="56" t="s">
        <v>449</v>
      </c>
      <c r="AV352" s="56" t="s">
        <v>449</v>
      </c>
      <c r="AW352" s="56" t="s">
        <v>449</v>
      </c>
      <c r="AX352" s="56" t="s">
        <v>449</v>
      </c>
      <c r="AY352" s="56" t="s">
        <v>449</v>
      </c>
      <c r="AZ352" s="56" t="s">
        <v>449</v>
      </c>
      <c r="BA352" s="56" t="s">
        <v>449</v>
      </c>
      <c r="BB352" s="323">
        <f>VLOOKUP($F352,'[2]1ª Parcela FAED Manutencao 2026'!$E$7:$K$1036,5,0)</f>
        <v>418</v>
      </c>
      <c r="BC352" s="324">
        <f>VLOOKUP($F352,'[2]1ª Parcela FAED Manutencao 2026'!$E$7:$K$1036,7,0)</f>
        <v>12822.69</v>
      </c>
      <c r="BD352" s="335">
        <f t="shared" si="73"/>
        <v>-35</v>
      </c>
      <c r="BE352" s="330">
        <f t="shared" si="74"/>
        <v>0</v>
      </c>
    </row>
    <row r="353" spans="1:57" s="178" customFormat="1" ht="28.5" customHeight="1">
      <c r="A353" s="68">
        <v>347</v>
      </c>
      <c r="B353" s="56" t="s">
        <v>4460</v>
      </c>
      <c r="C353" s="56">
        <v>6300</v>
      </c>
      <c r="D353" s="57">
        <v>11</v>
      </c>
      <c r="E353" s="163" t="s">
        <v>190</v>
      </c>
      <c r="F353" s="56">
        <v>1179339</v>
      </c>
      <c r="G353" s="56">
        <v>9999999</v>
      </c>
      <c r="H353" s="61">
        <v>29461480</v>
      </c>
      <c r="I353" s="84" t="str">
        <f>VLOOKUP($F353,'[3]Sistema Escolar'!$C$3:$E$5000,3,0)</f>
        <v>CENT REG DE ENS MEDIO COM INTERMEDIACAO TEC.CEMIT BACIA DO RIO GRANDE</v>
      </c>
      <c r="J353" s="193" t="s">
        <v>464</v>
      </c>
      <c r="K353" s="56">
        <v>0</v>
      </c>
      <c r="L353" s="56">
        <v>0</v>
      </c>
      <c r="M353" s="56">
        <v>0</v>
      </c>
      <c r="N353" s="56">
        <v>0</v>
      </c>
      <c r="O353" s="56">
        <v>1045</v>
      </c>
      <c r="P353" s="56">
        <v>906</v>
      </c>
      <c r="Q353" s="56">
        <v>0</v>
      </c>
      <c r="R353" s="56">
        <v>0</v>
      </c>
      <c r="S353" s="56">
        <v>0</v>
      </c>
      <c r="T353" s="56">
        <v>0</v>
      </c>
      <c r="U353" s="56">
        <v>0</v>
      </c>
      <c r="V353" s="56">
        <v>0</v>
      </c>
      <c r="W353" s="56">
        <v>0</v>
      </c>
      <c r="X353" s="56">
        <v>0</v>
      </c>
      <c r="Y353" s="56">
        <f t="shared" si="75"/>
        <v>0</v>
      </c>
      <c r="Z353" s="56">
        <f t="shared" si="75"/>
        <v>0</v>
      </c>
      <c r="AA353" s="68">
        <f t="shared" si="76"/>
        <v>1045</v>
      </c>
      <c r="AB353" s="68">
        <f t="shared" si="76"/>
        <v>906</v>
      </c>
      <c r="AC353" s="68">
        <f t="shared" si="70"/>
        <v>1045</v>
      </c>
      <c r="AD353" s="68">
        <f t="shared" si="71"/>
        <v>906</v>
      </c>
      <c r="AE353" s="68">
        <f>VLOOKUP(F353,[1]quantitativo_estudantes_turmas_!$D$6:$H$1043,5,0)</f>
        <v>89</v>
      </c>
      <c r="AF353" s="318">
        <f t="shared" si="67"/>
        <v>1</v>
      </c>
      <c r="AG353" s="248">
        <f t="shared" si="68"/>
        <v>41032.61</v>
      </c>
      <c r="AH353" s="194">
        <f t="shared" si="72"/>
        <v>41032.61</v>
      </c>
      <c r="AI353" s="70">
        <v>0</v>
      </c>
      <c r="AJ353" s="70">
        <f t="shared" si="69"/>
        <v>82065.22</v>
      </c>
      <c r="AK353" s="195">
        <v>20000</v>
      </c>
      <c r="AL353" s="337">
        <f t="shared" si="66"/>
        <v>20516.305</v>
      </c>
      <c r="AM353" s="56" t="str">
        <f>VLOOKUP(F353,'Plan atualizada aptas e desativ'!$C$4:$I$1457,7,0)</f>
        <v>APTA</v>
      </c>
      <c r="AN353" s="196">
        <f t="shared" si="77"/>
        <v>516.30500000000029</v>
      </c>
      <c r="AO353" s="56" t="s">
        <v>949</v>
      </c>
      <c r="AP353" s="56" t="s">
        <v>951</v>
      </c>
      <c r="AQ353" s="56"/>
      <c r="AR353" s="56" t="s">
        <v>449</v>
      </c>
      <c r="AS353" s="56" t="s">
        <v>449</v>
      </c>
      <c r="AT353" s="56" t="s">
        <v>449</v>
      </c>
      <c r="AU353" s="56" t="s">
        <v>449</v>
      </c>
      <c r="AV353" s="56" t="s">
        <v>449</v>
      </c>
      <c r="AW353" s="56" t="s">
        <v>449</v>
      </c>
      <c r="AX353" s="56" t="s">
        <v>449</v>
      </c>
      <c r="AY353" s="56" t="s">
        <v>449</v>
      </c>
      <c r="AZ353" s="56" t="s">
        <v>449</v>
      </c>
      <c r="BA353" s="56" t="s">
        <v>449</v>
      </c>
      <c r="BB353" s="323">
        <f>VLOOKUP($F353,'[2]1ª Parcela FAED Manutencao 2026'!$E$7:$K$1036,5,0)</f>
        <v>1045</v>
      </c>
      <c r="BC353" s="324">
        <f>VLOOKUP($F353,'[2]1ª Parcela FAED Manutencao 2026'!$E$7:$K$1036,7,0)</f>
        <v>23959.65</v>
      </c>
      <c r="BD353" s="335">
        <f t="shared" si="73"/>
        <v>-139</v>
      </c>
      <c r="BE353" s="328">
        <f t="shared" si="74"/>
        <v>-3443.3450000000012</v>
      </c>
    </row>
    <row r="354" spans="1:57" s="178" customFormat="1" ht="28.5" customHeight="1">
      <c r="A354" s="68">
        <v>348</v>
      </c>
      <c r="B354" s="56" t="s">
        <v>4460</v>
      </c>
      <c r="C354" s="56">
        <v>6300</v>
      </c>
      <c r="D354" s="57">
        <v>11</v>
      </c>
      <c r="E354" s="163" t="s">
        <v>190</v>
      </c>
      <c r="F354" s="56">
        <v>1129742</v>
      </c>
      <c r="G354" s="56">
        <v>1103251</v>
      </c>
      <c r="H354" s="61">
        <v>29000971</v>
      </c>
      <c r="I354" s="84" t="str">
        <f>VLOOKUP($F354,'[3]Sistema Escolar'!$C$3:$E$5000,3,0)</f>
        <v>CENTRO TERRITORIAL DE EDUCACAO PROFISSIONAL DA BACIA DO RIO GRANDE</v>
      </c>
      <c r="J354" s="193" t="s">
        <v>1857</v>
      </c>
      <c r="K354" s="56">
        <v>0</v>
      </c>
      <c r="L354" s="56">
        <v>0</v>
      </c>
      <c r="M354" s="56">
        <v>0</v>
      </c>
      <c r="N354" s="56">
        <v>0</v>
      </c>
      <c r="O354" s="56">
        <v>1536</v>
      </c>
      <c r="P354" s="56">
        <v>1267</v>
      </c>
      <c r="Q354" s="56">
        <v>0</v>
      </c>
      <c r="R354" s="56">
        <v>0</v>
      </c>
      <c r="S354" s="56">
        <v>0</v>
      </c>
      <c r="T354" s="56">
        <v>0</v>
      </c>
      <c r="U354" s="56">
        <v>0</v>
      </c>
      <c r="V354" s="56">
        <v>0</v>
      </c>
      <c r="W354" s="56">
        <v>0</v>
      </c>
      <c r="X354" s="56">
        <v>0</v>
      </c>
      <c r="Y354" s="56">
        <f t="shared" si="75"/>
        <v>0</v>
      </c>
      <c r="Z354" s="56">
        <f t="shared" si="75"/>
        <v>0</v>
      </c>
      <c r="AA354" s="68">
        <f t="shared" si="76"/>
        <v>1536</v>
      </c>
      <c r="AB354" s="68">
        <f t="shared" si="76"/>
        <v>1267</v>
      </c>
      <c r="AC354" s="68">
        <f t="shared" si="70"/>
        <v>1536</v>
      </c>
      <c r="AD354" s="68">
        <f t="shared" si="71"/>
        <v>1267</v>
      </c>
      <c r="AE354" s="68">
        <f>VLOOKUP(F354,[1]quantitativo_estudantes_turmas_!$D$6:$H$1043,5,0)</f>
        <v>38</v>
      </c>
      <c r="AF354" s="318">
        <f t="shared" si="67"/>
        <v>1</v>
      </c>
      <c r="AG354" s="248">
        <f t="shared" si="68"/>
        <v>47919.3</v>
      </c>
      <c r="AH354" s="194">
        <f t="shared" si="72"/>
        <v>47919.3</v>
      </c>
      <c r="AI354" s="70">
        <v>0</v>
      </c>
      <c r="AJ354" s="70">
        <f t="shared" si="69"/>
        <v>95838.6</v>
      </c>
      <c r="AK354" s="195">
        <v>28000</v>
      </c>
      <c r="AL354" s="337">
        <f t="shared" ref="AL354:AL416" si="78">AJ354/4+AI354</f>
        <v>23959.65</v>
      </c>
      <c r="AM354" s="56" t="str">
        <f>VLOOKUP(F354,'Plan atualizada aptas e desativ'!$C$4:$I$1457,7,0)</f>
        <v>APTA</v>
      </c>
      <c r="AN354" s="196">
        <f t="shared" si="77"/>
        <v>-4040.3499999999985</v>
      </c>
      <c r="AO354" s="56" t="s">
        <v>949</v>
      </c>
      <c r="AP354" s="56" t="s">
        <v>952</v>
      </c>
      <c r="AQ354" s="56"/>
      <c r="AR354" s="56" t="s">
        <v>449</v>
      </c>
      <c r="AS354" s="56" t="s">
        <v>449</v>
      </c>
      <c r="AT354" s="56" t="s">
        <v>449</v>
      </c>
      <c r="AU354" s="56" t="s">
        <v>449</v>
      </c>
      <c r="AV354" s="56" t="s">
        <v>449</v>
      </c>
      <c r="AW354" s="56" t="s">
        <v>449</v>
      </c>
      <c r="AX354" s="56" t="s">
        <v>449</v>
      </c>
      <c r="AY354" s="56" t="s">
        <v>449</v>
      </c>
      <c r="AZ354" s="56" t="s">
        <v>449</v>
      </c>
      <c r="BA354" s="56" t="s">
        <v>449</v>
      </c>
      <c r="BB354" s="323">
        <f>VLOOKUP($F354,'[2]1ª Parcela FAED Manutencao 2026'!$E$7:$K$1036,5,0)</f>
        <v>1536</v>
      </c>
      <c r="BC354" s="324">
        <f>VLOOKUP($F354,'[2]1ª Parcela FAED Manutencao 2026'!$E$7:$K$1036,7,0)</f>
        <v>35903.53</v>
      </c>
      <c r="BD354" s="335">
        <f t="shared" si="73"/>
        <v>-269</v>
      </c>
      <c r="BE354" s="328">
        <f t="shared" si="74"/>
        <v>-11943.879999999997</v>
      </c>
    </row>
    <row r="355" spans="1:57" s="178" customFormat="1" ht="28.5" customHeight="1">
      <c r="A355" s="68">
        <v>349</v>
      </c>
      <c r="B355" s="56" t="s">
        <v>4460</v>
      </c>
      <c r="C355" s="56">
        <v>6300</v>
      </c>
      <c r="D355" s="57">
        <v>11</v>
      </c>
      <c r="E355" s="163" t="s">
        <v>190</v>
      </c>
      <c r="F355" s="56">
        <v>1129831</v>
      </c>
      <c r="G355" s="56">
        <v>1103257</v>
      </c>
      <c r="H355" s="61">
        <v>29001498</v>
      </c>
      <c r="I355" s="84" t="str">
        <f>VLOOKUP($F355,'[3]Sistema Escolar'!$C$3:$E$5000,3,0)</f>
        <v>COLEGIO DA POLICIA MILITAR - CPM PROFESSOR ALEXANDRE LEAL COSTA</v>
      </c>
      <c r="J355" s="193" t="s">
        <v>1859</v>
      </c>
      <c r="K355" s="56">
        <v>474</v>
      </c>
      <c r="L355" s="56">
        <v>493</v>
      </c>
      <c r="M355" s="56">
        <v>2</v>
      </c>
      <c r="N355" s="56">
        <v>0</v>
      </c>
      <c r="O355" s="56">
        <v>406</v>
      </c>
      <c r="P355" s="56">
        <v>435</v>
      </c>
      <c r="Q355" s="56">
        <v>1</v>
      </c>
      <c r="R355" s="56">
        <v>0</v>
      </c>
      <c r="S355" s="56">
        <v>0</v>
      </c>
      <c r="T355" s="56">
        <v>0</v>
      </c>
      <c r="U355" s="56">
        <v>0</v>
      </c>
      <c r="V355" s="56">
        <v>0</v>
      </c>
      <c r="W355" s="56">
        <v>0</v>
      </c>
      <c r="X355" s="56">
        <v>0</v>
      </c>
      <c r="Y355" s="56">
        <f t="shared" si="75"/>
        <v>476</v>
      </c>
      <c r="Z355" s="56">
        <f t="shared" si="75"/>
        <v>493</v>
      </c>
      <c r="AA355" s="68">
        <f t="shared" si="76"/>
        <v>407</v>
      </c>
      <c r="AB355" s="68">
        <f t="shared" si="76"/>
        <v>435</v>
      </c>
      <c r="AC355" s="68">
        <f t="shared" si="70"/>
        <v>883</v>
      </c>
      <c r="AD355" s="68">
        <f t="shared" si="71"/>
        <v>928</v>
      </c>
      <c r="AE355" s="68">
        <f>VLOOKUP(F355,[1]quantitativo_estudantes_turmas_!$D$6:$H$1043,5,0)</f>
        <v>31</v>
      </c>
      <c r="AF355" s="318">
        <f t="shared" si="67"/>
        <v>0.46875</v>
      </c>
      <c r="AG355" s="248">
        <f t="shared" si="68"/>
        <v>41032.61</v>
      </c>
      <c r="AH355" s="194" t="str">
        <f t="shared" si="72"/>
        <v>0,00</v>
      </c>
      <c r="AI355" s="70">
        <v>0</v>
      </c>
      <c r="AJ355" s="70">
        <f t="shared" si="69"/>
        <v>41032.61</v>
      </c>
      <c r="AK355" s="195">
        <v>8000</v>
      </c>
      <c r="AL355" s="337">
        <f t="shared" si="78"/>
        <v>10258.1525</v>
      </c>
      <c r="AM355" s="56" t="str">
        <f>VLOOKUP(F355,'Plan atualizada aptas e desativ'!$C$4:$I$1457,7,0)</f>
        <v>APTA</v>
      </c>
      <c r="AN355" s="196">
        <f t="shared" si="77"/>
        <v>2258.1525000000001</v>
      </c>
      <c r="AO355" s="56" t="s">
        <v>949</v>
      </c>
      <c r="AP355" s="56" t="s">
        <v>953</v>
      </c>
      <c r="AQ355" s="56"/>
      <c r="AR355" s="56" t="s">
        <v>449</v>
      </c>
      <c r="AS355" s="56" t="s">
        <v>449</v>
      </c>
      <c r="AT355" s="56" t="s">
        <v>449</v>
      </c>
      <c r="AU355" s="56" t="s">
        <v>449</v>
      </c>
      <c r="AV355" s="56" t="s">
        <v>449</v>
      </c>
      <c r="AW355" s="56" t="s">
        <v>449</v>
      </c>
      <c r="AX355" s="56" t="s">
        <v>449</v>
      </c>
      <c r="AY355" s="56" t="s">
        <v>449</v>
      </c>
      <c r="AZ355" s="56" t="s">
        <v>449</v>
      </c>
      <c r="BA355" s="56" t="s">
        <v>449</v>
      </c>
      <c r="BB355" s="323">
        <f>VLOOKUP($F355,'[2]1ª Parcela FAED Manutencao 2026'!$E$7:$K$1036,5,0)</f>
        <v>883</v>
      </c>
      <c r="BC355" s="324">
        <f>VLOOKUP($F355,'[2]1ª Parcela FAED Manutencao 2026'!$E$7:$K$1036,7,0)</f>
        <v>10258.1525</v>
      </c>
      <c r="BD355" s="336">
        <f t="shared" si="73"/>
        <v>45</v>
      </c>
      <c r="BE355" s="330">
        <f t="shared" si="74"/>
        <v>0</v>
      </c>
    </row>
    <row r="356" spans="1:57" s="87" customFormat="1" ht="28.5" customHeight="1">
      <c r="A356" s="68">
        <v>350</v>
      </c>
      <c r="B356" s="56" t="s">
        <v>4460</v>
      </c>
      <c r="C356" s="56">
        <v>6300</v>
      </c>
      <c r="D356" s="57">
        <v>11</v>
      </c>
      <c r="E356" s="163" t="s">
        <v>190</v>
      </c>
      <c r="F356" s="56">
        <v>1165382</v>
      </c>
      <c r="G356" s="56">
        <v>1103270</v>
      </c>
      <c r="H356" s="61">
        <v>29000831</v>
      </c>
      <c r="I356" s="84" t="str">
        <f>VLOOKUP($F356,'[3]Sistema Escolar'!$C$3:$E$5000,3,0)</f>
        <v>COLEGIO DEMOCRATICO ESTADUAL MARCOS FREIRE</v>
      </c>
      <c r="J356" s="193" t="s">
        <v>1978</v>
      </c>
      <c r="K356" s="56">
        <v>0</v>
      </c>
      <c r="L356" s="56">
        <v>0</v>
      </c>
      <c r="M356" s="56">
        <v>0</v>
      </c>
      <c r="N356" s="56">
        <v>0</v>
      </c>
      <c r="O356" s="56">
        <v>212</v>
      </c>
      <c r="P356" s="56">
        <v>178</v>
      </c>
      <c r="Q356" s="56">
        <v>49</v>
      </c>
      <c r="R356" s="56">
        <v>31</v>
      </c>
      <c r="S356" s="56">
        <v>83</v>
      </c>
      <c r="T356" s="56">
        <v>44</v>
      </c>
      <c r="U356" s="56">
        <v>0</v>
      </c>
      <c r="V356" s="56">
        <v>0</v>
      </c>
      <c r="W356" s="56">
        <v>0</v>
      </c>
      <c r="X356" s="56">
        <v>0</v>
      </c>
      <c r="Y356" s="56">
        <f t="shared" si="75"/>
        <v>0</v>
      </c>
      <c r="Z356" s="56">
        <f t="shared" si="75"/>
        <v>0</v>
      </c>
      <c r="AA356" s="68">
        <f t="shared" si="76"/>
        <v>344</v>
      </c>
      <c r="AB356" s="68">
        <f t="shared" si="76"/>
        <v>253</v>
      </c>
      <c r="AC356" s="68">
        <f t="shared" si="70"/>
        <v>344</v>
      </c>
      <c r="AD356" s="68">
        <f t="shared" si="71"/>
        <v>253</v>
      </c>
      <c r="AE356" s="68">
        <f>VLOOKUP(F356,[1]quantitativo_estudantes_turmas_!$D$6:$H$1043,5,0)</f>
        <v>13</v>
      </c>
      <c r="AF356" s="318">
        <f t="shared" si="67"/>
        <v>1</v>
      </c>
      <c r="AG356" s="248">
        <f t="shared" si="68"/>
        <v>25645.38</v>
      </c>
      <c r="AH356" s="194">
        <f t="shared" si="72"/>
        <v>25645.38</v>
      </c>
      <c r="AI356" s="70">
        <v>0</v>
      </c>
      <c r="AJ356" s="70">
        <f t="shared" si="69"/>
        <v>51290.76</v>
      </c>
      <c r="AK356" s="195">
        <v>10000</v>
      </c>
      <c r="AL356" s="337">
        <f t="shared" si="78"/>
        <v>12822.69</v>
      </c>
      <c r="AM356" s="56" t="str">
        <f>VLOOKUP(F356,'Plan atualizada aptas e desativ'!$C$4:$I$1457,7,0)</f>
        <v>APTA</v>
      </c>
      <c r="AN356" s="196">
        <f t="shared" si="77"/>
        <v>2822.6900000000005</v>
      </c>
      <c r="AO356" s="56" t="s">
        <v>949</v>
      </c>
      <c r="AP356" s="56" t="s">
        <v>954</v>
      </c>
      <c r="AQ356" s="56"/>
      <c r="AR356" s="56" t="s">
        <v>1918</v>
      </c>
      <c r="AS356" s="56" t="s">
        <v>449</v>
      </c>
      <c r="AT356" s="56" t="s">
        <v>449</v>
      </c>
      <c r="AU356" s="56" t="s">
        <v>449</v>
      </c>
      <c r="AV356" s="56" t="s">
        <v>449</v>
      </c>
      <c r="AW356" s="56" t="s">
        <v>449</v>
      </c>
      <c r="AX356" s="56" t="s">
        <v>449</v>
      </c>
      <c r="AY356" s="56" t="s">
        <v>449</v>
      </c>
      <c r="AZ356" s="56" t="s">
        <v>449</v>
      </c>
      <c r="BA356" s="56" t="s">
        <v>1857</v>
      </c>
      <c r="BB356" s="323">
        <f>VLOOKUP($F356,'[2]1ª Parcela FAED Manutencao 2026'!$E$7:$K$1036,5,0)</f>
        <v>344</v>
      </c>
      <c r="BC356" s="324">
        <f>VLOOKUP($F356,'[2]1ª Parcela FAED Manutencao 2026'!$E$7:$K$1036,7,0)</f>
        <v>12822.69</v>
      </c>
      <c r="BD356" s="335">
        <f t="shared" si="73"/>
        <v>-91</v>
      </c>
      <c r="BE356" s="330">
        <f t="shared" si="74"/>
        <v>0</v>
      </c>
    </row>
    <row r="357" spans="1:57" s="178" customFormat="1" ht="28.5" customHeight="1">
      <c r="A357" s="68">
        <v>351</v>
      </c>
      <c r="B357" s="56" t="s">
        <v>4460</v>
      </c>
      <c r="C357" s="56">
        <v>6300</v>
      </c>
      <c r="D357" s="57">
        <v>11</v>
      </c>
      <c r="E357" s="163" t="s">
        <v>190</v>
      </c>
      <c r="F357" s="56">
        <v>1139896</v>
      </c>
      <c r="G357" s="56">
        <v>1103268</v>
      </c>
      <c r="H357" s="61">
        <v>29000840</v>
      </c>
      <c r="I357" s="84" t="str">
        <f>VLOOKUP($F357,'[3]Sistema Escolar'!$C$3:$E$5000,3,0)</f>
        <v>COLEGIO ESTADUAL ANTONIO GERALDO</v>
      </c>
      <c r="J357" s="193" t="s">
        <v>1912</v>
      </c>
      <c r="K357" s="56">
        <v>0</v>
      </c>
      <c r="L357" s="56">
        <v>0</v>
      </c>
      <c r="M357" s="56">
        <v>0</v>
      </c>
      <c r="N357" s="56">
        <v>0</v>
      </c>
      <c r="O357" s="56">
        <v>1024</v>
      </c>
      <c r="P357" s="56">
        <v>772</v>
      </c>
      <c r="Q357" s="56">
        <v>9</v>
      </c>
      <c r="R357" s="56">
        <v>33</v>
      </c>
      <c r="S357" s="56">
        <v>165</v>
      </c>
      <c r="T357" s="56">
        <v>170</v>
      </c>
      <c r="U357" s="56">
        <v>0</v>
      </c>
      <c r="V357" s="56">
        <v>0</v>
      </c>
      <c r="W357" s="56">
        <v>0</v>
      </c>
      <c r="X357" s="56">
        <v>0</v>
      </c>
      <c r="Y357" s="56">
        <f t="shared" si="75"/>
        <v>0</v>
      </c>
      <c r="Z357" s="56">
        <f t="shared" si="75"/>
        <v>0</v>
      </c>
      <c r="AA357" s="68">
        <f t="shared" si="76"/>
        <v>1198</v>
      </c>
      <c r="AB357" s="68">
        <f t="shared" si="76"/>
        <v>975</v>
      </c>
      <c r="AC357" s="68">
        <f t="shared" si="70"/>
        <v>1198</v>
      </c>
      <c r="AD357" s="68">
        <f t="shared" si="71"/>
        <v>975</v>
      </c>
      <c r="AE357" s="68">
        <f>VLOOKUP(F357,[1]quantitativo_estudantes_turmas_!$D$6:$H$1043,5,0)</f>
        <v>27</v>
      </c>
      <c r="AF357" s="318">
        <f t="shared" si="67"/>
        <v>1</v>
      </c>
      <c r="AG357" s="248">
        <f t="shared" si="68"/>
        <v>41032.61</v>
      </c>
      <c r="AH357" s="194">
        <f t="shared" si="72"/>
        <v>41032.61</v>
      </c>
      <c r="AI357" s="70">
        <v>0</v>
      </c>
      <c r="AJ357" s="70">
        <f t="shared" si="69"/>
        <v>82065.22</v>
      </c>
      <c r="AK357" s="195">
        <v>20000</v>
      </c>
      <c r="AL357" s="337">
        <f t="shared" si="78"/>
        <v>20516.305</v>
      </c>
      <c r="AM357" s="56" t="str">
        <f>VLOOKUP(F357,'Plan atualizada aptas e desativ'!$C$4:$I$1457,7,0)</f>
        <v>APTA</v>
      </c>
      <c r="AN357" s="196">
        <f t="shared" si="77"/>
        <v>516.30500000000029</v>
      </c>
      <c r="AO357" s="56" t="s">
        <v>949</v>
      </c>
      <c r="AP357" s="56" t="s">
        <v>955</v>
      </c>
      <c r="AQ357" s="56"/>
      <c r="AR357" s="56" t="s">
        <v>1918</v>
      </c>
      <c r="AS357" s="56" t="s">
        <v>449</v>
      </c>
      <c r="AT357" s="56" t="s">
        <v>449</v>
      </c>
      <c r="AU357" s="56" t="s">
        <v>449</v>
      </c>
      <c r="AV357" s="56" t="s">
        <v>449</v>
      </c>
      <c r="AW357" s="56" t="s">
        <v>449</v>
      </c>
      <c r="AX357" s="56" t="s">
        <v>449</v>
      </c>
      <c r="AY357" s="56" t="s">
        <v>449</v>
      </c>
      <c r="AZ357" s="56" t="s">
        <v>449</v>
      </c>
      <c r="BA357" s="56" t="s">
        <v>449</v>
      </c>
      <c r="BB357" s="323">
        <f>VLOOKUP($F357,'[2]1ª Parcela FAED Manutencao 2026'!$E$7:$K$1036,5,0)</f>
        <v>1198</v>
      </c>
      <c r="BC357" s="324">
        <f>VLOOKUP($F357,'[2]1ª Parcela FAED Manutencao 2026'!$E$7:$K$1036,7,0)</f>
        <v>23959.65</v>
      </c>
      <c r="BD357" s="335">
        <f t="shared" si="73"/>
        <v>-223</v>
      </c>
      <c r="BE357" s="328">
        <f t="shared" si="74"/>
        <v>-3443.3450000000012</v>
      </c>
    </row>
    <row r="358" spans="1:57" s="178" customFormat="1" ht="28.5" customHeight="1">
      <c r="A358" s="68">
        <v>352</v>
      </c>
      <c r="B358" s="56" t="s">
        <v>4460</v>
      </c>
      <c r="C358" s="56">
        <v>6300</v>
      </c>
      <c r="D358" s="57">
        <v>11</v>
      </c>
      <c r="E358" s="163" t="s">
        <v>190</v>
      </c>
      <c r="F358" s="56">
        <v>1129696</v>
      </c>
      <c r="G358" s="56">
        <v>1103248</v>
      </c>
      <c r="H358" s="61">
        <v>29001064</v>
      </c>
      <c r="I358" s="84" t="str">
        <f>VLOOKUP($F358,'[3]Sistema Escolar'!$C$3:$E$5000,3,0)</f>
        <v>COLEGIO ESTADUAL DE BARREIRINHAS</v>
      </c>
      <c r="J358" s="193" t="s">
        <v>1978</v>
      </c>
      <c r="K358" s="56">
        <v>0</v>
      </c>
      <c r="L358" s="56">
        <v>0</v>
      </c>
      <c r="M358" s="56">
        <v>0</v>
      </c>
      <c r="N358" s="56">
        <v>0</v>
      </c>
      <c r="O358" s="56">
        <v>410</v>
      </c>
      <c r="P358" s="56">
        <v>405</v>
      </c>
      <c r="Q358" s="56">
        <v>10</v>
      </c>
      <c r="R358" s="56">
        <v>0</v>
      </c>
      <c r="S358" s="56">
        <v>114</v>
      </c>
      <c r="T358" s="56">
        <v>73</v>
      </c>
      <c r="U358" s="56">
        <v>0</v>
      </c>
      <c r="V358" s="56">
        <v>0</v>
      </c>
      <c r="W358" s="56">
        <v>0</v>
      </c>
      <c r="X358" s="56">
        <v>0</v>
      </c>
      <c r="Y358" s="56">
        <f t="shared" si="75"/>
        <v>0</v>
      </c>
      <c r="Z358" s="56">
        <f t="shared" si="75"/>
        <v>0</v>
      </c>
      <c r="AA358" s="68">
        <f t="shared" si="76"/>
        <v>534</v>
      </c>
      <c r="AB358" s="68">
        <f t="shared" si="76"/>
        <v>478</v>
      </c>
      <c r="AC358" s="68">
        <f t="shared" si="70"/>
        <v>534</v>
      </c>
      <c r="AD358" s="68">
        <f t="shared" si="71"/>
        <v>478</v>
      </c>
      <c r="AE358" s="68">
        <f>VLOOKUP(F358,[1]quantitativo_estudantes_turmas_!$D$6:$H$1043,5,0)</f>
        <v>16</v>
      </c>
      <c r="AF358" s="318">
        <f t="shared" si="67"/>
        <v>1</v>
      </c>
      <c r="AG358" s="248">
        <f t="shared" si="68"/>
        <v>25645.38</v>
      </c>
      <c r="AH358" s="194">
        <f t="shared" si="72"/>
        <v>25645.38</v>
      </c>
      <c r="AI358" s="70">
        <v>0</v>
      </c>
      <c r="AJ358" s="70">
        <f t="shared" si="69"/>
        <v>51290.76</v>
      </c>
      <c r="AK358" s="195">
        <v>12000</v>
      </c>
      <c r="AL358" s="337">
        <f t="shared" si="78"/>
        <v>12822.69</v>
      </c>
      <c r="AM358" s="56" t="str">
        <f>VLOOKUP(F358,'Plan atualizada aptas e desativ'!$C$4:$I$1457,7,0)</f>
        <v>APTA</v>
      </c>
      <c r="AN358" s="196">
        <f t="shared" si="77"/>
        <v>822.69000000000051</v>
      </c>
      <c r="AO358" s="56" t="s">
        <v>949</v>
      </c>
      <c r="AP358" s="56" t="s">
        <v>956</v>
      </c>
      <c r="AQ358" s="56"/>
      <c r="AR358" s="56" t="s">
        <v>1918</v>
      </c>
      <c r="AS358" s="56" t="s">
        <v>449</v>
      </c>
      <c r="AT358" s="56" t="s">
        <v>449</v>
      </c>
      <c r="AU358" s="56" t="s">
        <v>449</v>
      </c>
      <c r="AV358" s="56" t="s">
        <v>464</v>
      </c>
      <c r="AW358" s="56" t="s">
        <v>449</v>
      </c>
      <c r="AX358" s="56" t="s">
        <v>449</v>
      </c>
      <c r="AY358" s="56" t="s">
        <v>449</v>
      </c>
      <c r="AZ358" s="56" t="s">
        <v>449</v>
      </c>
      <c r="BA358" s="56" t="s">
        <v>449</v>
      </c>
      <c r="BB358" s="323">
        <f>VLOOKUP($F358,'[2]1ª Parcela FAED Manutencao 2026'!$E$7:$K$1036,5,0)</f>
        <v>534</v>
      </c>
      <c r="BC358" s="324">
        <f>VLOOKUP($F358,'[2]1ª Parcela FAED Manutencao 2026'!$E$7:$K$1036,7,0)</f>
        <v>15387.23</v>
      </c>
      <c r="BD358" s="335">
        <f t="shared" si="73"/>
        <v>-56</v>
      </c>
      <c r="BE358" s="328">
        <f t="shared" si="74"/>
        <v>-2564.5399999999991</v>
      </c>
    </row>
    <row r="359" spans="1:57" s="178" customFormat="1" ht="28.5" customHeight="1">
      <c r="A359" s="68">
        <v>353</v>
      </c>
      <c r="B359" s="56" t="s">
        <v>4460</v>
      </c>
      <c r="C359" s="56">
        <v>6300</v>
      </c>
      <c r="D359" s="57">
        <v>11</v>
      </c>
      <c r="E359" s="163" t="s">
        <v>190</v>
      </c>
      <c r="F359" s="56">
        <v>1129718</v>
      </c>
      <c r="G359" s="56">
        <v>1103249</v>
      </c>
      <c r="H359" s="61">
        <v>29336325</v>
      </c>
      <c r="I359" s="84" t="str">
        <f>VLOOKUP($F359,'[3]Sistema Escolar'!$C$3:$E$5000,3,0)</f>
        <v>COLEGIO ESTADUAL DUQUE DE CAXIAS</v>
      </c>
      <c r="J359" s="193" t="s">
        <v>1978</v>
      </c>
      <c r="K359" s="56">
        <v>0</v>
      </c>
      <c r="L359" s="56">
        <v>0</v>
      </c>
      <c r="M359" s="56">
        <v>0</v>
      </c>
      <c r="N359" s="56">
        <v>0</v>
      </c>
      <c r="O359" s="56">
        <v>439</v>
      </c>
      <c r="P359" s="56">
        <v>347</v>
      </c>
      <c r="Q359" s="56">
        <v>25</v>
      </c>
      <c r="R359" s="56">
        <v>23</v>
      </c>
      <c r="S359" s="56">
        <v>458</v>
      </c>
      <c r="T359" s="56">
        <v>417</v>
      </c>
      <c r="U359" s="56">
        <v>0</v>
      </c>
      <c r="V359" s="56">
        <v>0</v>
      </c>
      <c r="W359" s="56">
        <v>0</v>
      </c>
      <c r="X359" s="56">
        <v>0</v>
      </c>
      <c r="Y359" s="56">
        <f t="shared" si="75"/>
        <v>0</v>
      </c>
      <c r="Z359" s="56">
        <f t="shared" si="75"/>
        <v>0</v>
      </c>
      <c r="AA359" s="68">
        <f t="shared" si="76"/>
        <v>922</v>
      </c>
      <c r="AB359" s="68">
        <f t="shared" si="76"/>
        <v>787</v>
      </c>
      <c r="AC359" s="68">
        <f t="shared" si="70"/>
        <v>922</v>
      </c>
      <c r="AD359" s="68">
        <f t="shared" si="71"/>
        <v>787</v>
      </c>
      <c r="AE359" s="68">
        <f>VLOOKUP(F359,[1]quantitativo_estudantes_turmas_!$D$6:$H$1043,5,0)</f>
        <v>30</v>
      </c>
      <c r="AF359" s="318">
        <f t="shared" si="67"/>
        <v>1</v>
      </c>
      <c r="AG359" s="248">
        <f t="shared" si="68"/>
        <v>41032.61</v>
      </c>
      <c r="AH359" s="194">
        <f t="shared" si="72"/>
        <v>41032.61</v>
      </c>
      <c r="AI359" s="70">
        <v>0</v>
      </c>
      <c r="AJ359" s="70">
        <f t="shared" si="69"/>
        <v>82065.22</v>
      </c>
      <c r="AK359" s="195">
        <v>16000</v>
      </c>
      <c r="AL359" s="337">
        <f t="shared" si="78"/>
        <v>20516.305</v>
      </c>
      <c r="AM359" s="56" t="str">
        <f>VLOOKUP(F359,'Plan atualizada aptas e desativ'!$C$4:$I$1457,7,0)</f>
        <v>APTA</v>
      </c>
      <c r="AN359" s="196">
        <f t="shared" si="77"/>
        <v>4516.3050000000003</v>
      </c>
      <c r="AO359" s="56" t="s">
        <v>949</v>
      </c>
      <c r="AP359" s="56" t="s">
        <v>957</v>
      </c>
      <c r="AQ359" s="56"/>
      <c r="AR359" s="56" t="s">
        <v>1918</v>
      </c>
      <c r="AS359" s="56" t="s">
        <v>449</v>
      </c>
      <c r="AT359" s="56" t="s">
        <v>449</v>
      </c>
      <c r="AU359" s="56" t="s">
        <v>449</v>
      </c>
      <c r="AV359" s="56" t="s">
        <v>449</v>
      </c>
      <c r="AW359" s="56" t="s">
        <v>449</v>
      </c>
      <c r="AX359" s="56" t="s">
        <v>449</v>
      </c>
      <c r="AY359" s="56" t="s">
        <v>449</v>
      </c>
      <c r="AZ359" s="56" t="s">
        <v>449</v>
      </c>
      <c r="BA359" s="56" t="s">
        <v>449</v>
      </c>
      <c r="BB359" s="323">
        <f>VLOOKUP($F359,'[2]1ª Parcela FAED Manutencao 2026'!$E$7:$K$1036,5,0)</f>
        <v>922</v>
      </c>
      <c r="BC359" s="324">
        <f>VLOOKUP($F359,'[2]1ª Parcela FAED Manutencao 2026'!$E$7:$K$1036,7,0)</f>
        <v>20516.305</v>
      </c>
      <c r="BD359" s="335">
        <f t="shared" si="73"/>
        <v>-135</v>
      </c>
      <c r="BE359" s="330">
        <f t="shared" si="74"/>
        <v>0</v>
      </c>
    </row>
    <row r="360" spans="1:57" s="178" customFormat="1" ht="28.5" customHeight="1">
      <c r="A360" s="68">
        <v>354</v>
      </c>
      <c r="B360" s="56" t="s">
        <v>4460</v>
      </c>
      <c r="C360" s="56">
        <v>6300</v>
      </c>
      <c r="D360" s="57">
        <v>11</v>
      </c>
      <c r="E360" s="163" t="s">
        <v>190</v>
      </c>
      <c r="F360" s="56">
        <v>1178162</v>
      </c>
      <c r="G360" s="56">
        <v>1105454</v>
      </c>
      <c r="H360" s="61">
        <v>29437881</v>
      </c>
      <c r="I360" s="84" t="str">
        <f>VLOOKUP($F360,'[3]Sistema Escolar'!$C$3:$E$5000,3,0)</f>
        <v>COLEGIO ESTADUAL DE TEMPO INTEGRAL PROFESSORA KELLY MAGALHAES</v>
      </c>
      <c r="J360" s="193" t="s">
        <v>1978</v>
      </c>
      <c r="K360" s="56">
        <v>0</v>
      </c>
      <c r="L360" s="56">
        <v>0</v>
      </c>
      <c r="M360" s="56">
        <v>0</v>
      </c>
      <c r="N360" s="56">
        <v>0</v>
      </c>
      <c r="O360" s="56">
        <v>221</v>
      </c>
      <c r="P360" s="56">
        <v>51</v>
      </c>
      <c r="Q360" s="56">
        <v>254</v>
      </c>
      <c r="R360" s="56">
        <v>429</v>
      </c>
      <c r="S360" s="56">
        <v>145</v>
      </c>
      <c r="T360" s="56">
        <v>39</v>
      </c>
      <c r="U360" s="56">
        <v>0</v>
      </c>
      <c r="V360" s="56">
        <v>0</v>
      </c>
      <c r="W360" s="56">
        <v>0</v>
      </c>
      <c r="X360" s="56">
        <v>0</v>
      </c>
      <c r="Y360" s="56">
        <f t="shared" si="75"/>
        <v>0</v>
      </c>
      <c r="Z360" s="56">
        <f t="shared" si="75"/>
        <v>0</v>
      </c>
      <c r="AA360" s="68">
        <f t="shared" si="76"/>
        <v>620</v>
      </c>
      <c r="AB360" s="68">
        <f t="shared" si="76"/>
        <v>519</v>
      </c>
      <c r="AC360" s="68">
        <f t="shared" si="70"/>
        <v>620</v>
      </c>
      <c r="AD360" s="68">
        <f t="shared" si="71"/>
        <v>519</v>
      </c>
      <c r="AE360" s="68">
        <f>VLOOKUP(F360,[1]quantitativo_estudantes_turmas_!$D$6:$H$1043,5,0)</f>
        <v>16</v>
      </c>
      <c r="AF360" s="318">
        <f t="shared" si="67"/>
        <v>1</v>
      </c>
      <c r="AG360" s="248">
        <f t="shared" si="68"/>
        <v>30774.46</v>
      </c>
      <c r="AH360" s="194">
        <f t="shared" si="72"/>
        <v>30774.46</v>
      </c>
      <c r="AI360" s="70">
        <v>0</v>
      </c>
      <c r="AJ360" s="70">
        <f t="shared" si="69"/>
        <v>61548.92</v>
      </c>
      <c r="AK360" s="195">
        <v>12000</v>
      </c>
      <c r="AL360" s="337">
        <f t="shared" si="78"/>
        <v>15387.23</v>
      </c>
      <c r="AM360" s="56" t="str">
        <f>VLOOKUP(F360,'Plan atualizada aptas e desativ'!$C$4:$I$1457,7,0)</f>
        <v>APTA</v>
      </c>
      <c r="AN360" s="196">
        <f t="shared" si="77"/>
        <v>3387.2299999999996</v>
      </c>
      <c r="AO360" s="56" t="s">
        <v>949</v>
      </c>
      <c r="AP360" s="56" t="s">
        <v>958</v>
      </c>
      <c r="AQ360" s="56"/>
      <c r="AR360" s="56" t="s">
        <v>1918</v>
      </c>
      <c r="AS360" s="56" t="s">
        <v>449</v>
      </c>
      <c r="AT360" s="56" t="s">
        <v>449</v>
      </c>
      <c r="AU360" s="56" t="s">
        <v>449</v>
      </c>
      <c r="AV360" s="56" t="s">
        <v>449</v>
      </c>
      <c r="AW360" s="56" t="s">
        <v>449</v>
      </c>
      <c r="AX360" s="56" t="s">
        <v>1859</v>
      </c>
      <c r="AY360" s="56" t="s">
        <v>449</v>
      </c>
      <c r="AZ360" s="56" t="s">
        <v>449</v>
      </c>
      <c r="BA360" s="56" t="s">
        <v>449</v>
      </c>
      <c r="BB360" s="323">
        <f>VLOOKUP($F360,'[2]1ª Parcela FAED Manutencao 2026'!$E$7:$K$1036,5,0)</f>
        <v>620</v>
      </c>
      <c r="BC360" s="324">
        <f>VLOOKUP($F360,'[2]1ª Parcela FAED Manutencao 2026'!$E$7:$K$1036,7,0)</f>
        <v>15387.23</v>
      </c>
      <c r="BD360" s="335">
        <f t="shared" si="73"/>
        <v>-101</v>
      </c>
      <c r="BE360" s="330">
        <f t="shared" si="74"/>
        <v>0</v>
      </c>
    </row>
    <row r="361" spans="1:57" s="178" customFormat="1" ht="28.5" customHeight="1">
      <c r="A361" s="68">
        <v>355</v>
      </c>
      <c r="B361" s="56" t="s">
        <v>4460</v>
      </c>
      <c r="C361" s="56">
        <v>6300</v>
      </c>
      <c r="D361" s="57">
        <v>11</v>
      </c>
      <c r="E361" s="163" t="s">
        <v>190</v>
      </c>
      <c r="F361" s="56">
        <v>1129939</v>
      </c>
      <c r="G361" s="56">
        <v>1103263</v>
      </c>
      <c r="H361" s="61">
        <v>29383218</v>
      </c>
      <c r="I361" s="84" t="str">
        <f>VLOOKUP($F361,'[3]Sistema Escolar'!$C$3:$E$5000,3,0)</f>
        <v>COLEGIO ESTADUAL HERCULANO FARIA</v>
      </c>
      <c r="J361" s="193" t="s">
        <v>1912</v>
      </c>
      <c r="K361" s="56">
        <v>0</v>
      </c>
      <c r="L361" s="56">
        <v>0</v>
      </c>
      <c r="M361" s="56">
        <v>0</v>
      </c>
      <c r="N361" s="56">
        <v>0</v>
      </c>
      <c r="O361" s="56">
        <v>565</v>
      </c>
      <c r="P361" s="56">
        <v>562</v>
      </c>
      <c r="Q361" s="56">
        <v>3</v>
      </c>
      <c r="R361" s="56">
        <v>0</v>
      </c>
      <c r="S361" s="56">
        <v>0</v>
      </c>
      <c r="T361" s="56">
        <v>0</v>
      </c>
      <c r="U361" s="56">
        <v>0</v>
      </c>
      <c r="V361" s="56">
        <v>0</v>
      </c>
      <c r="W361" s="56">
        <v>0</v>
      </c>
      <c r="X361" s="56">
        <v>0</v>
      </c>
      <c r="Y361" s="56">
        <f t="shared" si="75"/>
        <v>0</v>
      </c>
      <c r="Z361" s="56">
        <f t="shared" si="75"/>
        <v>0</v>
      </c>
      <c r="AA361" s="68">
        <f t="shared" si="76"/>
        <v>568</v>
      </c>
      <c r="AB361" s="68">
        <f t="shared" si="76"/>
        <v>562</v>
      </c>
      <c r="AC361" s="68">
        <f t="shared" si="70"/>
        <v>568</v>
      </c>
      <c r="AD361" s="68">
        <f t="shared" si="71"/>
        <v>562</v>
      </c>
      <c r="AE361" s="68">
        <f>VLOOKUP(F361,[1]quantitativo_estudantes_turmas_!$D$6:$H$1043,5,0)</f>
        <v>18</v>
      </c>
      <c r="AF361" s="318">
        <f t="shared" si="67"/>
        <v>1</v>
      </c>
      <c r="AG361" s="248">
        <f t="shared" si="68"/>
        <v>30774.46</v>
      </c>
      <c r="AH361" s="194">
        <f t="shared" si="72"/>
        <v>30774.46</v>
      </c>
      <c r="AI361" s="70">
        <f>IF(AY361="POLO-UAB",AG361/4,"-")</f>
        <v>7693.6149999999998</v>
      </c>
      <c r="AJ361" s="70">
        <f t="shared" si="69"/>
        <v>61548.92</v>
      </c>
      <c r="AK361" s="195">
        <v>18000</v>
      </c>
      <c r="AL361" s="337">
        <f t="shared" si="78"/>
        <v>23080.845000000001</v>
      </c>
      <c r="AM361" s="56" t="str">
        <f>VLOOKUP(F361,'Plan atualizada aptas e desativ'!$C$4:$I$1457,7,0)</f>
        <v>APTA</v>
      </c>
      <c r="AN361" s="196">
        <f t="shared" si="77"/>
        <v>5080.8450000000012</v>
      </c>
      <c r="AO361" s="56" t="s">
        <v>949</v>
      </c>
      <c r="AP361" s="56" t="s">
        <v>959</v>
      </c>
      <c r="AQ361" s="56"/>
      <c r="AR361" s="56" t="s">
        <v>449</v>
      </c>
      <c r="AS361" s="56" t="s">
        <v>449</v>
      </c>
      <c r="AT361" s="56" t="s">
        <v>449</v>
      </c>
      <c r="AU361" s="56" t="s">
        <v>449</v>
      </c>
      <c r="AV361" s="56" t="s">
        <v>449</v>
      </c>
      <c r="AW361" s="56" t="s">
        <v>449</v>
      </c>
      <c r="AX361" s="56" t="s">
        <v>449</v>
      </c>
      <c r="AY361" s="56" t="s">
        <v>1907</v>
      </c>
      <c r="AZ361" s="56" t="s">
        <v>449</v>
      </c>
      <c r="BA361" s="56" t="s">
        <v>449</v>
      </c>
      <c r="BB361" s="323">
        <f>VLOOKUP($F361,'[2]1ª Parcela FAED Manutencao 2026'!$E$7:$K$1036,5,0)</f>
        <v>568</v>
      </c>
      <c r="BC361" s="324">
        <f>VLOOKUP($F361,'[2]1ª Parcela FAED Manutencao 2026'!$E$7:$K$1036,7,0)</f>
        <v>23080.845000000001</v>
      </c>
      <c r="BD361" s="335">
        <f t="shared" si="73"/>
        <v>-6</v>
      </c>
      <c r="BE361" s="330">
        <f t="shared" si="74"/>
        <v>0</v>
      </c>
    </row>
    <row r="362" spans="1:57" s="87" customFormat="1" ht="28.5" customHeight="1">
      <c r="A362" s="68">
        <v>356</v>
      </c>
      <c r="B362" s="56" t="s">
        <v>4460</v>
      </c>
      <c r="C362" s="56">
        <v>6300</v>
      </c>
      <c r="D362" s="57">
        <v>11</v>
      </c>
      <c r="E362" s="163" t="s">
        <v>190</v>
      </c>
      <c r="F362" s="56">
        <v>1129858</v>
      </c>
      <c r="G362" s="56">
        <v>1103259</v>
      </c>
      <c r="H362" s="61">
        <v>29001773</v>
      </c>
      <c r="I362" s="84" t="str">
        <f>VLOOKUP($F362,'[3]Sistema Escolar'!$C$3:$E$5000,3,0)</f>
        <v>COLEGIO ESTADUAL PRISCO VIANA</v>
      </c>
      <c r="J362" s="193" t="s">
        <v>1978</v>
      </c>
      <c r="K362" s="56">
        <v>0</v>
      </c>
      <c r="L362" s="56">
        <v>0</v>
      </c>
      <c r="M362" s="56">
        <v>0</v>
      </c>
      <c r="N362" s="56">
        <v>0</v>
      </c>
      <c r="O362" s="68">
        <v>179</v>
      </c>
      <c r="P362" s="68">
        <v>252</v>
      </c>
      <c r="Q362" s="56">
        <v>35</v>
      </c>
      <c r="R362" s="56">
        <v>41</v>
      </c>
      <c r="S362" s="56">
        <v>124</v>
      </c>
      <c r="T362" s="56">
        <v>175</v>
      </c>
      <c r="U362" s="56">
        <v>0</v>
      </c>
      <c r="V362" s="56">
        <v>0</v>
      </c>
      <c r="W362" s="56">
        <v>0</v>
      </c>
      <c r="X362" s="56">
        <v>5</v>
      </c>
      <c r="Y362" s="56">
        <f t="shared" si="75"/>
        <v>0</v>
      </c>
      <c r="Z362" s="56">
        <f t="shared" si="75"/>
        <v>0</v>
      </c>
      <c r="AA362" s="68">
        <f t="shared" si="76"/>
        <v>338</v>
      </c>
      <c r="AB362" s="68">
        <f t="shared" si="76"/>
        <v>468</v>
      </c>
      <c r="AC362" s="68">
        <f t="shared" si="70"/>
        <v>338</v>
      </c>
      <c r="AD362" s="68">
        <f t="shared" si="71"/>
        <v>473</v>
      </c>
      <c r="AE362" s="68">
        <f>VLOOKUP(F362,[1]quantitativo_estudantes_turmas_!$D$6:$H$1043,5,0)</f>
        <v>23</v>
      </c>
      <c r="AF362" s="318">
        <f t="shared" si="67"/>
        <v>0.98942917547568709</v>
      </c>
      <c r="AG362" s="248">
        <f t="shared" si="68"/>
        <v>25645.38</v>
      </c>
      <c r="AH362" s="194">
        <f t="shared" si="72"/>
        <v>25645.38</v>
      </c>
      <c r="AI362" s="70">
        <v>0</v>
      </c>
      <c r="AJ362" s="70">
        <f t="shared" si="69"/>
        <v>51290.76</v>
      </c>
      <c r="AK362" s="195">
        <v>10000</v>
      </c>
      <c r="AL362" s="337">
        <f t="shared" si="78"/>
        <v>12822.69</v>
      </c>
      <c r="AM362" s="56" t="str">
        <f>VLOOKUP(F362,'Plan atualizada aptas e desativ'!$C$4:$I$1457,7,0)</f>
        <v>APTA</v>
      </c>
      <c r="AN362" s="196">
        <f t="shared" si="77"/>
        <v>2822.6900000000005</v>
      </c>
      <c r="AO362" s="56" t="s">
        <v>949</v>
      </c>
      <c r="AP362" s="56" t="s">
        <v>960</v>
      </c>
      <c r="AQ362" s="56"/>
      <c r="AR362" s="56" t="s">
        <v>1918</v>
      </c>
      <c r="AS362" s="56" t="s">
        <v>449</v>
      </c>
      <c r="AT362" s="56" t="s">
        <v>449</v>
      </c>
      <c r="AU362" s="56" t="s">
        <v>449</v>
      </c>
      <c r="AV362" s="56" t="s">
        <v>449</v>
      </c>
      <c r="AW362" s="56" t="s">
        <v>449</v>
      </c>
      <c r="AX362" s="56" t="s">
        <v>449</v>
      </c>
      <c r="AY362" s="56" t="s">
        <v>449</v>
      </c>
      <c r="AZ362" s="56" t="s">
        <v>449</v>
      </c>
      <c r="BA362" s="56" t="s">
        <v>449</v>
      </c>
      <c r="BB362" s="323">
        <f>VLOOKUP($F362,'[2]1ª Parcela FAED Manutencao 2026'!$E$7:$K$1036,5,0)</f>
        <v>338</v>
      </c>
      <c r="BC362" s="324">
        <f>VLOOKUP($F362,'[2]1ª Parcela FAED Manutencao 2026'!$E$7:$K$1036,7,0)</f>
        <v>12822.69</v>
      </c>
      <c r="BD362" s="336">
        <f t="shared" si="73"/>
        <v>135</v>
      </c>
      <c r="BE362" s="330">
        <f t="shared" si="74"/>
        <v>0</v>
      </c>
    </row>
    <row r="363" spans="1:57" s="178" customFormat="1" ht="28.5" customHeight="1">
      <c r="A363" s="68">
        <v>357</v>
      </c>
      <c r="B363" s="56" t="s">
        <v>4460</v>
      </c>
      <c r="C363" s="56">
        <v>6300</v>
      </c>
      <c r="D363" s="57">
        <v>11</v>
      </c>
      <c r="E363" s="163" t="s">
        <v>192</v>
      </c>
      <c r="F363" s="56">
        <v>1178003</v>
      </c>
      <c r="G363" s="56">
        <v>1103066</v>
      </c>
      <c r="H363" s="61">
        <v>29418690</v>
      </c>
      <c r="I363" s="84" t="str">
        <f>VLOOKUP($F363,'[3]Sistema Escolar'!$C$3:$E$5000,3,0)</f>
        <v>COLEGIO ESTADUAL ANTONIO RODRIGUES VIANA</v>
      </c>
      <c r="J363" s="193" t="s">
        <v>1978</v>
      </c>
      <c r="K363" s="56">
        <v>0</v>
      </c>
      <c r="L363" s="56">
        <v>0</v>
      </c>
      <c r="M363" s="56">
        <v>0</v>
      </c>
      <c r="N363" s="56">
        <v>0</v>
      </c>
      <c r="O363" s="56">
        <v>505</v>
      </c>
      <c r="P363" s="56">
        <v>483</v>
      </c>
      <c r="Q363" s="56">
        <v>57</v>
      </c>
      <c r="R363" s="56">
        <v>76</v>
      </c>
      <c r="S363" s="56">
        <v>86</v>
      </c>
      <c r="T363" s="56">
        <v>49</v>
      </c>
      <c r="U363" s="56">
        <v>0</v>
      </c>
      <c r="V363" s="56">
        <v>0</v>
      </c>
      <c r="W363" s="56">
        <v>0</v>
      </c>
      <c r="X363" s="56">
        <v>0</v>
      </c>
      <c r="Y363" s="56">
        <f t="shared" si="75"/>
        <v>0</v>
      </c>
      <c r="Z363" s="56">
        <f t="shared" si="75"/>
        <v>0</v>
      </c>
      <c r="AA363" s="68">
        <f t="shared" si="76"/>
        <v>648</v>
      </c>
      <c r="AB363" s="68">
        <f t="shared" si="76"/>
        <v>608</v>
      </c>
      <c r="AC363" s="68">
        <f t="shared" si="70"/>
        <v>648</v>
      </c>
      <c r="AD363" s="68">
        <f t="shared" si="71"/>
        <v>608</v>
      </c>
      <c r="AE363" s="68">
        <f>VLOOKUP(F363,[1]quantitativo_estudantes_turmas_!$D$6:$H$1043,5,0)</f>
        <v>21</v>
      </c>
      <c r="AF363" s="318">
        <f t="shared" si="67"/>
        <v>1</v>
      </c>
      <c r="AG363" s="248">
        <f t="shared" si="68"/>
        <v>30774.46</v>
      </c>
      <c r="AH363" s="194">
        <f t="shared" si="72"/>
        <v>30774.46</v>
      </c>
      <c r="AI363" s="70">
        <v>0</v>
      </c>
      <c r="AJ363" s="70">
        <f t="shared" si="69"/>
        <v>61548.92</v>
      </c>
      <c r="AK363" s="195">
        <v>12000</v>
      </c>
      <c r="AL363" s="337">
        <f t="shared" si="78"/>
        <v>15387.23</v>
      </c>
      <c r="AM363" s="56" t="str">
        <f>VLOOKUP(F363,'Plan atualizada aptas e desativ'!$C$4:$I$1457,7,0)</f>
        <v>APTA</v>
      </c>
      <c r="AN363" s="196">
        <f t="shared" si="77"/>
        <v>3387.2299999999996</v>
      </c>
      <c r="AO363" s="56" t="s">
        <v>557</v>
      </c>
      <c r="AP363" s="56" t="s">
        <v>961</v>
      </c>
      <c r="AQ363" s="56"/>
      <c r="AR363" s="56" t="s">
        <v>1918</v>
      </c>
      <c r="AS363" s="56" t="s">
        <v>449</v>
      </c>
      <c r="AT363" s="56" t="s">
        <v>449</v>
      </c>
      <c r="AU363" s="56" t="s">
        <v>449</v>
      </c>
      <c r="AV363" s="56" t="s">
        <v>449</v>
      </c>
      <c r="AW363" s="56" t="s">
        <v>449</v>
      </c>
      <c r="AX363" s="56" t="s">
        <v>449</v>
      </c>
      <c r="AY363" s="56" t="s">
        <v>449</v>
      </c>
      <c r="AZ363" s="56" t="s">
        <v>449</v>
      </c>
      <c r="BA363" s="56" t="s">
        <v>449</v>
      </c>
      <c r="BB363" s="323">
        <f>VLOOKUP($F363,'[2]1ª Parcela FAED Manutencao 2026'!$E$7:$K$1036,5,0)</f>
        <v>648</v>
      </c>
      <c r="BC363" s="324">
        <f>VLOOKUP($F363,'[2]1ª Parcela FAED Manutencao 2026'!$E$7:$K$1036,7,0)</f>
        <v>15387.23</v>
      </c>
      <c r="BD363" s="335">
        <f t="shared" si="73"/>
        <v>-40</v>
      </c>
      <c r="BE363" s="330">
        <f t="shared" si="74"/>
        <v>0</v>
      </c>
    </row>
    <row r="364" spans="1:57" s="87" customFormat="1" ht="28.5" customHeight="1">
      <c r="A364" s="68">
        <v>358</v>
      </c>
      <c r="B364" s="56" t="s">
        <v>4460</v>
      </c>
      <c r="C364" s="56">
        <v>6300</v>
      </c>
      <c r="D364" s="57">
        <v>11</v>
      </c>
      <c r="E364" s="163" t="s">
        <v>193</v>
      </c>
      <c r="F364" s="56">
        <v>1129980</v>
      </c>
      <c r="G364" s="56">
        <v>1103279</v>
      </c>
      <c r="H364" s="61">
        <v>29002427</v>
      </c>
      <c r="I364" s="84" t="str">
        <f>VLOOKUP($F364,'[3]Sistema Escolar'!$C$3:$E$5000,3,0)</f>
        <v>COLEGIO ESTADUAL NOSSA SENHORA DA PENHA</v>
      </c>
      <c r="J364" s="193" t="s">
        <v>1978</v>
      </c>
      <c r="K364" s="56">
        <v>0</v>
      </c>
      <c r="L364" s="56">
        <v>0</v>
      </c>
      <c r="M364" s="56">
        <v>0</v>
      </c>
      <c r="N364" s="56">
        <v>0</v>
      </c>
      <c r="O364" s="56">
        <v>0</v>
      </c>
      <c r="P364" s="56">
        <v>18</v>
      </c>
      <c r="Q364" s="56">
        <v>81</v>
      </c>
      <c r="R364" s="56">
        <v>76</v>
      </c>
      <c r="S364" s="56">
        <v>0</v>
      </c>
      <c r="T364" s="56">
        <v>0</v>
      </c>
      <c r="U364" s="56">
        <v>0</v>
      </c>
      <c r="V364" s="56">
        <v>0</v>
      </c>
      <c r="W364" s="56">
        <v>0</v>
      </c>
      <c r="X364" s="56">
        <v>0</v>
      </c>
      <c r="Y364" s="56">
        <f t="shared" si="75"/>
        <v>0</v>
      </c>
      <c r="Z364" s="56">
        <f t="shared" si="75"/>
        <v>0</v>
      </c>
      <c r="AA364" s="68">
        <f t="shared" si="76"/>
        <v>81</v>
      </c>
      <c r="AB364" s="68">
        <f t="shared" si="76"/>
        <v>94</v>
      </c>
      <c r="AC364" s="68">
        <f t="shared" si="70"/>
        <v>81</v>
      </c>
      <c r="AD364" s="68">
        <f t="shared" si="71"/>
        <v>94</v>
      </c>
      <c r="AE364" s="68">
        <f>VLOOKUP(F364,[1]quantitativo_estudantes_turmas_!$D$6:$H$1043,5,0)</f>
        <v>5</v>
      </c>
      <c r="AF364" s="318">
        <f t="shared" si="67"/>
        <v>1</v>
      </c>
      <c r="AG364" s="248">
        <f t="shared" si="68"/>
        <v>15387.23</v>
      </c>
      <c r="AH364" s="194">
        <f t="shared" si="72"/>
        <v>15387.23</v>
      </c>
      <c r="AI364" s="70">
        <v>0</v>
      </c>
      <c r="AJ364" s="70">
        <f t="shared" si="69"/>
        <v>30774.46</v>
      </c>
      <c r="AK364" s="195">
        <v>6000</v>
      </c>
      <c r="AL364" s="337">
        <f t="shared" si="78"/>
        <v>7693.6149999999998</v>
      </c>
      <c r="AM364" s="56" t="str">
        <f>VLOOKUP(F364,'Plan atualizada aptas e desativ'!$C$4:$I$1457,7,0)</f>
        <v>APTA</v>
      </c>
      <c r="AN364" s="196">
        <f t="shared" si="77"/>
        <v>1693.6149999999998</v>
      </c>
      <c r="AO364" s="56" t="s">
        <v>949</v>
      </c>
      <c r="AP364" s="56" t="s">
        <v>962</v>
      </c>
      <c r="AQ364" s="56"/>
      <c r="AR364" s="56" t="s">
        <v>1918</v>
      </c>
      <c r="AS364" s="56" t="s">
        <v>449</v>
      </c>
      <c r="AT364" s="56" t="s">
        <v>449</v>
      </c>
      <c r="AU364" s="56" t="s">
        <v>449</v>
      </c>
      <c r="AV364" s="56" t="s">
        <v>449</v>
      </c>
      <c r="AW364" s="56" t="s">
        <v>449</v>
      </c>
      <c r="AX364" s="56" t="s">
        <v>449</v>
      </c>
      <c r="AY364" s="56" t="s">
        <v>449</v>
      </c>
      <c r="AZ364" s="56" t="s">
        <v>449</v>
      </c>
      <c r="BA364" s="56" t="s">
        <v>449</v>
      </c>
      <c r="BB364" s="323">
        <f>VLOOKUP($F364,'[2]1ª Parcela FAED Manutencao 2026'!$E$7:$K$1036,5,0)</f>
        <v>81</v>
      </c>
      <c r="BC364" s="324">
        <f>VLOOKUP($F364,'[2]1ª Parcela FAED Manutencao 2026'!$E$7:$K$1036,7,0)</f>
        <v>7693.6149999999998</v>
      </c>
      <c r="BD364" s="336">
        <f t="shared" si="73"/>
        <v>13</v>
      </c>
      <c r="BE364" s="330">
        <f t="shared" si="74"/>
        <v>0</v>
      </c>
    </row>
    <row r="365" spans="1:57" s="178" customFormat="1" ht="28.5" customHeight="1">
      <c r="A365" s="68">
        <v>359</v>
      </c>
      <c r="B365" s="56" t="s">
        <v>4460</v>
      </c>
      <c r="C365" s="56">
        <v>6300</v>
      </c>
      <c r="D365" s="57">
        <v>11</v>
      </c>
      <c r="E365" s="163" t="s">
        <v>194</v>
      </c>
      <c r="F365" s="56">
        <v>1130260</v>
      </c>
      <c r="G365" s="56">
        <v>1103282</v>
      </c>
      <c r="H365" s="61">
        <v>29007100</v>
      </c>
      <c r="I365" s="84" t="str">
        <f>VLOOKUP($F365,'[3]Sistema Escolar'!$C$3:$E$5000,3,0)</f>
        <v>COLEGIO ESTADUAL DE TEMPO INTEGRAL JOSE MARCELO SILVEIRA MARIANI</v>
      </c>
      <c r="J365" s="193" t="s">
        <v>1978</v>
      </c>
      <c r="K365" s="56">
        <v>0</v>
      </c>
      <c r="L365" s="56">
        <v>0</v>
      </c>
      <c r="M365" s="56">
        <v>0</v>
      </c>
      <c r="N365" s="56">
        <v>0</v>
      </c>
      <c r="O365" s="56">
        <v>351</v>
      </c>
      <c r="P365" s="56">
        <v>285</v>
      </c>
      <c r="Q365" s="56">
        <v>114</v>
      </c>
      <c r="R365" s="56">
        <v>102</v>
      </c>
      <c r="S365" s="56">
        <v>92</v>
      </c>
      <c r="T365" s="56">
        <v>125</v>
      </c>
      <c r="U365" s="56">
        <v>0</v>
      </c>
      <c r="V365" s="56">
        <v>0</v>
      </c>
      <c r="W365" s="56">
        <v>0</v>
      </c>
      <c r="X365" s="56">
        <v>0</v>
      </c>
      <c r="Y365" s="56">
        <f t="shared" si="75"/>
        <v>0</v>
      </c>
      <c r="Z365" s="56">
        <f t="shared" si="75"/>
        <v>0</v>
      </c>
      <c r="AA365" s="68">
        <f t="shared" si="76"/>
        <v>557</v>
      </c>
      <c r="AB365" s="68">
        <f t="shared" si="76"/>
        <v>512</v>
      </c>
      <c r="AC365" s="68">
        <f t="shared" si="70"/>
        <v>557</v>
      </c>
      <c r="AD365" s="68">
        <f t="shared" si="71"/>
        <v>512</v>
      </c>
      <c r="AE365" s="68">
        <f>VLOOKUP(F365,[1]quantitativo_estudantes_turmas_!$D$6:$H$1043,5,0)</f>
        <v>17</v>
      </c>
      <c r="AF365" s="318">
        <f t="shared" si="67"/>
        <v>1</v>
      </c>
      <c r="AG365" s="248">
        <f t="shared" si="68"/>
        <v>30774.46</v>
      </c>
      <c r="AH365" s="194">
        <f t="shared" si="72"/>
        <v>30774.46</v>
      </c>
      <c r="AI365" s="70">
        <v>0</v>
      </c>
      <c r="AJ365" s="70">
        <f t="shared" si="69"/>
        <v>61548.92</v>
      </c>
      <c r="AK365" s="195">
        <v>12000</v>
      </c>
      <c r="AL365" s="337">
        <f t="shared" si="78"/>
        <v>15387.23</v>
      </c>
      <c r="AM365" s="56" t="str">
        <f>VLOOKUP(F365,'Plan atualizada aptas e desativ'!$C$4:$I$1457,7,0)</f>
        <v>APTA</v>
      </c>
      <c r="AN365" s="196">
        <f t="shared" si="77"/>
        <v>3387.2299999999996</v>
      </c>
      <c r="AO365" s="56" t="s">
        <v>949</v>
      </c>
      <c r="AP365" s="56" t="s">
        <v>963</v>
      </c>
      <c r="AQ365" s="56"/>
      <c r="AR365" s="56" t="s">
        <v>1918</v>
      </c>
      <c r="AS365" s="56" t="s">
        <v>449</v>
      </c>
      <c r="AT365" s="56" t="s">
        <v>449</v>
      </c>
      <c r="AU365" s="56" t="s">
        <v>449</v>
      </c>
      <c r="AV365" s="56" t="s">
        <v>449</v>
      </c>
      <c r="AW365" s="56" t="s">
        <v>449</v>
      </c>
      <c r="AX365" s="56" t="s">
        <v>449</v>
      </c>
      <c r="AY365" s="56" t="s">
        <v>449</v>
      </c>
      <c r="AZ365" s="56" t="s">
        <v>449</v>
      </c>
      <c r="BA365" s="56" t="s">
        <v>449</v>
      </c>
      <c r="BB365" s="323">
        <f>VLOOKUP($F365,'[2]1ª Parcela FAED Manutencao 2026'!$E$7:$K$1036,5,0)</f>
        <v>557</v>
      </c>
      <c r="BC365" s="324">
        <f>VLOOKUP($F365,'[2]1ª Parcela FAED Manutencao 2026'!$E$7:$K$1036,7,0)</f>
        <v>15387.23</v>
      </c>
      <c r="BD365" s="335">
        <f t="shared" si="73"/>
        <v>-45</v>
      </c>
      <c r="BE365" s="330">
        <f t="shared" si="74"/>
        <v>0</v>
      </c>
    </row>
    <row r="366" spans="1:57" s="178" customFormat="1" ht="28.5" customHeight="1">
      <c r="A366" s="68">
        <v>360</v>
      </c>
      <c r="B366" s="56" t="s">
        <v>4460</v>
      </c>
      <c r="C366" s="56">
        <v>6300</v>
      </c>
      <c r="D366" s="57">
        <v>11</v>
      </c>
      <c r="E366" s="163" t="s">
        <v>195</v>
      </c>
      <c r="F366" s="56">
        <v>1169558</v>
      </c>
      <c r="G366" s="56">
        <v>1103289</v>
      </c>
      <c r="H366" s="61">
        <v>29007887</v>
      </c>
      <c r="I366" s="84" t="str">
        <f>VLOOKUP($F366,'[3]Sistema Escolar'!$C$3:$E$5000,3,0)</f>
        <v>COLEGIO ESTADUAL DE TEMPO INTEGRAL DE CRISTOPOLIS</v>
      </c>
      <c r="J366" s="193" t="s">
        <v>1978</v>
      </c>
      <c r="K366" s="56">
        <v>0</v>
      </c>
      <c r="L366" s="56">
        <v>0</v>
      </c>
      <c r="M366" s="56">
        <v>0</v>
      </c>
      <c r="N366" s="56">
        <v>0</v>
      </c>
      <c r="O366" s="56">
        <v>469</v>
      </c>
      <c r="P366" s="56">
        <v>416</v>
      </c>
      <c r="Q366" s="56">
        <v>36</v>
      </c>
      <c r="R366" s="56">
        <v>42</v>
      </c>
      <c r="S366" s="56">
        <v>41</v>
      </c>
      <c r="T366" s="56">
        <v>40</v>
      </c>
      <c r="U366" s="56">
        <v>0</v>
      </c>
      <c r="V366" s="56">
        <v>0</v>
      </c>
      <c r="W366" s="56">
        <v>0</v>
      </c>
      <c r="X366" s="56">
        <v>0</v>
      </c>
      <c r="Y366" s="56">
        <f t="shared" si="75"/>
        <v>0</v>
      </c>
      <c r="Z366" s="56">
        <f t="shared" si="75"/>
        <v>0</v>
      </c>
      <c r="AA366" s="68">
        <f t="shared" si="76"/>
        <v>546</v>
      </c>
      <c r="AB366" s="68">
        <f t="shared" si="76"/>
        <v>498</v>
      </c>
      <c r="AC366" s="68">
        <f t="shared" si="70"/>
        <v>546</v>
      </c>
      <c r="AD366" s="68">
        <f t="shared" si="71"/>
        <v>498</v>
      </c>
      <c r="AE366" s="68">
        <f>VLOOKUP(F366,[1]quantitativo_estudantes_turmas_!$D$6:$H$1043,5,0)</f>
        <v>16</v>
      </c>
      <c r="AF366" s="318">
        <f t="shared" si="67"/>
        <v>1</v>
      </c>
      <c r="AG366" s="248">
        <f t="shared" si="68"/>
        <v>25645.38</v>
      </c>
      <c r="AH366" s="194">
        <f t="shared" si="72"/>
        <v>25645.38</v>
      </c>
      <c r="AI366" s="70">
        <v>0</v>
      </c>
      <c r="AJ366" s="70">
        <f t="shared" si="69"/>
        <v>51290.76</v>
      </c>
      <c r="AK366" s="195">
        <v>12000</v>
      </c>
      <c r="AL366" s="337">
        <f t="shared" si="78"/>
        <v>12822.69</v>
      </c>
      <c r="AM366" s="56" t="str">
        <f>VLOOKUP(F366,'Plan atualizada aptas e desativ'!$C$4:$I$1457,7,0)</f>
        <v>INADIMPLENTE</v>
      </c>
      <c r="AN366" s="196">
        <f t="shared" si="77"/>
        <v>822.69000000000051</v>
      </c>
      <c r="AO366" s="56" t="s">
        <v>949</v>
      </c>
      <c r="AP366" s="56" t="s">
        <v>964</v>
      </c>
      <c r="AQ366" s="56"/>
      <c r="AR366" s="56" t="s">
        <v>1918</v>
      </c>
      <c r="AS366" s="56" t="s">
        <v>449</v>
      </c>
      <c r="AT366" s="56" t="s">
        <v>449</v>
      </c>
      <c r="AU366" s="56" t="s">
        <v>449</v>
      </c>
      <c r="AV366" s="56" t="s">
        <v>449</v>
      </c>
      <c r="AW366" s="56" t="s">
        <v>449</v>
      </c>
      <c r="AX366" s="56" t="s">
        <v>449</v>
      </c>
      <c r="AY366" s="56" t="s">
        <v>449</v>
      </c>
      <c r="AZ366" s="56" t="s">
        <v>449</v>
      </c>
      <c r="BA366" s="56" t="s">
        <v>449</v>
      </c>
      <c r="BB366" s="323">
        <f>VLOOKUP($F366,'[2]1ª Parcela FAED Manutencao 2026'!$E$7:$K$1036,5,0)</f>
        <v>546</v>
      </c>
      <c r="BC366" s="324">
        <f>VLOOKUP($F366,'[2]1ª Parcela FAED Manutencao 2026'!$E$7:$K$1036,7,0)</f>
        <v>15387.23</v>
      </c>
      <c r="BD366" s="335">
        <f t="shared" si="73"/>
        <v>-48</v>
      </c>
      <c r="BE366" s="328">
        <f t="shared" si="74"/>
        <v>-2564.5399999999991</v>
      </c>
    </row>
    <row r="367" spans="1:57" s="178" customFormat="1" ht="28.5" customHeight="1">
      <c r="A367" s="68">
        <v>361</v>
      </c>
      <c r="B367" s="56" t="s">
        <v>4460</v>
      </c>
      <c r="C367" s="56">
        <v>6300</v>
      </c>
      <c r="D367" s="57">
        <v>11</v>
      </c>
      <c r="E367" s="163" t="s">
        <v>196</v>
      </c>
      <c r="F367" s="56">
        <v>1179662</v>
      </c>
      <c r="G367" s="56">
        <v>9999999</v>
      </c>
      <c r="H367" s="61">
        <v>29474914</v>
      </c>
      <c r="I367" s="84" t="str">
        <f>VLOOKUP($F367,'[3]Sistema Escolar'!$C$3:$E$5000,3,0)</f>
        <v>CENTRO TERRITORIAL DE EDUCACAO PROFISSIONAL ALMIR TEIXEIRA SANTOS</v>
      </c>
      <c r="J367" s="193" t="s">
        <v>1982</v>
      </c>
      <c r="K367" s="56">
        <v>0</v>
      </c>
      <c r="L367" s="56">
        <v>0</v>
      </c>
      <c r="M367" s="56">
        <v>0</v>
      </c>
      <c r="N367" s="56">
        <v>0</v>
      </c>
      <c r="O367" s="56">
        <v>1019</v>
      </c>
      <c r="P367" s="56">
        <v>820</v>
      </c>
      <c r="Q367" s="56">
        <v>310</v>
      </c>
      <c r="R367" s="56">
        <v>461</v>
      </c>
      <c r="S367" s="56">
        <v>130</v>
      </c>
      <c r="T367" s="56">
        <v>85</v>
      </c>
      <c r="U367" s="56">
        <v>0</v>
      </c>
      <c r="V367" s="56">
        <v>0</v>
      </c>
      <c r="W367" s="56">
        <v>0</v>
      </c>
      <c r="X367" s="56">
        <v>0</v>
      </c>
      <c r="Y367" s="56">
        <f t="shared" si="75"/>
        <v>0</v>
      </c>
      <c r="Z367" s="56">
        <f t="shared" si="75"/>
        <v>0</v>
      </c>
      <c r="AA367" s="68">
        <f t="shared" si="76"/>
        <v>1459</v>
      </c>
      <c r="AB367" s="68">
        <f t="shared" si="76"/>
        <v>1366</v>
      </c>
      <c r="AC367" s="68">
        <f t="shared" si="70"/>
        <v>1459</v>
      </c>
      <c r="AD367" s="68">
        <f t="shared" si="71"/>
        <v>1366</v>
      </c>
      <c r="AE367" s="68">
        <f>VLOOKUP(F367,[1]quantitativo_estudantes_turmas_!$D$6:$H$1043,5,0)</f>
        <v>46</v>
      </c>
      <c r="AF367" s="318">
        <f t="shared" si="67"/>
        <v>1</v>
      </c>
      <c r="AG367" s="248">
        <f t="shared" si="68"/>
        <v>47919.3</v>
      </c>
      <c r="AH367" s="194">
        <f t="shared" si="72"/>
        <v>47919.3</v>
      </c>
      <c r="AI367" s="70">
        <v>0</v>
      </c>
      <c r="AJ367" s="70">
        <f t="shared" si="69"/>
        <v>95838.6</v>
      </c>
      <c r="AK367" s="195">
        <v>20000</v>
      </c>
      <c r="AL367" s="337">
        <f t="shared" si="78"/>
        <v>23959.65</v>
      </c>
      <c r="AM367" s="56" t="str">
        <f>VLOOKUP(F367,'Plan atualizada aptas e desativ'!$C$4:$I$1457,7,0)</f>
        <v>APTA</v>
      </c>
      <c r="AN367" s="196">
        <f t="shared" si="77"/>
        <v>3959.6500000000015</v>
      </c>
      <c r="AO367" s="56" t="s">
        <v>965</v>
      </c>
      <c r="AP367" s="56" t="s">
        <v>966</v>
      </c>
      <c r="AQ367" s="56"/>
      <c r="AR367" s="56" t="s">
        <v>1918</v>
      </c>
      <c r="AS367" s="56" t="s">
        <v>449</v>
      </c>
      <c r="AT367" s="56" t="s">
        <v>449</v>
      </c>
      <c r="AU367" s="56" t="s">
        <v>449</v>
      </c>
      <c r="AV367" s="56" t="s">
        <v>449</v>
      </c>
      <c r="AW367" s="56" t="s">
        <v>449</v>
      </c>
      <c r="AX367" s="56" t="s">
        <v>449</v>
      </c>
      <c r="AY367" s="56" t="s">
        <v>449</v>
      </c>
      <c r="AZ367" s="56" t="s">
        <v>449</v>
      </c>
      <c r="BA367" s="56" t="s">
        <v>449</v>
      </c>
      <c r="BB367" s="323">
        <f>VLOOKUP($F367,'[2]1ª Parcela FAED Manutencao 2026'!$E$7:$K$1036,5,0)</f>
        <v>1459</v>
      </c>
      <c r="BC367" s="324">
        <f>VLOOKUP($F367,'[2]1ª Parcela FAED Manutencao 2026'!$E$7:$K$1036,7,0)</f>
        <v>23959.65</v>
      </c>
      <c r="BD367" s="335">
        <f t="shared" si="73"/>
        <v>-93</v>
      </c>
      <c r="BE367" s="330">
        <f t="shared" si="74"/>
        <v>0</v>
      </c>
    </row>
    <row r="368" spans="1:57" s="178" customFormat="1" ht="28.5" customHeight="1">
      <c r="A368" s="68">
        <v>362</v>
      </c>
      <c r="B368" s="56" t="s">
        <v>4460</v>
      </c>
      <c r="C368" s="56">
        <v>6300</v>
      </c>
      <c r="D368" s="57">
        <v>11</v>
      </c>
      <c r="E368" s="163" t="s">
        <v>198</v>
      </c>
      <c r="F368" s="56">
        <v>1177102</v>
      </c>
      <c r="G368" s="56">
        <v>1103274</v>
      </c>
      <c r="H368" s="61">
        <v>29427550</v>
      </c>
      <c r="I368" s="84" t="str">
        <f>VLOOKUP($F368,'[3]Sistema Escolar'!$C$3:$E$5000,3,0)</f>
        <v>COLEGIO ESTADUAL CONSTANTINO CATARINO DE SOUZA</v>
      </c>
      <c r="J368" s="193" t="s">
        <v>1912</v>
      </c>
      <c r="K368" s="56">
        <v>0</v>
      </c>
      <c r="L368" s="56">
        <v>0</v>
      </c>
      <c r="M368" s="56">
        <v>0</v>
      </c>
      <c r="N368" s="56">
        <v>0</v>
      </c>
      <c r="O368" s="56">
        <v>1081</v>
      </c>
      <c r="P368" s="56">
        <v>1153</v>
      </c>
      <c r="Q368" s="56">
        <v>0</v>
      </c>
      <c r="R368" s="56">
        <v>0</v>
      </c>
      <c r="S368" s="56">
        <v>381</v>
      </c>
      <c r="T368" s="56">
        <v>401</v>
      </c>
      <c r="U368" s="56">
        <v>0</v>
      </c>
      <c r="V368" s="56">
        <v>0</v>
      </c>
      <c r="W368" s="56">
        <v>0</v>
      </c>
      <c r="X368" s="56">
        <v>0</v>
      </c>
      <c r="Y368" s="56">
        <f t="shared" si="75"/>
        <v>0</v>
      </c>
      <c r="Z368" s="56">
        <f t="shared" si="75"/>
        <v>0</v>
      </c>
      <c r="AA368" s="68">
        <f t="shared" si="76"/>
        <v>1462</v>
      </c>
      <c r="AB368" s="68">
        <f t="shared" si="76"/>
        <v>1554</v>
      </c>
      <c r="AC368" s="68">
        <f t="shared" si="70"/>
        <v>1462</v>
      </c>
      <c r="AD368" s="68">
        <f t="shared" si="71"/>
        <v>1554</v>
      </c>
      <c r="AE368" s="68">
        <f>VLOOKUP(F368,[1]quantitativo_estudantes_turmas_!$D$6:$H$1043,5,0)</f>
        <v>40</v>
      </c>
      <c r="AF368" s="318">
        <f t="shared" si="67"/>
        <v>1</v>
      </c>
      <c r="AG368" s="248">
        <f t="shared" si="68"/>
        <v>71807.06</v>
      </c>
      <c r="AH368" s="194">
        <f t="shared" si="72"/>
        <v>71807.06</v>
      </c>
      <c r="AI368" s="70">
        <v>0</v>
      </c>
      <c r="AJ368" s="70">
        <f t="shared" si="69"/>
        <v>143614.12</v>
      </c>
      <c r="AK368" s="195">
        <v>20000</v>
      </c>
      <c r="AL368" s="337">
        <f t="shared" si="78"/>
        <v>35903.53</v>
      </c>
      <c r="AM368" s="56" t="str">
        <f>VLOOKUP(F368,'Plan atualizada aptas e desativ'!$C$4:$I$1457,7,0)</f>
        <v>APTA</v>
      </c>
      <c r="AN368" s="196">
        <f t="shared" si="77"/>
        <v>15903.529999999999</v>
      </c>
      <c r="AO368" s="56" t="s">
        <v>967</v>
      </c>
      <c r="AP368" s="56" t="s">
        <v>968</v>
      </c>
      <c r="AQ368" s="56"/>
      <c r="AR368" s="56" t="s">
        <v>449</v>
      </c>
      <c r="AS368" s="56" t="s">
        <v>449</v>
      </c>
      <c r="AT368" s="56" t="s">
        <v>449</v>
      </c>
      <c r="AU368" s="56" t="s">
        <v>449</v>
      </c>
      <c r="AV368" s="56" t="s">
        <v>449</v>
      </c>
      <c r="AW368" s="56" t="s">
        <v>449</v>
      </c>
      <c r="AX368" s="56" t="s">
        <v>449</v>
      </c>
      <c r="AY368" s="56" t="s">
        <v>449</v>
      </c>
      <c r="AZ368" s="56" t="s">
        <v>449</v>
      </c>
      <c r="BA368" s="56" t="s">
        <v>449</v>
      </c>
      <c r="BB368" s="323">
        <f>VLOOKUP($F368,'[2]1ª Parcela FAED Manutencao 2026'!$E$7:$K$1036,5,0)</f>
        <v>1462</v>
      </c>
      <c r="BC368" s="324">
        <f>VLOOKUP($F368,'[2]1ª Parcela FAED Manutencao 2026'!$E$7:$K$1036,7,0)</f>
        <v>23959.65</v>
      </c>
      <c r="BD368" s="336">
        <f t="shared" si="73"/>
        <v>92</v>
      </c>
      <c r="BE368" s="331">
        <f t="shared" si="74"/>
        <v>11943.879999999997</v>
      </c>
    </row>
    <row r="369" spans="1:57" s="178" customFormat="1" ht="28.5" customHeight="1">
      <c r="A369" s="68">
        <v>363</v>
      </c>
      <c r="B369" s="56" t="s">
        <v>4460</v>
      </c>
      <c r="C369" s="56">
        <v>6300</v>
      </c>
      <c r="D369" s="57">
        <v>11</v>
      </c>
      <c r="E369" s="163" t="s">
        <v>198</v>
      </c>
      <c r="F369" s="56">
        <v>1179440</v>
      </c>
      <c r="G369" s="56">
        <v>9999999</v>
      </c>
      <c r="H369" s="61">
        <v>29464773</v>
      </c>
      <c r="I369" s="84" t="str">
        <f>VLOOKUP($F369,'[3]Sistema Escolar'!$C$3:$E$5000,3,0)</f>
        <v>COLEGIO ESTADUAL DE TEMPO INTEGRAL MARIA OTILIA LUTZ</v>
      </c>
      <c r="J369" s="193" t="s">
        <v>1978</v>
      </c>
      <c r="K369" s="56">
        <v>0</v>
      </c>
      <c r="L369" s="56">
        <v>0</v>
      </c>
      <c r="M369" s="56">
        <v>0</v>
      </c>
      <c r="N369" s="56">
        <v>0</v>
      </c>
      <c r="O369" s="56">
        <v>991</v>
      </c>
      <c r="P369" s="56">
        <v>1016</v>
      </c>
      <c r="Q369" s="56">
        <v>43</v>
      </c>
      <c r="R369" s="56">
        <v>59</v>
      </c>
      <c r="S369" s="56">
        <v>286</v>
      </c>
      <c r="T369" s="56">
        <v>231</v>
      </c>
      <c r="U369" s="56">
        <v>0</v>
      </c>
      <c r="V369" s="56">
        <v>0</v>
      </c>
      <c r="W369" s="56">
        <v>0</v>
      </c>
      <c r="X369" s="56">
        <v>5</v>
      </c>
      <c r="Y369" s="56">
        <f t="shared" si="75"/>
        <v>0</v>
      </c>
      <c r="Z369" s="56">
        <f t="shared" si="75"/>
        <v>0</v>
      </c>
      <c r="AA369" s="68">
        <f t="shared" si="76"/>
        <v>1320</v>
      </c>
      <c r="AB369" s="68">
        <f t="shared" si="76"/>
        <v>1306</v>
      </c>
      <c r="AC369" s="68">
        <f t="shared" si="70"/>
        <v>1320</v>
      </c>
      <c r="AD369" s="68">
        <f t="shared" si="71"/>
        <v>1311</v>
      </c>
      <c r="AE369" s="68">
        <f>VLOOKUP(F369,[1]quantitativo_estudantes_turmas_!$D$6:$H$1043,5,0)</f>
        <v>39</v>
      </c>
      <c r="AF369" s="318">
        <f t="shared" si="67"/>
        <v>0.99618611746758201</v>
      </c>
      <c r="AG369" s="248">
        <f t="shared" si="68"/>
        <v>47919.3</v>
      </c>
      <c r="AH369" s="194">
        <f t="shared" si="72"/>
        <v>47919.3</v>
      </c>
      <c r="AI369" s="70">
        <v>0</v>
      </c>
      <c r="AJ369" s="70">
        <f t="shared" si="69"/>
        <v>95838.6</v>
      </c>
      <c r="AK369" s="195">
        <v>20000</v>
      </c>
      <c r="AL369" s="337">
        <f t="shared" si="78"/>
        <v>23959.65</v>
      </c>
      <c r="AM369" s="56" t="str">
        <f>VLOOKUP(F369,'Plan atualizada aptas e desativ'!$C$4:$I$1457,7,0)</f>
        <v>APTA</v>
      </c>
      <c r="AN369" s="196">
        <f t="shared" si="77"/>
        <v>3959.6500000000015</v>
      </c>
      <c r="AO369" s="56" t="s">
        <v>967</v>
      </c>
      <c r="AP369" s="56" t="s">
        <v>969</v>
      </c>
      <c r="AQ369" s="56"/>
      <c r="AR369" s="56" t="s">
        <v>1918</v>
      </c>
      <c r="AS369" s="56" t="s">
        <v>449</v>
      </c>
      <c r="AT369" s="56" t="s">
        <v>449</v>
      </c>
      <c r="AU369" s="56" t="s">
        <v>449</v>
      </c>
      <c r="AV369" s="56" t="s">
        <v>449</v>
      </c>
      <c r="AW369" s="56" t="s">
        <v>449</v>
      </c>
      <c r="AX369" s="56" t="s">
        <v>449</v>
      </c>
      <c r="AY369" s="56" t="s">
        <v>449</v>
      </c>
      <c r="AZ369" s="56" t="s">
        <v>449</v>
      </c>
      <c r="BA369" s="56" t="s">
        <v>449</v>
      </c>
      <c r="BB369" s="323">
        <f>VLOOKUP($F369,'[2]1ª Parcela FAED Manutencao 2026'!$E$7:$K$1036,5,0)</f>
        <v>1320</v>
      </c>
      <c r="BC369" s="324">
        <f>VLOOKUP($F369,'[2]1ª Parcela FAED Manutencao 2026'!$E$7:$K$1036,7,0)</f>
        <v>23959.65</v>
      </c>
      <c r="BD369" s="335">
        <f t="shared" si="73"/>
        <v>-9</v>
      </c>
      <c r="BE369" s="330">
        <f t="shared" si="74"/>
        <v>0</v>
      </c>
    </row>
    <row r="370" spans="1:57" s="178" customFormat="1" ht="28.5" customHeight="1">
      <c r="A370" s="68">
        <v>364</v>
      </c>
      <c r="B370" s="56" t="s">
        <v>4460</v>
      </c>
      <c r="C370" s="56">
        <v>6300</v>
      </c>
      <c r="D370" s="57">
        <v>11</v>
      </c>
      <c r="E370" s="163" t="s">
        <v>198</v>
      </c>
      <c r="F370" s="56">
        <v>1171390</v>
      </c>
      <c r="G370" s="56">
        <v>1103271</v>
      </c>
      <c r="H370" s="61">
        <v>29379423</v>
      </c>
      <c r="I370" s="84" t="str">
        <f>VLOOKUP($F370,'[3]Sistema Escolar'!$C$3:$E$5000,3,0)</f>
        <v>COLEGIO ESTADUAL DE TEMPO INTEGRAL MIMOSO DO OESTE</v>
      </c>
      <c r="J370" s="193" t="s">
        <v>1978</v>
      </c>
      <c r="K370" s="56">
        <v>0</v>
      </c>
      <c r="L370" s="56">
        <v>0</v>
      </c>
      <c r="M370" s="56">
        <v>0</v>
      </c>
      <c r="N370" s="56">
        <v>0</v>
      </c>
      <c r="O370" s="56">
        <v>1188</v>
      </c>
      <c r="P370" s="56">
        <v>1128</v>
      </c>
      <c r="Q370" s="56">
        <v>76</v>
      </c>
      <c r="R370" s="56">
        <v>163</v>
      </c>
      <c r="S370" s="56">
        <v>405</v>
      </c>
      <c r="T370" s="56">
        <v>381</v>
      </c>
      <c r="U370" s="56">
        <v>0</v>
      </c>
      <c r="V370" s="56">
        <v>0</v>
      </c>
      <c r="W370" s="56">
        <v>0</v>
      </c>
      <c r="X370" s="56">
        <v>0</v>
      </c>
      <c r="Y370" s="56">
        <f t="shared" si="75"/>
        <v>0</v>
      </c>
      <c r="Z370" s="56">
        <f t="shared" si="75"/>
        <v>0</v>
      </c>
      <c r="AA370" s="68">
        <f t="shared" si="76"/>
        <v>1669</v>
      </c>
      <c r="AB370" s="68">
        <f t="shared" si="76"/>
        <v>1672</v>
      </c>
      <c r="AC370" s="68">
        <f t="shared" si="70"/>
        <v>1669</v>
      </c>
      <c r="AD370" s="68">
        <f t="shared" si="71"/>
        <v>1672</v>
      </c>
      <c r="AE370" s="68">
        <f>VLOOKUP(F370,[1]quantitativo_estudantes_turmas_!$D$6:$H$1043,5,0)</f>
        <v>45</v>
      </c>
      <c r="AF370" s="318">
        <f t="shared" si="67"/>
        <v>1</v>
      </c>
      <c r="AG370" s="248">
        <f t="shared" si="68"/>
        <v>71807.06</v>
      </c>
      <c r="AH370" s="194">
        <f t="shared" si="72"/>
        <v>71807.06</v>
      </c>
      <c r="AI370" s="70">
        <v>0</v>
      </c>
      <c r="AJ370" s="70">
        <f t="shared" si="69"/>
        <v>143614.12</v>
      </c>
      <c r="AK370" s="195">
        <v>28000</v>
      </c>
      <c r="AL370" s="337">
        <f t="shared" si="78"/>
        <v>35903.53</v>
      </c>
      <c r="AM370" s="56" t="str">
        <f>VLOOKUP(F370,'Plan atualizada aptas e desativ'!$C$4:$I$1457,7,0)</f>
        <v>APTA</v>
      </c>
      <c r="AN370" s="196">
        <f t="shared" si="77"/>
        <v>7903.5299999999988</v>
      </c>
      <c r="AO370" s="56" t="s">
        <v>967</v>
      </c>
      <c r="AP370" s="56" t="s">
        <v>970</v>
      </c>
      <c r="AQ370" s="56"/>
      <c r="AR370" s="56" t="s">
        <v>1918</v>
      </c>
      <c r="AS370" s="56" t="s">
        <v>449</v>
      </c>
      <c r="AT370" s="56" t="s">
        <v>449</v>
      </c>
      <c r="AU370" s="56" t="s">
        <v>449</v>
      </c>
      <c r="AV370" s="56" t="s">
        <v>449</v>
      </c>
      <c r="AW370" s="56" t="s">
        <v>449</v>
      </c>
      <c r="AX370" s="56" t="s">
        <v>449</v>
      </c>
      <c r="AY370" s="56" t="s">
        <v>449</v>
      </c>
      <c r="AZ370" s="56" t="s">
        <v>449</v>
      </c>
      <c r="BA370" s="56" t="s">
        <v>1857</v>
      </c>
      <c r="BB370" s="323">
        <f>VLOOKUP($F370,'[2]1ª Parcela FAED Manutencao 2026'!$E$7:$K$1036,5,0)</f>
        <v>1669</v>
      </c>
      <c r="BC370" s="324">
        <f>VLOOKUP($F370,'[2]1ª Parcela FAED Manutencao 2026'!$E$7:$K$1036,7,0)</f>
        <v>35903.53</v>
      </c>
      <c r="BD370" s="336">
        <f t="shared" si="73"/>
        <v>3</v>
      </c>
      <c r="BE370" s="330">
        <f t="shared" si="74"/>
        <v>0</v>
      </c>
    </row>
    <row r="371" spans="1:57" s="87" customFormat="1" ht="28.5" customHeight="1">
      <c r="A371" s="68">
        <v>365</v>
      </c>
      <c r="B371" s="56" t="s">
        <v>4460</v>
      </c>
      <c r="C371" s="56">
        <v>6300</v>
      </c>
      <c r="D371" s="57">
        <v>11</v>
      </c>
      <c r="E371" s="163" t="s">
        <v>199</v>
      </c>
      <c r="F371" s="56">
        <v>1178086</v>
      </c>
      <c r="G371" s="56">
        <v>1105063</v>
      </c>
      <c r="H371" s="61">
        <v>29431662</v>
      </c>
      <c r="I371" s="84" t="str">
        <f>VLOOKUP($F371,'[3]Sistema Escolar'!$C$3:$E$5000,3,0)</f>
        <v>COLEGIO ESTADUAL DE TEMPO INTEGRAL PROFESSORA MARIA HELENA OLIVEIRA</v>
      </c>
      <c r="J371" s="193" t="s">
        <v>1978</v>
      </c>
      <c r="K371" s="56">
        <v>0</v>
      </c>
      <c r="L371" s="56">
        <v>0</v>
      </c>
      <c r="M371" s="56">
        <v>0</v>
      </c>
      <c r="N371" s="56">
        <v>0</v>
      </c>
      <c r="O371" s="56">
        <v>125</v>
      </c>
      <c r="P371" s="56">
        <v>0</v>
      </c>
      <c r="Q371" s="56">
        <v>178</v>
      </c>
      <c r="R371" s="56">
        <v>199</v>
      </c>
      <c r="S371" s="56">
        <v>155</v>
      </c>
      <c r="T371" s="56">
        <v>161</v>
      </c>
      <c r="U371" s="56">
        <v>0</v>
      </c>
      <c r="V371" s="56">
        <v>0</v>
      </c>
      <c r="W371" s="56">
        <v>0</v>
      </c>
      <c r="X371" s="56">
        <v>3</v>
      </c>
      <c r="Y371" s="56">
        <f t="shared" si="75"/>
        <v>0</v>
      </c>
      <c r="Z371" s="56">
        <f t="shared" si="75"/>
        <v>0</v>
      </c>
      <c r="AA371" s="68">
        <f t="shared" si="76"/>
        <v>458</v>
      </c>
      <c r="AB371" s="68">
        <f t="shared" si="76"/>
        <v>360</v>
      </c>
      <c r="AC371" s="68">
        <f t="shared" si="70"/>
        <v>458</v>
      </c>
      <c r="AD371" s="68">
        <f t="shared" si="71"/>
        <v>363</v>
      </c>
      <c r="AE371" s="68">
        <f>VLOOKUP(F371,[1]quantitativo_estudantes_turmas_!$D$6:$H$1043,5,0)</f>
        <v>16</v>
      </c>
      <c r="AF371" s="318">
        <f t="shared" si="67"/>
        <v>0.99173553719008267</v>
      </c>
      <c r="AG371" s="248">
        <f t="shared" si="68"/>
        <v>25645.38</v>
      </c>
      <c r="AH371" s="194">
        <f t="shared" si="72"/>
        <v>25645.38</v>
      </c>
      <c r="AI371" s="70">
        <v>0</v>
      </c>
      <c r="AJ371" s="70">
        <f t="shared" si="69"/>
        <v>51290.76</v>
      </c>
      <c r="AK371" s="195">
        <v>10000</v>
      </c>
      <c r="AL371" s="337">
        <f t="shared" si="78"/>
        <v>12822.69</v>
      </c>
      <c r="AM371" s="56" t="str">
        <f>VLOOKUP(F371,'Plan atualizada aptas e desativ'!$C$4:$I$1457,7,0)</f>
        <v>INADIMPLENTE</v>
      </c>
      <c r="AN371" s="196">
        <f t="shared" si="77"/>
        <v>2822.6900000000005</v>
      </c>
      <c r="AO371" s="56" t="s">
        <v>949</v>
      </c>
      <c r="AP371" s="56" t="s">
        <v>971</v>
      </c>
      <c r="AQ371" s="56"/>
      <c r="AR371" s="56" t="s">
        <v>1918</v>
      </c>
      <c r="AS371" s="56" t="s">
        <v>449</v>
      </c>
      <c r="AT371" s="56" t="s">
        <v>449</v>
      </c>
      <c r="AU371" s="56" t="s">
        <v>449</v>
      </c>
      <c r="AV371" s="56" t="s">
        <v>449</v>
      </c>
      <c r="AW371" s="56" t="s">
        <v>449</v>
      </c>
      <c r="AX371" s="56" t="s">
        <v>449</v>
      </c>
      <c r="AY371" s="56" t="s">
        <v>449</v>
      </c>
      <c r="AZ371" s="56" t="s">
        <v>449</v>
      </c>
      <c r="BA371" s="56" t="s">
        <v>449</v>
      </c>
      <c r="BB371" s="323">
        <f>VLOOKUP($F371,'[2]1ª Parcela FAED Manutencao 2026'!$E$7:$K$1036,5,0)</f>
        <v>458</v>
      </c>
      <c r="BC371" s="324">
        <f>VLOOKUP($F371,'[2]1ª Parcela FAED Manutencao 2026'!$E$7:$K$1036,7,0)</f>
        <v>12822.69</v>
      </c>
      <c r="BD371" s="335">
        <f t="shared" si="73"/>
        <v>-95</v>
      </c>
      <c r="BE371" s="330">
        <f t="shared" si="74"/>
        <v>0</v>
      </c>
    </row>
    <row r="372" spans="1:57" s="87" customFormat="1" ht="28.5" customHeight="1">
      <c r="A372" s="68">
        <v>366</v>
      </c>
      <c r="B372" s="56" t="s">
        <v>4460</v>
      </c>
      <c r="C372" s="56">
        <v>6300</v>
      </c>
      <c r="D372" s="57">
        <v>11</v>
      </c>
      <c r="E372" s="163" t="s">
        <v>4461</v>
      </c>
      <c r="F372" s="56">
        <v>1178288</v>
      </c>
      <c r="G372" s="56">
        <v>1105535</v>
      </c>
      <c r="H372" s="61">
        <v>29526809</v>
      </c>
      <c r="I372" s="84" t="str">
        <f>VLOOKUP($F372,'[3]Sistema Escolar'!$C$3:$E$5000,3,0)</f>
        <v>COLEGIO ESTADUAL PROFESSOR IVARDO PEREIRA BASTOS</v>
      </c>
      <c r="J372" s="193" t="s">
        <v>1912</v>
      </c>
      <c r="K372" s="56">
        <v>0</v>
      </c>
      <c r="L372" s="56">
        <v>0</v>
      </c>
      <c r="M372" s="56">
        <v>0</v>
      </c>
      <c r="N372" s="56">
        <v>0</v>
      </c>
      <c r="O372" s="56">
        <v>249</v>
      </c>
      <c r="P372" s="56">
        <v>240</v>
      </c>
      <c r="Q372" s="56">
        <v>0</v>
      </c>
      <c r="R372" s="56">
        <v>0</v>
      </c>
      <c r="S372" s="56">
        <v>140</v>
      </c>
      <c r="T372" s="56">
        <v>118</v>
      </c>
      <c r="U372" s="56">
        <v>0</v>
      </c>
      <c r="V372" s="56">
        <v>0</v>
      </c>
      <c r="W372" s="56">
        <v>0</v>
      </c>
      <c r="X372" s="56">
        <v>0</v>
      </c>
      <c r="Y372" s="56">
        <f t="shared" si="75"/>
        <v>0</v>
      </c>
      <c r="Z372" s="56">
        <f t="shared" si="75"/>
        <v>0</v>
      </c>
      <c r="AA372" s="68">
        <f t="shared" si="76"/>
        <v>389</v>
      </c>
      <c r="AB372" s="68">
        <f t="shared" si="76"/>
        <v>358</v>
      </c>
      <c r="AC372" s="68">
        <f t="shared" si="70"/>
        <v>389</v>
      </c>
      <c r="AD372" s="68">
        <f t="shared" si="71"/>
        <v>358</v>
      </c>
      <c r="AE372" s="68">
        <f>VLOOKUP(F372,[1]quantitativo_estudantes_turmas_!$D$6:$H$1043,5,0)</f>
        <v>15</v>
      </c>
      <c r="AF372" s="318">
        <f t="shared" si="67"/>
        <v>1</v>
      </c>
      <c r="AG372" s="248">
        <f t="shared" si="68"/>
        <v>25645.38</v>
      </c>
      <c r="AH372" s="194">
        <f t="shared" si="72"/>
        <v>25645.38</v>
      </c>
      <c r="AI372" s="70">
        <v>0</v>
      </c>
      <c r="AJ372" s="70">
        <f t="shared" si="69"/>
        <v>51290.76</v>
      </c>
      <c r="AK372" s="195">
        <v>10000</v>
      </c>
      <c r="AL372" s="337">
        <f t="shared" si="78"/>
        <v>12822.69</v>
      </c>
      <c r="AM372" s="56" t="str">
        <f>VLOOKUP(F372,'Plan atualizada aptas e desativ'!$C$4:$I$1457,7,0)</f>
        <v>APTA</v>
      </c>
      <c r="AN372" s="196">
        <f t="shared" si="77"/>
        <v>2822.6900000000005</v>
      </c>
      <c r="AO372" s="56" t="s">
        <v>972</v>
      </c>
      <c r="AP372" s="56" t="s">
        <v>973</v>
      </c>
      <c r="AQ372" s="56"/>
      <c r="AR372" s="56" t="s">
        <v>449</v>
      </c>
      <c r="AS372" s="56" t="s">
        <v>449</v>
      </c>
      <c r="AT372" s="56" t="s">
        <v>449</v>
      </c>
      <c r="AU372" s="56" t="s">
        <v>449</v>
      </c>
      <c r="AV372" s="56" t="s">
        <v>449</v>
      </c>
      <c r="AW372" s="56" t="s">
        <v>449</v>
      </c>
      <c r="AX372" s="56" t="s">
        <v>449</v>
      </c>
      <c r="AY372" s="56" t="s">
        <v>449</v>
      </c>
      <c r="AZ372" s="56" t="s">
        <v>449</v>
      </c>
      <c r="BA372" s="56" t="s">
        <v>449</v>
      </c>
      <c r="BB372" s="323">
        <f>VLOOKUP($F372,'[2]1ª Parcela FAED Manutencao 2026'!$E$7:$K$1036,5,0)</f>
        <v>389</v>
      </c>
      <c r="BC372" s="324">
        <f>VLOOKUP($F372,'[2]1ª Parcela FAED Manutencao 2026'!$E$7:$K$1036,7,0)</f>
        <v>12822.69</v>
      </c>
      <c r="BD372" s="335">
        <f t="shared" si="73"/>
        <v>-31</v>
      </c>
      <c r="BE372" s="330">
        <f t="shared" si="74"/>
        <v>0</v>
      </c>
    </row>
    <row r="373" spans="1:57" s="87" customFormat="1" ht="28.5" customHeight="1">
      <c r="A373" s="68">
        <v>367</v>
      </c>
      <c r="B373" s="56" t="s">
        <v>4460</v>
      </c>
      <c r="C373" s="56">
        <v>6300</v>
      </c>
      <c r="D373" s="57">
        <v>11</v>
      </c>
      <c r="E373" s="163" t="s">
        <v>4461</v>
      </c>
      <c r="F373" s="56">
        <v>1130856</v>
      </c>
      <c r="G373" s="56">
        <v>1103342</v>
      </c>
      <c r="H373" s="61">
        <v>29343003</v>
      </c>
      <c r="I373" s="84" t="str">
        <f>VLOOKUP($F373,'[3]Sistema Escolar'!$C$3:$E$5000,3,0)</f>
        <v>COLEGIO ESTADUAL RODOLFO DE QUEIROZ</v>
      </c>
      <c r="J373" s="193" t="s">
        <v>1978</v>
      </c>
      <c r="K373" s="56">
        <v>0</v>
      </c>
      <c r="L373" s="56">
        <v>0</v>
      </c>
      <c r="M373" s="56">
        <v>0</v>
      </c>
      <c r="N373" s="56">
        <v>0</v>
      </c>
      <c r="O373" s="56">
        <v>210</v>
      </c>
      <c r="P373" s="56">
        <v>206</v>
      </c>
      <c r="Q373" s="56">
        <v>107</v>
      </c>
      <c r="R373" s="56">
        <v>107</v>
      </c>
      <c r="S373" s="56">
        <v>110</v>
      </c>
      <c r="T373" s="56">
        <v>101</v>
      </c>
      <c r="U373" s="56">
        <v>0</v>
      </c>
      <c r="V373" s="56">
        <v>0</v>
      </c>
      <c r="W373" s="56">
        <v>0</v>
      </c>
      <c r="X373" s="56">
        <v>0</v>
      </c>
      <c r="Y373" s="56">
        <f t="shared" si="75"/>
        <v>0</v>
      </c>
      <c r="Z373" s="56">
        <f t="shared" si="75"/>
        <v>0</v>
      </c>
      <c r="AA373" s="68">
        <f t="shared" si="76"/>
        <v>427</v>
      </c>
      <c r="AB373" s="68">
        <f t="shared" si="76"/>
        <v>414</v>
      </c>
      <c r="AC373" s="68">
        <f t="shared" si="70"/>
        <v>427</v>
      </c>
      <c r="AD373" s="68">
        <f t="shared" si="71"/>
        <v>414</v>
      </c>
      <c r="AE373" s="68">
        <f>VLOOKUP(F373,[1]quantitativo_estudantes_turmas_!$D$6:$H$1043,5,0)</f>
        <v>14</v>
      </c>
      <c r="AF373" s="318">
        <f t="shared" si="67"/>
        <v>1</v>
      </c>
      <c r="AG373" s="248">
        <f t="shared" si="68"/>
        <v>25645.38</v>
      </c>
      <c r="AH373" s="194">
        <f t="shared" si="72"/>
        <v>25645.38</v>
      </c>
      <c r="AI373" s="70">
        <v>0</v>
      </c>
      <c r="AJ373" s="70">
        <f t="shared" si="69"/>
        <v>51290.76</v>
      </c>
      <c r="AK373" s="195">
        <v>10000</v>
      </c>
      <c r="AL373" s="337">
        <f t="shared" si="78"/>
        <v>12822.69</v>
      </c>
      <c r="AM373" s="56" t="str">
        <f>VLOOKUP(F373,'Plan atualizada aptas e desativ'!$C$4:$I$1457,7,0)</f>
        <v>APTA</v>
      </c>
      <c r="AN373" s="196">
        <f t="shared" si="77"/>
        <v>2822.6900000000005</v>
      </c>
      <c r="AO373" s="56" t="s">
        <v>972</v>
      </c>
      <c r="AP373" s="56" t="s">
        <v>974</v>
      </c>
      <c r="AQ373" s="56"/>
      <c r="AR373" s="56" t="s">
        <v>1918</v>
      </c>
      <c r="AS373" s="56" t="s">
        <v>449</v>
      </c>
      <c r="AT373" s="56" t="s">
        <v>449</v>
      </c>
      <c r="AU373" s="56" t="s">
        <v>449</v>
      </c>
      <c r="AV373" s="56" t="s">
        <v>449</v>
      </c>
      <c r="AW373" s="56" t="s">
        <v>449</v>
      </c>
      <c r="AX373" s="56" t="s">
        <v>449</v>
      </c>
      <c r="AY373" s="56" t="s">
        <v>449</v>
      </c>
      <c r="AZ373" s="56" t="s">
        <v>449</v>
      </c>
      <c r="BA373" s="56" t="s">
        <v>449</v>
      </c>
      <c r="BB373" s="323">
        <f>VLOOKUP($F373,'[2]1ª Parcela FAED Manutencao 2026'!$E$7:$K$1036,5,0)</f>
        <v>427</v>
      </c>
      <c r="BC373" s="324">
        <f>VLOOKUP($F373,'[2]1ª Parcela FAED Manutencao 2026'!$E$7:$K$1036,7,0)</f>
        <v>12822.69</v>
      </c>
      <c r="BD373" s="335">
        <f t="shared" si="73"/>
        <v>-13</v>
      </c>
      <c r="BE373" s="330">
        <f t="shared" si="74"/>
        <v>0</v>
      </c>
    </row>
    <row r="374" spans="1:57" s="178" customFormat="1" ht="28.5" customHeight="1">
      <c r="A374" s="68">
        <v>368</v>
      </c>
      <c r="B374" s="56" t="s">
        <v>4460</v>
      </c>
      <c r="C374" s="56">
        <v>6300</v>
      </c>
      <c r="D374" s="57">
        <v>11</v>
      </c>
      <c r="E374" s="163" t="s">
        <v>201</v>
      </c>
      <c r="F374" s="56">
        <v>1130929</v>
      </c>
      <c r="G374" s="56">
        <v>1103345</v>
      </c>
      <c r="H374" s="61">
        <v>29009197</v>
      </c>
      <c r="I374" s="84" t="str">
        <f>VLOOKUP($F374,'[3]Sistema Escolar'!$C$3:$E$5000,3,0)</f>
        <v>CENTRO TERRI.DE EDUC.PROFI.STA RITA DE CASSIA-CETEP STA RITA DE CASSIA</v>
      </c>
      <c r="J374" s="193" t="s">
        <v>1857</v>
      </c>
      <c r="K374" s="56">
        <v>0</v>
      </c>
      <c r="L374" s="56">
        <v>0</v>
      </c>
      <c r="M374" s="56">
        <v>0</v>
      </c>
      <c r="N374" s="56">
        <v>0</v>
      </c>
      <c r="O374" s="56">
        <v>1120</v>
      </c>
      <c r="P374" s="56">
        <v>1109</v>
      </c>
      <c r="Q374" s="56">
        <v>145</v>
      </c>
      <c r="R374" s="56">
        <v>354</v>
      </c>
      <c r="S374" s="56">
        <v>110</v>
      </c>
      <c r="T374" s="56">
        <v>101</v>
      </c>
      <c r="U374" s="56">
        <v>0</v>
      </c>
      <c r="V374" s="56">
        <v>0</v>
      </c>
      <c r="W374" s="56">
        <v>0</v>
      </c>
      <c r="X374" s="56">
        <v>1</v>
      </c>
      <c r="Y374" s="56">
        <f t="shared" si="75"/>
        <v>0</v>
      </c>
      <c r="Z374" s="56">
        <f t="shared" si="75"/>
        <v>0</v>
      </c>
      <c r="AA374" s="68">
        <f t="shared" si="76"/>
        <v>1375</v>
      </c>
      <c r="AB374" s="68">
        <f t="shared" si="76"/>
        <v>1564</v>
      </c>
      <c r="AC374" s="68">
        <f t="shared" si="70"/>
        <v>1375</v>
      </c>
      <c r="AD374" s="68">
        <f t="shared" si="71"/>
        <v>1565</v>
      </c>
      <c r="AE374" s="68">
        <f>VLOOKUP(F374,[1]quantitativo_estudantes_turmas_!$D$6:$H$1043,5,0)</f>
        <v>54</v>
      </c>
      <c r="AF374" s="318">
        <f t="shared" si="67"/>
        <v>0.9993610223642172</v>
      </c>
      <c r="AG374" s="248">
        <f t="shared" si="68"/>
        <v>71807.06</v>
      </c>
      <c r="AH374" s="194">
        <f t="shared" si="72"/>
        <v>71807.06</v>
      </c>
      <c r="AI374" s="70">
        <f>IF(AY374="POLO-UAB",AG374/4,"-")</f>
        <v>17951.764999999999</v>
      </c>
      <c r="AJ374" s="70">
        <f t="shared" si="69"/>
        <v>143614.12</v>
      </c>
      <c r="AK374" s="195">
        <v>30000</v>
      </c>
      <c r="AL374" s="337">
        <f t="shared" si="78"/>
        <v>53855.294999999998</v>
      </c>
      <c r="AM374" s="56" t="str">
        <f>VLOOKUP(F374,'Plan atualizada aptas e desativ'!$C$4:$I$1457,7,0)</f>
        <v>APTA</v>
      </c>
      <c r="AN374" s="196">
        <f t="shared" si="77"/>
        <v>23855.294999999998</v>
      </c>
      <c r="AO374" s="56" t="s">
        <v>975</v>
      </c>
      <c r="AP374" s="56" t="s">
        <v>976</v>
      </c>
      <c r="AQ374" s="56"/>
      <c r="AR374" s="56" t="s">
        <v>1918</v>
      </c>
      <c r="AS374" s="56" t="s">
        <v>449</v>
      </c>
      <c r="AT374" s="56" t="s">
        <v>449</v>
      </c>
      <c r="AU374" s="56" t="s">
        <v>449</v>
      </c>
      <c r="AV374" s="56" t="s">
        <v>449</v>
      </c>
      <c r="AW374" s="56" t="s">
        <v>449</v>
      </c>
      <c r="AX374" s="56" t="s">
        <v>449</v>
      </c>
      <c r="AY374" s="56" t="s">
        <v>1907</v>
      </c>
      <c r="AZ374" s="56" t="s">
        <v>449</v>
      </c>
      <c r="BA374" s="56" t="s">
        <v>449</v>
      </c>
      <c r="BB374" s="323">
        <f>VLOOKUP($F374,'[2]1ª Parcela FAED Manutencao 2026'!$E$7:$K$1036,5,0)</f>
        <v>1375</v>
      </c>
      <c r="BC374" s="324">
        <f>VLOOKUP($F374,'[2]1ª Parcela FAED Manutencao 2026'!$E$7:$K$1036,7,0)</f>
        <v>35939.475000000006</v>
      </c>
      <c r="BD374" s="336">
        <f t="shared" si="73"/>
        <v>190</v>
      </c>
      <c r="BE374" s="331">
        <f t="shared" si="74"/>
        <v>17915.819999999992</v>
      </c>
    </row>
    <row r="375" spans="1:57" s="87" customFormat="1" ht="28.5" customHeight="1">
      <c r="A375" s="68">
        <v>369</v>
      </c>
      <c r="B375" s="56" t="s">
        <v>4460</v>
      </c>
      <c r="C375" s="56">
        <v>6300</v>
      </c>
      <c r="D375" s="57">
        <v>11</v>
      </c>
      <c r="E375" s="163" t="s">
        <v>203</v>
      </c>
      <c r="F375" s="56">
        <v>1176129</v>
      </c>
      <c r="G375" s="56">
        <v>1103359</v>
      </c>
      <c r="H375" s="61">
        <v>29336082</v>
      </c>
      <c r="I375" s="84" t="str">
        <f>VLOOKUP($F375,'[3]Sistema Escolar'!$C$3:$E$5000,3,0)</f>
        <v>COLEGIO ESTADUAL BENTO ALVES DAS NEVES</v>
      </c>
      <c r="J375" s="193" t="s">
        <v>1912</v>
      </c>
      <c r="K375" s="56">
        <v>0</v>
      </c>
      <c r="L375" s="56">
        <v>0</v>
      </c>
      <c r="M375" s="56">
        <v>0</v>
      </c>
      <c r="N375" s="56">
        <v>0</v>
      </c>
      <c r="O375" s="56">
        <v>327</v>
      </c>
      <c r="P375" s="56">
        <v>744</v>
      </c>
      <c r="Q375" s="56">
        <v>0</v>
      </c>
      <c r="R375" s="56">
        <v>0</v>
      </c>
      <c r="S375" s="56">
        <v>109</v>
      </c>
      <c r="T375" s="56">
        <v>285</v>
      </c>
      <c r="U375" s="56">
        <v>0</v>
      </c>
      <c r="V375" s="56">
        <v>0</v>
      </c>
      <c r="W375" s="56">
        <v>0</v>
      </c>
      <c r="X375" s="56">
        <v>0</v>
      </c>
      <c r="Y375" s="56">
        <f t="shared" si="75"/>
        <v>0</v>
      </c>
      <c r="Z375" s="56">
        <f t="shared" si="75"/>
        <v>0</v>
      </c>
      <c r="AA375" s="68">
        <f t="shared" si="76"/>
        <v>436</v>
      </c>
      <c r="AB375" s="68">
        <f t="shared" si="76"/>
        <v>1029</v>
      </c>
      <c r="AC375" s="68">
        <f t="shared" si="70"/>
        <v>436</v>
      </c>
      <c r="AD375" s="68">
        <f t="shared" si="71"/>
        <v>1029</v>
      </c>
      <c r="AE375" s="68">
        <f>VLOOKUP(F375,[1]quantitativo_estudantes_turmas_!$D$6:$H$1043,5,0)</f>
        <v>32</v>
      </c>
      <c r="AF375" s="318">
        <f t="shared" si="67"/>
        <v>1</v>
      </c>
      <c r="AG375" s="248">
        <f t="shared" si="68"/>
        <v>47919.3</v>
      </c>
      <c r="AH375" s="194">
        <f t="shared" si="72"/>
        <v>47919.3</v>
      </c>
      <c r="AI375" s="70">
        <v>0</v>
      </c>
      <c r="AJ375" s="70">
        <f t="shared" si="69"/>
        <v>95838.6</v>
      </c>
      <c r="AK375" s="195">
        <v>10000</v>
      </c>
      <c r="AL375" s="337">
        <f t="shared" si="78"/>
        <v>23959.65</v>
      </c>
      <c r="AM375" s="56" t="str">
        <f>VLOOKUP(F375,'Plan atualizada aptas e desativ'!$C$4:$I$1457,7,0)</f>
        <v>APTA</v>
      </c>
      <c r="AN375" s="196">
        <f t="shared" si="77"/>
        <v>13959.650000000001</v>
      </c>
      <c r="AO375" s="56" t="s">
        <v>977</v>
      </c>
      <c r="AP375" s="56" t="s">
        <v>978</v>
      </c>
      <c r="AQ375" s="56"/>
      <c r="AR375" s="56" t="s">
        <v>449</v>
      </c>
      <c r="AS375" s="56" t="s">
        <v>449</v>
      </c>
      <c r="AT375" s="56" t="s">
        <v>449</v>
      </c>
      <c r="AU375" s="56" t="s">
        <v>449</v>
      </c>
      <c r="AV375" s="56" t="s">
        <v>449</v>
      </c>
      <c r="AW375" s="56" t="s">
        <v>449</v>
      </c>
      <c r="AX375" s="56" t="s">
        <v>449</v>
      </c>
      <c r="AY375" s="56" t="s">
        <v>449</v>
      </c>
      <c r="AZ375" s="56" t="s">
        <v>449</v>
      </c>
      <c r="BA375" s="56" t="s">
        <v>449</v>
      </c>
      <c r="BB375" s="323">
        <f>VLOOKUP($F375,'[2]1ª Parcela FAED Manutencao 2026'!$E$7:$K$1036,5,0)</f>
        <v>436</v>
      </c>
      <c r="BC375" s="324">
        <f>VLOOKUP($F375,'[2]1ª Parcela FAED Manutencao 2026'!$E$7:$K$1036,7,0)</f>
        <v>12822.69</v>
      </c>
      <c r="BD375" s="336">
        <f t="shared" si="73"/>
        <v>593</v>
      </c>
      <c r="BE375" s="331">
        <f t="shared" si="74"/>
        <v>11136.960000000001</v>
      </c>
    </row>
    <row r="376" spans="1:57" s="87" customFormat="1" ht="28.5" customHeight="1">
      <c r="A376" s="68">
        <v>370</v>
      </c>
      <c r="B376" s="56" t="s">
        <v>4460</v>
      </c>
      <c r="C376" s="56">
        <v>6300</v>
      </c>
      <c r="D376" s="57">
        <v>11</v>
      </c>
      <c r="E376" s="163" t="s">
        <v>203</v>
      </c>
      <c r="F376" s="56">
        <v>1179619</v>
      </c>
      <c r="G376" s="56">
        <v>9999999</v>
      </c>
      <c r="H376" s="61">
        <v>29470501</v>
      </c>
      <c r="I376" s="84" t="str">
        <f>VLOOKUP($F376,'[3]Sistema Escolar'!$C$3:$E$5000,3,0)</f>
        <v>COLEGIO ESTADUAL DO CAMPO MIGUEL MOREIRA DE CARVALHO</v>
      </c>
      <c r="J376" s="193" t="s">
        <v>1913</v>
      </c>
      <c r="K376" s="56">
        <v>0</v>
      </c>
      <c r="L376" s="56">
        <v>0</v>
      </c>
      <c r="M376" s="56">
        <v>0</v>
      </c>
      <c r="N376" s="56">
        <v>0</v>
      </c>
      <c r="O376" s="56">
        <v>250</v>
      </c>
      <c r="P376" s="56">
        <v>307</v>
      </c>
      <c r="Q376" s="56">
        <v>0</v>
      </c>
      <c r="R376" s="56">
        <v>0</v>
      </c>
      <c r="S376" s="56">
        <v>118</v>
      </c>
      <c r="T376" s="56">
        <v>64</v>
      </c>
      <c r="U376" s="56">
        <v>0</v>
      </c>
      <c r="V376" s="56">
        <v>0</v>
      </c>
      <c r="W376" s="56">
        <v>0</v>
      </c>
      <c r="X376" s="56">
        <v>0</v>
      </c>
      <c r="Y376" s="56">
        <f t="shared" si="75"/>
        <v>0</v>
      </c>
      <c r="Z376" s="56">
        <f t="shared" si="75"/>
        <v>0</v>
      </c>
      <c r="AA376" s="68">
        <f t="shared" si="76"/>
        <v>368</v>
      </c>
      <c r="AB376" s="68">
        <f t="shared" si="76"/>
        <v>371</v>
      </c>
      <c r="AC376" s="68">
        <f t="shared" si="70"/>
        <v>368</v>
      </c>
      <c r="AD376" s="68">
        <f t="shared" si="71"/>
        <v>371</v>
      </c>
      <c r="AE376" s="68">
        <f>VLOOKUP(F376,[1]quantitativo_estudantes_turmas_!$D$6:$H$1043,5,0)</f>
        <v>17</v>
      </c>
      <c r="AF376" s="318">
        <f t="shared" si="67"/>
        <v>1</v>
      </c>
      <c r="AG376" s="248">
        <f t="shared" si="68"/>
        <v>25645.38</v>
      </c>
      <c r="AH376" s="194">
        <f t="shared" si="72"/>
        <v>25645.38</v>
      </c>
      <c r="AI376" s="70">
        <v>0</v>
      </c>
      <c r="AJ376" s="70">
        <f t="shared" si="69"/>
        <v>51290.76</v>
      </c>
      <c r="AK376" s="195">
        <v>10000</v>
      </c>
      <c r="AL376" s="337">
        <f t="shared" si="78"/>
        <v>12822.69</v>
      </c>
      <c r="AM376" s="56" t="str">
        <f>VLOOKUP(F376,'Plan atualizada aptas e desativ'!$C$4:$I$1457,7,0)</f>
        <v>APTA</v>
      </c>
      <c r="AN376" s="196">
        <f t="shared" si="77"/>
        <v>2822.6900000000005</v>
      </c>
      <c r="AO376" s="56" t="s">
        <v>979</v>
      </c>
      <c r="AP376" s="56" t="s">
        <v>980</v>
      </c>
      <c r="AQ376" s="56"/>
      <c r="AR376" s="56" t="s">
        <v>449</v>
      </c>
      <c r="AS376" s="56" t="s">
        <v>449</v>
      </c>
      <c r="AT376" s="56" t="s">
        <v>449</v>
      </c>
      <c r="AU376" s="56" t="s">
        <v>449</v>
      </c>
      <c r="AV376" s="56" t="s">
        <v>449</v>
      </c>
      <c r="AW376" s="56" t="s">
        <v>449</v>
      </c>
      <c r="AX376" s="56" t="s">
        <v>449</v>
      </c>
      <c r="AY376" s="56" t="s">
        <v>449</v>
      </c>
      <c r="AZ376" s="56" t="s">
        <v>449</v>
      </c>
      <c r="BA376" s="56" t="s">
        <v>449</v>
      </c>
      <c r="BB376" s="323">
        <f>VLOOKUP($F376,'[2]1ª Parcela FAED Manutencao 2026'!$E$7:$K$1036,5,0)</f>
        <v>368</v>
      </c>
      <c r="BC376" s="324">
        <f>VLOOKUP($F376,'[2]1ª Parcela FAED Manutencao 2026'!$E$7:$K$1036,7,0)</f>
        <v>12822.69</v>
      </c>
      <c r="BD376" s="336">
        <f t="shared" si="73"/>
        <v>3</v>
      </c>
      <c r="BE376" s="330">
        <f t="shared" si="74"/>
        <v>0</v>
      </c>
    </row>
    <row r="377" spans="1:57" s="87" customFormat="1" ht="28.5" customHeight="1">
      <c r="A377" s="68">
        <v>371</v>
      </c>
      <c r="B377" s="56" t="s">
        <v>4460</v>
      </c>
      <c r="C377" s="56">
        <v>6300</v>
      </c>
      <c r="D377" s="57">
        <v>11</v>
      </c>
      <c r="E377" s="163" t="s">
        <v>205</v>
      </c>
      <c r="F377" s="56">
        <v>1165455</v>
      </c>
      <c r="G377" s="56">
        <v>1103368</v>
      </c>
      <c r="H377" s="61">
        <v>29010438</v>
      </c>
      <c r="I377" s="84" t="str">
        <f>VLOOKUP($F377,'[3]Sistema Escolar'!$C$3:$E$5000,3,0)</f>
        <v>COLEGIO ESTADUAL DE TEMPO INTEGRAL ANTONIO INACIO DE OLIVEIRA</v>
      </c>
      <c r="J377" s="193" t="s">
        <v>1978</v>
      </c>
      <c r="K377" s="56">
        <v>0</v>
      </c>
      <c r="L377" s="56">
        <v>0</v>
      </c>
      <c r="M377" s="56">
        <v>0</v>
      </c>
      <c r="N377" s="56">
        <v>0</v>
      </c>
      <c r="O377" s="56">
        <v>368</v>
      </c>
      <c r="P377" s="56">
        <v>367</v>
      </c>
      <c r="Q377" s="56">
        <v>67</v>
      </c>
      <c r="R377" s="56">
        <v>80</v>
      </c>
      <c r="S377" s="56">
        <v>34</v>
      </c>
      <c r="T377" s="56">
        <v>51</v>
      </c>
      <c r="U377" s="56">
        <v>0</v>
      </c>
      <c r="V377" s="56">
        <v>0</v>
      </c>
      <c r="W377" s="56">
        <v>0</v>
      </c>
      <c r="X377" s="56">
        <v>0</v>
      </c>
      <c r="Y377" s="56">
        <f t="shared" si="75"/>
        <v>0</v>
      </c>
      <c r="Z377" s="56">
        <f t="shared" si="75"/>
        <v>0</v>
      </c>
      <c r="AA377" s="68">
        <f t="shared" si="76"/>
        <v>469</v>
      </c>
      <c r="AB377" s="68">
        <f t="shared" si="76"/>
        <v>498</v>
      </c>
      <c r="AC377" s="68">
        <f t="shared" si="70"/>
        <v>469</v>
      </c>
      <c r="AD377" s="68">
        <f t="shared" si="71"/>
        <v>498</v>
      </c>
      <c r="AE377" s="68">
        <f>VLOOKUP(F377,[1]quantitativo_estudantes_turmas_!$D$6:$H$1043,5,0)</f>
        <v>19</v>
      </c>
      <c r="AF377" s="318">
        <f t="shared" si="67"/>
        <v>1</v>
      </c>
      <c r="AG377" s="248">
        <f t="shared" si="68"/>
        <v>25645.38</v>
      </c>
      <c r="AH377" s="194">
        <f t="shared" si="72"/>
        <v>25645.38</v>
      </c>
      <c r="AI377" s="70">
        <v>0</v>
      </c>
      <c r="AJ377" s="70">
        <f t="shared" si="69"/>
        <v>51290.76</v>
      </c>
      <c r="AK377" s="195">
        <v>10000</v>
      </c>
      <c r="AL377" s="337">
        <f t="shared" si="78"/>
        <v>12822.69</v>
      </c>
      <c r="AM377" s="56" t="str">
        <f>VLOOKUP(F377,'Plan atualizada aptas e desativ'!$C$4:$I$1457,7,0)</f>
        <v>APTA</v>
      </c>
      <c r="AN377" s="196">
        <f t="shared" si="77"/>
        <v>2822.6900000000005</v>
      </c>
      <c r="AO377" s="56" t="s">
        <v>981</v>
      </c>
      <c r="AP377" s="56" t="s">
        <v>982</v>
      </c>
      <c r="AQ377" s="56"/>
      <c r="AR377" s="56" t="s">
        <v>1918</v>
      </c>
      <c r="AS377" s="56" t="s">
        <v>449</v>
      </c>
      <c r="AT377" s="56" t="s">
        <v>449</v>
      </c>
      <c r="AU377" s="56" t="s">
        <v>449</v>
      </c>
      <c r="AV377" s="56" t="s">
        <v>449</v>
      </c>
      <c r="AW377" s="56" t="s">
        <v>449</v>
      </c>
      <c r="AX377" s="56" t="s">
        <v>449</v>
      </c>
      <c r="AY377" s="56" t="s">
        <v>449</v>
      </c>
      <c r="AZ377" s="56" t="s">
        <v>449</v>
      </c>
      <c r="BA377" s="56" t="s">
        <v>449</v>
      </c>
      <c r="BB377" s="323">
        <f>VLOOKUP($F377,'[2]1ª Parcela FAED Manutencao 2026'!$E$7:$K$1036,5,0)</f>
        <v>469</v>
      </c>
      <c r="BC377" s="324">
        <f>VLOOKUP($F377,'[2]1ª Parcela FAED Manutencao 2026'!$E$7:$K$1036,7,0)</f>
        <v>12822.69</v>
      </c>
      <c r="BD377" s="336">
        <f t="shared" si="73"/>
        <v>29</v>
      </c>
      <c r="BE377" s="330">
        <f t="shared" si="74"/>
        <v>0</v>
      </c>
    </row>
    <row r="378" spans="1:57" s="178" customFormat="1" ht="28.5" customHeight="1">
      <c r="A378" s="68">
        <v>372</v>
      </c>
      <c r="B378" s="56" t="s">
        <v>4460</v>
      </c>
      <c r="C378" s="56">
        <v>6300</v>
      </c>
      <c r="D378" s="57">
        <v>11</v>
      </c>
      <c r="E378" s="163" t="s">
        <v>1990</v>
      </c>
      <c r="F378" s="56">
        <v>1179458</v>
      </c>
      <c r="G378" s="56">
        <v>9999999</v>
      </c>
      <c r="H378" s="61">
        <v>29468396</v>
      </c>
      <c r="I378" s="84" t="str">
        <f>VLOOKUP($F378,'[3]Sistema Escolar'!$C$3:$E$5000,3,0)</f>
        <v>CENTRO JUVENIL DE CIENCIA E CULTURA- CJCC BARREIRAS</v>
      </c>
      <c r="J378" s="193" t="s">
        <v>1856</v>
      </c>
      <c r="K378" s="56">
        <v>0</v>
      </c>
      <c r="L378" s="56">
        <v>0</v>
      </c>
      <c r="M378" s="56">
        <v>0</v>
      </c>
      <c r="N378" s="56">
        <v>0</v>
      </c>
      <c r="O378" s="56">
        <v>0</v>
      </c>
      <c r="P378" s="56">
        <v>0</v>
      </c>
      <c r="Q378" s="56">
        <v>0</v>
      </c>
      <c r="R378" s="56">
        <v>0</v>
      </c>
      <c r="S378" s="56">
        <v>0</v>
      </c>
      <c r="T378" s="56">
        <v>0</v>
      </c>
      <c r="U378" s="56">
        <v>434</v>
      </c>
      <c r="V378" s="56">
        <v>434</v>
      </c>
      <c r="W378" s="56">
        <v>0</v>
      </c>
      <c r="X378" s="56">
        <v>0</v>
      </c>
      <c r="Y378" s="56">
        <f t="shared" si="75"/>
        <v>0</v>
      </c>
      <c r="Z378" s="56">
        <f t="shared" si="75"/>
        <v>0</v>
      </c>
      <c r="AA378" s="68">
        <f t="shared" si="76"/>
        <v>0</v>
      </c>
      <c r="AB378" s="68">
        <f t="shared" si="76"/>
        <v>0</v>
      </c>
      <c r="AC378" s="68">
        <f t="shared" si="70"/>
        <v>434</v>
      </c>
      <c r="AD378" s="68">
        <f t="shared" si="71"/>
        <v>434</v>
      </c>
      <c r="AE378" s="68">
        <f>VLOOKUP(F378,[1]quantitativo_estudantes_turmas_!$D$6:$H$1043,5,0)</f>
        <v>0</v>
      </c>
      <c r="AF378" s="318">
        <f t="shared" si="67"/>
        <v>0</v>
      </c>
      <c r="AG378" s="248">
        <f t="shared" si="68"/>
        <v>25645.38</v>
      </c>
      <c r="AH378" s="194" t="str">
        <f t="shared" si="72"/>
        <v>0,00</v>
      </c>
      <c r="AI378" s="70">
        <v>0</v>
      </c>
      <c r="AJ378" s="70">
        <f t="shared" si="69"/>
        <v>25645.38</v>
      </c>
      <c r="AK378" s="195">
        <v>5000</v>
      </c>
      <c r="AL378" s="337">
        <f t="shared" si="78"/>
        <v>6411.3450000000003</v>
      </c>
      <c r="AM378" s="56" t="str">
        <f>VLOOKUP(F378,'Plan atualizada aptas e desativ'!$C$4:$I$1457,7,0)</f>
        <v>APTA</v>
      </c>
      <c r="AN378" s="196">
        <f t="shared" si="77"/>
        <v>1411.3450000000003</v>
      </c>
      <c r="AO378" s="56" t="s">
        <v>949</v>
      </c>
      <c r="AP378" s="56" t="s">
        <v>950</v>
      </c>
      <c r="AQ378" s="56"/>
      <c r="AR378" s="56" t="s">
        <v>449</v>
      </c>
      <c r="AS378" s="56" t="s">
        <v>449</v>
      </c>
      <c r="AT378" s="56" t="s">
        <v>449</v>
      </c>
      <c r="AU378" s="56" t="s">
        <v>449</v>
      </c>
      <c r="AV378" s="56" t="s">
        <v>449</v>
      </c>
      <c r="AW378" s="56" t="s">
        <v>449</v>
      </c>
      <c r="AX378" s="56" t="s">
        <v>449</v>
      </c>
      <c r="AY378" s="56" t="s">
        <v>449</v>
      </c>
      <c r="AZ378" s="56" t="s">
        <v>449</v>
      </c>
      <c r="BA378" s="56" t="s">
        <v>449</v>
      </c>
      <c r="BB378" s="323">
        <f>VLOOKUP($F378,'[2]1ª Parcela FAED Manutencao 2026'!$E$7:$K$1036,5,0)</f>
        <v>434</v>
      </c>
      <c r="BC378" s="324">
        <f>VLOOKUP($F378,'[2]1ª Parcela FAED Manutencao 2026'!$E$7:$K$1036,7,0)</f>
        <v>6411.3450000000003</v>
      </c>
      <c r="BD378" s="334">
        <f t="shared" si="73"/>
        <v>0</v>
      </c>
      <c r="BE378" s="330">
        <f t="shared" si="74"/>
        <v>0</v>
      </c>
    </row>
    <row r="379" spans="1:57" s="178" customFormat="1" ht="28.5" customHeight="1">
      <c r="A379" s="68">
        <v>373</v>
      </c>
      <c r="B379" s="56" t="s">
        <v>4462</v>
      </c>
      <c r="C379" s="56">
        <v>6400</v>
      </c>
      <c r="D379" s="57">
        <v>12</v>
      </c>
      <c r="E379" s="163" t="s">
        <v>206</v>
      </c>
      <c r="F379" s="56">
        <v>1176443</v>
      </c>
      <c r="G379" s="56">
        <v>1103105</v>
      </c>
      <c r="H379" s="61">
        <v>29384400</v>
      </c>
      <c r="I379" s="84" t="str">
        <f>VLOOKUP($F379,'[3]Sistema Escolar'!$C$3:$E$5000,3,0)</f>
        <v>COLEGIO ESTADUAL DE TEMPO INTEGRAL DE BOQUIRA</v>
      </c>
      <c r="J379" s="193" t="s">
        <v>1978</v>
      </c>
      <c r="K379" s="56">
        <v>0</v>
      </c>
      <c r="L379" s="56">
        <v>0</v>
      </c>
      <c r="M379" s="56">
        <v>0</v>
      </c>
      <c r="N379" s="56">
        <v>0</v>
      </c>
      <c r="O379" s="56">
        <v>589</v>
      </c>
      <c r="P379" s="56">
        <v>655</v>
      </c>
      <c r="Q379" s="56">
        <v>71</v>
      </c>
      <c r="R379" s="56">
        <v>16</v>
      </c>
      <c r="S379" s="56">
        <v>16</v>
      </c>
      <c r="T379" s="56">
        <v>9</v>
      </c>
      <c r="U379" s="56">
        <v>0</v>
      </c>
      <c r="V379" s="56">
        <v>0</v>
      </c>
      <c r="W379" s="56">
        <v>0</v>
      </c>
      <c r="X379" s="56">
        <v>0</v>
      </c>
      <c r="Y379" s="56">
        <f t="shared" si="75"/>
        <v>0</v>
      </c>
      <c r="Z379" s="56">
        <f t="shared" si="75"/>
        <v>0</v>
      </c>
      <c r="AA379" s="68">
        <f t="shared" si="76"/>
        <v>676</v>
      </c>
      <c r="AB379" s="68">
        <f t="shared" si="76"/>
        <v>680</v>
      </c>
      <c r="AC379" s="68">
        <f t="shared" si="70"/>
        <v>676</v>
      </c>
      <c r="AD379" s="68">
        <f t="shared" si="71"/>
        <v>680</v>
      </c>
      <c r="AE379" s="68">
        <f>VLOOKUP(F379,[1]quantitativo_estudantes_turmas_!$D$6:$H$1043,5,0)</f>
        <v>24</v>
      </c>
      <c r="AF379" s="318">
        <f t="shared" si="67"/>
        <v>1</v>
      </c>
      <c r="AG379" s="248">
        <f t="shared" si="68"/>
        <v>30774.46</v>
      </c>
      <c r="AH379" s="194">
        <f t="shared" si="72"/>
        <v>30774.46</v>
      </c>
      <c r="AI379" s="70">
        <v>0</v>
      </c>
      <c r="AJ379" s="70">
        <f t="shared" si="69"/>
        <v>61548.92</v>
      </c>
      <c r="AK379" s="195">
        <v>12000</v>
      </c>
      <c r="AL379" s="337">
        <f t="shared" si="78"/>
        <v>15387.23</v>
      </c>
      <c r="AM379" s="56" t="str">
        <f>VLOOKUP(F379,'Plan atualizada aptas e desativ'!$C$4:$I$1457,7,0)</f>
        <v>APTA</v>
      </c>
      <c r="AN379" s="196">
        <f t="shared" si="77"/>
        <v>3387.2299999999996</v>
      </c>
      <c r="AO379" s="56" t="s">
        <v>983</v>
      </c>
      <c r="AP379" s="56" t="s">
        <v>984</v>
      </c>
      <c r="AQ379" s="56"/>
      <c r="AR379" s="56" t="s">
        <v>1918</v>
      </c>
      <c r="AS379" s="56" t="s">
        <v>449</v>
      </c>
      <c r="AT379" s="56" t="s">
        <v>449</v>
      </c>
      <c r="AU379" s="56" t="s">
        <v>449</v>
      </c>
      <c r="AV379" s="56" t="s">
        <v>449</v>
      </c>
      <c r="AW379" s="56" t="s">
        <v>449</v>
      </c>
      <c r="AX379" s="56" t="s">
        <v>449</v>
      </c>
      <c r="AY379" s="56" t="s">
        <v>449</v>
      </c>
      <c r="AZ379" s="56" t="s">
        <v>449</v>
      </c>
      <c r="BA379" s="56" t="s">
        <v>449</v>
      </c>
      <c r="BB379" s="323">
        <f>VLOOKUP($F379,'[2]1ª Parcela FAED Manutencao 2026'!$E$7:$K$1036,5,0)</f>
        <v>676</v>
      </c>
      <c r="BC379" s="324">
        <f>VLOOKUP($F379,'[2]1ª Parcela FAED Manutencao 2026'!$E$7:$K$1036,7,0)</f>
        <v>15387.23</v>
      </c>
      <c r="BD379" s="336">
        <f t="shared" si="73"/>
        <v>4</v>
      </c>
      <c r="BE379" s="330">
        <f t="shared" si="74"/>
        <v>0</v>
      </c>
    </row>
    <row r="380" spans="1:57" s="87" customFormat="1" ht="28.5" customHeight="1">
      <c r="A380" s="68">
        <v>374</v>
      </c>
      <c r="B380" s="56" t="s">
        <v>4462</v>
      </c>
      <c r="C380" s="56">
        <v>6400</v>
      </c>
      <c r="D380" s="57">
        <v>12</v>
      </c>
      <c r="E380" s="163" t="s">
        <v>207</v>
      </c>
      <c r="F380" s="56">
        <v>1176458</v>
      </c>
      <c r="G380" s="56">
        <v>1103111</v>
      </c>
      <c r="H380" s="61">
        <v>29384389</v>
      </c>
      <c r="I380" s="84" t="str">
        <f>VLOOKUP($F380,'[3]Sistema Escolar'!$C$3:$E$5000,3,0)</f>
        <v>COLEGIO ESTADUAL DO CAMPO DE TEMPO INTEGRAL DE BOTUPORA</v>
      </c>
      <c r="J380" s="193" t="s">
        <v>1979</v>
      </c>
      <c r="K380" s="56">
        <v>0</v>
      </c>
      <c r="L380" s="56">
        <v>0</v>
      </c>
      <c r="M380" s="56">
        <v>0</v>
      </c>
      <c r="N380" s="56">
        <v>0</v>
      </c>
      <c r="O380" s="56">
        <v>31</v>
      </c>
      <c r="P380" s="56">
        <v>0</v>
      </c>
      <c r="Q380" s="56">
        <v>343</v>
      </c>
      <c r="R380" s="56">
        <v>250</v>
      </c>
      <c r="S380" s="56">
        <v>104</v>
      </c>
      <c r="T380" s="56">
        <v>93</v>
      </c>
      <c r="U380" s="56">
        <v>0</v>
      </c>
      <c r="V380" s="56">
        <v>0</v>
      </c>
      <c r="W380" s="56">
        <v>0</v>
      </c>
      <c r="X380" s="56">
        <v>0</v>
      </c>
      <c r="Y380" s="56">
        <f t="shared" si="75"/>
        <v>0</v>
      </c>
      <c r="Z380" s="56">
        <f t="shared" si="75"/>
        <v>0</v>
      </c>
      <c r="AA380" s="68">
        <f t="shared" si="76"/>
        <v>478</v>
      </c>
      <c r="AB380" s="68">
        <f t="shared" si="76"/>
        <v>343</v>
      </c>
      <c r="AC380" s="68">
        <f t="shared" si="70"/>
        <v>478</v>
      </c>
      <c r="AD380" s="68">
        <f t="shared" si="71"/>
        <v>343</v>
      </c>
      <c r="AE380" s="68">
        <f>VLOOKUP(F380,[1]quantitativo_estudantes_turmas_!$D$6:$H$1043,5,0)</f>
        <v>12</v>
      </c>
      <c r="AF380" s="318">
        <f t="shared" si="67"/>
        <v>1</v>
      </c>
      <c r="AG380" s="248">
        <f t="shared" si="68"/>
        <v>25645.38</v>
      </c>
      <c r="AH380" s="194">
        <f t="shared" si="72"/>
        <v>25645.38</v>
      </c>
      <c r="AI380" s="70">
        <v>0</v>
      </c>
      <c r="AJ380" s="70">
        <f t="shared" si="69"/>
        <v>51290.76</v>
      </c>
      <c r="AK380" s="195">
        <v>10000</v>
      </c>
      <c r="AL380" s="337">
        <f t="shared" si="78"/>
        <v>12822.69</v>
      </c>
      <c r="AM380" s="56" t="str">
        <f>VLOOKUP(F380,'Plan atualizada aptas e desativ'!$C$4:$I$1457,7,0)</f>
        <v>APTA</v>
      </c>
      <c r="AN380" s="196">
        <f t="shared" si="77"/>
        <v>2822.6900000000005</v>
      </c>
      <c r="AO380" s="56" t="s">
        <v>985</v>
      </c>
      <c r="AP380" s="56" t="s">
        <v>986</v>
      </c>
      <c r="AQ380" s="56"/>
      <c r="AR380" s="56" t="s">
        <v>1918</v>
      </c>
      <c r="AS380" s="56" t="s">
        <v>449</v>
      </c>
      <c r="AT380" s="56" t="s">
        <v>449</v>
      </c>
      <c r="AU380" s="56" t="s">
        <v>449</v>
      </c>
      <c r="AV380" s="56" t="s">
        <v>449</v>
      </c>
      <c r="AW380" s="56" t="s">
        <v>449</v>
      </c>
      <c r="AX380" s="56" t="s">
        <v>449</v>
      </c>
      <c r="AY380" s="56" t="s">
        <v>449</v>
      </c>
      <c r="AZ380" s="56" t="s">
        <v>449</v>
      </c>
      <c r="BA380" s="56" t="s">
        <v>449</v>
      </c>
      <c r="BB380" s="323">
        <f>VLOOKUP($F380,'[2]1ª Parcela FAED Manutencao 2026'!$E$7:$K$1036,5,0)</f>
        <v>478</v>
      </c>
      <c r="BC380" s="324">
        <f>VLOOKUP($F380,'[2]1ª Parcela FAED Manutencao 2026'!$E$7:$K$1036,7,0)</f>
        <v>12822.69</v>
      </c>
      <c r="BD380" s="335">
        <f t="shared" si="73"/>
        <v>-135</v>
      </c>
      <c r="BE380" s="330">
        <f t="shared" si="74"/>
        <v>0</v>
      </c>
    </row>
    <row r="381" spans="1:57" s="87" customFormat="1" ht="28.5" customHeight="1">
      <c r="A381" s="68">
        <v>375</v>
      </c>
      <c r="B381" s="56" t="s">
        <v>4462</v>
      </c>
      <c r="C381" s="56">
        <v>6400</v>
      </c>
      <c r="D381" s="57">
        <v>12</v>
      </c>
      <c r="E381" s="163" t="s">
        <v>208</v>
      </c>
      <c r="F381" s="56">
        <v>1167709</v>
      </c>
      <c r="G381" s="56">
        <v>1103112</v>
      </c>
      <c r="H381" s="61">
        <v>29205387</v>
      </c>
      <c r="I381" s="84" t="str">
        <f>VLOOKUP($F381,'[3]Sistema Escolar'!$C$3:$E$5000,3,0)</f>
        <v>COLEGIO ESTADUAL SAO SEBASTIAO</v>
      </c>
      <c r="J381" s="193" t="s">
        <v>1978</v>
      </c>
      <c r="K381" s="56">
        <v>0</v>
      </c>
      <c r="L381" s="56">
        <v>0</v>
      </c>
      <c r="M381" s="56">
        <v>0</v>
      </c>
      <c r="N381" s="56">
        <v>0</v>
      </c>
      <c r="O381" s="56">
        <v>0</v>
      </c>
      <c r="P381" s="56">
        <v>0</v>
      </c>
      <c r="Q381" s="56">
        <v>240</v>
      </c>
      <c r="R381" s="56">
        <v>183</v>
      </c>
      <c r="S381" s="56">
        <v>23</v>
      </c>
      <c r="T381" s="56">
        <v>23</v>
      </c>
      <c r="U381" s="56">
        <v>0</v>
      </c>
      <c r="V381" s="56">
        <v>0</v>
      </c>
      <c r="W381" s="56">
        <v>0</v>
      </c>
      <c r="X381" s="56">
        <v>0</v>
      </c>
      <c r="Y381" s="56">
        <f t="shared" si="75"/>
        <v>0</v>
      </c>
      <c r="Z381" s="56">
        <f t="shared" si="75"/>
        <v>0</v>
      </c>
      <c r="AA381" s="68">
        <f t="shared" si="76"/>
        <v>263</v>
      </c>
      <c r="AB381" s="68">
        <f t="shared" si="76"/>
        <v>206</v>
      </c>
      <c r="AC381" s="68">
        <f t="shared" si="70"/>
        <v>263</v>
      </c>
      <c r="AD381" s="68">
        <f t="shared" si="71"/>
        <v>206</v>
      </c>
      <c r="AE381" s="68">
        <f>VLOOKUP(F381,[1]quantitativo_estudantes_turmas_!$D$6:$H$1043,5,0)</f>
        <v>8</v>
      </c>
      <c r="AF381" s="318">
        <f t="shared" si="67"/>
        <v>1</v>
      </c>
      <c r="AG381" s="248">
        <f t="shared" si="68"/>
        <v>20516.3</v>
      </c>
      <c r="AH381" s="194">
        <f t="shared" si="72"/>
        <v>20516.3</v>
      </c>
      <c r="AI381" s="70">
        <v>0</v>
      </c>
      <c r="AJ381" s="70">
        <f t="shared" si="69"/>
        <v>41032.6</v>
      </c>
      <c r="AK381" s="195">
        <v>10000</v>
      </c>
      <c r="AL381" s="337">
        <f t="shared" si="78"/>
        <v>10258.15</v>
      </c>
      <c r="AM381" s="56" t="str">
        <f>VLOOKUP(F381,'Plan atualizada aptas e desativ'!$C$4:$I$1457,7,0)</f>
        <v>APTA</v>
      </c>
      <c r="AN381" s="196">
        <f t="shared" si="77"/>
        <v>258.14999999999964</v>
      </c>
      <c r="AO381" s="56" t="s">
        <v>983</v>
      </c>
      <c r="AP381" s="56" t="s">
        <v>987</v>
      </c>
      <c r="AQ381" s="56"/>
      <c r="AR381" s="56" t="s">
        <v>1918</v>
      </c>
      <c r="AS381" s="56" t="s">
        <v>449</v>
      </c>
      <c r="AT381" s="56" t="s">
        <v>449</v>
      </c>
      <c r="AU381" s="56" t="s">
        <v>449</v>
      </c>
      <c r="AV381" s="56" t="s">
        <v>449</v>
      </c>
      <c r="AW381" s="56" t="s">
        <v>449</v>
      </c>
      <c r="AX381" s="56" t="s">
        <v>449</v>
      </c>
      <c r="AY381" s="56" t="s">
        <v>449</v>
      </c>
      <c r="AZ381" s="56" t="s">
        <v>449</v>
      </c>
      <c r="BA381" s="56" t="s">
        <v>449</v>
      </c>
      <c r="BB381" s="323">
        <f>VLOOKUP($F381,'[2]1ª Parcela FAED Manutencao 2026'!$E$7:$K$1036,5,0)</f>
        <v>263</v>
      </c>
      <c r="BC381" s="324">
        <f>VLOOKUP($F381,'[2]1ª Parcela FAED Manutencao 2026'!$E$7:$K$1036,7,0)</f>
        <v>12822.69</v>
      </c>
      <c r="BD381" s="335">
        <f t="shared" si="73"/>
        <v>-57</v>
      </c>
      <c r="BE381" s="328">
        <f t="shared" si="74"/>
        <v>-2564.5400000000009</v>
      </c>
    </row>
    <row r="382" spans="1:57" s="87" customFormat="1" ht="28.5" customHeight="1">
      <c r="A382" s="68">
        <v>376</v>
      </c>
      <c r="B382" s="56" t="s">
        <v>4462</v>
      </c>
      <c r="C382" s="56">
        <v>6400</v>
      </c>
      <c r="D382" s="57">
        <v>12</v>
      </c>
      <c r="E382" s="163" t="s">
        <v>209</v>
      </c>
      <c r="F382" s="56">
        <v>1165056</v>
      </c>
      <c r="G382" s="56">
        <v>1103116</v>
      </c>
      <c r="H382" s="61">
        <v>29236606</v>
      </c>
      <c r="I382" s="84" t="str">
        <f>VLOOKUP($F382,'[3]Sistema Escolar'!$C$3:$E$5000,3,0)</f>
        <v>COLEGIO ESTADUAL DE TEMPO INTEGRAL DE AGUA QUENTE</v>
      </c>
      <c r="J382" s="193" t="s">
        <v>1978</v>
      </c>
      <c r="K382" s="56">
        <v>0</v>
      </c>
      <c r="L382" s="56">
        <v>0</v>
      </c>
      <c r="M382" s="56">
        <v>0</v>
      </c>
      <c r="N382" s="56">
        <v>0</v>
      </c>
      <c r="O382" s="56">
        <v>98</v>
      </c>
      <c r="P382" s="56">
        <v>74</v>
      </c>
      <c r="Q382" s="56">
        <v>242</v>
      </c>
      <c r="R382" s="56">
        <v>202</v>
      </c>
      <c r="S382" s="56">
        <v>69</v>
      </c>
      <c r="T382" s="56">
        <v>56</v>
      </c>
      <c r="U382" s="56">
        <v>0</v>
      </c>
      <c r="V382" s="56">
        <v>0</v>
      </c>
      <c r="W382" s="56">
        <v>0</v>
      </c>
      <c r="X382" s="56">
        <v>0</v>
      </c>
      <c r="Y382" s="56">
        <f t="shared" si="75"/>
        <v>0</v>
      </c>
      <c r="Z382" s="56">
        <f t="shared" si="75"/>
        <v>0</v>
      </c>
      <c r="AA382" s="68">
        <f t="shared" si="76"/>
        <v>409</v>
      </c>
      <c r="AB382" s="68">
        <f t="shared" si="76"/>
        <v>332</v>
      </c>
      <c r="AC382" s="68">
        <f t="shared" si="70"/>
        <v>409</v>
      </c>
      <c r="AD382" s="68">
        <f t="shared" si="71"/>
        <v>332</v>
      </c>
      <c r="AE382" s="68">
        <f>VLOOKUP(F382,[1]quantitativo_estudantes_turmas_!$D$6:$H$1043,5,0)</f>
        <v>17</v>
      </c>
      <c r="AF382" s="318">
        <f t="shared" si="67"/>
        <v>1</v>
      </c>
      <c r="AG382" s="248">
        <f t="shared" si="68"/>
        <v>25645.38</v>
      </c>
      <c r="AH382" s="194">
        <f t="shared" si="72"/>
        <v>25645.38</v>
      </c>
      <c r="AI382" s="70">
        <v>0</v>
      </c>
      <c r="AJ382" s="70">
        <f t="shared" si="69"/>
        <v>51290.76</v>
      </c>
      <c r="AK382" s="195">
        <v>10000</v>
      </c>
      <c r="AL382" s="337">
        <f t="shared" si="78"/>
        <v>12822.69</v>
      </c>
      <c r="AM382" s="56" t="str">
        <f>VLOOKUP(F382,'Plan atualizada aptas e desativ'!$C$4:$I$1457,7,0)</f>
        <v>APTA</v>
      </c>
      <c r="AN382" s="196">
        <f t="shared" si="77"/>
        <v>2822.6900000000005</v>
      </c>
      <c r="AO382" s="56" t="s">
        <v>988</v>
      </c>
      <c r="AP382" s="56" t="s">
        <v>989</v>
      </c>
      <c r="AQ382" s="56"/>
      <c r="AR382" s="56" t="s">
        <v>1918</v>
      </c>
      <c r="AS382" s="56" t="s">
        <v>449</v>
      </c>
      <c r="AT382" s="56" t="s">
        <v>449</v>
      </c>
      <c r="AU382" s="56" t="s">
        <v>449</v>
      </c>
      <c r="AV382" s="56" t="s">
        <v>449</v>
      </c>
      <c r="AW382" s="56" t="s">
        <v>449</v>
      </c>
      <c r="AX382" s="56" t="s">
        <v>449</v>
      </c>
      <c r="AY382" s="56" t="s">
        <v>449</v>
      </c>
      <c r="AZ382" s="56" t="s">
        <v>449</v>
      </c>
      <c r="BA382" s="56" t="s">
        <v>449</v>
      </c>
      <c r="BB382" s="323">
        <f>VLOOKUP($F382,'[2]1ª Parcela FAED Manutencao 2026'!$E$7:$K$1036,5,0)</f>
        <v>409</v>
      </c>
      <c r="BC382" s="324">
        <f>VLOOKUP($F382,'[2]1ª Parcela FAED Manutencao 2026'!$E$7:$K$1036,7,0)</f>
        <v>12822.69</v>
      </c>
      <c r="BD382" s="335">
        <f t="shared" si="73"/>
        <v>-77</v>
      </c>
      <c r="BE382" s="330">
        <f t="shared" si="74"/>
        <v>0</v>
      </c>
    </row>
    <row r="383" spans="1:57" s="87" customFormat="1" ht="28.5" customHeight="1">
      <c r="A383" s="68">
        <v>377</v>
      </c>
      <c r="B383" s="56" t="s">
        <v>4462</v>
      </c>
      <c r="C383" s="56">
        <v>6400</v>
      </c>
      <c r="D383" s="57">
        <v>12</v>
      </c>
      <c r="E383" s="163" t="s">
        <v>210</v>
      </c>
      <c r="F383" s="56">
        <v>1127960</v>
      </c>
      <c r="G383" s="56">
        <v>1103123</v>
      </c>
      <c r="H383" s="61">
        <v>29206545</v>
      </c>
      <c r="I383" s="84" t="str">
        <f>VLOOKUP($F383,'[3]Sistema Escolar'!$C$3:$E$5000,3,0)</f>
        <v>COLEGIO ESTADUAL DO CAMPO DE TEMPO INTEGRAL DE IBIPITANGA</v>
      </c>
      <c r="J383" s="193" t="s">
        <v>1979</v>
      </c>
      <c r="K383" s="56">
        <v>0</v>
      </c>
      <c r="L383" s="56">
        <v>0</v>
      </c>
      <c r="M383" s="56">
        <v>0</v>
      </c>
      <c r="N383" s="56">
        <v>0</v>
      </c>
      <c r="O383" s="56">
        <v>219</v>
      </c>
      <c r="P383" s="56">
        <v>0</v>
      </c>
      <c r="Q383" s="56">
        <v>191</v>
      </c>
      <c r="R383" s="56">
        <v>284</v>
      </c>
      <c r="S383" s="56">
        <v>18</v>
      </c>
      <c r="T383" s="56">
        <v>45</v>
      </c>
      <c r="U383" s="56">
        <v>0</v>
      </c>
      <c r="V383" s="56">
        <v>0</v>
      </c>
      <c r="W383" s="56">
        <v>0</v>
      </c>
      <c r="X383" s="56">
        <v>0</v>
      </c>
      <c r="Y383" s="56">
        <f t="shared" si="75"/>
        <v>0</v>
      </c>
      <c r="Z383" s="56">
        <f t="shared" si="75"/>
        <v>0</v>
      </c>
      <c r="AA383" s="68">
        <f t="shared" si="76"/>
        <v>428</v>
      </c>
      <c r="AB383" s="68">
        <f t="shared" si="76"/>
        <v>329</v>
      </c>
      <c r="AC383" s="68">
        <f t="shared" si="70"/>
        <v>428</v>
      </c>
      <c r="AD383" s="68">
        <f t="shared" si="71"/>
        <v>329</v>
      </c>
      <c r="AE383" s="68">
        <f>VLOOKUP(F383,[1]quantitativo_estudantes_turmas_!$D$6:$H$1043,5,0)</f>
        <v>11</v>
      </c>
      <c r="AF383" s="318">
        <f t="shared" si="67"/>
        <v>1</v>
      </c>
      <c r="AG383" s="248">
        <f t="shared" si="68"/>
        <v>25645.38</v>
      </c>
      <c r="AH383" s="194">
        <f t="shared" si="72"/>
        <v>25645.38</v>
      </c>
      <c r="AI383" s="70">
        <v>0</v>
      </c>
      <c r="AJ383" s="70">
        <f t="shared" si="69"/>
        <v>51290.76</v>
      </c>
      <c r="AK383" s="195">
        <v>10000</v>
      </c>
      <c r="AL383" s="337">
        <f t="shared" si="78"/>
        <v>12822.69</v>
      </c>
      <c r="AM383" s="56" t="str">
        <f>VLOOKUP(F383,'Plan atualizada aptas e desativ'!$C$4:$I$1457,7,0)</f>
        <v>APTA</v>
      </c>
      <c r="AN383" s="196">
        <f t="shared" si="77"/>
        <v>2822.6900000000005</v>
      </c>
      <c r="AO383" s="56" t="s">
        <v>983</v>
      </c>
      <c r="AP383" s="56" t="s">
        <v>990</v>
      </c>
      <c r="AQ383" s="56"/>
      <c r="AR383" s="56" t="s">
        <v>1918</v>
      </c>
      <c r="AS383" s="56" t="s">
        <v>449</v>
      </c>
      <c r="AT383" s="56" t="s">
        <v>449</v>
      </c>
      <c r="AU383" s="56" t="s">
        <v>449</v>
      </c>
      <c r="AV383" s="56" t="s">
        <v>449</v>
      </c>
      <c r="AW383" s="56" t="s">
        <v>449</v>
      </c>
      <c r="AX383" s="56" t="s">
        <v>449</v>
      </c>
      <c r="AY383" s="56" t="s">
        <v>449</v>
      </c>
      <c r="AZ383" s="56" t="s">
        <v>449</v>
      </c>
      <c r="BA383" s="56" t="s">
        <v>449</v>
      </c>
      <c r="BB383" s="323">
        <f>VLOOKUP($F383,'[2]1ª Parcela FAED Manutencao 2026'!$E$7:$K$1036,5,0)</f>
        <v>428</v>
      </c>
      <c r="BC383" s="324">
        <f>VLOOKUP($F383,'[2]1ª Parcela FAED Manutencao 2026'!$E$7:$K$1036,7,0)</f>
        <v>12822.69</v>
      </c>
      <c r="BD383" s="335">
        <f t="shared" si="73"/>
        <v>-99</v>
      </c>
      <c r="BE383" s="330">
        <f t="shared" si="74"/>
        <v>0</v>
      </c>
    </row>
    <row r="384" spans="1:57" s="178" customFormat="1" ht="28.5" customHeight="1">
      <c r="A384" s="68">
        <v>378</v>
      </c>
      <c r="B384" s="56" t="s">
        <v>4462</v>
      </c>
      <c r="C384" s="56">
        <v>6400</v>
      </c>
      <c r="D384" s="57">
        <v>12</v>
      </c>
      <c r="E384" s="163" t="s">
        <v>4463</v>
      </c>
      <c r="F384" s="56">
        <v>1128177</v>
      </c>
      <c r="G384" s="56">
        <v>1103130</v>
      </c>
      <c r="H384" s="61">
        <v>29208297</v>
      </c>
      <c r="I384" s="84" t="str">
        <f>VLOOKUP($F384,'[3]Sistema Escolar'!$C$3:$E$5000,3,0)</f>
        <v>CENTRO TERRITORIAL DE EDUCACAO PROFISSIONAL DA BACIA DO PARAMIRIM</v>
      </c>
      <c r="J384" s="193" t="s">
        <v>1857</v>
      </c>
      <c r="K384" s="56">
        <v>0</v>
      </c>
      <c r="L384" s="56">
        <v>0</v>
      </c>
      <c r="M384" s="56">
        <v>0</v>
      </c>
      <c r="N384" s="56">
        <v>0</v>
      </c>
      <c r="O384" s="56">
        <v>1172</v>
      </c>
      <c r="P384" s="56">
        <v>1141</v>
      </c>
      <c r="Q384" s="56">
        <v>0</v>
      </c>
      <c r="R384" s="56">
        <v>79</v>
      </c>
      <c r="S384" s="56">
        <v>99</v>
      </c>
      <c r="T384" s="56">
        <v>70</v>
      </c>
      <c r="U384" s="56">
        <v>0</v>
      </c>
      <c r="V384" s="56">
        <v>0</v>
      </c>
      <c r="W384" s="56">
        <v>0</v>
      </c>
      <c r="X384" s="56">
        <v>0</v>
      </c>
      <c r="Y384" s="56">
        <f t="shared" si="75"/>
        <v>0</v>
      </c>
      <c r="Z384" s="56">
        <f t="shared" si="75"/>
        <v>0</v>
      </c>
      <c r="AA384" s="68">
        <f t="shared" si="76"/>
        <v>1271</v>
      </c>
      <c r="AB384" s="68">
        <f t="shared" si="76"/>
        <v>1290</v>
      </c>
      <c r="AC384" s="68">
        <f t="shared" si="70"/>
        <v>1271</v>
      </c>
      <c r="AD384" s="68">
        <f t="shared" si="71"/>
        <v>1290</v>
      </c>
      <c r="AE384" s="68">
        <f>VLOOKUP(F384,[1]quantitativo_estudantes_turmas_!$D$6:$H$1043,5,0)</f>
        <v>45</v>
      </c>
      <c r="AF384" s="318">
        <f t="shared" si="67"/>
        <v>1</v>
      </c>
      <c r="AG384" s="248">
        <f t="shared" si="68"/>
        <v>47919.3</v>
      </c>
      <c r="AH384" s="194">
        <f t="shared" si="72"/>
        <v>47919.3</v>
      </c>
      <c r="AI384" s="70">
        <f>IF(AY384="POLO-UAB",AG384/4,"-")</f>
        <v>11979.825000000001</v>
      </c>
      <c r="AJ384" s="70">
        <f t="shared" si="69"/>
        <v>95838.6</v>
      </c>
      <c r="AK384" s="195">
        <v>30000</v>
      </c>
      <c r="AL384" s="337">
        <f t="shared" si="78"/>
        <v>35939.475000000006</v>
      </c>
      <c r="AM384" s="56" t="str">
        <f>VLOOKUP(F384,'Plan atualizada aptas e desativ'!$C$4:$I$1457,7,0)</f>
        <v>APTA</v>
      </c>
      <c r="AN384" s="196">
        <f t="shared" si="77"/>
        <v>5939.4750000000058</v>
      </c>
      <c r="AO384" s="56" t="s">
        <v>983</v>
      </c>
      <c r="AP384" s="56" t="s">
        <v>991</v>
      </c>
      <c r="AQ384" s="56"/>
      <c r="AR384" s="56" t="s">
        <v>1918</v>
      </c>
      <c r="AS384" s="56" t="s">
        <v>449</v>
      </c>
      <c r="AT384" s="56" t="s">
        <v>449</v>
      </c>
      <c r="AU384" s="56" t="s">
        <v>449</v>
      </c>
      <c r="AV384" s="56" t="s">
        <v>449</v>
      </c>
      <c r="AW384" s="56" t="s">
        <v>449</v>
      </c>
      <c r="AX384" s="56" t="s">
        <v>449</v>
      </c>
      <c r="AY384" s="56" t="s">
        <v>1907</v>
      </c>
      <c r="AZ384" s="56" t="s">
        <v>449</v>
      </c>
      <c r="BA384" s="56" t="s">
        <v>449</v>
      </c>
      <c r="BB384" s="323">
        <f>VLOOKUP($F384,'[2]1ª Parcela FAED Manutencao 2026'!$E$7:$K$1036,5,0)</f>
        <v>1271</v>
      </c>
      <c r="BC384" s="324">
        <f>VLOOKUP($F384,'[2]1ª Parcela FAED Manutencao 2026'!$E$7:$K$1036,7,0)</f>
        <v>35939.475000000006</v>
      </c>
      <c r="BD384" s="336">
        <f t="shared" si="73"/>
        <v>19</v>
      </c>
      <c r="BE384" s="330">
        <f t="shared" si="74"/>
        <v>0</v>
      </c>
    </row>
    <row r="385" spans="1:57" s="114" customFormat="1" ht="28.5" customHeight="1">
      <c r="A385" s="68">
        <v>379</v>
      </c>
      <c r="B385" s="56" t="s">
        <v>4462</v>
      </c>
      <c r="C385" s="56">
        <v>6400</v>
      </c>
      <c r="D385" s="57">
        <v>12</v>
      </c>
      <c r="E385" s="163" t="s">
        <v>4463</v>
      </c>
      <c r="F385" s="56">
        <v>1128088</v>
      </c>
      <c r="G385" s="56">
        <v>1103129</v>
      </c>
      <c r="H385" s="61">
        <v>29209439</v>
      </c>
      <c r="I385" s="84" t="str">
        <f>VLOOKUP($F385,'[3]Sistema Escolar'!$C$3:$E$5000,3,0)</f>
        <v>COLEGIO ESTADUAL CONEGO FIRMINO SOARES</v>
      </c>
      <c r="J385" s="193" t="s">
        <v>1912</v>
      </c>
      <c r="K385" s="56">
        <v>0</v>
      </c>
      <c r="L385" s="56">
        <v>0</v>
      </c>
      <c r="M385" s="56">
        <v>0</v>
      </c>
      <c r="N385" s="56">
        <v>0</v>
      </c>
      <c r="O385" s="56">
        <v>136</v>
      </c>
      <c r="P385" s="56">
        <v>122</v>
      </c>
      <c r="Q385" s="56">
        <v>25</v>
      </c>
      <c r="R385" s="56">
        <v>58</v>
      </c>
      <c r="S385" s="56">
        <v>0</v>
      </c>
      <c r="T385" s="56">
        <v>0</v>
      </c>
      <c r="U385" s="56">
        <v>0</v>
      </c>
      <c r="V385" s="56">
        <v>0</v>
      </c>
      <c r="W385" s="56">
        <v>0</v>
      </c>
      <c r="X385" s="56">
        <v>0</v>
      </c>
      <c r="Y385" s="56">
        <f t="shared" si="75"/>
        <v>0</v>
      </c>
      <c r="Z385" s="56">
        <f t="shared" si="75"/>
        <v>0</v>
      </c>
      <c r="AA385" s="68">
        <f t="shared" si="76"/>
        <v>161</v>
      </c>
      <c r="AB385" s="68">
        <f t="shared" si="76"/>
        <v>180</v>
      </c>
      <c r="AC385" s="68">
        <f t="shared" si="70"/>
        <v>161</v>
      </c>
      <c r="AD385" s="68">
        <f t="shared" si="71"/>
        <v>180</v>
      </c>
      <c r="AE385" s="68">
        <f>VLOOKUP(F385,[1]quantitativo_estudantes_turmas_!$D$6:$H$1043,5,0)</f>
        <v>6</v>
      </c>
      <c r="AF385" s="318">
        <f t="shared" si="67"/>
        <v>1</v>
      </c>
      <c r="AG385" s="248">
        <f t="shared" si="68"/>
        <v>20516.3</v>
      </c>
      <c r="AH385" s="194">
        <f t="shared" si="72"/>
        <v>20516.3</v>
      </c>
      <c r="AI385" s="70">
        <v>0</v>
      </c>
      <c r="AJ385" s="70">
        <f t="shared" si="69"/>
        <v>41032.6</v>
      </c>
      <c r="AK385" s="195">
        <v>8000</v>
      </c>
      <c r="AL385" s="337">
        <f t="shared" si="78"/>
        <v>10258.15</v>
      </c>
      <c r="AM385" s="56" t="str">
        <f>VLOOKUP(F385,'Plan atualizada aptas e desativ'!$C$4:$I$1457,7,0)</f>
        <v>APTA</v>
      </c>
      <c r="AN385" s="196">
        <f t="shared" si="77"/>
        <v>2258.1499999999996</v>
      </c>
      <c r="AO385" s="56" t="s">
        <v>983</v>
      </c>
      <c r="AP385" s="56" t="s">
        <v>992</v>
      </c>
      <c r="AQ385" s="56"/>
      <c r="AR385" s="56" t="s">
        <v>1918</v>
      </c>
      <c r="AS385" s="56" t="s">
        <v>449</v>
      </c>
      <c r="AT385" s="56" t="s">
        <v>449</v>
      </c>
      <c r="AU385" s="56" t="s">
        <v>449</v>
      </c>
      <c r="AV385" s="56" t="s">
        <v>449</v>
      </c>
      <c r="AW385" s="56" t="s">
        <v>449</v>
      </c>
      <c r="AX385" s="56" t="s">
        <v>449</v>
      </c>
      <c r="AY385" s="56" t="s">
        <v>449</v>
      </c>
      <c r="AZ385" s="56" t="s">
        <v>449</v>
      </c>
      <c r="BA385" s="56" t="s">
        <v>449</v>
      </c>
      <c r="BB385" s="323">
        <f>VLOOKUP($F385,'[2]1ª Parcela FAED Manutencao 2026'!$E$7:$K$1036,5,0)</f>
        <v>161</v>
      </c>
      <c r="BC385" s="324">
        <f>VLOOKUP($F385,'[2]1ª Parcela FAED Manutencao 2026'!$E$7:$K$1036,7,0)</f>
        <v>10258.15</v>
      </c>
      <c r="BD385" s="336">
        <f t="shared" si="73"/>
        <v>19</v>
      </c>
      <c r="BE385" s="330">
        <f t="shared" si="74"/>
        <v>0</v>
      </c>
    </row>
    <row r="386" spans="1:57" s="178" customFormat="1" ht="28.5" customHeight="1">
      <c r="A386" s="68">
        <v>380</v>
      </c>
      <c r="B386" s="56" t="s">
        <v>4462</v>
      </c>
      <c r="C386" s="56">
        <v>6400</v>
      </c>
      <c r="D386" s="57">
        <v>12</v>
      </c>
      <c r="E386" s="163" t="s">
        <v>4463</v>
      </c>
      <c r="F386" s="56">
        <v>1179717</v>
      </c>
      <c r="G386" s="56">
        <v>9999999</v>
      </c>
      <c r="H386" s="61">
        <v>29483395</v>
      </c>
      <c r="I386" s="84" t="str">
        <f>VLOOKUP($F386,'[3]Sistema Escolar'!$C$3:$E$5000,3,0)</f>
        <v>CENTRO REGIONAL DE ENS M COM INTE TECNOLOGICA-CEMIT BACIA DO PARAMIRIM</v>
      </c>
      <c r="J386" s="193" t="s">
        <v>464</v>
      </c>
      <c r="K386" s="56">
        <v>0</v>
      </c>
      <c r="L386" s="56">
        <v>0</v>
      </c>
      <c r="M386" s="56">
        <v>0</v>
      </c>
      <c r="N386" s="56">
        <v>0</v>
      </c>
      <c r="O386" s="56">
        <v>505</v>
      </c>
      <c r="P386" s="56">
        <v>499</v>
      </c>
      <c r="Q386" s="56">
        <v>0</v>
      </c>
      <c r="R386" s="56">
        <v>0</v>
      </c>
      <c r="S386" s="56">
        <v>0</v>
      </c>
      <c r="T386" s="56">
        <v>0</v>
      </c>
      <c r="U386" s="56">
        <v>0</v>
      </c>
      <c r="V386" s="56">
        <v>0</v>
      </c>
      <c r="W386" s="56">
        <v>0</v>
      </c>
      <c r="X386" s="56">
        <v>0</v>
      </c>
      <c r="Y386" s="56">
        <f t="shared" si="75"/>
        <v>0</v>
      </c>
      <c r="Z386" s="56">
        <f t="shared" si="75"/>
        <v>0</v>
      </c>
      <c r="AA386" s="68">
        <f t="shared" si="76"/>
        <v>505</v>
      </c>
      <c r="AB386" s="68">
        <f t="shared" si="76"/>
        <v>499</v>
      </c>
      <c r="AC386" s="68">
        <f t="shared" si="70"/>
        <v>505</v>
      </c>
      <c r="AD386" s="68">
        <f t="shared" si="71"/>
        <v>499</v>
      </c>
      <c r="AE386" s="68">
        <f>VLOOKUP(F386,[1]quantitativo_estudantes_turmas_!$D$6:$H$1043,5,0)</f>
        <v>41</v>
      </c>
      <c r="AF386" s="318">
        <f t="shared" si="67"/>
        <v>1</v>
      </c>
      <c r="AG386" s="248">
        <f t="shared" si="68"/>
        <v>25645.38</v>
      </c>
      <c r="AH386" s="194">
        <f t="shared" si="72"/>
        <v>25645.38</v>
      </c>
      <c r="AI386" s="70">
        <v>0</v>
      </c>
      <c r="AJ386" s="70">
        <f t="shared" si="69"/>
        <v>51290.76</v>
      </c>
      <c r="AK386" s="195">
        <v>12000</v>
      </c>
      <c r="AL386" s="337">
        <f t="shared" si="78"/>
        <v>12822.69</v>
      </c>
      <c r="AM386" s="56" t="str">
        <f>VLOOKUP(F386,'Plan atualizada aptas e desativ'!$C$4:$I$1457,7,0)</f>
        <v>APTA</v>
      </c>
      <c r="AN386" s="196">
        <f t="shared" si="77"/>
        <v>822.69000000000051</v>
      </c>
      <c r="AO386" s="56" t="s">
        <v>983</v>
      </c>
      <c r="AP386" s="56" t="s">
        <v>1835</v>
      </c>
      <c r="AQ386" s="56"/>
      <c r="AR386" s="56" t="s">
        <v>449</v>
      </c>
      <c r="AS386" s="56" t="s">
        <v>449</v>
      </c>
      <c r="AT386" s="56" t="s">
        <v>449</v>
      </c>
      <c r="AU386" s="56" t="s">
        <v>449</v>
      </c>
      <c r="AV386" s="56" t="s">
        <v>449</v>
      </c>
      <c r="AW386" s="56" t="s">
        <v>449</v>
      </c>
      <c r="AX386" s="56" t="s">
        <v>449</v>
      </c>
      <c r="AY386" s="56" t="s">
        <v>449</v>
      </c>
      <c r="AZ386" s="56" t="s">
        <v>449</v>
      </c>
      <c r="BA386" s="56" t="s">
        <v>449</v>
      </c>
      <c r="BB386" s="323">
        <f>VLOOKUP($F386,'[2]1ª Parcela FAED Manutencao 2026'!$E$7:$K$1036,5,0)</f>
        <v>505</v>
      </c>
      <c r="BC386" s="324">
        <f>VLOOKUP($F386,'[2]1ª Parcela FAED Manutencao 2026'!$E$7:$K$1036,7,0)</f>
        <v>15387.23</v>
      </c>
      <c r="BD386" s="335">
        <f t="shared" si="73"/>
        <v>-6</v>
      </c>
      <c r="BE386" s="328">
        <f t="shared" si="74"/>
        <v>-2564.5399999999991</v>
      </c>
    </row>
    <row r="387" spans="1:57" s="178" customFormat="1" ht="28.5" customHeight="1">
      <c r="A387" s="68">
        <v>381</v>
      </c>
      <c r="B387" s="56" t="s">
        <v>4462</v>
      </c>
      <c r="C387" s="56">
        <v>6400</v>
      </c>
      <c r="D387" s="57">
        <v>12</v>
      </c>
      <c r="E387" s="163" t="s">
        <v>213</v>
      </c>
      <c r="F387" s="56">
        <v>1127731</v>
      </c>
      <c r="G387" s="56">
        <v>1103135</v>
      </c>
      <c r="H387" s="61">
        <v>29239354</v>
      </c>
      <c r="I387" s="84" t="str">
        <f>VLOOKUP($F387,'[3]Sistema Escolar'!$C$3:$E$5000,3,0)</f>
        <v>COLEGIO ESTADUAL DE TEMPO INTEGRAL DE PARAMIRIM</v>
      </c>
      <c r="J387" s="193" t="s">
        <v>1978</v>
      </c>
      <c r="K387" s="56">
        <v>0</v>
      </c>
      <c r="L387" s="56">
        <v>0</v>
      </c>
      <c r="M387" s="56">
        <v>0</v>
      </c>
      <c r="N387" s="56">
        <v>0</v>
      </c>
      <c r="O387" s="56">
        <v>595</v>
      </c>
      <c r="P387" s="56">
        <v>453</v>
      </c>
      <c r="Q387" s="56">
        <v>0</v>
      </c>
      <c r="R387" s="56">
        <v>163</v>
      </c>
      <c r="S387" s="56">
        <v>120</v>
      </c>
      <c r="T387" s="56">
        <v>103</v>
      </c>
      <c r="U387" s="56">
        <v>0</v>
      </c>
      <c r="V387" s="56">
        <v>0</v>
      </c>
      <c r="W387" s="56">
        <v>0</v>
      </c>
      <c r="X387" s="56">
        <v>0</v>
      </c>
      <c r="Y387" s="56">
        <f t="shared" si="75"/>
        <v>0</v>
      </c>
      <c r="Z387" s="56">
        <f t="shared" si="75"/>
        <v>0</v>
      </c>
      <c r="AA387" s="68">
        <f t="shared" si="76"/>
        <v>715</v>
      </c>
      <c r="AB387" s="68">
        <f t="shared" si="76"/>
        <v>719</v>
      </c>
      <c r="AC387" s="68">
        <f t="shared" si="70"/>
        <v>715</v>
      </c>
      <c r="AD387" s="68">
        <f t="shared" si="71"/>
        <v>719</v>
      </c>
      <c r="AE387" s="68">
        <f>VLOOKUP(F387,[1]quantitativo_estudantes_turmas_!$D$6:$H$1043,5,0)</f>
        <v>24</v>
      </c>
      <c r="AF387" s="318">
        <f t="shared" si="67"/>
        <v>1</v>
      </c>
      <c r="AG387" s="248">
        <f t="shared" si="68"/>
        <v>30774.46</v>
      </c>
      <c r="AH387" s="194">
        <f t="shared" si="72"/>
        <v>30774.46</v>
      </c>
      <c r="AI387" s="70">
        <v>0</v>
      </c>
      <c r="AJ387" s="70">
        <f t="shared" si="69"/>
        <v>61548.92</v>
      </c>
      <c r="AK387" s="195">
        <v>12000</v>
      </c>
      <c r="AL387" s="337">
        <f t="shared" si="78"/>
        <v>15387.23</v>
      </c>
      <c r="AM387" s="56" t="str">
        <f>VLOOKUP(F387,'Plan atualizada aptas e desativ'!$C$4:$I$1457,7,0)</f>
        <v>APTA</v>
      </c>
      <c r="AN387" s="196">
        <f t="shared" si="77"/>
        <v>3387.2299999999996</v>
      </c>
      <c r="AO387" s="56" t="s">
        <v>988</v>
      </c>
      <c r="AP387" s="56" t="s">
        <v>993</v>
      </c>
      <c r="AQ387" s="56"/>
      <c r="AR387" s="56" t="s">
        <v>1918</v>
      </c>
      <c r="AS387" s="56" t="s">
        <v>449</v>
      </c>
      <c r="AT387" s="56" t="s">
        <v>449</v>
      </c>
      <c r="AU387" s="56" t="s">
        <v>449</v>
      </c>
      <c r="AV387" s="56" t="s">
        <v>464</v>
      </c>
      <c r="AW387" s="56" t="s">
        <v>449</v>
      </c>
      <c r="AX387" s="56" t="s">
        <v>449</v>
      </c>
      <c r="AY387" s="56" t="s">
        <v>449</v>
      </c>
      <c r="AZ387" s="56" t="s">
        <v>449</v>
      </c>
      <c r="BA387" s="56" t="s">
        <v>449</v>
      </c>
      <c r="BB387" s="323">
        <f>VLOOKUP($F387,'[2]1ª Parcela FAED Manutencao 2026'!$E$7:$K$1036,5,0)</f>
        <v>715</v>
      </c>
      <c r="BC387" s="324">
        <f>VLOOKUP($F387,'[2]1ª Parcela FAED Manutencao 2026'!$E$7:$K$1036,7,0)</f>
        <v>15387.23</v>
      </c>
      <c r="BD387" s="336">
        <f t="shared" si="73"/>
        <v>4</v>
      </c>
      <c r="BE387" s="330">
        <f t="shared" si="74"/>
        <v>0</v>
      </c>
    </row>
    <row r="388" spans="1:57" s="87" customFormat="1" ht="28.5" customHeight="1">
      <c r="A388" s="68">
        <v>382</v>
      </c>
      <c r="B388" s="56" t="s">
        <v>4462</v>
      </c>
      <c r="C388" s="56">
        <v>6400</v>
      </c>
      <c r="D388" s="57">
        <v>12</v>
      </c>
      <c r="E388" s="163" t="s">
        <v>214</v>
      </c>
      <c r="F388" s="56">
        <v>1127634</v>
      </c>
      <c r="G388" s="56">
        <v>1103148</v>
      </c>
      <c r="H388" s="61">
        <v>29240530</v>
      </c>
      <c r="I388" s="84" t="str">
        <f>VLOOKUP($F388,'[3]Sistema Escolar'!$C$3:$E$5000,3,0)</f>
        <v>COLEGIO ESTADUAL DO CAMPO DE IBIAJARA</v>
      </c>
      <c r="J388" s="193" t="s">
        <v>1979</v>
      </c>
      <c r="K388" s="56">
        <v>83</v>
      </c>
      <c r="L388" s="56">
        <v>56</v>
      </c>
      <c r="M388" s="56">
        <v>0</v>
      </c>
      <c r="N388" s="56">
        <v>13</v>
      </c>
      <c r="O388" s="56">
        <v>58</v>
      </c>
      <c r="P388" s="56">
        <v>0</v>
      </c>
      <c r="Q388" s="56">
        <v>55</v>
      </c>
      <c r="R388" s="56">
        <v>84</v>
      </c>
      <c r="S388" s="56">
        <v>0</v>
      </c>
      <c r="T388" s="56">
        <v>0</v>
      </c>
      <c r="U388" s="56">
        <v>0</v>
      </c>
      <c r="V388" s="56">
        <v>0</v>
      </c>
      <c r="W388" s="56">
        <v>0</v>
      </c>
      <c r="X388" s="56">
        <v>0</v>
      </c>
      <c r="Y388" s="56">
        <f t="shared" si="75"/>
        <v>83</v>
      </c>
      <c r="Z388" s="56">
        <f t="shared" si="75"/>
        <v>69</v>
      </c>
      <c r="AA388" s="68">
        <f t="shared" si="76"/>
        <v>113</v>
      </c>
      <c r="AB388" s="68">
        <f t="shared" si="76"/>
        <v>84</v>
      </c>
      <c r="AC388" s="68">
        <f t="shared" si="70"/>
        <v>196</v>
      </c>
      <c r="AD388" s="68">
        <f t="shared" si="71"/>
        <v>153</v>
      </c>
      <c r="AE388" s="68">
        <f>VLOOKUP(F388,[1]quantitativo_estudantes_turmas_!$D$6:$H$1043,5,0)</f>
        <v>7</v>
      </c>
      <c r="AF388" s="318">
        <f t="shared" si="67"/>
        <v>0.5490196078431373</v>
      </c>
      <c r="AG388" s="248">
        <f t="shared" si="68"/>
        <v>20516.3</v>
      </c>
      <c r="AH388" s="194">
        <f t="shared" si="72"/>
        <v>20516.3</v>
      </c>
      <c r="AI388" s="70">
        <v>0</v>
      </c>
      <c r="AJ388" s="70">
        <f t="shared" si="69"/>
        <v>41032.6</v>
      </c>
      <c r="AK388" s="195">
        <v>8000</v>
      </c>
      <c r="AL388" s="337">
        <f t="shared" si="78"/>
        <v>10258.15</v>
      </c>
      <c r="AM388" s="56" t="str">
        <f>VLOOKUP(F388,'Plan atualizada aptas e desativ'!$C$4:$I$1457,7,0)</f>
        <v>APTA</v>
      </c>
      <c r="AN388" s="196">
        <f t="shared" si="77"/>
        <v>2258.1499999999996</v>
      </c>
      <c r="AO388" s="56" t="s">
        <v>988</v>
      </c>
      <c r="AP388" s="56" t="s">
        <v>994</v>
      </c>
      <c r="AQ388" s="56"/>
      <c r="AR388" s="56" t="s">
        <v>1918</v>
      </c>
      <c r="AS388" s="56" t="s">
        <v>449</v>
      </c>
      <c r="AT388" s="56" t="s">
        <v>449</v>
      </c>
      <c r="AU388" s="56" t="s">
        <v>449</v>
      </c>
      <c r="AV388" s="56" t="s">
        <v>449</v>
      </c>
      <c r="AW388" s="56" t="s">
        <v>449</v>
      </c>
      <c r="AX388" s="56" t="s">
        <v>449</v>
      </c>
      <c r="AY388" s="56" t="s">
        <v>449</v>
      </c>
      <c r="AZ388" s="56" t="s">
        <v>449</v>
      </c>
      <c r="BA388" s="56" t="s">
        <v>449</v>
      </c>
      <c r="BB388" s="323">
        <f>VLOOKUP($F388,'[2]1ª Parcela FAED Manutencao 2026'!$E$7:$K$1036,5,0)</f>
        <v>196</v>
      </c>
      <c r="BC388" s="324">
        <f>VLOOKUP($F388,'[2]1ª Parcela FAED Manutencao 2026'!$E$7:$K$1036,7,0)</f>
        <v>10258.15</v>
      </c>
      <c r="BD388" s="335">
        <f t="shared" si="73"/>
        <v>-43</v>
      </c>
      <c r="BE388" s="330">
        <f t="shared" si="74"/>
        <v>0</v>
      </c>
    </row>
    <row r="389" spans="1:57" s="87" customFormat="1" ht="28.5" customHeight="1">
      <c r="A389" s="68">
        <v>383</v>
      </c>
      <c r="B389" s="56" t="s">
        <v>4462</v>
      </c>
      <c r="C389" s="56">
        <v>6400</v>
      </c>
      <c r="D389" s="57">
        <v>12</v>
      </c>
      <c r="E389" s="163" t="s">
        <v>214</v>
      </c>
      <c r="F389" s="71">
        <v>1127707</v>
      </c>
      <c r="G389" s="56">
        <v>1103155</v>
      </c>
      <c r="H389" s="165">
        <v>29240131</v>
      </c>
      <c r="I389" s="84" t="str">
        <f>VLOOKUP($F389,'[3]Sistema Escolar'!$C$3:$E$5000,3,0)</f>
        <v>COLEGIO ESTADUAL PAULO VI</v>
      </c>
      <c r="J389" s="193" t="s">
        <v>1978</v>
      </c>
      <c r="K389" s="56">
        <v>0</v>
      </c>
      <c r="L389" s="56">
        <v>0</v>
      </c>
      <c r="M389" s="56">
        <v>0</v>
      </c>
      <c r="N389" s="56">
        <v>0</v>
      </c>
      <c r="O389" s="56">
        <v>188</v>
      </c>
      <c r="P389" s="56">
        <v>0</v>
      </c>
      <c r="Q389" s="56">
        <v>176</v>
      </c>
      <c r="R389" s="56">
        <v>241</v>
      </c>
      <c r="S389" s="56">
        <v>18</v>
      </c>
      <c r="T389" s="56">
        <v>64</v>
      </c>
      <c r="U389" s="56">
        <v>0</v>
      </c>
      <c r="V389" s="56">
        <v>0</v>
      </c>
      <c r="W389" s="56">
        <v>0</v>
      </c>
      <c r="X389" s="56">
        <v>0</v>
      </c>
      <c r="Y389" s="56">
        <f t="shared" si="75"/>
        <v>0</v>
      </c>
      <c r="Z389" s="56">
        <f t="shared" si="75"/>
        <v>0</v>
      </c>
      <c r="AA389" s="68">
        <f t="shared" si="76"/>
        <v>382</v>
      </c>
      <c r="AB389" s="68">
        <f t="shared" si="76"/>
        <v>305</v>
      </c>
      <c r="AC389" s="68">
        <f t="shared" si="70"/>
        <v>382</v>
      </c>
      <c r="AD389" s="68">
        <f t="shared" si="71"/>
        <v>305</v>
      </c>
      <c r="AE389" s="68">
        <f>VLOOKUP(F389,[1]quantitativo_estudantes_turmas_!$D$6:$H$1043,5,0)</f>
        <v>10</v>
      </c>
      <c r="AF389" s="318">
        <f t="shared" si="67"/>
        <v>1</v>
      </c>
      <c r="AG389" s="248">
        <f t="shared" si="68"/>
        <v>25645.38</v>
      </c>
      <c r="AH389" s="194">
        <f t="shared" si="72"/>
        <v>25645.38</v>
      </c>
      <c r="AI389" s="70">
        <v>0</v>
      </c>
      <c r="AJ389" s="70">
        <f t="shared" si="69"/>
        <v>51290.76</v>
      </c>
      <c r="AK389" s="195">
        <v>10000</v>
      </c>
      <c r="AL389" s="337">
        <f t="shared" si="78"/>
        <v>12822.69</v>
      </c>
      <c r="AM389" s="56" t="str">
        <f>VLOOKUP(F389,'Plan atualizada aptas e desativ'!$C$4:$I$1457,7,0)</f>
        <v>APTA</v>
      </c>
      <c r="AN389" s="196">
        <f t="shared" si="77"/>
        <v>2822.6900000000005</v>
      </c>
      <c r="AO389" s="56" t="s">
        <v>983</v>
      </c>
      <c r="AP389" s="56" t="s">
        <v>995</v>
      </c>
      <c r="AQ389" s="56"/>
      <c r="AR389" s="56" t="s">
        <v>1918</v>
      </c>
      <c r="AS389" s="56" t="s">
        <v>449</v>
      </c>
      <c r="AT389" s="56" t="s">
        <v>449</v>
      </c>
      <c r="AU389" s="56" t="s">
        <v>449</v>
      </c>
      <c r="AV389" s="56" t="s">
        <v>449</v>
      </c>
      <c r="AW389" s="56" t="s">
        <v>449</v>
      </c>
      <c r="AX389" s="56" t="s">
        <v>449</v>
      </c>
      <c r="AY389" s="56" t="s">
        <v>449</v>
      </c>
      <c r="AZ389" s="56" t="s">
        <v>449</v>
      </c>
      <c r="BA389" s="56" t="s">
        <v>1857</v>
      </c>
      <c r="BB389" s="323">
        <f>VLOOKUP($F389,'[2]1ª Parcela FAED Manutencao 2026'!$E$7:$K$1036,5,0)</f>
        <v>382</v>
      </c>
      <c r="BC389" s="324">
        <f>VLOOKUP($F389,'[2]1ª Parcela FAED Manutencao 2026'!$E$7:$K$1036,7,0)</f>
        <v>12822.69</v>
      </c>
      <c r="BD389" s="335">
        <f t="shared" si="73"/>
        <v>-77</v>
      </c>
      <c r="BE389" s="330">
        <f t="shared" si="74"/>
        <v>0</v>
      </c>
    </row>
    <row r="390" spans="1:57" s="178" customFormat="1" ht="28.5" customHeight="1">
      <c r="A390" s="68">
        <v>384</v>
      </c>
      <c r="B390" s="56" t="s">
        <v>1894</v>
      </c>
      <c r="C390" s="56">
        <v>6500</v>
      </c>
      <c r="D390" s="57">
        <v>13</v>
      </c>
      <c r="E390" s="163" t="s">
        <v>215</v>
      </c>
      <c r="F390" s="56">
        <v>1176430</v>
      </c>
      <c r="G390" s="56">
        <v>1102765</v>
      </c>
      <c r="H390" s="61">
        <v>29392365</v>
      </c>
      <c r="I390" s="84" t="str">
        <f>VLOOKUP($F390,'[3]Sistema Escolar'!$C$3:$E$5000,3,0)</f>
        <v>CENTRO ESTADUAL DE EDUCACAO PROFISSIONAL EM GESTAO E MEIO AMBIENTE</v>
      </c>
      <c r="J390" s="193" t="s">
        <v>1858</v>
      </c>
      <c r="K390" s="56">
        <v>0</v>
      </c>
      <c r="L390" s="56">
        <v>0</v>
      </c>
      <c r="M390" s="56">
        <v>0</v>
      </c>
      <c r="N390" s="56">
        <v>0</v>
      </c>
      <c r="O390" s="56">
        <v>1404</v>
      </c>
      <c r="P390" s="56">
        <v>1360</v>
      </c>
      <c r="Q390" s="56">
        <v>0</v>
      </c>
      <c r="R390" s="56">
        <v>0</v>
      </c>
      <c r="S390" s="56">
        <v>0</v>
      </c>
      <c r="T390" s="56">
        <v>0</v>
      </c>
      <c r="U390" s="56">
        <v>0</v>
      </c>
      <c r="V390" s="56">
        <v>0</v>
      </c>
      <c r="W390" s="56">
        <v>0</v>
      </c>
      <c r="X390" s="56">
        <v>0</v>
      </c>
      <c r="Y390" s="56">
        <f t="shared" si="75"/>
        <v>0</v>
      </c>
      <c r="Z390" s="56">
        <f t="shared" si="75"/>
        <v>0</v>
      </c>
      <c r="AA390" s="68">
        <f t="shared" si="76"/>
        <v>1404</v>
      </c>
      <c r="AB390" s="68">
        <f t="shared" si="76"/>
        <v>1360</v>
      </c>
      <c r="AC390" s="68">
        <f t="shared" si="70"/>
        <v>1404</v>
      </c>
      <c r="AD390" s="68">
        <f t="shared" si="71"/>
        <v>1360</v>
      </c>
      <c r="AE390" s="68">
        <f>VLOOKUP(F390,[1]quantitativo_estudantes_turmas_!$D$6:$H$1043,5,0)</f>
        <v>47</v>
      </c>
      <c r="AF390" s="318">
        <f t="shared" si="67"/>
        <v>1</v>
      </c>
      <c r="AG390" s="248">
        <f t="shared" si="68"/>
        <v>47919.3</v>
      </c>
      <c r="AH390" s="194">
        <f t="shared" si="72"/>
        <v>47919.3</v>
      </c>
      <c r="AI390" s="70">
        <v>0</v>
      </c>
      <c r="AJ390" s="70">
        <f t="shared" si="69"/>
        <v>95838.6</v>
      </c>
      <c r="AK390" s="195">
        <v>20000</v>
      </c>
      <c r="AL390" s="337">
        <f t="shared" si="78"/>
        <v>23959.65</v>
      </c>
      <c r="AM390" s="56" t="str">
        <f>VLOOKUP(F390,'Plan atualizada aptas e desativ'!$C$4:$I$1457,7,0)</f>
        <v>APTA</v>
      </c>
      <c r="AN390" s="196">
        <f t="shared" si="77"/>
        <v>3959.6500000000015</v>
      </c>
      <c r="AO390" s="56" t="s">
        <v>996</v>
      </c>
      <c r="AP390" s="56" t="s">
        <v>997</v>
      </c>
      <c r="AQ390" s="56"/>
      <c r="AR390" s="56" t="s">
        <v>449</v>
      </c>
      <c r="AS390" s="56" t="s">
        <v>449</v>
      </c>
      <c r="AT390" s="56" t="s">
        <v>449</v>
      </c>
      <c r="AU390" s="56" t="s">
        <v>449</v>
      </c>
      <c r="AV390" s="56" t="s">
        <v>449</v>
      </c>
      <c r="AW390" s="56" t="s">
        <v>449</v>
      </c>
      <c r="AX390" s="56" t="s">
        <v>449</v>
      </c>
      <c r="AY390" s="56" t="s">
        <v>449</v>
      </c>
      <c r="AZ390" s="56" t="s">
        <v>449</v>
      </c>
      <c r="BA390" s="56" t="s">
        <v>449</v>
      </c>
      <c r="BB390" s="323">
        <f>VLOOKUP($F390,'[2]1ª Parcela FAED Manutencao 2026'!$E$7:$K$1036,5,0)</f>
        <v>1404</v>
      </c>
      <c r="BC390" s="324">
        <f>VLOOKUP($F390,'[2]1ª Parcela FAED Manutencao 2026'!$E$7:$K$1036,7,0)</f>
        <v>23959.65</v>
      </c>
      <c r="BD390" s="335">
        <f t="shared" si="73"/>
        <v>-44</v>
      </c>
      <c r="BE390" s="330">
        <f t="shared" si="74"/>
        <v>0</v>
      </c>
    </row>
    <row r="391" spans="1:57" s="178" customFormat="1" ht="28.5" customHeight="1">
      <c r="A391" s="68">
        <v>385</v>
      </c>
      <c r="B391" s="56" t="s">
        <v>1894</v>
      </c>
      <c r="C391" s="56">
        <v>6500</v>
      </c>
      <c r="D391" s="57">
        <v>13</v>
      </c>
      <c r="E391" s="163" t="s">
        <v>215</v>
      </c>
      <c r="F391" s="56">
        <v>1123817</v>
      </c>
      <c r="G391" s="56">
        <v>1102752</v>
      </c>
      <c r="H391" s="61">
        <v>29256089</v>
      </c>
      <c r="I391" s="84" t="str">
        <f>VLOOKUP($F391,'[3]Sistema Escolar'!$C$3:$E$5000,3,0)</f>
        <v>COLEGIO ESTADUAL DE TEMPO INTEGRAL DE BRUMADO</v>
      </c>
      <c r="J391" s="193" t="s">
        <v>1978</v>
      </c>
      <c r="K391" s="56">
        <v>0</v>
      </c>
      <c r="L391" s="56">
        <v>0</v>
      </c>
      <c r="M391" s="56">
        <v>0</v>
      </c>
      <c r="N391" s="56">
        <v>0</v>
      </c>
      <c r="O391" s="56">
        <v>475</v>
      </c>
      <c r="P391" s="56">
        <v>0</v>
      </c>
      <c r="Q391" s="56">
        <v>390</v>
      </c>
      <c r="R391" s="56">
        <v>728</v>
      </c>
      <c r="S391" s="56">
        <v>143</v>
      </c>
      <c r="T391" s="56">
        <v>154</v>
      </c>
      <c r="U391" s="56">
        <v>0</v>
      </c>
      <c r="V391" s="56">
        <v>0</v>
      </c>
      <c r="W391" s="56">
        <v>0</v>
      </c>
      <c r="X391" s="56">
        <v>0</v>
      </c>
      <c r="Y391" s="56">
        <f t="shared" si="75"/>
        <v>0</v>
      </c>
      <c r="Z391" s="56">
        <f t="shared" si="75"/>
        <v>0</v>
      </c>
      <c r="AA391" s="68">
        <f t="shared" si="76"/>
        <v>1008</v>
      </c>
      <c r="AB391" s="68">
        <f t="shared" si="76"/>
        <v>882</v>
      </c>
      <c r="AC391" s="68">
        <f t="shared" si="70"/>
        <v>1008</v>
      </c>
      <c r="AD391" s="68">
        <f t="shared" si="71"/>
        <v>882</v>
      </c>
      <c r="AE391" s="68">
        <f>VLOOKUP(F391,[1]quantitativo_estudantes_turmas_!$D$6:$H$1043,5,0)</f>
        <v>26</v>
      </c>
      <c r="AF391" s="318">
        <f t="shared" ref="AF391:AF454" si="79">IF(AB391=0,0,(AB391)*100%/AD391)</f>
        <v>1</v>
      </c>
      <c r="AG391" s="248">
        <f t="shared" ref="AG391:AG454" si="80">IF(AD391=0,0,IF(AD391&lt;=120,15387.23,IF(AD391&lt;=250,20516.3,IF(AD391&lt;=500,25645.38,IF(AD391&lt;=750,30774.46,IF(AD391&lt;=1000,41032.61,IF(AD391&lt;=1500,47919.3,IF(AD391&lt;=2000,71807.06,IF(AD391&lt;=3000,82065.22,IF(AD391&lt;=5000,92323.37,102581.52))))))))))</f>
        <v>41032.61</v>
      </c>
      <c r="AH391" s="194">
        <f t="shared" si="72"/>
        <v>41032.61</v>
      </c>
      <c r="AI391" s="70">
        <v>0</v>
      </c>
      <c r="AJ391" s="70">
        <f t="shared" ref="AJ391:AJ454" si="81">SUM(AG391:AH391)</f>
        <v>82065.22</v>
      </c>
      <c r="AK391" s="195">
        <v>20000</v>
      </c>
      <c r="AL391" s="337">
        <f t="shared" si="78"/>
        <v>20516.305</v>
      </c>
      <c r="AM391" s="56" t="str">
        <f>VLOOKUP(F391,'Plan atualizada aptas e desativ'!$C$4:$I$1457,7,0)</f>
        <v>APTA</v>
      </c>
      <c r="AN391" s="196">
        <f t="shared" si="77"/>
        <v>516.30500000000029</v>
      </c>
      <c r="AO391" s="56" t="s">
        <v>996</v>
      </c>
      <c r="AP391" s="56" t="s">
        <v>998</v>
      </c>
      <c r="AQ391" s="56"/>
      <c r="AR391" s="56" t="s">
        <v>1918</v>
      </c>
      <c r="AS391" s="56" t="s">
        <v>449</v>
      </c>
      <c r="AT391" s="56" t="s">
        <v>449</v>
      </c>
      <c r="AU391" s="56" t="s">
        <v>449</v>
      </c>
      <c r="AV391" s="56" t="s">
        <v>449</v>
      </c>
      <c r="AW391" s="56" t="s">
        <v>449</v>
      </c>
      <c r="AX391" s="56" t="s">
        <v>449</v>
      </c>
      <c r="AY391" s="56" t="s">
        <v>449</v>
      </c>
      <c r="AZ391" s="56" t="s">
        <v>449</v>
      </c>
      <c r="BA391" s="56" t="s">
        <v>449</v>
      </c>
      <c r="BB391" s="323">
        <f>VLOOKUP($F391,'[2]1ª Parcela FAED Manutencao 2026'!$E$7:$K$1036,5,0)</f>
        <v>1008</v>
      </c>
      <c r="BC391" s="324">
        <f>VLOOKUP($F391,'[2]1ª Parcela FAED Manutencao 2026'!$E$7:$K$1036,7,0)</f>
        <v>23959.65</v>
      </c>
      <c r="BD391" s="335">
        <f t="shared" si="73"/>
        <v>-126</v>
      </c>
      <c r="BE391" s="328">
        <f t="shared" si="74"/>
        <v>-3443.3450000000012</v>
      </c>
    </row>
    <row r="392" spans="1:57" s="178" customFormat="1" ht="28.5" customHeight="1">
      <c r="A392" s="68">
        <v>386</v>
      </c>
      <c r="B392" s="56" t="s">
        <v>1894</v>
      </c>
      <c r="C392" s="56">
        <v>6500</v>
      </c>
      <c r="D392" s="57">
        <v>13</v>
      </c>
      <c r="E392" s="163" t="s">
        <v>4464</v>
      </c>
      <c r="F392" s="56">
        <v>1128371</v>
      </c>
      <c r="G392" s="56">
        <v>1103166</v>
      </c>
      <c r="H392" s="61">
        <v>29240638</v>
      </c>
      <c r="I392" s="84" t="str">
        <f>VLOOKUP($F392,'[3]Sistema Escolar'!$C$3:$E$5000,3,0)</f>
        <v>COLEGIO ESTADUAL DE TEMPO INTEGRAL NORBERTO FERNANDES</v>
      </c>
      <c r="J392" s="193" t="s">
        <v>1978</v>
      </c>
      <c r="K392" s="56">
        <v>0</v>
      </c>
      <c r="L392" s="56">
        <v>0</v>
      </c>
      <c r="M392" s="56">
        <v>0</v>
      </c>
      <c r="N392" s="56">
        <v>0</v>
      </c>
      <c r="O392" s="56">
        <v>495</v>
      </c>
      <c r="P392" s="56">
        <v>137</v>
      </c>
      <c r="Q392" s="56">
        <v>410</v>
      </c>
      <c r="R392" s="56">
        <v>540</v>
      </c>
      <c r="S392" s="56">
        <v>278</v>
      </c>
      <c r="T392" s="56">
        <v>292</v>
      </c>
      <c r="U392" s="56">
        <v>0</v>
      </c>
      <c r="V392" s="56">
        <v>0</v>
      </c>
      <c r="W392" s="56">
        <v>0</v>
      </c>
      <c r="X392" s="56">
        <v>0</v>
      </c>
      <c r="Y392" s="56">
        <f t="shared" si="75"/>
        <v>0</v>
      </c>
      <c r="Z392" s="56">
        <f t="shared" si="75"/>
        <v>0</v>
      </c>
      <c r="AA392" s="68">
        <f t="shared" si="76"/>
        <v>1183</v>
      </c>
      <c r="AB392" s="68">
        <f t="shared" si="76"/>
        <v>969</v>
      </c>
      <c r="AC392" s="68">
        <f t="shared" ref="AC392:AC455" si="82">K392+M392+O392+Q392+S392+U392+W392</f>
        <v>1183</v>
      </c>
      <c r="AD392" s="68">
        <f t="shared" ref="AD392:AD455" si="83">L392+N392+P392+R392+T392+V392+X392</f>
        <v>969</v>
      </c>
      <c r="AE392" s="68">
        <f>VLOOKUP(F392,[1]quantitativo_estudantes_turmas_!$D$6:$H$1043,5,0)</f>
        <v>33</v>
      </c>
      <c r="AF392" s="318">
        <f t="shared" si="79"/>
        <v>1</v>
      </c>
      <c r="AG392" s="248">
        <f t="shared" si="80"/>
        <v>41032.61</v>
      </c>
      <c r="AH392" s="194">
        <f t="shared" ref="AH392:AH455" si="84">IF(W392&lt;&gt;0,AG392,IF(AQ392="Escola nova",AG392,IF(AF392&gt;=70%,AG392,IF(AND(AF392&lt;70%,AR392="Tempo Integral"),AG392,"0,00"))))</f>
        <v>41032.61</v>
      </c>
      <c r="AI392" s="70">
        <v>0</v>
      </c>
      <c r="AJ392" s="70">
        <f t="shared" si="81"/>
        <v>82065.22</v>
      </c>
      <c r="AK392" s="195">
        <v>20000</v>
      </c>
      <c r="AL392" s="337">
        <f t="shared" si="78"/>
        <v>20516.305</v>
      </c>
      <c r="AM392" s="56" t="str">
        <f>VLOOKUP(F392,'Plan atualizada aptas e desativ'!$C$4:$I$1457,7,0)</f>
        <v>APTA</v>
      </c>
      <c r="AN392" s="196">
        <f t="shared" si="77"/>
        <v>516.30500000000029</v>
      </c>
      <c r="AO392" s="56" t="s">
        <v>577</v>
      </c>
      <c r="AP392" s="56" t="s">
        <v>999</v>
      </c>
      <c r="AQ392" s="56"/>
      <c r="AR392" s="56" t="s">
        <v>1918</v>
      </c>
      <c r="AS392" s="56" t="s">
        <v>449</v>
      </c>
      <c r="AT392" s="56" t="s">
        <v>449</v>
      </c>
      <c r="AU392" s="56" t="s">
        <v>449</v>
      </c>
      <c r="AV392" s="56" t="s">
        <v>449</v>
      </c>
      <c r="AW392" s="56" t="s">
        <v>449</v>
      </c>
      <c r="AX392" s="56" t="s">
        <v>449</v>
      </c>
      <c r="AY392" s="56" t="s">
        <v>449</v>
      </c>
      <c r="AZ392" s="56" t="s">
        <v>449</v>
      </c>
      <c r="BA392" s="56" t="s">
        <v>449</v>
      </c>
      <c r="BB392" s="323">
        <f>VLOOKUP($F392,'[2]1ª Parcela FAED Manutencao 2026'!$E$7:$K$1036,5,0)</f>
        <v>1183</v>
      </c>
      <c r="BC392" s="324">
        <f>VLOOKUP($F392,'[2]1ª Parcela FAED Manutencao 2026'!$E$7:$K$1036,7,0)</f>
        <v>23959.65</v>
      </c>
      <c r="BD392" s="335">
        <f t="shared" ref="BD392:BD455" si="85">AD392-BB392</f>
        <v>-214</v>
      </c>
      <c r="BE392" s="328">
        <f t="shared" ref="BE392:BE455" si="86">AL392-BC392</f>
        <v>-3443.3450000000012</v>
      </c>
    </row>
    <row r="393" spans="1:57" s="87" customFormat="1" ht="28.5" customHeight="1">
      <c r="A393" s="68">
        <v>387</v>
      </c>
      <c r="B393" s="56" t="s">
        <v>1894</v>
      </c>
      <c r="C393" s="56">
        <v>6500</v>
      </c>
      <c r="D393" s="57">
        <v>13</v>
      </c>
      <c r="E393" s="163" t="s">
        <v>217</v>
      </c>
      <c r="F393" s="56">
        <v>1178115</v>
      </c>
      <c r="G393" s="56">
        <v>1104989</v>
      </c>
      <c r="H393" s="61">
        <v>29433568</v>
      </c>
      <c r="I393" s="84" t="str">
        <f>VLOOKUP($F393,'[3]Sistema Escolar'!$C$3:$E$5000,3,0)</f>
        <v>COLEGIO ESTADUAL DO CAMPO PEDRO ATANASIO GARCIA</v>
      </c>
      <c r="J393" s="193" t="s">
        <v>1979</v>
      </c>
      <c r="K393" s="56">
        <v>0</v>
      </c>
      <c r="L393" s="56">
        <v>0</v>
      </c>
      <c r="M393" s="56">
        <v>0</v>
      </c>
      <c r="N393" s="56">
        <v>0</v>
      </c>
      <c r="O393" s="56">
        <v>78</v>
      </c>
      <c r="P393" s="56">
        <v>35</v>
      </c>
      <c r="Q393" s="56">
        <v>119</v>
      </c>
      <c r="R393" s="56">
        <v>186</v>
      </c>
      <c r="S393" s="56">
        <v>107</v>
      </c>
      <c r="T393" s="56">
        <v>24</v>
      </c>
      <c r="U393" s="56">
        <v>0</v>
      </c>
      <c r="V393" s="56">
        <v>0</v>
      </c>
      <c r="W393" s="56">
        <v>0</v>
      </c>
      <c r="X393" s="56">
        <v>0</v>
      </c>
      <c r="Y393" s="56">
        <f t="shared" ref="Y393:Z457" si="87">K393+M393</f>
        <v>0</v>
      </c>
      <c r="Z393" s="56">
        <f t="shared" si="87"/>
        <v>0</v>
      </c>
      <c r="AA393" s="68">
        <f t="shared" ref="AA393:AB457" si="88">O393+Q393+S393</f>
        <v>304</v>
      </c>
      <c r="AB393" s="68">
        <f t="shared" si="88"/>
        <v>245</v>
      </c>
      <c r="AC393" s="68">
        <f t="shared" si="82"/>
        <v>304</v>
      </c>
      <c r="AD393" s="68">
        <f t="shared" si="83"/>
        <v>245</v>
      </c>
      <c r="AE393" s="68">
        <f>VLOOKUP(F393,[1]quantitativo_estudantes_turmas_!$D$6:$H$1043,5,0)</f>
        <v>12</v>
      </c>
      <c r="AF393" s="318">
        <f t="shared" si="79"/>
        <v>1</v>
      </c>
      <c r="AG393" s="248">
        <f t="shared" si="80"/>
        <v>20516.3</v>
      </c>
      <c r="AH393" s="194">
        <f t="shared" si="84"/>
        <v>20516.3</v>
      </c>
      <c r="AI393" s="70">
        <v>0</v>
      </c>
      <c r="AJ393" s="70">
        <f t="shared" si="81"/>
        <v>41032.6</v>
      </c>
      <c r="AK393" s="195">
        <v>10000</v>
      </c>
      <c r="AL393" s="337">
        <f t="shared" si="78"/>
        <v>10258.15</v>
      </c>
      <c r="AM393" s="56" t="str">
        <f>VLOOKUP(F393,'Plan atualizada aptas e desativ'!$C$4:$I$1457,7,0)</f>
        <v>APTA</v>
      </c>
      <c r="AN393" s="196">
        <f t="shared" si="77"/>
        <v>258.14999999999964</v>
      </c>
      <c r="AO393" s="56" t="s">
        <v>577</v>
      </c>
      <c r="AP393" s="56" t="s">
        <v>1001</v>
      </c>
      <c r="AQ393" s="56"/>
      <c r="AR393" s="56" t="s">
        <v>1918</v>
      </c>
      <c r="AS393" s="56" t="s">
        <v>449</v>
      </c>
      <c r="AT393" s="56" t="s">
        <v>449</v>
      </c>
      <c r="AU393" s="56" t="s">
        <v>449</v>
      </c>
      <c r="AV393" s="56" t="s">
        <v>449</v>
      </c>
      <c r="AW393" s="56" t="s">
        <v>449</v>
      </c>
      <c r="AX393" s="56" t="s">
        <v>449</v>
      </c>
      <c r="AY393" s="56" t="s">
        <v>449</v>
      </c>
      <c r="AZ393" s="56" t="s">
        <v>449</v>
      </c>
      <c r="BA393" s="56" t="s">
        <v>449</v>
      </c>
      <c r="BB393" s="323">
        <f>VLOOKUP($F393,'[2]1ª Parcela FAED Manutencao 2026'!$E$7:$K$1036,5,0)</f>
        <v>304</v>
      </c>
      <c r="BC393" s="324">
        <f>VLOOKUP($F393,'[2]1ª Parcela FAED Manutencao 2026'!$E$7:$K$1036,7,0)</f>
        <v>12822.69</v>
      </c>
      <c r="BD393" s="335">
        <f t="shared" si="85"/>
        <v>-59</v>
      </c>
      <c r="BE393" s="328">
        <f t="shared" si="86"/>
        <v>-2564.5400000000009</v>
      </c>
    </row>
    <row r="394" spans="1:57" s="178" customFormat="1" ht="28.5" customHeight="1">
      <c r="A394" s="68">
        <v>388</v>
      </c>
      <c r="B394" s="56" t="s">
        <v>1894</v>
      </c>
      <c r="C394" s="56">
        <v>6500</v>
      </c>
      <c r="D394" s="57">
        <v>13</v>
      </c>
      <c r="E394" s="163" t="s">
        <v>217</v>
      </c>
      <c r="F394" s="56">
        <v>1179778</v>
      </c>
      <c r="G394" s="56">
        <v>1103178</v>
      </c>
      <c r="H394" s="61">
        <v>29242231</v>
      </c>
      <c r="I394" s="84" t="str">
        <f>VLOOKUP($F394,'[3]Sistema Escolar'!$C$3:$E$5000,3,0)</f>
        <v>COMPLEXO INTEGRADO DE EDUC BASICA PROFIS E TECNOLOGICA-CIEBTEC</v>
      </c>
      <c r="J394" s="193" t="s">
        <v>1983</v>
      </c>
      <c r="K394" s="56">
        <v>505</v>
      </c>
      <c r="L394" s="56">
        <v>192</v>
      </c>
      <c r="M394" s="56">
        <v>404</v>
      </c>
      <c r="N394" s="56">
        <v>309</v>
      </c>
      <c r="O394" s="56">
        <v>1299</v>
      </c>
      <c r="P394" s="56">
        <v>941</v>
      </c>
      <c r="Q394" s="56">
        <v>222</v>
      </c>
      <c r="R394" s="56">
        <v>563</v>
      </c>
      <c r="S394" s="56">
        <v>302</v>
      </c>
      <c r="T394" s="56">
        <v>219</v>
      </c>
      <c r="U394" s="56">
        <v>0</v>
      </c>
      <c r="V394" s="56">
        <v>0</v>
      </c>
      <c r="W394" s="56">
        <v>0</v>
      </c>
      <c r="X394" s="56">
        <v>0</v>
      </c>
      <c r="Y394" s="56">
        <f t="shared" si="87"/>
        <v>909</v>
      </c>
      <c r="Z394" s="56">
        <f t="shared" si="87"/>
        <v>501</v>
      </c>
      <c r="AA394" s="68">
        <f t="shared" si="88"/>
        <v>1823</v>
      </c>
      <c r="AB394" s="68">
        <f t="shared" si="88"/>
        <v>1723</v>
      </c>
      <c r="AC394" s="68">
        <f t="shared" si="82"/>
        <v>2732</v>
      </c>
      <c r="AD394" s="68">
        <f t="shared" si="83"/>
        <v>2224</v>
      </c>
      <c r="AE394" s="68">
        <f>VLOOKUP(F394,[1]quantitativo_estudantes_turmas_!$D$6:$H$1043,5,0)</f>
        <v>87</v>
      </c>
      <c r="AF394" s="318">
        <f t="shared" si="79"/>
        <v>0.77473021582733814</v>
      </c>
      <c r="AG394" s="248">
        <f t="shared" si="80"/>
        <v>82065.22</v>
      </c>
      <c r="AH394" s="194">
        <f t="shared" si="84"/>
        <v>82065.22</v>
      </c>
      <c r="AI394" s="70">
        <v>0</v>
      </c>
      <c r="AJ394" s="70">
        <f t="shared" si="81"/>
        <v>164130.44</v>
      </c>
      <c r="AK394" s="195">
        <v>32000</v>
      </c>
      <c r="AL394" s="337">
        <f t="shared" si="78"/>
        <v>41032.61</v>
      </c>
      <c r="AM394" s="56" t="str">
        <f>VLOOKUP(F394,'Plan atualizada aptas e desativ'!$C$4:$I$1457,7,0)</f>
        <v>INADIMPLENTE</v>
      </c>
      <c r="AN394" s="196">
        <f t="shared" ref="AN394:AN457" si="89">AL394-AK394</f>
        <v>9032.61</v>
      </c>
      <c r="AO394" s="56" t="s">
        <v>577</v>
      </c>
      <c r="AP394" s="56" t="s">
        <v>1002</v>
      </c>
      <c r="AQ394" s="56"/>
      <c r="AR394" s="56" t="s">
        <v>1918</v>
      </c>
      <c r="AS394" s="56" t="s">
        <v>449</v>
      </c>
      <c r="AT394" s="56" t="s">
        <v>449</v>
      </c>
      <c r="AU394" s="56" t="s">
        <v>449</v>
      </c>
      <c r="AV394" s="56" t="s">
        <v>449</v>
      </c>
      <c r="AW394" s="56" t="s">
        <v>449</v>
      </c>
      <c r="AX394" s="56" t="s">
        <v>449</v>
      </c>
      <c r="AY394" s="56" t="s">
        <v>449</v>
      </c>
      <c r="AZ394" s="56" t="s">
        <v>1858</v>
      </c>
      <c r="BA394" s="56" t="s">
        <v>449</v>
      </c>
      <c r="BB394" s="323">
        <f>VLOOKUP($F394,'[2]1ª Parcela FAED Manutencao 2026'!$E$7:$K$1036,5,0)</f>
        <v>2732</v>
      </c>
      <c r="BC394" s="324">
        <f>VLOOKUP($F394,'[2]1ª Parcela FAED Manutencao 2026'!$E$7:$K$1036,7,0)</f>
        <v>41032.61</v>
      </c>
      <c r="BD394" s="335">
        <f t="shared" si="85"/>
        <v>-508</v>
      </c>
      <c r="BE394" s="330">
        <f t="shared" si="86"/>
        <v>0</v>
      </c>
    </row>
    <row r="395" spans="1:57" s="178" customFormat="1" ht="28.5" customHeight="1">
      <c r="A395" s="68">
        <v>389</v>
      </c>
      <c r="B395" s="56" t="s">
        <v>1894</v>
      </c>
      <c r="C395" s="56">
        <v>6500</v>
      </c>
      <c r="D395" s="57">
        <v>13</v>
      </c>
      <c r="E395" s="163" t="s">
        <v>219</v>
      </c>
      <c r="F395" s="56">
        <v>1170866</v>
      </c>
      <c r="G395" s="56">
        <v>1103707</v>
      </c>
      <c r="H395" s="61">
        <v>29243882</v>
      </c>
      <c r="I395" s="84" t="str">
        <f>VLOOKUP($F395,'[3]Sistema Escolar'!$C$3:$E$5000,3,0)</f>
        <v>COLEGIO ESTADUAL DE TEMPO INTEGRAL ANTONIO BATISTA</v>
      </c>
      <c r="J395" s="193" t="s">
        <v>1978</v>
      </c>
      <c r="K395" s="56">
        <v>0</v>
      </c>
      <c r="L395" s="56">
        <v>0</v>
      </c>
      <c r="M395" s="56">
        <v>0</v>
      </c>
      <c r="N395" s="56">
        <v>0</v>
      </c>
      <c r="O395" s="56">
        <v>0</v>
      </c>
      <c r="P395" s="56">
        <v>50</v>
      </c>
      <c r="Q395" s="56">
        <v>441</v>
      </c>
      <c r="R395" s="56">
        <v>430</v>
      </c>
      <c r="S395" s="56">
        <v>118</v>
      </c>
      <c r="T395" s="56">
        <v>54</v>
      </c>
      <c r="U395" s="56">
        <v>0</v>
      </c>
      <c r="V395" s="56">
        <v>0</v>
      </c>
      <c r="W395" s="56">
        <v>0</v>
      </c>
      <c r="X395" s="56">
        <v>0</v>
      </c>
      <c r="Y395" s="56">
        <f t="shared" si="87"/>
        <v>0</v>
      </c>
      <c r="Z395" s="56">
        <f t="shared" si="87"/>
        <v>0</v>
      </c>
      <c r="AA395" s="68">
        <f t="shared" si="88"/>
        <v>559</v>
      </c>
      <c r="AB395" s="68">
        <f t="shared" si="88"/>
        <v>534</v>
      </c>
      <c r="AC395" s="68">
        <f t="shared" si="82"/>
        <v>559</v>
      </c>
      <c r="AD395" s="68">
        <f t="shared" si="83"/>
        <v>534</v>
      </c>
      <c r="AE395" s="68">
        <f>VLOOKUP(F395,[1]quantitativo_estudantes_turmas_!$D$6:$H$1043,5,0)</f>
        <v>16</v>
      </c>
      <c r="AF395" s="318">
        <f t="shared" si="79"/>
        <v>1</v>
      </c>
      <c r="AG395" s="248">
        <f t="shared" si="80"/>
        <v>30774.46</v>
      </c>
      <c r="AH395" s="194">
        <f t="shared" si="84"/>
        <v>30774.46</v>
      </c>
      <c r="AI395" s="70">
        <v>0</v>
      </c>
      <c r="AJ395" s="70">
        <f t="shared" si="81"/>
        <v>61548.92</v>
      </c>
      <c r="AK395" s="195">
        <v>12000</v>
      </c>
      <c r="AL395" s="337">
        <f t="shared" si="78"/>
        <v>15387.23</v>
      </c>
      <c r="AM395" s="56" t="str">
        <f>VLOOKUP(F395,'Plan atualizada aptas e desativ'!$C$4:$I$1457,7,0)</f>
        <v>APTA</v>
      </c>
      <c r="AN395" s="196">
        <f t="shared" si="89"/>
        <v>3387.2299999999996</v>
      </c>
      <c r="AO395" s="56" t="s">
        <v>1003</v>
      </c>
      <c r="AP395" s="56" t="s">
        <v>1004</v>
      </c>
      <c r="AQ395" s="56"/>
      <c r="AR395" s="56" t="s">
        <v>1918</v>
      </c>
      <c r="AS395" s="56" t="s">
        <v>449</v>
      </c>
      <c r="AT395" s="56" t="s">
        <v>449</v>
      </c>
      <c r="AU395" s="56" t="s">
        <v>449</v>
      </c>
      <c r="AV395" s="56" t="s">
        <v>449</v>
      </c>
      <c r="AW395" s="56" t="s">
        <v>449</v>
      </c>
      <c r="AX395" s="56" t="s">
        <v>449</v>
      </c>
      <c r="AY395" s="56" t="s">
        <v>449</v>
      </c>
      <c r="AZ395" s="56" t="s">
        <v>449</v>
      </c>
      <c r="BA395" s="56" t="s">
        <v>449</v>
      </c>
      <c r="BB395" s="323">
        <f>VLOOKUP($F395,'[2]1ª Parcela FAED Manutencao 2026'!$E$7:$K$1036,5,0)</f>
        <v>559</v>
      </c>
      <c r="BC395" s="324">
        <f>VLOOKUP($F395,'[2]1ª Parcela FAED Manutencao 2026'!$E$7:$K$1036,7,0)</f>
        <v>15387.23</v>
      </c>
      <c r="BD395" s="335">
        <f t="shared" si="85"/>
        <v>-25</v>
      </c>
      <c r="BE395" s="330">
        <f t="shared" si="86"/>
        <v>0</v>
      </c>
    </row>
    <row r="396" spans="1:57" s="87" customFormat="1" ht="28.5" customHeight="1">
      <c r="A396" s="68">
        <v>390</v>
      </c>
      <c r="B396" s="56" t="s">
        <v>1894</v>
      </c>
      <c r="C396" s="56">
        <v>6500</v>
      </c>
      <c r="D396" s="57">
        <v>13</v>
      </c>
      <c r="E396" s="163" t="s">
        <v>220</v>
      </c>
      <c r="F396" s="56">
        <v>1124163</v>
      </c>
      <c r="G396" s="56">
        <v>1102767</v>
      </c>
      <c r="H396" s="61">
        <v>29214866</v>
      </c>
      <c r="I396" s="84" t="str">
        <f>VLOOKUP($F396,'[3]Sistema Escolar'!$C$3:$E$5000,3,0)</f>
        <v>COLEGIO ESTADUAL DE TEMPO INTEGRAL DE CONTENDAS DO SINCORA</v>
      </c>
      <c r="J396" s="193" t="s">
        <v>1978</v>
      </c>
      <c r="K396" s="56">
        <v>0</v>
      </c>
      <c r="L396" s="56">
        <v>0</v>
      </c>
      <c r="M396" s="56">
        <v>0</v>
      </c>
      <c r="N396" s="56">
        <v>0</v>
      </c>
      <c r="O396" s="56">
        <v>142</v>
      </c>
      <c r="P396" s="56">
        <v>99</v>
      </c>
      <c r="Q396" s="56">
        <v>23</v>
      </c>
      <c r="R396" s="56">
        <v>19</v>
      </c>
      <c r="S396" s="56">
        <v>50</v>
      </c>
      <c r="T396" s="56">
        <v>32</v>
      </c>
      <c r="U396" s="56">
        <v>0</v>
      </c>
      <c r="V396" s="56">
        <v>0</v>
      </c>
      <c r="W396" s="56">
        <v>0</v>
      </c>
      <c r="X396" s="56">
        <v>0</v>
      </c>
      <c r="Y396" s="56">
        <f t="shared" si="87"/>
        <v>0</v>
      </c>
      <c r="Z396" s="56">
        <f t="shared" si="87"/>
        <v>0</v>
      </c>
      <c r="AA396" s="68">
        <f t="shared" si="88"/>
        <v>215</v>
      </c>
      <c r="AB396" s="68">
        <f t="shared" si="88"/>
        <v>150</v>
      </c>
      <c r="AC396" s="68">
        <f t="shared" si="82"/>
        <v>215</v>
      </c>
      <c r="AD396" s="68">
        <f t="shared" si="83"/>
        <v>150</v>
      </c>
      <c r="AE396" s="68">
        <f>VLOOKUP(F396,[1]quantitativo_estudantes_turmas_!$D$6:$H$1043,5,0)</f>
        <v>7</v>
      </c>
      <c r="AF396" s="318">
        <f t="shared" si="79"/>
        <v>1</v>
      </c>
      <c r="AG396" s="248">
        <f t="shared" si="80"/>
        <v>20516.3</v>
      </c>
      <c r="AH396" s="194">
        <f t="shared" si="84"/>
        <v>20516.3</v>
      </c>
      <c r="AI396" s="70">
        <v>0</v>
      </c>
      <c r="AJ396" s="70">
        <f t="shared" si="81"/>
        <v>41032.6</v>
      </c>
      <c r="AK396" s="195">
        <v>8000</v>
      </c>
      <c r="AL396" s="337">
        <f t="shared" si="78"/>
        <v>10258.15</v>
      </c>
      <c r="AM396" s="56" t="str">
        <f>VLOOKUP(F396,'Plan atualizada aptas e desativ'!$C$4:$I$1457,7,0)</f>
        <v>APTA</v>
      </c>
      <c r="AN396" s="196">
        <f t="shared" si="89"/>
        <v>2258.1499999999996</v>
      </c>
      <c r="AO396" s="56" t="s">
        <v>1005</v>
      </c>
      <c r="AP396" s="56" t="s">
        <v>1006</v>
      </c>
      <c r="AQ396" s="56"/>
      <c r="AR396" s="56" t="s">
        <v>1918</v>
      </c>
      <c r="AS396" s="56" t="s">
        <v>449</v>
      </c>
      <c r="AT396" s="56" t="s">
        <v>449</v>
      </c>
      <c r="AU396" s="56" t="s">
        <v>449</v>
      </c>
      <c r="AV396" s="56" t="s">
        <v>449</v>
      </c>
      <c r="AW396" s="56" t="s">
        <v>449</v>
      </c>
      <c r="AX396" s="56" t="s">
        <v>449</v>
      </c>
      <c r="AY396" s="56" t="s">
        <v>449</v>
      </c>
      <c r="AZ396" s="56" t="s">
        <v>449</v>
      </c>
      <c r="BA396" s="56" t="s">
        <v>449</v>
      </c>
      <c r="BB396" s="323">
        <f>VLOOKUP($F396,'[2]1ª Parcela FAED Manutencao 2026'!$E$7:$K$1036,5,0)</f>
        <v>215</v>
      </c>
      <c r="BC396" s="324">
        <f>VLOOKUP($F396,'[2]1ª Parcela FAED Manutencao 2026'!$E$7:$K$1036,7,0)</f>
        <v>10258.15</v>
      </c>
      <c r="BD396" s="335">
        <f t="shared" si="85"/>
        <v>-65</v>
      </c>
      <c r="BE396" s="330">
        <f t="shared" si="86"/>
        <v>0</v>
      </c>
    </row>
    <row r="397" spans="1:57" s="178" customFormat="1" ht="28.5" customHeight="1">
      <c r="A397" s="68">
        <v>391</v>
      </c>
      <c r="B397" s="56" t="s">
        <v>1894</v>
      </c>
      <c r="C397" s="56">
        <v>6500</v>
      </c>
      <c r="D397" s="57">
        <v>13</v>
      </c>
      <c r="E397" s="163" t="s">
        <v>221</v>
      </c>
      <c r="F397" s="56">
        <v>1124287</v>
      </c>
      <c r="G397" s="56">
        <v>1102776</v>
      </c>
      <c r="H397" s="61">
        <v>29237629</v>
      </c>
      <c r="I397" s="84" t="str">
        <f>VLOOKUP($F397,'[3]Sistema Escolar'!$C$3:$E$5000,3,0)</f>
        <v>COLEGIO ESTADUAL DE TEMPO INTEGRAL JOSE CAIRES ARAUJO</v>
      </c>
      <c r="J397" s="193" t="s">
        <v>1978</v>
      </c>
      <c r="K397" s="56">
        <v>0</v>
      </c>
      <c r="L397" s="56">
        <v>0</v>
      </c>
      <c r="M397" s="56">
        <v>0</v>
      </c>
      <c r="N397" s="56">
        <v>0</v>
      </c>
      <c r="O397" s="56">
        <v>165</v>
      </c>
      <c r="P397" s="56">
        <v>54</v>
      </c>
      <c r="Q397" s="56">
        <v>250</v>
      </c>
      <c r="R397" s="56">
        <v>291</v>
      </c>
      <c r="S397" s="56">
        <v>114</v>
      </c>
      <c r="T397" s="56">
        <v>100</v>
      </c>
      <c r="U397" s="56">
        <v>0</v>
      </c>
      <c r="V397" s="56">
        <v>0</v>
      </c>
      <c r="W397" s="56">
        <v>0</v>
      </c>
      <c r="X397" s="56">
        <v>0</v>
      </c>
      <c r="Y397" s="56">
        <f t="shared" si="87"/>
        <v>0</v>
      </c>
      <c r="Z397" s="56">
        <f t="shared" si="87"/>
        <v>0</v>
      </c>
      <c r="AA397" s="68">
        <f t="shared" si="88"/>
        <v>529</v>
      </c>
      <c r="AB397" s="68">
        <f t="shared" si="88"/>
        <v>445</v>
      </c>
      <c r="AC397" s="68">
        <f t="shared" si="82"/>
        <v>529</v>
      </c>
      <c r="AD397" s="68">
        <f t="shared" si="83"/>
        <v>445</v>
      </c>
      <c r="AE397" s="68">
        <f>VLOOKUP(F397,[1]quantitativo_estudantes_turmas_!$D$6:$H$1043,5,0)</f>
        <v>16</v>
      </c>
      <c r="AF397" s="318">
        <f t="shared" si="79"/>
        <v>1</v>
      </c>
      <c r="AG397" s="248">
        <f t="shared" si="80"/>
        <v>25645.38</v>
      </c>
      <c r="AH397" s="194">
        <f t="shared" si="84"/>
        <v>25645.38</v>
      </c>
      <c r="AI397" s="70">
        <v>0</v>
      </c>
      <c r="AJ397" s="70">
        <f t="shared" si="81"/>
        <v>51290.76</v>
      </c>
      <c r="AK397" s="195">
        <v>12000</v>
      </c>
      <c r="AL397" s="337">
        <f t="shared" si="78"/>
        <v>12822.69</v>
      </c>
      <c r="AM397" s="56" t="str">
        <f>VLOOKUP(F397,'Plan atualizada aptas e desativ'!$C$4:$I$1457,7,0)</f>
        <v>INADIMPLENTE</v>
      </c>
      <c r="AN397" s="196">
        <f t="shared" si="89"/>
        <v>822.69000000000051</v>
      </c>
      <c r="AO397" s="56" t="s">
        <v>1007</v>
      </c>
      <c r="AP397" s="56" t="s">
        <v>1008</v>
      </c>
      <c r="AQ397" s="56"/>
      <c r="AR397" s="56" t="s">
        <v>1918</v>
      </c>
      <c r="AS397" s="56" t="s">
        <v>449</v>
      </c>
      <c r="AT397" s="56" t="s">
        <v>449</v>
      </c>
      <c r="AU397" s="56" t="s">
        <v>449</v>
      </c>
      <c r="AV397" s="56" t="s">
        <v>449</v>
      </c>
      <c r="AW397" s="56" t="s">
        <v>449</v>
      </c>
      <c r="AX397" s="56" t="s">
        <v>449</v>
      </c>
      <c r="AY397" s="56" t="s">
        <v>449</v>
      </c>
      <c r="AZ397" s="56" t="s">
        <v>449</v>
      </c>
      <c r="BA397" s="56" t="s">
        <v>449</v>
      </c>
      <c r="BB397" s="323">
        <f>VLOOKUP($F397,'[2]1ª Parcela FAED Manutencao 2026'!$E$7:$K$1036,5,0)</f>
        <v>529</v>
      </c>
      <c r="BC397" s="324">
        <f>VLOOKUP($F397,'[2]1ª Parcela FAED Manutencao 2026'!$E$7:$K$1036,7,0)</f>
        <v>15387.23</v>
      </c>
      <c r="BD397" s="335">
        <f t="shared" si="85"/>
        <v>-84</v>
      </c>
      <c r="BE397" s="328">
        <f t="shared" si="86"/>
        <v>-2564.5399999999991</v>
      </c>
    </row>
    <row r="398" spans="1:57" s="178" customFormat="1" ht="28.5" customHeight="1">
      <c r="A398" s="68">
        <v>392</v>
      </c>
      <c r="B398" s="56" t="s">
        <v>1894</v>
      </c>
      <c r="C398" s="56">
        <v>6500</v>
      </c>
      <c r="D398" s="57">
        <v>13</v>
      </c>
      <c r="E398" s="163" t="s">
        <v>222</v>
      </c>
      <c r="F398" s="56">
        <v>1129319</v>
      </c>
      <c r="G398" s="56">
        <v>1103734</v>
      </c>
      <c r="H398" s="61">
        <v>29243920</v>
      </c>
      <c r="I398" s="84" t="str">
        <f>VLOOKUP($F398,'[3]Sistema Escolar'!$C$3:$E$5000,3,0)</f>
        <v>CENTRO ESTADUAL DE EDUCACAO PROFISSIONAL EM SAUDE E GESTAO</v>
      </c>
      <c r="J398" s="193" t="s">
        <v>1858</v>
      </c>
      <c r="K398" s="56">
        <v>0</v>
      </c>
      <c r="L398" s="56">
        <v>0</v>
      </c>
      <c r="M398" s="56">
        <v>0</v>
      </c>
      <c r="N398" s="56">
        <v>0</v>
      </c>
      <c r="O398" s="56">
        <v>2069</v>
      </c>
      <c r="P398" s="56">
        <v>1888</v>
      </c>
      <c r="Q398" s="56">
        <v>0</v>
      </c>
      <c r="R398" s="56">
        <v>0</v>
      </c>
      <c r="S398" s="56">
        <v>0</v>
      </c>
      <c r="T398" s="56">
        <v>0</v>
      </c>
      <c r="U398" s="56">
        <v>0</v>
      </c>
      <c r="V398" s="56">
        <v>0</v>
      </c>
      <c r="W398" s="56">
        <v>0</v>
      </c>
      <c r="X398" s="56">
        <v>0</v>
      </c>
      <c r="Y398" s="56">
        <f t="shared" si="87"/>
        <v>0</v>
      </c>
      <c r="Z398" s="56">
        <f t="shared" si="87"/>
        <v>0</v>
      </c>
      <c r="AA398" s="68">
        <f t="shared" si="88"/>
        <v>2069</v>
      </c>
      <c r="AB398" s="68">
        <f t="shared" si="88"/>
        <v>1888</v>
      </c>
      <c r="AC398" s="68">
        <f t="shared" si="82"/>
        <v>2069</v>
      </c>
      <c r="AD398" s="68">
        <f t="shared" si="83"/>
        <v>1888</v>
      </c>
      <c r="AE398" s="68">
        <f>VLOOKUP(F398,[1]quantitativo_estudantes_turmas_!$D$6:$H$1043,5,0)</f>
        <v>64</v>
      </c>
      <c r="AF398" s="318">
        <f t="shared" si="79"/>
        <v>1</v>
      </c>
      <c r="AG398" s="248">
        <f t="shared" si="80"/>
        <v>71807.06</v>
      </c>
      <c r="AH398" s="194">
        <f t="shared" si="84"/>
        <v>71807.06</v>
      </c>
      <c r="AI398" s="70">
        <v>0</v>
      </c>
      <c r="AJ398" s="70">
        <f t="shared" si="81"/>
        <v>143614.12</v>
      </c>
      <c r="AK398" s="195">
        <v>32000</v>
      </c>
      <c r="AL398" s="337">
        <f t="shared" si="78"/>
        <v>35903.53</v>
      </c>
      <c r="AM398" s="56" t="str">
        <f>VLOOKUP(F398,'Plan atualizada aptas e desativ'!$C$4:$I$1457,7,0)</f>
        <v>APTA</v>
      </c>
      <c r="AN398" s="196">
        <f t="shared" si="89"/>
        <v>3903.5299999999988</v>
      </c>
      <c r="AO398" s="56" t="s">
        <v>571</v>
      </c>
      <c r="AP398" s="56" t="s">
        <v>1009</v>
      </c>
      <c r="AQ398" s="56"/>
      <c r="AR398" s="56" t="s">
        <v>449</v>
      </c>
      <c r="AS398" s="56" t="s">
        <v>449</v>
      </c>
      <c r="AT398" s="56" t="s">
        <v>1908</v>
      </c>
      <c r="AU398" s="56" t="s">
        <v>449</v>
      </c>
      <c r="AV398" s="56" t="s">
        <v>449</v>
      </c>
      <c r="AW398" s="56" t="s">
        <v>449</v>
      </c>
      <c r="AX398" s="56" t="s">
        <v>449</v>
      </c>
      <c r="AY398" s="56" t="s">
        <v>449</v>
      </c>
      <c r="AZ398" s="56" t="s">
        <v>449</v>
      </c>
      <c r="BA398" s="56" t="s">
        <v>449</v>
      </c>
      <c r="BB398" s="323">
        <f>VLOOKUP($F398,'[2]1ª Parcela FAED Manutencao 2026'!$E$7:$K$1036,5,0)</f>
        <v>2069</v>
      </c>
      <c r="BC398" s="324">
        <f>VLOOKUP($F398,'[2]1ª Parcela FAED Manutencao 2026'!$E$7:$K$1036,7,0)</f>
        <v>41032.61</v>
      </c>
      <c r="BD398" s="335">
        <f t="shared" si="85"/>
        <v>-181</v>
      </c>
      <c r="BE398" s="328">
        <f t="shared" si="86"/>
        <v>-5129.0800000000017</v>
      </c>
    </row>
    <row r="399" spans="1:57" s="87" customFormat="1" ht="28.5" customHeight="1">
      <c r="A399" s="68">
        <v>393</v>
      </c>
      <c r="B399" s="56" t="s">
        <v>1894</v>
      </c>
      <c r="C399" s="56">
        <v>6500</v>
      </c>
      <c r="D399" s="57">
        <v>13</v>
      </c>
      <c r="E399" s="163" t="s">
        <v>222</v>
      </c>
      <c r="F399" s="56">
        <v>1178149</v>
      </c>
      <c r="G399" s="56">
        <v>1105428</v>
      </c>
      <c r="H399" s="61">
        <v>29437814</v>
      </c>
      <c r="I399" s="84" t="str">
        <f>VLOOKUP($F399,'[3]Sistema Escolar'!$C$3:$E$5000,3,0)</f>
        <v>COLEGIO ESTADUAL DO CAMPO DE MUTAS</v>
      </c>
      <c r="J399" s="193" t="s">
        <v>1913</v>
      </c>
      <c r="K399" s="56">
        <v>0</v>
      </c>
      <c r="L399" s="56">
        <v>0</v>
      </c>
      <c r="M399" s="56">
        <v>0</v>
      </c>
      <c r="N399" s="56">
        <v>0</v>
      </c>
      <c r="O399" s="56">
        <v>115</v>
      </c>
      <c r="P399" s="56">
        <v>85</v>
      </c>
      <c r="Q399" s="56">
        <v>45</v>
      </c>
      <c r="R399" s="56">
        <v>79</v>
      </c>
      <c r="S399" s="56">
        <v>50</v>
      </c>
      <c r="T399" s="56">
        <v>20</v>
      </c>
      <c r="U399" s="56">
        <v>0</v>
      </c>
      <c r="V399" s="56">
        <v>0</v>
      </c>
      <c r="W399" s="56">
        <v>0</v>
      </c>
      <c r="X399" s="56">
        <v>0</v>
      </c>
      <c r="Y399" s="56">
        <f t="shared" si="87"/>
        <v>0</v>
      </c>
      <c r="Z399" s="56">
        <f t="shared" si="87"/>
        <v>0</v>
      </c>
      <c r="AA399" s="68">
        <f t="shared" si="88"/>
        <v>210</v>
      </c>
      <c r="AB399" s="68">
        <f t="shared" si="88"/>
        <v>184</v>
      </c>
      <c r="AC399" s="68">
        <f t="shared" si="82"/>
        <v>210</v>
      </c>
      <c r="AD399" s="68">
        <f t="shared" si="83"/>
        <v>184</v>
      </c>
      <c r="AE399" s="68">
        <f>VLOOKUP(F399,[1]quantitativo_estudantes_turmas_!$D$6:$H$1043,5,0)</f>
        <v>8</v>
      </c>
      <c r="AF399" s="318">
        <f t="shared" si="79"/>
        <v>1</v>
      </c>
      <c r="AG399" s="248">
        <f t="shared" si="80"/>
        <v>20516.3</v>
      </c>
      <c r="AH399" s="194">
        <f t="shared" si="84"/>
        <v>20516.3</v>
      </c>
      <c r="AI399" s="70">
        <v>0</v>
      </c>
      <c r="AJ399" s="70">
        <f t="shared" si="81"/>
        <v>41032.6</v>
      </c>
      <c r="AK399" s="195">
        <v>8000</v>
      </c>
      <c r="AL399" s="337">
        <f t="shared" si="78"/>
        <v>10258.15</v>
      </c>
      <c r="AM399" s="56" t="str">
        <f>VLOOKUP(F399,'Plan atualizada aptas e desativ'!$C$4:$I$1457,7,0)</f>
        <v>APTA</v>
      </c>
      <c r="AN399" s="196">
        <f t="shared" si="89"/>
        <v>2258.1499999999996</v>
      </c>
      <c r="AO399" s="56" t="s">
        <v>571</v>
      </c>
      <c r="AP399" s="56" t="s">
        <v>1010</v>
      </c>
      <c r="AQ399" s="56"/>
      <c r="AR399" s="56" t="s">
        <v>1918</v>
      </c>
      <c r="AS399" s="56" t="s">
        <v>449</v>
      </c>
      <c r="AT399" s="56" t="s">
        <v>449</v>
      </c>
      <c r="AU399" s="56" t="s">
        <v>449</v>
      </c>
      <c r="AV399" s="56" t="s">
        <v>449</v>
      </c>
      <c r="AW399" s="56" t="s">
        <v>449</v>
      </c>
      <c r="AX399" s="56" t="s">
        <v>449</v>
      </c>
      <c r="AY399" s="56" t="s">
        <v>449</v>
      </c>
      <c r="AZ399" s="56" t="s">
        <v>449</v>
      </c>
      <c r="BA399" s="56" t="s">
        <v>449</v>
      </c>
      <c r="BB399" s="323">
        <f>VLOOKUP($F399,'[2]1ª Parcela FAED Manutencao 2026'!$E$7:$K$1036,5,0)</f>
        <v>210</v>
      </c>
      <c r="BC399" s="324">
        <f>VLOOKUP($F399,'[2]1ª Parcela FAED Manutencao 2026'!$E$7:$K$1036,7,0)</f>
        <v>10258.15</v>
      </c>
      <c r="BD399" s="335">
        <f t="shared" si="85"/>
        <v>-26</v>
      </c>
      <c r="BE399" s="330">
        <f t="shared" si="86"/>
        <v>0</v>
      </c>
    </row>
    <row r="400" spans="1:57" s="178" customFormat="1" ht="28.5" customHeight="1">
      <c r="A400" s="68">
        <v>394</v>
      </c>
      <c r="B400" s="56" t="s">
        <v>1894</v>
      </c>
      <c r="C400" s="56">
        <v>6500</v>
      </c>
      <c r="D400" s="57">
        <v>13</v>
      </c>
      <c r="E400" s="163" t="s">
        <v>222</v>
      </c>
      <c r="F400" s="56">
        <v>1128606</v>
      </c>
      <c r="G400" s="56">
        <v>1103721</v>
      </c>
      <c r="H400" s="61">
        <v>29243947</v>
      </c>
      <c r="I400" s="84" t="str">
        <f>VLOOKUP($F400,'[3]Sistema Escolar'!$C$3:$E$5000,3,0)</f>
        <v>COLEGIO ESTADUAL GOVERNADOR LUIZ VIANA FILHO</v>
      </c>
      <c r="J400" s="193" t="s">
        <v>1978</v>
      </c>
      <c r="K400" s="56">
        <v>0</v>
      </c>
      <c r="L400" s="56">
        <v>0</v>
      </c>
      <c r="M400" s="56">
        <v>0</v>
      </c>
      <c r="N400" s="56">
        <v>0</v>
      </c>
      <c r="O400" s="56">
        <v>314</v>
      </c>
      <c r="P400" s="56">
        <v>321</v>
      </c>
      <c r="Q400" s="56">
        <v>24</v>
      </c>
      <c r="R400" s="56">
        <v>72</v>
      </c>
      <c r="S400" s="56">
        <v>591</v>
      </c>
      <c r="T400" s="56">
        <v>462</v>
      </c>
      <c r="U400" s="56">
        <v>0</v>
      </c>
      <c r="V400" s="56">
        <v>0</v>
      </c>
      <c r="W400" s="56">
        <v>0</v>
      </c>
      <c r="X400" s="56">
        <v>33</v>
      </c>
      <c r="Y400" s="56">
        <f t="shared" si="87"/>
        <v>0</v>
      </c>
      <c r="Z400" s="56">
        <f t="shared" si="87"/>
        <v>0</v>
      </c>
      <c r="AA400" s="68">
        <f t="shared" si="88"/>
        <v>929</v>
      </c>
      <c r="AB400" s="68">
        <f t="shared" si="88"/>
        <v>855</v>
      </c>
      <c r="AC400" s="68">
        <f t="shared" si="82"/>
        <v>929</v>
      </c>
      <c r="AD400" s="68">
        <f t="shared" si="83"/>
        <v>888</v>
      </c>
      <c r="AE400" s="68">
        <f>VLOOKUP(F400,[1]quantitativo_estudantes_turmas_!$D$6:$H$1043,5,0)</f>
        <v>34</v>
      </c>
      <c r="AF400" s="318">
        <f t="shared" si="79"/>
        <v>0.96283783783783783</v>
      </c>
      <c r="AG400" s="248">
        <f t="shared" si="80"/>
        <v>41032.61</v>
      </c>
      <c r="AH400" s="194">
        <f t="shared" si="84"/>
        <v>41032.61</v>
      </c>
      <c r="AI400" s="70">
        <v>0</v>
      </c>
      <c r="AJ400" s="70">
        <f t="shared" si="81"/>
        <v>82065.22</v>
      </c>
      <c r="AK400" s="195">
        <v>16000</v>
      </c>
      <c r="AL400" s="337">
        <f t="shared" si="78"/>
        <v>20516.305</v>
      </c>
      <c r="AM400" s="56" t="str">
        <f>VLOOKUP(F400,'Plan atualizada aptas e desativ'!$C$4:$I$1457,7,0)</f>
        <v>APTA</v>
      </c>
      <c r="AN400" s="196">
        <f t="shared" si="89"/>
        <v>4516.3050000000003</v>
      </c>
      <c r="AO400" s="56" t="s">
        <v>571</v>
      </c>
      <c r="AP400" s="56" t="s">
        <v>1011</v>
      </c>
      <c r="AQ400" s="56"/>
      <c r="AR400" s="56" t="s">
        <v>1918</v>
      </c>
      <c r="AS400" s="56" t="s">
        <v>449</v>
      </c>
      <c r="AT400" s="56" t="s">
        <v>449</v>
      </c>
      <c r="AU400" s="56" t="s">
        <v>449</v>
      </c>
      <c r="AV400" s="56" t="s">
        <v>449</v>
      </c>
      <c r="AW400" s="56" t="s">
        <v>449</v>
      </c>
      <c r="AX400" s="56" t="s">
        <v>449</v>
      </c>
      <c r="AY400" s="56" t="s">
        <v>449</v>
      </c>
      <c r="AZ400" s="56" t="s">
        <v>449</v>
      </c>
      <c r="BA400" s="56" t="s">
        <v>449</v>
      </c>
      <c r="BB400" s="323">
        <f>VLOOKUP($F400,'[2]1ª Parcela FAED Manutencao 2026'!$E$7:$K$1036,5,0)</f>
        <v>929</v>
      </c>
      <c r="BC400" s="324">
        <f>VLOOKUP($F400,'[2]1ª Parcela FAED Manutencao 2026'!$E$7:$K$1036,7,0)</f>
        <v>20516.305</v>
      </c>
      <c r="BD400" s="335">
        <f t="shared" si="85"/>
        <v>-41</v>
      </c>
      <c r="BE400" s="330">
        <f t="shared" si="86"/>
        <v>0</v>
      </c>
    </row>
    <row r="401" spans="1:57" s="178" customFormat="1" ht="28.5" customHeight="1">
      <c r="A401" s="68">
        <v>395</v>
      </c>
      <c r="B401" s="56" t="s">
        <v>1894</v>
      </c>
      <c r="C401" s="56">
        <v>6500</v>
      </c>
      <c r="D401" s="57">
        <v>13</v>
      </c>
      <c r="E401" s="163" t="s">
        <v>222</v>
      </c>
      <c r="F401" s="56">
        <v>1176438</v>
      </c>
      <c r="G401" s="56">
        <v>1103738</v>
      </c>
      <c r="H401" s="61">
        <v>29394414</v>
      </c>
      <c r="I401" s="84" t="str">
        <f>VLOOKUP($F401,'[3]Sistema Escolar'!$C$3:$E$5000,3,0)</f>
        <v>COLEGIO EST. DE TEMPO INTEGRAL PROF BEATRIZ GOMES E SOUZA DE BARROS</v>
      </c>
      <c r="J401" s="193" t="s">
        <v>1912</v>
      </c>
      <c r="K401" s="56">
        <v>0</v>
      </c>
      <c r="L401" s="56">
        <v>0</v>
      </c>
      <c r="M401" s="56">
        <v>0</v>
      </c>
      <c r="N401" s="56">
        <v>0</v>
      </c>
      <c r="O401" s="56">
        <v>1117</v>
      </c>
      <c r="P401" s="56">
        <v>943</v>
      </c>
      <c r="Q401" s="56">
        <v>40</v>
      </c>
      <c r="R401" s="56">
        <v>79</v>
      </c>
      <c r="S401" s="56">
        <v>0</v>
      </c>
      <c r="T401" s="56">
        <v>0</v>
      </c>
      <c r="U401" s="56">
        <v>0</v>
      </c>
      <c r="V401" s="56">
        <v>0</v>
      </c>
      <c r="W401" s="56">
        <v>0</v>
      </c>
      <c r="X401" s="56">
        <v>0</v>
      </c>
      <c r="Y401" s="56">
        <f t="shared" si="87"/>
        <v>0</v>
      </c>
      <c r="Z401" s="56">
        <f t="shared" si="87"/>
        <v>0</v>
      </c>
      <c r="AA401" s="68">
        <f t="shared" si="88"/>
        <v>1157</v>
      </c>
      <c r="AB401" s="68">
        <f t="shared" si="88"/>
        <v>1022</v>
      </c>
      <c r="AC401" s="68">
        <f t="shared" si="82"/>
        <v>1157</v>
      </c>
      <c r="AD401" s="68">
        <f t="shared" si="83"/>
        <v>1022</v>
      </c>
      <c r="AE401" s="68">
        <f>VLOOKUP(F401,[1]quantitativo_estudantes_turmas_!$D$6:$H$1043,5,0)</f>
        <v>27</v>
      </c>
      <c r="AF401" s="318">
        <f t="shared" si="79"/>
        <v>1</v>
      </c>
      <c r="AG401" s="248">
        <f t="shared" si="80"/>
        <v>47919.3</v>
      </c>
      <c r="AH401" s="194">
        <f t="shared" si="84"/>
        <v>47919.3</v>
      </c>
      <c r="AI401" s="70">
        <v>0</v>
      </c>
      <c r="AJ401" s="70">
        <f t="shared" si="81"/>
        <v>95838.6</v>
      </c>
      <c r="AK401" s="195">
        <v>20000</v>
      </c>
      <c r="AL401" s="337">
        <f t="shared" si="78"/>
        <v>23959.65</v>
      </c>
      <c r="AM401" s="56" t="str">
        <f>VLOOKUP(F401,'Plan atualizada aptas e desativ'!$C$4:$I$1457,7,0)</f>
        <v>APTA</v>
      </c>
      <c r="AN401" s="196">
        <f t="shared" si="89"/>
        <v>3959.6500000000015</v>
      </c>
      <c r="AO401" s="56" t="s">
        <v>571</v>
      </c>
      <c r="AP401" s="56" t="s">
        <v>1012</v>
      </c>
      <c r="AQ401" s="56"/>
      <c r="AR401" s="56" t="s">
        <v>1918</v>
      </c>
      <c r="AS401" s="56" t="s">
        <v>449</v>
      </c>
      <c r="AT401" s="56" t="s">
        <v>449</v>
      </c>
      <c r="AU401" s="56" t="s">
        <v>449</v>
      </c>
      <c r="AV401" s="56" t="s">
        <v>449</v>
      </c>
      <c r="AW401" s="56" t="s">
        <v>449</v>
      </c>
      <c r="AX401" s="56" t="s">
        <v>449</v>
      </c>
      <c r="AY401" s="56" t="s">
        <v>449</v>
      </c>
      <c r="AZ401" s="56" t="s">
        <v>449</v>
      </c>
      <c r="BA401" s="56" t="s">
        <v>449</v>
      </c>
      <c r="BB401" s="323">
        <f>VLOOKUP($F401,'[2]1ª Parcela FAED Manutencao 2026'!$E$7:$K$1036,5,0)</f>
        <v>1157</v>
      </c>
      <c r="BC401" s="324">
        <f>VLOOKUP($F401,'[2]1ª Parcela FAED Manutencao 2026'!$E$7:$K$1036,7,0)</f>
        <v>23959.65</v>
      </c>
      <c r="BD401" s="335">
        <f t="shared" si="85"/>
        <v>-135</v>
      </c>
      <c r="BE401" s="330">
        <f t="shared" si="86"/>
        <v>0</v>
      </c>
    </row>
    <row r="402" spans="1:57" s="87" customFormat="1" ht="28.5" customHeight="1">
      <c r="A402" s="68">
        <v>396</v>
      </c>
      <c r="B402" s="56" t="s">
        <v>1894</v>
      </c>
      <c r="C402" s="56">
        <v>6500</v>
      </c>
      <c r="D402" s="57">
        <v>13</v>
      </c>
      <c r="E402" s="163" t="s">
        <v>223</v>
      </c>
      <c r="F402" s="56">
        <v>1178031</v>
      </c>
      <c r="G402" s="56">
        <v>1104303</v>
      </c>
      <c r="H402" s="61">
        <v>29424348</v>
      </c>
      <c r="I402" s="84" t="str">
        <f>VLOOKUP($F402,'[3]Sistema Escolar'!$C$3:$E$5000,3,0)</f>
        <v>COLEGIO ESTADUAL ANTONIO FIGUEIREDO</v>
      </c>
      <c r="J402" s="193" t="s">
        <v>1978</v>
      </c>
      <c r="K402" s="56">
        <v>0</v>
      </c>
      <c r="L402" s="56">
        <v>0</v>
      </c>
      <c r="M402" s="56">
        <v>0</v>
      </c>
      <c r="N402" s="56">
        <v>0</v>
      </c>
      <c r="O402" s="56">
        <v>8</v>
      </c>
      <c r="P402" s="56">
        <v>0</v>
      </c>
      <c r="Q402" s="56">
        <v>252</v>
      </c>
      <c r="R402" s="56">
        <v>279</v>
      </c>
      <c r="S402" s="56">
        <v>105</v>
      </c>
      <c r="T402" s="56">
        <v>96</v>
      </c>
      <c r="U402" s="56">
        <v>0</v>
      </c>
      <c r="V402" s="56">
        <v>0</v>
      </c>
      <c r="W402" s="56">
        <v>0</v>
      </c>
      <c r="X402" s="56">
        <v>0</v>
      </c>
      <c r="Y402" s="56">
        <f t="shared" si="87"/>
        <v>0</v>
      </c>
      <c r="Z402" s="56">
        <f t="shared" si="87"/>
        <v>0</v>
      </c>
      <c r="AA402" s="68">
        <f t="shared" si="88"/>
        <v>365</v>
      </c>
      <c r="AB402" s="68">
        <f t="shared" si="88"/>
        <v>375</v>
      </c>
      <c r="AC402" s="68">
        <f t="shared" si="82"/>
        <v>365</v>
      </c>
      <c r="AD402" s="68">
        <f t="shared" si="83"/>
        <v>375</v>
      </c>
      <c r="AE402" s="68">
        <f>VLOOKUP(F402,[1]quantitativo_estudantes_turmas_!$D$6:$H$1043,5,0)</f>
        <v>12</v>
      </c>
      <c r="AF402" s="318">
        <f t="shared" si="79"/>
        <v>1</v>
      </c>
      <c r="AG402" s="248">
        <f t="shared" si="80"/>
        <v>25645.38</v>
      </c>
      <c r="AH402" s="194">
        <f t="shared" si="84"/>
        <v>25645.38</v>
      </c>
      <c r="AI402" s="70">
        <v>0</v>
      </c>
      <c r="AJ402" s="70">
        <f t="shared" si="81"/>
        <v>51290.76</v>
      </c>
      <c r="AK402" s="195">
        <v>10000</v>
      </c>
      <c r="AL402" s="337">
        <f t="shared" si="78"/>
        <v>12822.69</v>
      </c>
      <c r="AM402" s="56" t="str">
        <f>VLOOKUP(F402,'Plan atualizada aptas e desativ'!$C$4:$I$1457,7,0)</f>
        <v>APTA</v>
      </c>
      <c r="AN402" s="196">
        <f t="shared" si="89"/>
        <v>2822.6900000000005</v>
      </c>
      <c r="AO402" s="56" t="s">
        <v>1013</v>
      </c>
      <c r="AP402" s="56" t="s">
        <v>1014</v>
      </c>
      <c r="AQ402" s="56"/>
      <c r="AR402" s="56" t="s">
        <v>1918</v>
      </c>
      <c r="AS402" s="56" t="s">
        <v>449</v>
      </c>
      <c r="AT402" s="56" t="s">
        <v>449</v>
      </c>
      <c r="AU402" s="56" t="s">
        <v>449</v>
      </c>
      <c r="AV402" s="56" t="s">
        <v>449</v>
      </c>
      <c r="AW402" s="56" t="s">
        <v>449</v>
      </c>
      <c r="AX402" s="56" t="s">
        <v>449</v>
      </c>
      <c r="AY402" s="56" t="s">
        <v>449</v>
      </c>
      <c r="AZ402" s="56" t="s">
        <v>449</v>
      </c>
      <c r="BA402" s="56" t="s">
        <v>449</v>
      </c>
      <c r="BB402" s="323">
        <f>VLOOKUP($F402,'[2]1ª Parcela FAED Manutencao 2026'!$E$7:$K$1036,5,0)</f>
        <v>365</v>
      </c>
      <c r="BC402" s="324">
        <f>VLOOKUP($F402,'[2]1ª Parcela FAED Manutencao 2026'!$E$7:$K$1036,7,0)</f>
        <v>12822.69</v>
      </c>
      <c r="BD402" s="336">
        <f t="shared" si="85"/>
        <v>10</v>
      </c>
      <c r="BE402" s="330">
        <f t="shared" si="86"/>
        <v>0</v>
      </c>
    </row>
    <row r="403" spans="1:57" s="178" customFormat="1" ht="28.5" customHeight="1">
      <c r="A403" s="68">
        <v>397</v>
      </c>
      <c r="B403" s="56" t="s">
        <v>1894</v>
      </c>
      <c r="C403" s="56">
        <v>6500</v>
      </c>
      <c r="D403" s="57">
        <v>13</v>
      </c>
      <c r="E403" s="163" t="s">
        <v>4465</v>
      </c>
      <c r="F403" s="56">
        <v>1168039</v>
      </c>
      <c r="G403" s="56">
        <v>1102787</v>
      </c>
      <c r="H403" s="61">
        <v>29260256</v>
      </c>
      <c r="I403" s="84" t="str">
        <f>VLOOKUP($F403,'[3]Sistema Escolar'!$C$3:$E$5000,3,0)</f>
        <v>COLEGIO ESTADUAL DE TEMPO INTEGRAL ALBERCIO DA COSTA BRITO</v>
      </c>
      <c r="J403" s="193" t="s">
        <v>1978</v>
      </c>
      <c r="K403" s="56">
        <v>0</v>
      </c>
      <c r="L403" s="56">
        <v>0</v>
      </c>
      <c r="M403" s="56">
        <v>0</v>
      </c>
      <c r="N403" s="56">
        <v>0</v>
      </c>
      <c r="O403" s="56">
        <v>360</v>
      </c>
      <c r="P403" s="56">
        <v>310</v>
      </c>
      <c r="Q403" s="56">
        <v>175</v>
      </c>
      <c r="R403" s="56">
        <v>247</v>
      </c>
      <c r="S403" s="56">
        <v>155</v>
      </c>
      <c r="T403" s="56">
        <v>129</v>
      </c>
      <c r="U403" s="56">
        <v>0</v>
      </c>
      <c r="V403" s="56">
        <v>0</v>
      </c>
      <c r="W403" s="56">
        <v>0</v>
      </c>
      <c r="X403" s="56">
        <v>0</v>
      </c>
      <c r="Y403" s="56">
        <f t="shared" si="87"/>
        <v>0</v>
      </c>
      <c r="Z403" s="56">
        <f t="shared" si="87"/>
        <v>0</v>
      </c>
      <c r="AA403" s="68">
        <f t="shared" si="88"/>
        <v>690</v>
      </c>
      <c r="AB403" s="68">
        <f t="shared" si="88"/>
        <v>686</v>
      </c>
      <c r="AC403" s="68">
        <f t="shared" si="82"/>
        <v>690</v>
      </c>
      <c r="AD403" s="68">
        <f t="shared" si="83"/>
        <v>686</v>
      </c>
      <c r="AE403" s="68">
        <f>VLOOKUP(F403,[1]quantitativo_estudantes_turmas_!$D$6:$H$1043,5,0)</f>
        <v>24</v>
      </c>
      <c r="AF403" s="318">
        <f t="shared" si="79"/>
        <v>1</v>
      </c>
      <c r="AG403" s="248">
        <f t="shared" si="80"/>
        <v>30774.46</v>
      </c>
      <c r="AH403" s="194">
        <f t="shared" si="84"/>
        <v>30774.46</v>
      </c>
      <c r="AI403" s="70">
        <v>0</v>
      </c>
      <c r="AJ403" s="70">
        <f t="shared" si="81"/>
        <v>61548.92</v>
      </c>
      <c r="AK403" s="195">
        <v>12000</v>
      </c>
      <c r="AL403" s="337">
        <f t="shared" si="78"/>
        <v>15387.23</v>
      </c>
      <c r="AM403" s="56" t="str">
        <f>VLOOKUP(F403,'Plan atualizada aptas e desativ'!$C$4:$I$1457,7,0)</f>
        <v>APTA</v>
      </c>
      <c r="AN403" s="196">
        <f t="shared" si="89"/>
        <v>3387.2299999999996</v>
      </c>
      <c r="AO403" s="56" t="s">
        <v>1005</v>
      </c>
      <c r="AP403" s="56" t="s">
        <v>1015</v>
      </c>
      <c r="AQ403" s="56"/>
      <c r="AR403" s="56" t="s">
        <v>1918</v>
      </c>
      <c r="AS403" s="56" t="s">
        <v>449</v>
      </c>
      <c r="AT403" s="56" t="s">
        <v>449</v>
      </c>
      <c r="AU403" s="56" t="s">
        <v>449</v>
      </c>
      <c r="AV403" s="56" t="s">
        <v>449</v>
      </c>
      <c r="AW403" s="56" t="s">
        <v>449</v>
      </c>
      <c r="AX403" s="56" t="s">
        <v>449</v>
      </c>
      <c r="AY403" s="56" t="s">
        <v>449</v>
      </c>
      <c r="AZ403" s="56" t="s">
        <v>1858</v>
      </c>
      <c r="BA403" s="56" t="s">
        <v>449</v>
      </c>
      <c r="BB403" s="323">
        <f>VLOOKUP($F403,'[2]1ª Parcela FAED Manutencao 2026'!$E$7:$K$1036,5,0)</f>
        <v>690</v>
      </c>
      <c r="BC403" s="324">
        <f>VLOOKUP($F403,'[2]1ª Parcela FAED Manutencao 2026'!$E$7:$K$1036,7,0)</f>
        <v>15387.23</v>
      </c>
      <c r="BD403" s="335">
        <f t="shared" si="85"/>
        <v>-4</v>
      </c>
      <c r="BE403" s="330">
        <f t="shared" si="86"/>
        <v>0</v>
      </c>
    </row>
    <row r="404" spans="1:57" s="87" customFormat="1" ht="28.5" customHeight="1">
      <c r="A404" s="68">
        <v>398</v>
      </c>
      <c r="B404" s="56" t="s">
        <v>1894</v>
      </c>
      <c r="C404" s="56">
        <v>6500</v>
      </c>
      <c r="D404" s="57">
        <v>13</v>
      </c>
      <c r="E404" s="163" t="s">
        <v>225</v>
      </c>
      <c r="F404" s="56">
        <v>1178218</v>
      </c>
      <c r="G404" s="56">
        <v>1105447</v>
      </c>
      <c r="H404" s="61">
        <v>29443334</v>
      </c>
      <c r="I404" s="84" t="str">
        <f>VLOOKUP($F404,'[3]Sistema Escolar'!$C$3:$E$5000,3,0)</f>
        <v>COLEGIO ESTADUAL DE TEMPO INTEGRAL JORGE AMADO</v>
      </c>
      <c r="J404" s="193" t="s">
        <v>1978</v>
      </c>
      <c r="K404" s="56">
        <v>0</v>
      </c>
      <c r="L404" s="56">
        <v>0</v>
      </c>
      <c r="M404" s="56">
        <v>0</v>
      </c>
      <c r="N404" s="56">
        <v>0</v>
      </c>
      <c r="O404" s="56">
        <v>281</v>
      </c>
      <c r="P404" s="56">
        <v>154</v>
      </c>
      <c r="Q404" s="56">
        <v>35</v>
      </c>
      <c r="R404" s="56">
        <v>177</v>
      </c>
      <c r="S404" s="56">
        <v>99</v>
      </c>
      <c r="T404" s="56">
        <v>47</v>
      </c>
      <c r="U404" s="56">
        <v>0</v>
      </c>
      <c r="V404" s="56">
        <v>0</v>
      </c>
      <c r="W404" s="56">
        <v>0</v>
      </c>
      <c r="X404" s="56">
        <v>0</v>
      </c>
      <c r="Y404" s="56">
        <f t="shared" si="87"/>
        <v>0</v>
      </c>
      <c r="Z404" s="56">
        <f t="shared" si="87"/>
        <v>0</v>
      </c>
      <c r="AA404" s="68">
        <f t="shared" si="88"/>
        <v>415</v>
      </c>
      <c r="AB404" s="68">
        <f t="shared" si="88"/>
        <v>378</v>
      </c>
      <c r="AC404" s="68">
        <f t="shared" si="82"/>
        <v>415</v>
      </c>
      <c r="AD404" s="68">
        <f t="shared" si="83"/>
        <v>378</v>
      </c>
      <c r="AE404" s="68">
        <f>VLOOKUP(F404,[1]quantitativo_estudantes_turmas_!$D$6:$H$1043,5,0)</f>
        <v>13</v>
      </c>
      <c r="AF404" s="318">
        <f t="shared" si="79"/>
        <v>1</v>
      </c>
      <c r="AG404" s="248">
        <f t="shared" si="80"/>
        <v>25645.38</v>
      </c>
      <c r="AH404" s="194">
        <f t="shared" si="84"/>
        <v>25645.38</v>
      </c>
      <c r="AI404" s="70">
        <v>0</v>
      </c>
      <c r="AJ404" s="70">
        <f t="shared" si="81"/>
        <v>51290.76</v>
      </c>
      <c r="AK404" s="195">
        <v>10000</v>
      </c>
      <c r="AL404" s="337">
        <f t="shared" si="78"/>
        <v>12822.69</v>
      </c>
      <c r="AM404" s="56" t="str">
        <f>VLOOKUP(F404,'Plan atualizada aptas e desativ'!$C$4:$I$1457,7,0)</f>
        <v>INADIMPLENTE</v>
      </c>
      <c r="AN404" s="196">
        <f t="shared" si="89"/>
        <v>2822.6900000000005</v>
      </c>
      <c r="AO404" s="56" t="s">
        <v>1016</v>
      </c>
      <c r="AP404" s="56" t="s">
        <v>1017</v>
      </c>
      <c r="AQ404" s="210" t="s">
        <v>2058</v>
      </c>
      <c r="AR404" s="56" t="s">
        <v>1918</v>
      </c>
      <c r="AS404" s="56" t="s">
        <v>449</v>
      </c>
      <c r="AT404" s="56" t="s">
        <v>449</v>
      </c>
      <c r="AU404" s="56" t="s">
        <v>449</v>
      </c>
      <c r="AV404" s="56" t="s">
        <v>449</v>
      </c>
      <c r="AW404" s="56" t="s">
        <v>449</v>
      </c>
      <c r="AX404" s="56" t="s">
        <v>449</v>
      </c>
      <c r="AY404" s="56" t="s">
        <v>449</v>
      </c>
      <c r="AZ404" s="56" t="s">
        <v>449</v>
      </c>
      <c r="BA404" s="56" t="s">
        <v>449</v>
      </c>
      <c r="BB404" s="323">
        <f>VLOOKUP($F404,'[2]1ª Parcela FAED Manutencao 2026'!$E$7:$K$1036,5,0)</f>
        <v>415</v>
      </c>
      <c r="BC404" s="324">
        <f>VLOOKUP($F404,'[2]1ª Parcela FAED Manutencao 2026'!$E$7:$K$1036,7,0)</f>
        <v>12822.69</v>
      </c>
      <c r="BD404" s="335">
        <f t="shared" si="85"/>
        <v>-37</v>
      </c>
      <c r="BE404" s="330">
        <f t="shared" si="86"/>
        <v>0</v>
      </c>
    </row>
    <row r="405" spans="1:57" s="87" customFormat="1" ht="28.5" customHeight="1">
      <c r="A405" s="68">
        <v>399</v>
      </c>
      <c r="B405" s="56" t="s">
        <v>1894</v>
      </c>
      <c r="C405" s="56">
        <v>6500</v>
      </c>
      <c r="D405" s="57">
        <v>13</v>
      </c>
      <c r="E405" s="163" t="s">
        <v>226</v>
      </c>
      <c r="F405" s="56">
        <v>1140606</v>
      </c>
      <c r="G405" s="56">
        <v>1103206</v>
      </c>
      <c r="H405" s="61">
        <v>29248132</v>
      </c>
      <c r="I405" s="84" t="str">
        <f>VLOOKUP($F405,'[3]Sistema Escolar'!$C$3:$E$5000,3,0)</f>
        <v>COLEGIO ESTADUAL LUIS PRISCO VIANA</v>
      </c>
      <c r="J405" s="193" t="s">
        <v>1978</v>
      </c>
      <c r="K405" s="56">
        <v>0</v>
      </c>
      <c r="L405" s="56">
        <v>0</v>
      </c>
      <c r="M405" s="56">
        <v>0</v>
      </c>
      <c r="N405" s="56">
        <v>0</v>
      </c>
      <c r="O405" s="56">
        <v>396</v>
      </c>
      <c r="P405" s="56">
        <v>239</v>
      </c>
      <c r="Q405" s="56">
        <v>27</v>
      </c>
      <c r="R405" s="56">
        <v>115</v>
      </c>
      <c r="S405" s="56">
        <v>71</v>
      </c>
      <c r="T405" s="56">
        <v>80</v>
      </c>
      <c r="U405" s="56">
        <v>0</v>
      </c>
      <c r="V405" s="56">
        <v>0</v>
      </c>
      <c r="W405" s="56">
        <v>0</v>
      </c>
      <c r="X405" s="56">
        <v>0</v>
      </c>
      <c r="Y405" s="56">
        <f t="shared" si="87"/>
        <v>0</v>
      </c>
      <c r="Z405" s="56">
        <f t="shared" si="87"/>
        <v>0</v>
      </c>
      <c r="AA405" s="68">
        <f t="shared" si="88"/>
        <v>494</v>
      </c>
      <c r="AB405" s="68">
        <f t="shared" si="88"/>
        <v>434</v>
      </c>
      <c r="AC405" s="68">
        <f t="shared" si="82"/>
        <v>494</v>
      </c>
      <c r="AD405" s="68">
        <f t="shared" si="83"/>
        <v>434</v>
      </c>
      <c r="AE405" s="68">
        <f>VLOOKUP(F405,[1]quantitativo_estudantes_turmas_!$D$6:$H$1043,5,0)</f>
        <v>16</v>
      </c>
      <c r="AF405" s="318">
        <f t="shared" si="79"/>
        <v>1</v>
      </c>
      <c r="AG405" s="248">
        <f t="shared" si="80"/>
        <v>25645.38</v>
      </c>
      <c r="AH405" s="194">
        <f t="shared" si="84"/>
        <v>25645.38</v>
      </c>
      <c r="AI405" s="70">
        <v>0</v>
      </c>
      <c r="AJ405" s="70">
        <f t="shared" si="81"/>
        <v>51290.76</v>
      </c>
      <c r="AK405" s="195">
        <v>10000</v>
      </c>
      <c r="AL405" s="337">
        <f t="shared" si="78"/>
        <v>12822.69</v>
      </c>
      <c r="AM405" s="56" t="str">
        <f>VLOOKUP(F405,'Plan atualizada aptas e desativ'!$C$4:$I$1457,7,0)</f>
        <v>APTA</v>
      </c>
      <c r="AN405" s="196">
        <f t="shared" si="89"/>
        <v>2822.6900000000005</v>
      </c>
      <c r="AO405" s="56" t="s">
        <v>577</v>
      </c>
      <c r="AP405" s="56" t="s">
        <v>1018</v>
      </c>
      <c r="AQ405" s="56"/>
      <c r="AR405" s="56" t="s">
        <v>1918</v>
      </c>
      <c r="AS405" s="56" t="s">
        <v>449</v>
      </c>
      <c r="AT405" s="56" t="s">
        <v>449</v>
      </c>
      <c r="AU405" s="56" t="s">
        <v>449</v>
      </c>
      <c r="AV405" s="56" t="s">
        <v>449</v>
      </c>
      <c r="AW405" s="56" t="s">
        <v>449</v>
      </c>
      <c r="AX405" s="56" t="s">
        <v>449</v>
      </c>
      <c r="AY405" s="56" t="s">
        <v>449</v>
      </c>
      <c r="AZ405" s="56" t="s">
        <v>449</v>
      </c>
      <c r="BA405" s="56" t="s">
        <v>449</v>
      </c>
      <c r="BB405" s="323">
        <f>VLOOKUP($F405,'[2]1ª Parcela FAED Manutencao 2026'!$E$7:$K$1036,5,0)</f>
        <v>494</v>
      </c>
      <c r="BC405" s="324">
        <f>VLOOKUP($F405,'[2]1ª Parcela FAED Manutencao 2026'!$E$7:$K$1036,7,0)</f>
        <v>12822.69</v>
      </c>
      <c r="BD405" s="335">
        <f t="shared" si="85"/>
        <v>-60</v>
      </c>
      <c r="BE405" s="330">
        <f t="shared" si="86"/>
        <v>0</v>
      </c>
    </row>
    <row r="406" spans="1:57" s="87" customFormat="1" ht="28.5" customHeight="1">
      <c r="A406" s="68">
        <v>400</v>
      </c>
      <c r="B406" s="56" t="s">
        <v>1894</v>
      </c>
      <c r="C406" s="56">
        <v>6500</v>
      </c>
      <c r="D406" s="57">
        <v>13</v>
      </c>
      <c r="E406" s="163" t="s">
        <v>228</v>
      </c>
      <c r="F406" s="56">
        <v>1124635</v>
      </c>
      <c r="G406" s="56">
        <v>1102818</v>
      </c>
      <c r="H406" s="61">
        <v>29261660</v>
      </c>
      <c r="I406" s="84" t="str">
        <f>VLOOKUP($F406,'[3]Sistema Escolar'!$C$3:$E$5000,3,0)</f>
        <v>COLEGIO ESTADUAL DE TEMPO INTEGRAL DE MALHADA DE PEDRAS</v>
      </c>
      <c r="J406" s="193" t="s">
        <v>1978</v>
      </c>
      <c r="K406" s="56">
        <v>0</v>
      </c>
      <c r="L406" s="56">
        <v>0</v>
      </c>
      <c r="M406" s="56">
        <v>0</v>
      </c>
      <c r="N406" s="56">
        <v>0</v>
      </c>
      <c r="O406" s="56">
        <v>291</v>
      </c>
      <c r="P406" s="56">
        <v>138</v>
      </c>
      <c r="Q406" s="56">
        <v>57</v>
      </c>
      <c r="R406" s="56">
        <v>185</v>
      </c>
      <c r="S406" s="56">
        <v>52</v>
      </c>
      <c r="T406" s="56">
        <v>87</v>
      </c>
      <c r="U406" s="56">
        <v>0</v>
      </c>
      <c r="V406" s="56">
        <v>0</v>
      </c>
      <c r="W406" s="56">
        <v>0</v>
      </c>
      <c r="X406" s="56">
        <v>0</v>
      </c>
      <c r="Y406" s="56">
        <f t="shared" si="87"/>
        <v>0</v>
      </c>
      <c r="Z406" s="56">
        <f t="shared" si="87"/>
        <v>0</v>
      </c>
      <c r="AA406" s="68">
        <f t="shared" si="88"/>
        <v>400</v>
      </c>
      <c r="AB406" s="68">
        <f t="shared" si="88"/>
        <v>410</v>
      </c>
      <c r="AC406" s="68">
        <f t="shared" si="82"/>
        <v>400</v>
      </c>
      <c r="AD406" s="68">
        <f t="shared" si="83"/>
        <v>410</v>
      </c>
      <c r="AE406" s="68">
        <f>VLOOKUP(F406,[1]quantitativo_estudantes_turmas_!$D$6:$H$1043,5,0)</f>
        <v>14</v>
      </c>
      <c r="AF406" s="318">
        <f t="shared" si="79"/>
        <v>1</v>
      </c>
      <c r="AG406" s="248">
        <f t="shared" si="80"/>
        <v>25645.38</v>
      </c>
      <c r="AH406" s="194">
        <f t="shared" si="84"/>
        <v>25645.38</v>
      </c>
      <c r="AI406" s="70">
        <v>0</v>
      </c>
      <c r="AJ406" s="70">
        <f t="shared" si="81"/>
        <v>51290.76</v>
      </c>
      <c r="AK406" s="195">
        <v>10000</v>
      </c>
      <c r="AL406" s="337">
        <f t="shared" si="78"/>
        <v>12822.69</v>
      </c>
      <c r="AM406" s="56" t="str">
        <f>VLOOKUP(F406,'Plan atualizada aptas e desativ'!$C$4:$I$1457,7,0)</f>
        <v>INADIMPLENTE</v>
      </c>
      <c r="AN406" s="196">
        <f t="shared" si="89"/>
        <v>2822.6900000000005</v>
      </c>
      <c r="AO406" s="56" t="s">
        <v>996</v>
      </c>
      <c r="AP406" s="56" t="s">
        <v>1021</v>
      </c>
      <c r="AQ406" s="56"/>
      <c r="AR406" s="56" t="s">
        <v>1918</v>
      </c>
      <c r="AS406" s="56" t="s">
        <v>449</v>
      </c>
      <c r="AT406" s="56" t="s">
        <v>449</v>
      </c>
      <c r="AU406" s="56" t="s">
        <v>449</v>
      </c>
      <c r="AV406" s="56" t="s">
        <v>449</v>
      </c>
      <c r="AW406" s="56" t="s">
        <v>449</v>
      </c>
      <c r="AX406" s="56" t="s">
        <v>449</v>
      </c>
      <c r="AY406" s="56" t="s">
        <v>449</v>
      </c>
      <c r="AZ406" s="56" t="s">
        <v>449</v>
      </c>
      <c r="BA406" s="56" t="s">
        <v>449</v>
      </c>
      <c r="BB406" s="323">
        <f>VLOOKUP($F406,'[2]1ª Parcela FAED Manutencao 2026'!$E$7:$K$1036,5,0)</f>
        <v>400</v>
      </c>
      <c r="BC406" s="324">
        <f>VLOOKUP($F406,'[2]1ª Parcela FAED Manutencao 2026'!$E$7:$K$1036,7,0)</f>
        <v>12822.69</v>
      </c>
      <c r="BD406" s="336">
        <f t="shared" si="85"/>
        <v>10</v>
      </c>
      <c r="BE406" s="330">
        <f t="shared" si="86"/>
        <v>0</v>
      </c>
    </row>
    <row r="407" spans="1:57" s="178" customFormat="1" ht="28.5" customHeight="1">
      <c r="A407" s="68">
        <v>401</v>
      </c>
      <c r="B407" s="56" t="s">
        <v>1894</v>
      </c>
      <c r="C407" s="56">
        <v>6500</v>
      </c>
      <c r="D407" s="57">
        <v>13</v>
      </c>
      <c r="E407" s="163" t="s">
        <v>229</v>
      </c>
      <c r="F407" s="56">
        <v>1129130</v>
      </c>
      <c r="G407" s="56">
        <v>1103745</v>
      </c>
      <c r="H407" s="61">
        <v>29251648</v>
      </c>
      <c r="I407" s="84" t="str">
        <f>VLOOKUP($F407,'[3]Sistema Escolar'!$C$3:$E$5000,3,0)</f>
        <v>COLEGIO ESTADUAL DE TEMPO INTEGRAL ANISIO TEIXEIRA</v>
      </c>
      <c r="J407" s="193" t="s">
        <v>1978</v>
      </c>
      <c r="K407" s="56">
        <v>0</v>
      </c>
      <c r="L407" s="56">
        <v>0</v>
      </c>
      <c r="M407" s="56">
        <v>0</v>
      </c>
      <c r="N407" s="56">
        <v>0</v>
      </c>
      <c r="O407" s="56">
        <v>151</v>
      </c>
      <c r="P407" s="56">
        <v>311</v>
      </c>
      <c r="Q407" s="56">
        <v>343</v>
      </c>
      <c r="R407" s="56">
        <v>230</v>
      </c>
      <c r="S407" s="56">
        <v>204</v>
      </c>
      <c r="T407" s="56">
        <v>181</v>
      </c>
      <c r="U407" s="56">
        <v>0</v>
      </c>
      <c r="V407" s="56">
        <v>0</v>
      </c>
      <c r="W407" s="56">
        <v>0</v>
      </c>
      <c r="X407" s="56">
        <v>0</v>
      </c>
      <c r="Y407" s="56">
        <f t="shared" si="87"/>
        <v>0</v>
      </c>
      <c r="Z407" s="56">
        <f t="shared" si="87"/>
        <v>0</v>
      </c>
      <c r="AA407" s="68">
        <f t="shared" si="88"/>
        <v>698</v>
      </c>
      <c r="AB407" s="68">
        <f t="shared" si="88"/>
        <v>722</v>
      </c>
      <c r="AC407" s="68">
        <f t="shared" si="82"/>
        <v>698</v>
      </c>
      <c r="AD407" s="68">
        <f t="shared" si="83"/>
        <v>722</v>
      </c>
      <c r="AE407" s="68">
        <f>VLOOKUP(F407,[1]quantitativo_estudantes_turmas_!$D$6:$H$1043,5,0)</f>
        <v>21</v>
      </c>
      <c r="AF407" s="318">
        <f t="shared" si="79"/>
        <v>1</v>
      </c>
      <c r="AG407" s="248">
        <f t="shared" si="80"/>
        <v>30774.46</v>
      </c>
      <c r="AH407" s="194">
        <f t="shared" si="84"/>
        <v>30774.46</v>
      </c>
      <c r="AI407" s="70">
        <v>0</v>
      </c>
      <c r="AJ407" s="70">
        <f t="shared" si="81"/>
        <v>61548.92</v>
      </c>
      <c r="AK407" s="195">
        <v>12000</v>
      </c>
      <c r="AL407" s="337">
        <f t="shared" si="78"/>
        <v>15387.23</v>
      </c>
      <c r="AM407" s="56" t="str">
        <f>VLOOKUP(F407,'Plan atualizada aptas e desativ'!$C$4:$I$1457,7,0)</f>
        <v>INADIMPLENTE</v>
      </c>
      <c r="AN407" s="196">
        <f t="shared" si="89"/>
        <v>3387.2299999999996</v>
      </c>
      <c r="AO407" s="56" t="s">
        <v>571</v>
      </c>
      <c r="AP407" s="56" t="s">
        <v>1022</v>
      </c>
      <c r="AQ407" s="56"/>
      <c r="AR407" s="56" t="s">
        <v>1918</v>
      </c>
      <c r="AS407" s="56" t="s">
        <v>449</v>
      </c>
      <c r="AT407" s="56" t="s">
        <v>449</v>
      </c>
      <c r="AU407" s="56" t="s">
        <v>449</v>
      </c>
      <c r="AV407" s="56" t="s">
        <v>449</v>
      </c>
      <c r="AW407" s="56" t="s">
        <v>449</v>
      </c>
      <c r="AX407" s="56" t="s">
        <v>449</v>
      </c>
      <c r="AY407" s="56" t="s">
        <v>449</v>
      </c>
      <c r="AZ407" s="56" t="s">
        <v>449</v>
      </c>
      <c r="BA407" s="56" t="s">
        <v>449</v>
      </c>
      <c r="BB407" s="323">
        <f>VLOOKUP($F407,'[2]1ª Parcela FAED Manutencao 2026'!$E$7:$K$1036,5,0)</f>
        <v>698</v>
      </c>
      <c r="BC407" s="324">
        <f>VLOOKUP($F407,'[2]1ª Parcela FAED Manutencao 2026'!$E$7:$K$1036,7,0)</f>
        <v>15387.23</v>
      </c>
      <c r="BD407" s="336">
        <f t="shared" si="85"/>
        <v>24</v>
      </c>
      <c r="BE407" s="330">
        <f t="shared" si="86"/>
        <v>0</v>
      </c>
    </row>
    <row r="408" spans="1:57" s="178" customFormat="1" ht="28.5" customHeight="1">
      <c r="A408" s="68">
        <v>402</v>
      </c>
      <c r="B408" s="56" t="s">
        <v>1894</v>
      </c>
      <c r="C408" s="56">
        <v>6500</v>
      </c>
      <c r="D408" s="57">
        <v>13</v>
      </c>
      <c r="E408" s="163" t="s">
        <v>230</v>
      </c>
      <c r="F408" s="56">
        <v>1176379</v>
      </c>
      <c r="G408" s="56">
        <v>1103752</v>
      </c>
      <c r="H408" s="61">
        <v>29359805</v>
      </c>
      <c r="I408" s="84" t="str">
        <f>VLOOKUP($F408,'[3]Sistema Escolar'!$C$3:$E$5000,3,0)</f>
        <v>COLEGIO EST DE TEMPO INTEGRAL PETRONILIO DA SILVA PRADO</v>
      </c>
      <c r="J408" s="193" t="s">
        <v>1978</v>
      </c>
      <c r="K408" s="56">
        <v>0</v>
      </c>
      <c r="L408" s="56">
        <v>0</v>
      </c>
      <c r="M408" s="56">
        <v>0</v>
      </c>
      <c r="N408" s="56">
        <v>0</v>
      </c>
      <c r="O408" s="56">
        <v>324</v>
      </c>
      <c r="P408" s="56">
        <v>51</v>
      </c>
      <c r="Q408" s="56">
        <v>175</v>
      </c>
      <c r="R408" s="56">
        <v>324</v>
      </c>
      <c r="S408" s="56">
        <v>78</v>
      </c>
      <c r="T408" s="56">
        <v>63</v>
      </c>
      <c r="U408" s="56">
        <v>0</v>
      </c>
      <c r="V408" s="56">
        <v>0</v>
      </c>
      <c r="W408" s="56">
        <v>0</v>
      </c>
      <c r="X408" s="56">
        <v>0</v>
      </c>
      <c r="Y408" s="56">
        <f t="shared" si="87"/>
        <v>0</v>
      </c>
      <c r="Z408" s="56">
        <f t="shared" si="87"/>
        <v>0</v>
      </c>
      <c r="AA408" s="68">
        <f t="shared" si="88"/>
        <v>577</v>
      </c>
      <c r="AB408" s="68">
        <f t="shared" si="88"/>
        <v>438</v>
      </c>
      <c r="AC408" s="68">
        <f t="shared" si="82"/>
        <v>577</v>
      </c>
      <c r="AD408" s="68">
        <f t="shared" si="83"/>
        <v>438</v>
      </c>
      <c r="AE408" s="68">
        <f>VLOOKUP(F408,[1]quantitativo_estudantes_turmas_!$D$6:$H$1043,5,0)</f>
        <v>17</v>
      </c>
      <c r="AF408" s="318">
        <f t="shared" si="79"/>
        <v>1</v>
      </c>
      <c r="AG408" s="248">
        <f t="shared" si="80"/>
        <v>25645.38</v>
      </c>
      <c r="AH408" s="194">
        <f t="shared" si="84"/>
        <v>25645.38</v>
      </c>
      <c r="AI408" s="70">
        <v>0</v>
      </c>
      <c r="AJ408" s="70">
        <f t="shared" si="81"/>
        <v>51290.76</v>
      </c>
      <c r="AK408" s="195">
        <v>12000</v>
      </c>
      <c r="AL408" s="337">
        <f t="shared" si="78"/>
        <v>12822.69</v>
      </c>
      <c r="AM408" s="56" t="str">
        <f>VLOOKUP(F408,'Plan atualizada aptas e desativ'!$C$4:$I$1457,7,0)</f>
        <v>APTA</v>
      </c>
      <c r="AN408" s="196">
        <f t="shared" si="89"/>
        <v>822.69000000000051</v>
      </c>
      <c r="AO408" s="56" t="s">
        <v>571</v>
      </c>
      <c r="AP408" s="56" t="s">
        <v>1023</v>
      </c>
      <c r="AQ408" s="56"/>
      <c r="AR408" s="56" t="s">
        <v>1918</v>
      </c>
      <c r="AS408" s="56" t="s">
        <v>449</v>
      </c>
      <c r="AT408" s="56" t="s">
        <v>449</v>
      </c>
      <c r="AU408" s="56" t="s">
        <v>449</v>
      </c>
      <c r="AV408" s="56" t="s">
        <v>449</v>
      </c>
      <c r="AW408" s="56" t="s">
        <v>449</v>
      </c>
      <c r="AX408" s="56" t="s">
        <v>449</v>
      </c>
      <c r="AY408" s="56" t="s">
        <v>449</v>
      </c>
      <c r="AZ408" s="56" t="s">
        <v>449</v>
      </c>
      <c r="BA408" s="56" t="s">
        <v>449</v>
      </c>
      <c r="BB408" s="323">
        <f>VLOOKUP($F408,'[2]1ª Parcela FAED Manutencao 2026'!$E$7:$K$1036,5,0)</f>
        <v>577</v>
      </c>
      <c r="BC408" s="324">
        <f>VLOOKUP($F408,'[2]1ª Parcela FAED Manutencao 2026'!$E$7:$K$1036,7,0)</f>
        <v>15387.23</v>
      </c>
      <c r="BD408" s="335">
        <f t="shared" si="85"/>
        <v>-139</v>
      </c>
      <c r="BE408" s="328">
        <f t="shared" si="86"/>
        <v>-2564.5399999999991</v>
      </c>
    </row>
    <row r="409" spans="1:57" s="87" customFormat="1" ht="28.5" customHeight="1">
      <c r="A409" s="68">
        <v>403</v>
      </c>
      <c r="B409" s="56" t="s">
        <v>1894</v>
      </c>
      <c r="C409" s="56">
        <v>6500</v>
      </c>
      <c r="D409" s="57">
        <v>13</v>
      </c>
      <c r="E409" s="163" t="s">
        <v>231</v>
      </c>
      <c r="F409" s="56">
        <v>1176197</v>
      </c>
      <c r="G409" s="56">
        <v>1103232</v>
      </c>
      <c r="H409" s="61">
        <v>29263972</v>
      </c>
      <c r="I409" s="84" t="str">
        <f>VLOOKUP($F409,'[3]Sistema Escolar'!$C$3:$E$5000,3,0)</f>
        <v>COLEGIO ESTADUAL DE TEMPO INTEGRAL DE RIO DO ANTONIO</v>
      </c>
      <c r="J409" s="193" t="s">
        <v>1978</v>
      </c>
      <c r="K409" s="56">
        <v>0</v>
      </c>
      <c r="L409" s="56">
        <v>0</v>
      </c>
      <c r="M409" s="56">
        <v>0</v>
      </c>
      <c r="N409" s="56">
        <v>0</v>
      </c>
      <c r="O409" s="56">
        <v>168</v>
      </c>
      <c r="P409" s="56">
        <v>45</v>
      </c>
      <c r="Q409" s="56">
        <v>115</v>
      </c>
      <c r="R409" s="56">
        <v>157</v>
      </c>
      <c r="S409" s="56">
        <v>0</v>
      </c>
      <c r="T409" s="56">
        <v>0</v>
      </c>
      <c r="U409" s="56">
        <v>0</v>
      </c>
      <c r="V409" s="56">
        <v>0</v>
      </c>
      <c r="W409" s="56">
        <v>0</v>
      </c>
      <c r="X409" s="56">
        <v>0</v>
      </c>
      <c r="Y409" s="56">
        <f t="shared" si="87"/>
        <v>0</v>
      </c>
      <c r="Z409" s="56">
        <f t="shared" si="87"/>
        <v>0</v>
      </c>
      <c r="AA409" s="68">
        <f t="shared" si="88"/>
        <v>283</v>
      </c>
      <c r="AB409" s="68">
        <f t="shared" si="88"/>
        <v>202</v>
      </c>
      <c r="AC409" s="68">
        <f t="shared" si="82"/>
        <v>283</v>
      </c>
      <c r="AD409" s="68">
        <f t="shared" si="83"/>
        <v>202</v>
      </c>
      <c r="AE409" s="68">
        <f>VLOOKUP(F409,[1]quantitativo_estudantes_turmas_!$D$6:$H$1043,5,0)</f>
        <v>8</v>
      </c>
      <c r="AF409" s="318">
        <f t="shared" si="79"/>
        <v>1</v>
      </c>
      <c r="AG409" s="248">
        <f t="shared" si="80"/>
        <v>20516.3</v>
      </c>
      <c r="AH409" s="194">
        <f t="shared" si="84"/>
        <v>20516.3</v>
      </c>
      <c r="AI409" s="70">
        <v>0</v>
      </c>
      <c r="AJ409" s="70">
        <f t="shared" si="81"/>
        <v>41032.6</v>
      </c>
      <c r="AK409" s="195">
        <v>10000</v>
      </c>
      <c r="AL409" s="337">
        <f t="shared" si="78"/>
        <v>10258.15</v>
      </c>
      <c r="AM409" s="56" t="str">
        <f>VLOOKUP(F409,'Plan atualizada aptas e desativ'!$C$4:$I$1457,7,0)</f>
        <v>APTA</v>
      </c>
      <c r="AN409" s="196">
        <f t="shared" si="89"/>
        <v>258.14999999999964</v>
      </c>
      <c r="AO409" s="56" t="s">
        <v>577</v>
      </c>
      <c r="AP409" s="56" t="s">
        <v>1024</v>
      </c>
      <c r="AQ409" s="56"/>
      <c r="AR409" s="56" t="s">
        <v>1918</v>
      </c>
      <c r="AS409" s="56" t="s">
        <v>449</v>
      </c>
      <c r="AT409" s="56" t="s">
        <v>449</v>
      </c>
      <c r="AU409" s="56" t="s">
        <v>449</v>
      </c>
      <c r="AV409" s="56" t="s">
        <v>449</v>
      </c>
      <c r="AW409" s="56" t="s">
        <v>449</v>
      </c>
      <c r="AX409" s="56" t="s">
        <v>449</v>
      </c>
      <c r="AY409" s="56" t="s">
        <v>449</v>
      </c>
      <c r="AZ409" s="56" t="s">
        <v>449</v>
      </c>
      <c r="BA409" s="56" t="s">
        <v>449</v>
      </c>
      <c r="BB409" s="323">
        <f>VLOOKUP($F409,'[2]1ª Parcela FAED Manutencao 2026'!$E$7:$K$1036,5,0)</f>
        <v>283</v>
      </c>
      <c r="BC409" s="324">
        <f>VLOOKUP($F409,'[2]1ª Parcela FAED Manutencao 2026'!$E$7:$K$1036,7,0)</f>
        <v>12822.69</v>
      </c>
      <c r="BD409" s="335">
        <f t="shared" si="85"/>
        <v>-81</v>
      </c>
      <c r="BE409" s="328">
        <f t="shared" si="86"/>
        <v>-2564.5400000000009</v>
      </c>
    </row>
    <row r="410" spans="1:57" s="87" customFormat="1" ht="28.5" customHeight="1">
      <c r="A410" s="68">
        <v>404</v>
      </c>
      <c r="B410" s="56" t="s">
        <v>1894</v>
      </c>
      <c r="C410" s="56">
        <v>6500</v>
      </c>
      <c r="D410" s="57">
        <v>13</v>
      </c>
      <c r="E410" s="163" t="s">
        <v>231</v>
      </c>
      <c r="F410" s="56">
        <v>1129416</v>
      </c>
      <c r="G410" s="56">
        <v>1103229</v>
      </c>
      <c r="H410" s="61">
        <v>29264049</v>
      </c>
      <c r="I410" s="84" t="str">
        <f>VLOOKUP($F410,'[3]Sistema Escolar'!$C$3:$E$5000,3,0)</f>
        <v>COLEGIO ESTADUAL PROFESSORA LIA PUBLIO DE CASTRO</v>
      </c>
      <c r="J410" s="193" t="s">
        <v>1978</v>
      </c>
      <c r="K410" s="56">
        <v>0</v>
      </c>
      <c r="L410" s="56">
        <v>0</v>
      </c>
      <c r="M410" s="56">
        <v>0</v>
      </c>
      <c r="N410" s="56">
        <v>0</v>
      </c>
      <c r="O410" s="56">
        <v>15</v>
      </c>
      <c r="P410" s="56">
        <v>0</v>
      </c>
      <c r="Q410" s="56">
        <v>216</v>
      </c>
      <c r="R410" s="56">
        <v>163</v>
      </c>
      <c r="S410" s="56">
        <v>42</v>
      </c>
      <c r="T410" s="56">
        <v>60</v>
      </c>
      <c r="U410" s="56">
        <v>0</v>
      </c>
      <c r="V410" s="56">
        <v>0</v>
      </c>
      <c r="W410" s="56">
        <v>0</v>
      </c>
      <c r="X410" s="56">
        <v>0</v>
      </c>
      <c r="Y410" s="56">
        <f t="shared" si="87"/>
        <v>0</v>
      </c>
      <c r="Z410" s="56">
        <f t="shared" si="87"/>
        <v>0</v>
      </c>
      <c r="AA410" s="68">
        <f t="shared" si="88"/>
        <v>273</v>
      </c>
      <c r="AB410" s="68">
        <f t="shared" si="88"/>
        <v>223</v>
      </c>
      <c r="AC410" s="68">
        <f t="shared" si="82"/>
        <v>273</v>
      </c>
      <c r="AD410" s="68">
        <f t="shared" si="83"/>
        <v>223</v>
      </c>
      <c r="AE410" s="68">
        <f>VLOOKUP(F410,[1]quantitativo_estudantes_turmas_!$D$6:$H$1043,5,0)</f>
        <v>8</v>
      </c>
      <c r="AF410" s="318">
        <f t="shared" si="79"/>
        <v>1</v>
      </c>
      <c r="AG410" s="248">
        <f t="shared" si="80"/>
        <v>20516.3</v>
      </c>
      <c r="AH410" s="194">
        <f t="shared" si="84"/>
        <v>20516.3</v>
      </c>
      <c r="AI410" s="70">
        <v>0</v>
      </c>
      <c r="AJ410" s="70">
        <f t="shared" si="81"/>
        <v>41032.6</v>
      </c>
      <c r="AK410" s="195">
        <v>10000</v>
      </c>
      <c r="AL410" s="337">
        <f t="shared" si="78"/>
        <v>10258.15</v>
      </c>
      <c r="AM410" s="56" t="str">
        <f>VLOOKUP(F410,'Plan atualizada aptas e desativ'!$C$4:$I$1457,7,0)</f>
        <v>INADIMPLENTE</v>
      </c>
      <c r="AN410" s="196">
        <f t="shared" si="89"/>
        <v>258.14999999999964</v>
      </c>
      <c r="AO410" s="56" t="s">
        <v>577</v>
      </c>
      <c r="AP410" s="56" t="s">
        <v>1025</v>
      </c>
      <c r="AQ410" s="56"/>
      <c r="AR410" s="56" t="s">
        <v>1918</v>
      </c>
      <c r="AS410" s="56" t="s">
        <v>449</v>
      </c>
      <c r="AT410" s="56" t="s">
        <v>449</v>
      </c>
      <c r="AU410" s="56" t="s">
        <v>449</v>
      </c>
      <c r="AV410" s="56" t="s">
        <v>449</v>
      </c>
      <c r="AW410" s="56" t="s">
        <v>449</v>
      </c>
      <c r="AX410" s="56" t="s">
        <v>449</v>
      </c>
      <c r="AY410" s="56" t="s">
        <v>449</v>
      </c>
      <c r="AZ410" s="56" t="s">
        <v>449</v>
      </c>
      <c r="BA410" s="56" t="s">
        <v>449</v>
      </c>
      <c r="BB410" s="323">
        <f>VLOOKUP($F410,'[2]1ª Parcela FAED Manutencao 2026'!$E$7:$K$1036,5,0)</f>
        <v>273</v>
      </c>
      <c r="BC410" s="324">
        <f>VLOOKUP($F410,'[2]1ª Parcela FAED Manutencao 2026'!$E$7:$K$1036,7,0)</f>
        <v>12822.69</v>
      </c>
      <c r="BD410" s="335">
        <f t="shared" si="85"/>
        <v>-50</v>
      </c>
      <c r="BE410" s="328">
        <f t="shared" si="86"/>
        <v>-2564.5400000000009</v>
      </c>
    </row>
    <row r="411" spans="1:57" s="87" customFormat="1" ht="28.5" customHeight="1">
      <c r="A411" s="68">
        <v>405</v>
      </c>
      <c r="B411" s="56" t="s">
        <v>1894</v>
      </c>
      <c r="C411" s="56">
        <v>6500</v>
      </c>
      <c r="D411" s="57">
        <v>13</v>
      </c>
      <c r="E411" s="163" t="s">
        <v>232</v>
      </c>
      <c r="F411" s="56">
        <v>1129432</v>
      </c>
      <c r="G411" s="56">
        <v>1103753</v>
      </c>
      <c r="H411" s="61">
        <v>29254396</v>
      </c>
      <c r="I411" s="84" t="str">
        <f>VLOOKUP($F411,'[3]Sistema Escolar'!$C$3:$E$5000,3,0)</f>
        <v>COLEGIO ESTADUAL DO CAMPO DE TEMPO INTEGRAL DOM PEDRO I</v>
      </c>
      <c r="J411" s="193" t="s">
        <v>1978</v>
      </c>
      <c r="K411" s="56">
        <v>0</v>
      </c>
      <c r="L411" s="56">
        <v>0</v>
      </c>
      <c r="M411" s="56">
        <v>0</v>
      </c>
      <c r="N411" s="56">
        <v>0</v>
      </c>
      <c r="O411" s="56">
        <v>227</v>
      </c>
      <c r="P411" s="56">
        <v>164</v>
      </c>
      <c r="Q411" s="56">
        <v>19</v>
      </c>
      <c r="R411" s="56">
        <v>61</v>
      </c>
      <c r="S411" s="56">
        <v>86</v>
      </c>
      <c r="T411" s="56">
        <v>38</v>
      </c>
      <c r="U411" s="56">
        <v>0</v>
      </c>
      <c r="V411" s="56">
        <v>0</v>
      </c>
      <c r="W411" s="56">
        <v>0</v>
      </c>
      <c r="X411" s="56">
        <v>0</v>
      </c>
      <c r="Y411" s="56">
        <f t="shared" si="87"/>
        <v>0</v>
      </c>
      <c r="Z411" s="56">
        <f t="shared" si="87"/>
        <v>0</v>
      </c>
      <c r="AA411" s="68">
        <f t="shared" si="88"/>
        <v>332</v>
      </c>
      <c r="AB411" s="68">
        <f t="shared" si="88"/>
        <v>263</v>
      </c>
      <c r="AC411" s="68">
        <f t="shared" si="82"/>
        <v>332</v>
      </c>
      <c r="AD411" s="68">
        <f t="shared" si="83"/>
        <v>263</v>
      </c>
      <c r="AE411" s="68">
        <f>VLOOKUP(F411,[1]quantitativo_estudantes_turmas_!$D$6:$H$1043,5,0)</f>
        <v>14</v>
      </c>
      <c r="AF411" s="318">
        <f t="shared" si="79"/>
        <v>1</v>
      </c>
      <c r="AG411" s="248">
        <f t="shared" si="80"/>
        <v>25645.38</v>
      </c>
      <c r="AH411" s="194">
        <f t="shared" si="84"/>
        <v>25645.38</v>
      </c>
      <c r="AI411" s="70">
        <v>0</v>
      </c>
      <c r="AJ411" s="70">
        <f t="shared" si="81"/>
        <v>51290.76</v>
      </c>
      <c r="AK411" s="195">
        <v>10000</v>
      </c>
      <c r="AL411" s="337">
        <f t="shared" si="78"/>
        <v>12822.69</v>
      </c>
      <c r="AM411" s="56" t="str">
        <f>VLOOKUP(F411,'Plan atualizada aptas e desativ'!$C$4:$I$1457,7,0)</f>
        <v>APTA</v>
      </c>
      <c r="AN411" s="196">
        <f t="shared" si="89"/>
        <v>2822.6900000000005</v>
      </c>
      <c r="AO411" s="56" t="s">
        <v>571</v>
      </c>
      <c r="AP411" s="56" t="s">
        <v>1026</v>
      </c>
      <c r="AQ411" s="56"/>
      <c r="AR411" s="56" t="s">
        <v>1918</v>
      </c>
      <c r="AS411" s="56" t="s">
        <v>449</v>
      </c>
      <c r="AT411" s="56" t="s">
        <v>449</v>
      </c>
      <c r="AU411" s="56" t="s">
        <v>449</v>
      </c>
      <c r="AV411" s="56" t="s">
        <v>449</v>
      </c>
      <c r="AW411" s="56" t="s">
        <v>449</v>
      </c>
      <c r="AX411" s="56" t="s">
        <v>449</v>
      </c>
      <c r="AY411" s="56" t="s">
        <v>449</v>
      </c>
      <c r="AZ411" s="56" t="s">
        <v>449</v>
      </c>
      <c r="BA411" s="56" t="s">
        <v>449</v>
      </c>
      <c r="BB411" s="323">
        <f>VLOOKUP($F411,'[2]1ª Parcela FAED Manutencao 2026'!$E$7:$K$1036,5,0)</f>
        <v>332</v>
      </c>
      <c r="BC411" s="324">
        <f>VLOOKUP($F411,'[2]1ª Parcela FAED Manutencao 2026'!$E$7:$K$1036,7,0)</f>
        <v>12822.69</v>
      </c>
      <c r="BD411" s="335">
        <f t="shared" si="85"/>
        <v>-69</v>
      </c>
      <c r="BE411" s="330">
        <f t="shared" si="86"/>
        <v>0</v>
      </c>
    </row>
    <row r="412" spans="1:57" s="87" customFormat="1" ht="28.5" customHeight="1">
      <c r="A412" s="68">
        <v>406</v>
      </c>
      <c r="B412" s="56" t="s">
        <v>1894</v>
      </c>
      <c r="C412" s="56">
        <v>6500</v>
      </c>
      <c r="D412" s="57">
        <v>13</v>
      </c>
      <c r="E412" s="163" t="s">
        <v>4466</v>
      </c>
      <c r="F412" s="56">
        <v>1177101</v>
      </c>
      <c r="G412" s="56">
        <v>1102836</v>
      </c>
      <c r="H412" s="61">
        <v>29422167</v>
      </c>
      <c r="I412" s="84" t="str">
        <f>VLOOKUP($F412,'[3]Sistema Escolar'!$C$3:$E$5000,3,0)</f>
        <v>COLEGIO ESTADUAL DE TEMPO INTEGRAL EVA ROCHA</v>
      </c>
      <c r="J412" s="193" t="s">
        <v>1978</v>
      </c>
      <c r="K412" s="56">
        <v>0</v>
      </c>
      <c r="L412" s="56">
        <v>0</v>
      </c>
      <c r="M412" s="56">
        <v>0</v>
      </c>
      <c r="N412" s="56">
        <v>0</v>
      </c>
      <c r="O412" s="56">
        <v>317</v>
      </c>
      <c r="P412" s="56">
        <v>223</v>
      </c>
      <c r="Q412" s="56">
        <v>98</v>
      </c>
      <c r="R412" s="56">
        <v>147</v>
      </c>
      <c r="S412" s="56">
        <v>69</v>
      </c>
      <c r="T412" s="56">
        <v>52</v>
      </c>
      <c r="U412" s="56">
        <v>0</v>
      </c>
      <c r="V412" s="56">
        <v>0</v>
      </c>
      <c r="W412" s="56">
        <v>0</v>
      </c>
      <c r="X412" s="56">
        <v>0</v>
      </c>
      <c r="Y412" s="56">
        <f t="shared" si="87"/>
        <v>0</v>
      </c>
      <c r="Z412" s="56">
        <f t="shared" si="87"/>
        <v>0</v>
      </c>
      <c r="AA412" s="68">
        <f t="shared" si="88"/>
        <v>484</v>
      </c>
      <c r="AB412" s="68">
        <f t="shared" si="88"/>
        <v>422</v>
      </c>
      <c r="AC412" s="68">
        <f t="shared" si="82"/>
        <v>484</v>
      </c>
      <c r="AD412" s="68">
        <f t="shared" si="83"/>
        <v>422</v>
      </c>
      <c r="AE412" s="68">
        <f>VLOOKUP(F412,[1]quantitativo_estudantes_turmas_!$D$6:$H$1043,5,0)</f>
        <v>15</v>
      </c>
      <c r="AF412" s="318">
        <f t="shared" si="79"/>
        <v>1</v>
      </c>
      <c r="AG412" s="248">
        <f t="shared" si="80"/>
        <v>25645.38</v>
      </c>
      <c r="AH412" s="194">
        <f t="shared" si="84"/>
        <v>25645.38</v>
      </c>
      <c r="AI412" s="70">
        <v>0</v>
      </c>
      <c r="AJ412" s="70">
        <f t="shared" si="81"/>
        <v>51290.76</v>
      </c>
      <c r="AK412" s="195">
        <v>10000</v>
      </c>
      <c r="AL412" s="337">
        <f t="shared" si="78"/>
        <v>12822.69</v>
      </c>
      <c r="AM412" s="56" t="str">
        <f>VLOOKUP(F412,'Plan atualizada aptas e desativ'!$C$4:$I$1457,7,0)</f>
        <v>APTA</v>
      </c>
      <c r="AN412" s="196">
        <f t="shared" si="89"/>
        <v>2822.6900000000005</v>
      </c>
      <c r="AO412" s="56" t="s">
        <v>1005</v>
      </c>
      <c r="AP412" s="56" t="s">
        <v>1027</v>
      </c>
      <c r="AQ412" s="56"/>
      <c r="AR412" s="56" t="s">
        <v>1918</v>
      </c>
      <c r="AS412" s="56" t="s">
        <v>449</v>
      </c>
      <c r="AT412" s="56" t="s">
        <v>449</v>
      </c>
      <c r="AU412" s="56" t="s">
        <v>449</v>
      </c>
      <c r="AV412" s="56" t="s">
        <v>449</v>
      </c>
      <c r="AW412" s="56" t="s">
        <v>449</v>
      </c>
      <c r="AX412" s="56" t="s">
        <v>449</v>
      </c>
      <c r="AY412" s="56" t="s">
        <v>449</v>
      </c>
      <c r="AZ412" s="56" t="s">
        <v>449</v>
      </c>
      <c r="BA412" s="56" t="s">
        <v>449</v>
      </c>
      <c r="BB412" s="323">
        <f>VLOOKUP($F412,'[2]1ª Parcela FAED Manutencao 2026'!$E$7:$K$1036,5,0)</f>
        <v>484</v>
      </c>
      <c r="BC412" s="324">
        <f>VLOOKUP($F412,'[2]1ª Parcela FAED Manutencao 2026'!$E$7:$K$1036,7,0)</f>
        <v>12822.69</v>
      </c>
      <c r="BD412" s="335">
        <f t="shared" si="85"/>
        <v>-62</v>
      </c>
      <c r="BE412" s="330">
        <f t="shared" si="86"/>
        <v>0</v>
      </c>
    </row>
    <row r="413" spans="1:57" s="87" customFormat="1" ht="28.5" customHeight="1">
      <c r="A413" s="68">
        <v>407</v>
      </c>
      <c r="B413" s="56" t="s">
        <v>1894</v>
      </c>
      <c r="C413" s="56">
        <v>6500</v>
      </c>
      <c r="D413" s="57">
        <v>13</v>
      </c>
      <c r="E413" s="163" t="s">
        <v>4466</v>
      </c>
      <c r="F413" s="56">
        <v>1178173</v>
      </c>
      <c r="G413" s="56">
        <v>1102830</v>
      </c>
      <c r="H413" s="61">
        <v>29442095</v>
      </c>
      <c r="I413" s="84" t="str">
        <f>VLOOKUP($F413,'[3]Sistema Escolar'!$C$3:$E$5000,3,0)</f>
        <v>COLEGIO ESTADUAL DE TEMPO INTEGRAL JOAO TEIXEIRA DE NOVAES</v>
      </c>
      <c r="J413" s="193" t="s">
        <v>1978</v>
      </c>
      <c r="K413" s="56">
        <v>0</v>
      </c>
      <c r="L413" s="56">
        <v>0</v>
      </c>
      <c r="M413" s="56">
        <v>0</v>
      </c>
      <c r="N413" s="56">
        <v>0</v>
      </c>
      <c r="O413" s="56">
        <v>286</v>
      </c>
      <c r="P413" s="56">
        <v>228</v>
      </c>
      <c r="Q413" s="56">
        <v>8</v>
      </c>
      <c r="R413" s="56">
        <v>24</v>
      </c>
      <c r="S413" s="56">
        <v>20</v>
      </c>
      <c r="T413" s="56">
        <v>20</v>
      </c>
      <c r="U413" s="56">
        <v>0</v>
      </c>
      <c r="V413" s="56">
        <v>0</v>
      </c>
      <c r="W413" s="56">
        <v>0</v>
      </c>
      <c r="X413" s="56">
        <v>0</v>
      </c>
      <c r="Y413" s="56">
        <f t="shared" si="87"/>
        <v>0</v>
      </c>
      <c r="Z413" s="56">
        <f t="shared" si="87"/>
        <v>0</v>
      </c>
      <c r="AA413" s="68">
        <f t="shared" si="88"/>
        <v>314</v>
      </c>
      <c r="AB413" s="68">
        <f t="shared" si="88"/>
        <v>272</v>
      </c>
      <c r="AC413" s="68">
        <f t="shared" si="82"/>
        <v>314</v>
      </c>
      <c r="AD413" s="68">
        <f t="shared" si="83"/>
        <v>272</v>
      </c>
      <c r="AE413" s="68">
        <f>VLOOKUP(F413,[1]quantitativo_estudantes_turmas_!$D$6:$H$1043,5,0)</f>
        <v>12</v>
      </c>
      <c r="AF413" s="318">
        <f t="shared" si="79"/>
        <v>1</v>
      </c>
      <c r="AG413" s="248">
        <f t="shared" si="80"/>
        <v>25645.38</v>
      </c>
      <c r="AH413" s="194">
        <f t="shared" si="84"/>
        <v>25645.38</v>
      </c>
      <c r="AI413" s="70">
        <v>0</v>
      </c>
      <c r="AJ413" s="70">
        <f t="shared" si="81"/>
        <v>51290.76</v>
      </c>
      <c r="AK413" s="195">
        <v>10000</v>
      </c>
      <c r="AL413" s="337">
        <f t="shared" si="78"/>
        <v>12822.69</v>
      </c>
      <c r="AM413" s="56" t="str">
        <f>VLOOKUP(F413,'Plan atualizada aptas e desativ'!$C$4:$I$1457,7,0)</f>
        <v>APTA</v>
      </c>
      <c r="AN413" s="196">
        <f t="shared" si="89"/>
        <v>2822.6900000000005</v>
      </c>
      <c r="AO413" s="56" t="s">
        <v>1005</v>
      </c>
      <c r="AP413" s="56" t="s">
        <v>1028</v>
      </c>
      <c r="AQ413" s="56"/>
      <c r="AR413" s="56" t="s">
        <v>1918</v>
      </c>
      <c r="AS413" s="56" t="s">
        <v>449</v>
      </c>
      <c r="AT413" s="56" t="s">
        <v>449</v>
      </c>
      <c r="AU413" s="56" t="s">
        <v>449</v>
      </c>
      <c r="AV413" s="56" t="s">
        <v>449</v>
      </c>
      <c r="AW413" s="56" t="s">
        <v>449</v>
      </c>
      <c r="AX413" s="56" t="s">
        <v>449</v>
      </c>
      <c r="AY413" s="56" t="s">
        <v>449</v>
      </c>
      <c r="AZ413" s="56" t="s">
        <v>449</v>
      </c>
      <c r="BA413" s="56" t="s">
        <v>449</v>
      </c>
      <c r="BB413" s="323">
        <f>VLOOKUP($F413,'[2]1ª Parcela FAED Manutencao 2026'!$E$7:$K$1036,5,0)</f>
        <v>314</v>
      </c>
      <c r="BC413" s="324">
        <f>VLOOKUP($F413,'[2]1ª Parcela FAED Manutencao 2026'!$E$7:$K$1036,7,0)</f>
        <v>12822.69</v>
      </c>
      <c r="BD413" s="335">
        <f t="shared" si="85"/>
        <v>-42</v>
      </c>
      <c r="BE413" s="330">
        <f t="shared" si="86"/>
        <v>0</v>
      </c>
    </row>
    <row r="414" spans="1:57" s="178" customFormat="1" ht="28.5" customHeight="1">
      <c r="A414" s="68">
        <v>408</v>
      </c>
      <c r="B414" s="56" t="s">
        <v>1894</v>
      </c>
      <c r="C414" s="56">
        <v>6500</v>
      </c>
      <c r="D414" s="57">
        <v>13</v>
      </c>
      <c r="E414" s="163" t="s">
        <v>234</v>
      </c>
      <c r="F414" s="56">
        <v>1127910</v>
      </c>
      <c r="G414" s="56">
        <v>1103159</v>
      </c>
      <c r="H414" s="61">
        <v>29210950</v>
      </c>
      <c r="I414" s="84" t="str">
        <f>VLOOKUP($F414,'[3]Sistema Escolar'!$C$3:$E$5000,3,0)</f>
        <v>COLEGIO ESTADUAL DE TEMPO INTEGRAL DE TANQUE NOVO</v>
      </c>
      <c r="J414" s="193" t="s">
        <v>1978</v>
      </c>
      <c r="K414" s="56">
        <v>0</v>
      </c>
      <c r="L414" s="56">
        <v>0</v>
      </c>
      <c r="M414" s="56">
        <v>0</v>
      </c>
      <c r="N414" s="56">
        <v>0</v>
      </c>
      <c r="O414" s="56">
        <v>221</v>
      </c>
      <c r="P414" s="56">
        <v>0</v>
      </c>
      <c r="Q414" s="56">
        <v>393</v>
      </c>
      <c r="R414" s="56">
        <v>538</v>
      </c>
      <c r="S414" s="56">
        <v>94</v>
      </c>
      <c r="T414" s="56">
        <v>103</v>
      </c>
      <c r="U414" s="56">
        <v>0</v>
      </c>
      <c r="V414" s="56">
        <v>0</v>
      </c>
      <c r="W414" s="56">
        <v>0</v>
      </c>
      <c r="X414" s="56">
        <v>0</v>
      </c>
      <c r="Y414" s="56">
        <f t="shared" si="87"/>
        <v>0</v>
      </c>
      <c r="Z414" s="56">
        <f t="shared" si="87"/>
        <v>0</v>
      </c>
      <c r="AA414" s="68">
        <f t="shared" si="88"/>
        <v>708</v>
      </c>
      <c r="AB414" s="68">
        <f t="shared" si="88"/>
        <v>641</v>
      </c>
      <c r="AC414" s="68">
        <f t="shared" si="82"/>
        <v>708</v>
      </c>
      <c r="AD414" s="68">
        <f t="shared" si="83"/>
        <v>641</v>
      </c>
      <c r="AE414" s="68">
        <f>VLOOKUP(F414,[1]quantitativo_estudantes_turmas_!$D$6:$H$1043,5,0)</f>
        <v>20</v>
      </c>
      <c r="AF414" s="318">
        <f t="shared" si="79"/>
        <v>1</v>
      </c>
      <c r="AG414" s="248">
        <f t="shared" si="80"/>
        <v>30774.46</v>
      </c>
      <c r="AH414" s="194">
        <f t="shared" si="84"/>
        <v>30774.46</v>
      </c>
      <c r="AI414" s="70">
        <v>0</v>
      </c>
      <c r="AJ414" s="70">
        <f t="shared" si="81"/>
        <v>61548.92</v>
      </c>
      <c r="AK414" s="195">
        <v>12000</v>
      </c>
      <c r="AL414" s="337">
        <f t="shared" si="78"/>
        <v>15387.23</v>
      </c>
      <c r="AM414" s="56" t="str">
        <f>VLOOKUP(F414,'Plan atualizada aptas e desativ'!$C$4:$I$1457,7,0)</f>
        <v>APTA</v>
      </c>
      <c r="AN414" s="196">
        <f t="shared" si="89"/>
        <v>3387.2299999999996</v>
      </c>
      <c r="AO414" s="56" t="s">
        <v>1029</v>
      </c>
      <c r="AP414" s="56" t="s">
        <v>1030</v>
      </c>
      <c r="AQ414" s="56"/>
      <c r="AR414" s="56" t="s">
        <v>1918</v>
      </c>
      <c r="AS414" s="56" t="s">
        <v>449</v>
      </c>
      <c r="AT414" s="56" t="s">
        <v>449</v>
      </c>
      <c r="AU414" s="56" t="s">
        <v>449</v>
      </c>
      <c r="AV414" s="56" t="s">
        <v>449</v>
      </c>
      <c r="AW414" s="56" t="s">
        <v>449</v>
      </c>
      <c r="AX414" s="56" t="s">
        <v>449</v>
      </c>
      <c r="AY414" s="56" t="s">
        <v>449</v>
      </c>
      <c r="AZ414" s="56" t="s">
        <v>449</v>
      </c>
      <c r="BA414" s="56" t="s">
        <v>449</v>
      </c>
      <c r="BB414" s="323">
        <f>VLOOKUP($F414,'[2]1ª Parcela FAED Manutencao 2026'!$E$7:$K$1036,5,0)</f>
        <v>708</v>
      </c>
      <c r="BC414" s="324">
        <f>VLOOKUP($F414,'[2]1ª Parcela FAED Manutencao 2026'!$E$7:$K$1036,7,0)</f>
        <v>15387.23</v>
      </c>
      <c r="BD414" s="335">
        <f t="shared" si="85"/>
        <v>-67</v>
      </c>
      <c r="BE414" s="330">
        <f t="shared" si="86"/>
        <v>0</v>
      </c>
    </row>
    <row r="415" spans="1:57" s="178" customFormat="1" ht="28.5" customHeight="1">
      <c r="A415" s="68">
        <v>409</v>
      </c>
      <c r="B415" s="56" t="s">
        <v>1894</v>
      </c>
      <c r="C415" s="56">
        <v>6500</v>
      </c>
      <c r="D415" s="57">
        <v>13</v>
      </c>
      <c r="E415" s="163" t="s">
        <v>235</v>
      </c>
      <c r="F415" s="56">
        <v>1137346</v>
      </c>
      <c r="G415" s="56">
        <v>1103762</v>
      </c>
      <c r="H415" s="61">
        <v>29254426</v>
      </c>
      <c r="I415" s="84" t="str">
        <f>VLOOKUP($F415,'[3]Sistema Escolar'!$C$3:$E$5000,3,0)</f>
        <v>COLEGIO ESTADUAL DE TEMPO INTEGRAL DE URANDI</v>
      </c>
      <c r="J415" s="193" t="s">
        <v>1978</v>
      </c>
      <c r="K415" s="56">
        <v>0</v>
      </c>
      <c r="L415" s="56">
        <v>0</v>
      </c>
      <c r="M415" s="56">
        <v>0</v>
      </c>
      <c r="N415" s="56">
        <v>0</v>
      </c>
      <c r="O415" s="56">
        <v>66</v>
      </c>
      <c r="P415" s="56">
        <v>32</v>
      </c>
      <c r="Q415" s="56">
        <v>426</v>
      </c>
      <c r="R415" s="56">
        <v>430</v>
      </c>
      <c r="S415" s="56">
        <v>145</v>
      </c>
      <c r="T415" s="56">
        <v>102</v>
      </c>
      <c r="U415" s="56">
        <v>0</v>
      </c>
      <c r="V415" s="56">
        <v>0</v>
      </c>
      <c r="W415" s="56">
        <v>0</v>
      </c>
      <c r="X415" s="56">
        <v>0</v>
      </c>
      <c r="Y415" s="56">
        <f t="shared" si="87"/>
        <v>0</v>
      </c>
      <c r="Z415" s="56">
        <f t="shared" si="87"/>
        <v>0</v>
      </c>
      <c r="AA415" s="68">
        <f t="shared" si="88"/>
        <v>637</v>
      </c>
      <c r="AB415" s="68">
        <f t="shared" si="88"/>
        <v>564</v>
      </c>
      <c r="AC415" s="68">
        <f t="shared" si="82"/>
        <v>637</v>
      </c>
      <c r="AD415" s="68">
        <f t="shared" si="83"/>
        <v>564</v>
      </c>
      <c r="AE415" s="68">
        <f>VLOOKUP(F415,[1]quantitativo_estudantes_turmas_!$D$6:$H$1043,5,0)</f>
        <v>17</v>
      </c>
      <c r="AF415" s="318">
        <f t="shared" si="79"/>
        <v>1</v>
      </c>
      <c r="AG415" s="248">
        <f t="shared" si="80"/>
        <v>30774.46</v>
      </c>
      <c r="AH415" s="194">
        <f t="shared" si="84"/>
        <v>30774.46</v>
      </c>
      <c r="AI415" s="70">
        <v>0</v>
      </c>
      <c r="AJ415" s="70">
        <f t="shared" si="81"/>
        <v>61548.92</v>
      </c>
      <c r="AK415" s="195">
        <v>12000</v>
      </c>
      <c r="AL415" s="337">
        <f t="shared" si="78"/>
        <v>15387.23</v>
      </c>
      <c r="AM415" s="56" t="str">
        <f>VLOOKUP(F415,'Plan atualizada aptas e desativ'!$C$4:$I$1457,7,0)</f>
        <v>APTA</v>
      </c>
      <c r="AN415" s="196">
        <f t="shared" si="89"/>
        <v>3387.2299999999996</v>
      </c>
      <c r="AO415" s="56" t="s">
        <v>1031</v>
      </c>
      <c r="AP415" s="56" t="s">
        <v>1032</v>
      </c>
      <c r="AQ415" s="56"/>
      <c r="AR415" s="56" t="s">
        <v>1918</v>
      </c>
      <c r="AS415" s="56" t="s">
        <v>449</v>
      </c>
      <c r="AT415" s="56" t="s">
        <v>449</v>
      </c>
      <c r="AU415" s="56" t="s">
        <v>449</v>
      </c>
      <c r="AV415" s="56" t="s">
        <v>449</v>
      </c>
      <c r="AW415" s="56" t="s">
        <v>449</v>
      </c>
      <c r="AX415" s="56" t="s">
        <v>449</v>
      </c>
      <c r="AY415" s="56" t="s">
        <v>449</v>
      </c>
      <c r="AZ415" s="56" t="s">
        <v>449</v>
      </c>
      <c r="BA415" s="56" t="s">
        <v>449</v>
      </c>
      <c r="BB415" s="323">
        <f>VLOOKUP($F415,'[2]1ª Parcela FAED Manutencao 2026'!$E$7:$K$1036,5,0)</f>
        <v>637</v>
      </c>
      <c r="BC415" s="324">
        <f>VLOOKUP($F415,'[2]1ª Parcela FAED Manutencao 2026'!$E$7:$K$1036,7,0)</f>
        <v>15387.23</v>
      </c>
      <c r="BD415" s="335">
        <f t="shared" si="85"/>
        <v>-73</v>
      </c>
      <c r="BE415" s="330">
        <f t="shared" si="86"/>
        <v>0</v>
      </c>
    </row>
    <row r="416" spans="1:57" s="178" customFormat="1" ht="28.5" customHeight="1">
      <c r="A416" s="68">
        <v>410</v>
      </c>
      <c r="B416" s="56" t="s">
        <v>1894</v>
      </c>
      <c r="C416" s="56">
        <v>6500</v>
      </c>
      <c r="D416" s="57">
        <v>13</v>
      </c>
      <c r="E416" s="163" t="s">
        <v>227</v>
      </c>
      <c r="F416" s="56">
        <v>1173130</v>
      </c>
      <c r="G416" s="56">
        <v>1102815</v>
      </c>
      <c r="H416" s="61">
        <v>29237645</v>
      </c>
      <c r="I416" s="84" t="str">
        <f>VLOOKUP($F416,'[3]Sistema Escolar'!$C$3:$E$5000,3,0)</f>
        <v>COLEGIO ESTADUAL DE TEMPO INTEGRAL JOAO VILAS BOAS</v>
      </c>
      <c r="J416" s="193" t="s">
        <v>1986</v>
      </c>
      <c r="K416" s="56">
        <v>0</v>
      </c>
      <c r="L416" s="56">
        <v>0</v>
      </c>
      <c r="M416" s="56">
        <v>0</v>
      </c>
      <c r="N416" s="56">
        <v>0</v>
      </c>
      <c r="O416" s="56">
        <v>1272</v>
      </c>
      <c r="P416" s="56">
        <v>992</v>
      </c>
      <c r="Q416" s="56">
        <v>75</v>
      </c>
      <c r="R416" s="56">
        <v>284</v>
      </c>
      <c r="S416" s="56">
        <v>98</v>
      </c>
      <c r="T416" s="56">
        <v>171</v>
      </c>
      <c r="U416" s="56">
        <v>0</v>
      </c>
      <c r="V416" s="56">
        <v>0</v>
      </c>
      <c r="W416" s="56">
        <v>0</v>
      </c>
      <c r="X416" s="56">
        <v>0</v>
      </c>
      <c r="Y416" s="56">
        <f t="shared" si="87"/>
        <v>0</v>
      </c>
      <c r="Z416" s="56">
        <f t="shared" si="87"/>
        <v>0</v>
      </c>
      <c r="AA416" s="68">
        <f t="shared" si="88"/>
        <v>1445</v>
      </c>
      <c r="AB416" s="68">
        <f t="shared" si="88"/>
        <v>1447</v>
      </c>
      <c r="AC416" s="68">
        <f t="shared" si="82"/>
        <v>1445</v>
      </c>
      <c r="AD416" s="68">
        <f t="shared" si="83"/>
        <v>1447</v>
      </c>
      <c r="AE416" s="68">
        <f>VLOOKUP(F416,[1]quantitativo_estudantes_turmas_!$D$6:$H$1043,5,0)</f>
        <v>49</v>
      </c>
      <c r="AF416" s="318">
        <f t="shared" si="79"/>
        <v>1</v>
      </c>
      <c r="AG416" s="248">
        <f t="shared" si="80"/>
        <v>47919.3</v>
      </c>
      <c r="AH416" s="194">
        <f t="shared" si="84"/>
        <v>47919.3</v>
      </c>
      <c r="AI416" s="70">
        <v>0</v>
      </c>
      <c r="AJ416" s="70">
        <f t="shared" si="81"/>
        <v>95838.6</v>
      </c>
      <c r="AK416" s="195">
        <v>20000</v>
      </c>
      <c r="AL416" s="337">
        <f t="shared" si="78"/>
        <v>23959.65</v>
      </c>
      <c r="AM416" s="56" t="str">
        <f>VLOOKUP(F416,'Plan atualizada aptas e desativ'!$C$4:$I$1457,7,0)</f>
        <v>APTA</v>
      </c>
      <c r="AN416" s="196">
        <f t="shared" si="89"/>
        <v>3959.6500000000015</v>
      </c>
      <c r="AO416" s="56" t="s">
        <v>1019</v>
      </c>
      <c r="AP416" s="56" t="s">
        <v>1020</v>
      </c>
      <c r="AQ416" s="56"/>
      <c r="AR416" s="56" t="s">
        <v>1918</v>
      </c>
      <c r="AS416" s="56" t="s">
        <v>449</v>
      </c>
      <c r="AT416" s="56" t="s">
        <v>449</v>
      </c>
      <c r="AU416" s="56" t="s">
        <v>449</v>
      </c>
      <c r="AV416" s="56" t="s">
        <v>449</v>
      </c>
      <c r="AW416" s="56" t="s">
        <v>449</v>
      </c>
      <c r="AX416" s="56" t="s">
        <v>449</v>
      </c>
      <c r="AY416" s="56" t="s">
        <v>449</v>
      </c>
      <c r="AZ416" s="56" t="s">
        <v>449</v>
      </c>
      <c r="BA416" s="56" t="s">
        <v>449</v>
      </c>
      <c r="BB416" s="323">
        <f>VLOOKUP($F416,'[2]1ª Parcela FAED Manutencao 2026'!$E$7:$K$1036,5,0)</f>
        <v>1445</v>
      </c>
      <c r="BC416" s="324">
        <f>VLOOKUP($F416,'[2]1ª Parcela FAED Manutencao 2026'!$E$7:$K$1036,7,0)</f>
        <v>23959.65</v>
      </c>
      <c r="BD416" s="336">
        <f t="shared" si="85"/>
        <v>2</v>
      </c>
      <c r="BE416" s="330">
        <f t="shared" si="86"/>
        <v>0</v>
      </c>
    </row>
    <row r="417" spans="1:57" s="178" customFormat="1" ht="28.5" customHeight="1">
      <c r="A417" s="68">
        <v>411</v>
      </c>
      <c r="B417" s="56" t="s">
        <v>1894</v>
      </c>
      <c r="C417" s="56">
        <v>6500</v>
      </c>
      <c r="D417" s="57">
        <v>13</v>
      </c>
      <c r="E417" s="163" t="s">
        <v>217</v>
      </c>
      <c r="F417" s="56">
        <v>1176710</v>
      </c>
      <c r="G417" s="56">
        <v>1103180</v>
      </c>
      <c r="H417" s="61">
        <v>29410134</v>
      </c>
      <c r="I417" s="84" t="str">
        <f>VLOOKUP($F417,'[3]Sistema Escolar'!$C$3:$E$5000,3,0)</f>
        <v>CENTRO DE APOIO PEDAGOGICO ESPECIALIZADO PROFE IELITA NEVES COTRIM</v>
      </c>
      <c r="J417" s="193" t="s">
        <v>1915</v>
      </c>
      <c r="K417" s="56">
        <v>0</v>
      </c>
      <c r="L417" s="56">
        <v>0</v>
      </c>
      <c r="M417" s="56">
        <v>0</v>
      </c>
      <c r="N417" s="56">
        <v>0</v>
      </c>
      <c r="O417" s="56">
        <v>0</v>
      </c>
      <c r="P417" s="56">
        <v>0</v>
      </c>
      <c r="Q417" s="56">
        <v>0</v>
      </c>
      <c r="R417" s="56">
        <v>0</v>
      </c>
      <c r="S417" s="56">
        <v>0</v>
      </c>
      <c r="T417" s="56">
        <v>0</v>
      </c>
      <c r="U417" s="56">
        <v>0</v>
      </c>
      <c r="V417" s="56">
        <v>0</v>
      </c>
      <c r="W417" s="56">
        <v>134</v>
      </c>
      <c r="X417" s="68">
        <v>134</v>
      </c>
      <c r="Y417" s="56">
        <f t="shared" si="87"/>
        <v>0</v>
      </c>
      <c r="Z417" s="56">
        <f t="shared" si="87"/>
        <v>0</v>
      </c>
      <c r="AA417" s="68">
        <f t="shared" si="88"/>
        <v>0</v>
      </c>
      <c r="AB417" s="68">
        <f t="shared" si="88"/>
        <v>0</v>
      </c>
      <c r="AC417" s="68">
        <f t="shared" si="82"/>
        <v>134</v>
      </c>
      <c r="AD417" s="68">
        <f t="shared" si="83"/>
        <v>134</v>
      </c>
      <c r="AE417" s="68">
        <f>VLOOKUP(F417,[1]quantitativo_estudantes_turmas_!$D$6:$H$1043,5,0)</f>
        <v>0</v>
      </c>
      <c r="AF417" s="318">
        <f t="shared" si="79"/>
        <v>0</v>
      </c>
      <c r="AG417" s="248">
        <f t="shared" si="80"/>
        <v>20516.3</v>
      </c>
      <c r="AH417" s="194">
        <f t="shared" si="84"/>
        <v>20516.3</v>
      </c>
      <c r="AI417" s="70">
        <v>0</v>
      </c>
      <c r="AJ417" s="70">
        <f t="shared" si="81"/>
        <v>41032.6</v>
      </c>
      <c r="AK417" s="195">
        <v>8000</v>
      </c>
      <c r="AL417" s="337">
        <f t="shared" ref="AL417:AL480" si="90">AJ417/4+AI417</f>
        <v>10258.15</v>
      </c>
      <c r="AM417" s="56" t="str">
        <f>VLOOKUP(F417,'Plan atualizada aptas e desativ'!$C$4:$I$1457,7,0)</f>
        <v>APTA</v>
      </c>
      <c r="AN417" s="196">
        <f t="shared" si="89"/>
        <v>2258.1499999999996</v>
      </c>
      <c r="AO417" s="56" t="s">
        <v>577</v>
      </c>
      <c r="AP417" s="56" t="s">
        <v>1000</v>
      </c>
      <c r="AQ417" s="56"/>
      <c r="AR417" s="56" t="s">
        <v>449</v>
      </c>
      <c r="AS417" s="56" t="s">
        <v>449</v>
      </c>
      <c r="AT417" s="56" t="s">
        <v>1908</v>
      </c>
      <c r="AU417" s="56" t="s">
        <v>449</v>
      </c>
      <c r="AV417" s="56" t="s">
        <v>449</v>
      </c>
      <c r="AW417" s="56" t="s">
        <v>449</v>
      </c>
      <c r="AX417" s="56" t="s">
        <v>449</v>
      </c>
      <c r="AY417" s="56" t="s">
        <v>449</v>
      </c>
      <c r="AZ417" s="56" t="s">
        <v>449</v>
      </c>
      <c r="BA417" s="56" t="s">
        <v>449</v>
      </c>
      <c r="BB417" s="323">
        <f>VLOOKUP($F417,'[2]1ª Parcela FAED Manutencao 2026'!$E$7:$K$1036,5,0)</f>
        <v>134</v>
      </c>
      <c r="BC417" s="324">
        <f>VLOOKUP($F417,'[2]1ª Parcela FAED Manutencao 2026'!$E$7:$K$1036,7,0)</f>
        <v>10258.15</v>
      </c>
      <c r="BD417" s="334">
        <f t="shared" si="85"/>
        <v>0</v>
      </c>
      <c r="BE417" s="330">
        <f t="shared" si="86"/>
        <v>0</v>
      </c>
    </row>
    <row r="418" spans="1:57" s="87" customFormat="1" ht="28.5" customHeight="1">
      <c r="A418" s="68">
        <v>412</v>
      </c>
      <c r="B418" s="56" t="s">
        <v>1895</v>
      </c>
      <c r="C418" s="56">
        <v>6600</v>
      </c>
      <c r="D418" s="57">
        <v>14</v>
      </c>
      <c r="E418" s="163" t="s">
        <v>236</v>
      </c>
      <c r="F418" s="56">
        <v>1123159</v>
      </c>
      <c r="G418" s="56">
        <v>1102662</v>
      </c>
      <c r="H418" s="61">
        <v>29081319</v>
      </c>
      <c r="I418" s="84" t="str">
        <f>VLOOKUP($F418,'[3]Sistema Escolar'!$C$3:$E$5000,3,0)</f>
        <v>COLEGIO ESTADUAL BOA VISTA DO TUPIM</v>
      </c>
      <c r="J418" s="193" t="s">
        <v>1978</v>
      </c>
      <c r="K418" s="56">
        <v>0</v>
      </c>
      <c r="L418" s="56">
        <v>0</v>
      </c>
      <c r="M418" s="56">
        <v>0</v>
      </c>
      <c r="N418" s="56">
        <v>0</v>
      </c>
      <c r="O418" s="56">
        <v>372</v>
      </c>
      <c r="P418" s="56">
        <v>281</v>
      </c>
      <c r="Q418" s="56">
        <v>31</v>
      </c>
      <c r="R418" s="56">
        <v>120</v>
      </c>
      <c r="S418" s="56">
        <v>50</v>
      </c>
      <c r="T418" s="56">
        <v>54</v>
      </c>
      <c r="U418" s="56">
        <v>0</v>
      </c>
      <c r="V418" s="56">
        <v>0</v>
      </c>
      <c r="W418" s="56">
        <v>0</v>
      </c>
      <c r="X418" s="56">
        <v>0</v>
      </c>
      <c r="Y418" s="56">
        <f t="shared" si="87"/>
        <v>0</v>
      </c>
      <c r="Z418" s="56">
        <f t="shared" si="87"/>
        <v>0</v>
      </c>
      <c r="AA418" s="68">
        <f t="shared" si="88"/>
        <v>453</v>
      </c>
      <c r="AB418" s="68">
        <f t="shared" si="88"/>
        <v>455</v>
      </c>
      <c r="AC418" s="68">
        <f t="shared" si="82"/>
        <v>453</v>
      </c>
      <c r="AD418" s="68">
        <f t="shared" si="83"/>
        <v>455</v>
      </c>
      <c r="AE418" s="68">
        <f>VLOOKUP(F418,[1]quantitativo_estudantes_turmas_!$D$6:$H$1043,5,0)</f>
        <v>16</v>
      </c>
      <c r="AF418" s="318">
        <f t="shared" si="79"/>
        <v>1</v>
      </c>
      <c r="AG418" s="248">
        <f t="shared" si="80"/>
        <v>25645.38</v>
      </c>
      <c r="AH418" s="194">
        <f t="shared" si="84"/>
        <v>25645.38</v>
      </c>
      <c r="AI418" s="70">
        <v>0</v>
      </c>
      <c r="AJ418" s="70">
        <f t="shared" si="81"/>
        <v>51290.76</v>
      </c>
      <c r="AK418" s="195">
        <v>10000</v>
      </c>
      <c r="AL418" s="337">
        <f t="shared" si="90"/>
        <v>12822.69</v>
      </c>
      <c r="AM418" s="56" t="str">
        <f>VLOOKUP(F418,'Plan atualizada aptas e desativ'!$C$4:$I$1457,7,0)</f>
        <v>INADIMPLENTE</v>
      </c>
      <c r="AN418" s="196">
        <f t="shared" si="89"/>
        <v>2822.6900000000005</v>
      </c>
      <c r="AO418" s="56" t="s">
        <v>1033</v>
      </c>
      <c r="AP418" s="56" t="s">
        <v>1034</v>
      </c>
      <c r="AQ418" s="56"/>
      <c r="AR418" s="56" t="s">
        <v>1918</v>
      </c>
      <c r="AS418" s="56" t="s">
        <v>449</v>
      </c>
      <c r="AT418" s="56" t="s">
        <v>449</v>
      </c>
      <c r="AU418" s="56" t="s">
        <v>449</v>
      </c>
      <c r="AV418" s="56" t="s">
        <v>449</v>
      </c>
      <c r="AW418" s="56" t="s">
        <v>449</v>
      </c>
      <c r="AX418" s="56" t="s">
        <v>449</v>
      </c>
      <c r="AY418" s="56" t="s">
        <v>449</v>
      </c>
      <c r="AZ418" s="56" t="s">
        <v>449</v>
      </c>
      <c r="BA418" s="56" t="s">
        <v>449</v>
      </c>
      <c r="BB418" s="323">
        <f>VLOOKUP($F418,'[2]1ª Parcela FAED Manutencao 2026'!$E$7:$K$1036,5,0)</f>
        <v>453</v>
      </c>
      <c r="BC418" s="324">
        <f>VLOOKUP($F418,'[2]1ª Parcela FAED Manutencao 2026'!$E$7:$K$1036,7,0)</f>
        <v>12822.69</v>
      </c>
      <c r="BD418" s="336">
        <f t="shared" si="85"/>
        <v>2</v>
      </c>
      <c r="BE418" s="330">
        <f t="shared" si="86"/>
        <v>0</v>
      </c>
    </row>
    <row r="419" spans="1:57" s="87" customFormat="1" ht="28.5" customHeight="1">
      <c r="A419" s="68">
        <v>413</v>
      </c>
      <c r="B419" s="56" t="s">
        <v>1895</v>
      </c>
      <c r="C419" s="56">
        <v>6600</v>
      </c>
      <c r="D419" s="57">
        <v>14</v>
      </c>
      <c r="E419" s="163" t="s">
        <v>236</v>
      </c>
      <c r="F419" s="56">
        <v>1179112</v>
      </c>
      <c r="G419" s="56">
        <v>1105599</v>
      </c>
      <c r="H419" s="61">
        <v>29450837</v>
      </c>
      <c r="I419" s="84" t="str">
        <f>VLOOKUP($F419,'[3]Sistema Escolar'!$C$3:$E$5000,3,0)</f>
        <v>COLEGIO ESTADUAL DO CAMPO ALOISIO DAMASCENO DE JESUS</v>
      </c>
      <c r="J419" s="193" t="s">
        <v>1913</v>
      </c>
      <c r="K419" s="56">
        <v>0</v>
      </c>
      <c r="L419" s="56">
        <v>0</v>
      </c>
      <c r="M419" s="56">
        <v>0</v>
      </c>
      <c r="N419" s="56">
        <v>0</v>
      </c>
      <c r="O419" s="56">
        <v>60</v>
      </c>
      <c r="P419" s="56">
        <v>57</v>
      </c>
      <c r="Q419" s="56">
        <v>0</v>
      </c>
      <c r="R419" s="56">
        <v>0</v>
      </c>
      <c r="S419" s="56">
        <v>35</v>
      </c>
      <c r="T419" s="56">
        <v>32</v>
      </c>
      <c r="U419" s="56">
        <v>0</v>
      </c>
      <c r="V419" s="56">
        <v>0</v>
      </c>
      <c r="W419" s="56">
        <v>0</v>
      </c>
      <c r="X419" s="56">
        <v>0</v>
      </c>
      <c r="Y419" s="56">
        <f t="shared" si="87"/>
        <v>0</v>
      </c>
      <c r="Z419" s="56">
        <f t="shared" si="87"/>
        <v>0</v>
      </c>
      <c r="AA419" s="68">
        <f t="shared" si="88"/>
        <v>95</v>
      </c>
      <c r="AB419" s="68">
        <f t="shared" si="88"/>
        <v>89</v>
      </c>
      <c r="AC419" s="68">
        <f t="shared" si="82"/>
        <v>95</v>
      </c>
      <c r="AD419" s="68">
        <f t="shared" si="83"/>
        <v>89</v>
      </c>
      <c r="AE419" s="68">
        <f>VLOOKUP(F419,[1]quantitativo_estudantes_turmas_!$D$6:$H$1043,5,0)</f>
        <v>8</v>
      </c>
      <c r="AF419" s="318">
        <f t="shared" si="79"/>
        <v>1</v>
      </c>
      <c r="AG419" s="248">
        <f t="shared" si="80"/>
        <v>15387.23</v>
      </c>
      <c r="AH419" s="194">
        <f t="shared" si="84"/>
        <v>15387.23</v>
      </c>
      <c r="AI419" s="70">
        <v>0</v>
      </c>
      <c r="AJ419" s="70">
        <f t="shared" si="81"/>
        <v>30774.46</v>
      </c>
      <c r="AK419" s="195">
        <v>6000</v>
      </c>
      <c r="AL419" s="337">
        <f t="shared" si="90"/>
        <v>7693.6149999999998</v>
      </c>
      <c r="AM419" s="56" t="str">
        <f>VLOOKUP(F419,'Plan atualizada aptas e desativ'!$C$4:$I$1457,7,0)</f>
        <v>APTA</v>
      </c>
      <c r="AN419" s="196">
        <f t="shared" si="89"/>
        <v>1693.6149999999998</v>
      </c>
      <c r="AO419" s="56" t="s">
        <v>1033</v>
      </c>
      <c r="AP419" s="56" t="s">
        <v>1036</v>
      </c>
      <c r="AQ419" s="56"/>
      <c r="AR419" s="56" t="s">
        <v>449</v>
      </c>
      <c r="AS419" s="56" t="s">
        <v>449</v>
      </c>
      <c r="AT419" s="56" t="s">
        <v>449</v>
      </c>
      <c r="AU419" s="56" t="s">
        <v>449</v>
      </c>
      <c r="AV419" s="56" t="s">
        <v>449</v>
      </c>
      <c r="AW419" s="56" t="s">
        <v>449</v>
      </c>
      <c r="AX419" s="56" t="s">
        <v>449</v>
      </c>
      <c r="AY419" s="56" t="s">
        <v>449</v>
      </c>
      <c r="AZ419" s="56" t="s">
        <v>449</v>
      </c>
      <c r="BA419" s="56" t="s">
        <v>449</v>
      </c>
      <c r="BB419" s="323">
        <f>VLOOKUP($F419,'[2]1ª Parcela FAED Manutencao 2026'!$E$7:$K$1036,5,0)</f>
        <v>95</v>
      </c>
      <c r="BC419" s="324">
        <f>VLOOKUP($F419,'[2]1ª Parcela FAED Manutencao 2026'!$E$7:$K$1036,7,0)</f>
        <v>7693.6149999999998</v>
      </c>
      <c r="BD419" s="335">
        <f t="shared" si="85"/>
        <v>-6</v>
      </c>
      <c r="BE419" s="330">
        <f t="shared" si="86"/>
        <v>0</v>
      </c>
    </row>
    <row r="420" spans="1:57" s="87" customFormat="1" ht="28.5" customHeight="1">
      <c r="A420" s="68">
        <v>414</v>
      </c>
      <c r="B420" s="56" t="s">
        <v>1895</v>
      </c>
      <c r="C420" s="56">
        <v>6600</v>
      </c>
      <c r="D420" s="57">
        <v>14</v>
      </c>
      <c r="E420" s="163" t="s">
        <v>236</v>
      </c>
      <c r="F420" s="56">
        <v>1164351</v>
      </c>
      <c r="G420" s="56">
        <v>1102668</v>
      </c>
      <c r="H420" s="61">
        <v>29081440</v>
      </c>
      <c r="I420" s="84" t="str">
        <f>VLOOKUP($F420,'[3]Sistema Escolar'!$C$3:$E$5000,3,0)</f>
        <v>COLEGIO ESTADUAL DO CAMPO CASTELO BRANCO</v>
      </c>
      <c r="J420" s="193" t="s">
        <v>1913</v>
      </c>
      <c r="K420" s="56">
        <v>0</v>
      </c>
      <c r="L420" s="56">
        <v>0</v>
      </c>
      <c r="M420" s="56">
        <v>0</v>
      </c>
      <c r="N420" s="56">
        <v>0</v>
      </c>
      <c r="O420" s="56">
        <v>76</v>
      </c>
      <c r="P420" s="56">
        <v>58</v>
      </c>
      <c r="Q420" s="56">
        <v>0</v>
      </c>
      <c r="R420" s="56">
        <v>0</v>
      </c>
      <c r="S420" s="56">
        <v>0</v>
      </c>
      <c r="T420" s="56">
        <v>0</v>
      </c>
      <c r="U420" s="56">
        <v>0</v>
      </c>
      <c r="V420" s="56">
        <v>0</v>
      </c>
      <c r="W420" s="56">
        <v>0</v>
      </c>
      <c r="X420" s="56">
        <v>0</v>
      </c>
      <c r="Y420" s="56">
        <f t="shared" si="87"/>
        <v>0</v>
      </c>
      <c r="Z420" s="56">
        <f t="shared" si="87"/>
        <v>0</v>
      </c>
      <c r="AA420" s="68">
        <f t="shared" si="88"/>
        <v>76</v>
      </c>
      <c r="AB420" s="68">
        <f t="shared" si="88"/>
        <v>58</v>
      </c>
      <c r="AC420" s="68">
        <f t="shared" si="82"/>
        <v>76</v>
      </c>
      <c r="AD420" s="68">
        <f t="shared" si="83"/>
        <v>58</v>
      </c>
      <c r="AE420" s="68">
        <f>VLOOKUP(F420,[1]quantitativo_estudantes_turmas_!$D$6:$H$1043,5,0)</f>
        <v>4</v>
      </c>
      <c r="AF420" s="318">
        <f t="shared" si="79"/>
        <v>1</v>
      </c>
      <c r="AG420" s="248">
        <f t="shared" si="80"/>
        <v>15387.23</v>
      </c>
      <c r="AH420" s="194">
        <f t="shared" si="84"/>
        <v>15387.23</v>
      </c>
      <c r="AI420" s="70">
        <v>0</v>
      </c>
      <c r="AJ420" s="70">
        <f t="shared" si="81"/>
        <v>30774.46</v>
      </c>
      <c r="AK420" s="195">
        <v>6000</v>
      </c>
      <c r="AL420" s="337">
        <f t="shared" si="90"/>
        <v>7693.6149999999998</v>
      </c>
      <c r="AM420" s="56" t="str">
        <f>VLOOKUP(F420,'Plan atualizada aptas e desativ'!$C$4:$I$1457,7,0)</f>
        <v>APTA</v>
      </c>
      <c r="AN420" s="196">
        <f t="shared" si="89"/>
        <v>1693.6149999999998</v>
      </c>
      <c r="AO420" s="56" t="s">
        <v>1033</v>
      </c>
      <c r="AP420" s="56" t="s">
        <v>1035</v>
      </c>
      <c r="AQ420" s="56"/>
      <c r="AR420" s="56" t="s">
        <v>449</v>
      </c>
      <c r="AS420" s="56" t="s">
        <v>449</v>
      </c>
      <c r="AT420" s="56" t="s">
        <v>449</v>
      </c>
      <c r="AU420" s="56" t="s">
        <v>449</v>
      </c>
      <c r="AV420" s="56" t="s">
        <v>449</v>
      </c>
      <c r="AW420" s="56" t="s">
        <v>449</v>
      </c>
      <c r="AX420" s="56" t="s">
        <v>449</v>
      </c>
      <c r="AY420" s="56" t="s">
        <v>449</v>
      </c>
      <c r="AZ420" s="56" t="s">
        <v>449</v>
      </c>
      <c r="BA420" s="56" t="s">
        <v>449</v>
      </c>
      <c r="BB420" s="323">
        <f>VLOOKUP($F420,'[2]1ª Parcela FAED Manutencao 2026'!$E$7:$K$1036,5,0)</f>
        <v>76</v>
      </c>
      <c r="BC420" s="324">
        <f>VLOOKUP($F420,'[2]1ª Parcela FAED Manutencao 2026'!$E$7:$K$1036,7,0)</f>
        <v>7693.6149999999998</v>
      </c>
      <c r="BD420" s="335">
        <f t="shared" si="85"/>
        <v>-18</v>
      </c>
      <c r="BE420" s="330">
        <f t="shared" si="86"/>
        <v>0</v>
      </c>
    </row>
    <row r="421" spans="1:57" s="87" customFormat="1" ht="28.5" customHeight="1">
      <c r="A421" s="68">
        <v>415</v>
      </c>
      <c r="B421" s="56" t="s">
        <v>1895</v>
      </c>
      <c r="C421" s="56">
        <v>6600</v>
      </c>
      <c r="D421" s="57">
        <v>14</v>
      </c>
      <c r="E421" s="163" t="s">
        <v>236</v>
      </c>
      <c r="F421" s="56">
        <v>1123183</v>
      </c>
      <c r="G421" s="56">
        <v>1102666</v>
      </c>
      <c r="H421" s="61">
        <v>29081815</v>
      </c>
      <c r="I421" s="84" t="str">
        <f>VLOOKUP($F421,'[3]Sistema Escolar'!$C$3:$E$5000,3,0)</f>
        <v>COLEGIO ESTADUAL DO CAMPO EDGAR SANTOS</v>
      </c>
      <c r="J421" s="193" t="s">
        <v>1913</v>
      </c>
      <c r="K421" s="56">
        <v>0</v>
      </c>
      <c r="L421" s="56">
        <v>0</v>
      </c>
      <c r="M421" s="56">
        <v>0</v>
      </c>
      <c r="N421" s="56">
        <v>0</v>
      </c>
      <c r="O421" s="56">
        <v>99</v>
      </c>
      <c r="P421" s="56">
        <v>100</v>
      </c>
      <c r="Q421" s="56">
        <v>0</v>
      </c>
      <c r="R421" s="56">
        <v>0</v>
      </c>
      <c r="S421" s="56">
        <v>0</v>
      </c>
      <c r="T421" s="56">
        <v>0</v>
      </c>
      <c r="U421" s="56">
        <v>0</v>
      </c>
      <c r="V421" s="56">
        <v>0</v>
      </c>
      <c r="W421" s="56">
        <v>0</v>
      </c>
      <c r="X421" s="56">
        <v>0</v>
      </c>
      <c r="Y421" s="56">
        <f t="shared" si="87"/>
        <v>0</v>
      </c>
      <c r="Z421" s="56">
        <f t="shared" si="87"/>
        <v>0</v>
      </c>
      <c r="AA421" s="68">
        <f t="shared" si="88"/>
        <v>99</v>
      </c>
      <c r="AB421" s="68">
        <f t="shared" si="88"/>
        <v>100</v>
      </c>
      <c r="AC421" s="68">
        <f t="shared" si="82"/>
        <v>99</v>
      </c>
      <c r="AD421" s="68">
        <f t="shared" si="83"/>
        <v>100</v>
      </c>
      <c r="AE421" s="68">
        <f>VLOOKUP(F421,[1]quantitativo_estudantes_turmas_!$D$6:$H$1043,5,0)</f>
        <v>6</v>
      </c>
      <c r="AF421" s="318">
        <f t="shared" si="79"/>
        <v>1</v>
      </c>
      <c r="AG421" s="248">
        <f t="shared" si="80"/>
        <v>15387.23</v>
      </c>
      <c r="AH421" s="194">
        <f t="shared" si="84"/>
        <v>15387.23</v>
      </c>
      <c r="AI421" s="70">
        <v>0</v>
      </c>
      <c r="AJ421" s="70">
        <f t="shared" si="81"/>
        <v>30774.46</v>
      </c>
      <c r="AK421" s="195">
        <v>6000</v>
      </c>
      <c r="AL421" s="337">
        <f t="shared" si="90"/>
        <v>7693.6149999999998</v>
      </c>
      <c r="AM421" s="56" t="str">
        <f>VLOOKUP(F421,'Plan atualizada aptas e desativ'!$C$4:$I$1457,7,0)</f>
        <v>APTA</v>
      </c>
      <c r="AN421" s="196">
        <f t="shared" si="89"/>
        <v>1693.6149999999998</v>
      </c>
      <c r="AO421" s="56" t="s">
        <v>1033</v>
      </c>
      <c r="AP421" s="56" t="s">
        <v>1037</v>
      </c>
      <c r="AQ421" s="56"/>
      <c r="AR421" s="56" t="s">
        <v>449</v>
      </c>
      <c r="AS421" s="56" t="s">
        <v>449</v>
      </c>
      <c r="AT421" s="56" t="s">
        <v>449</v>
      </c>
      <c r="AU421" s="56" t="s">
        <v>449</v>
      </c>
      <c r="AV421" s="56" t="s">
        <v>449</v>
      </c>
      <c r="AW421" s="56" t="s">
        <v>449</v>
      </c>
      <c r="AX421" s="56" t="s">
        <v>449</v>
      </c>
      <c r="AY421" s="56" t="s">
        <v>449</v>
      </c>
      <c r="AZ421" s="56" t="s">
        <v>449</v>
      </c>
      <c r="BA421" s="56" t="s">
        <v>449</v>
      </c>
      <c r="BB421" s="323">
        <f>VLOOKUP($F421,'[2]1ª Parcela FAED Manutencao 2026'!$E$7:$K$1036,5,0)</f>
        <v>99</v>
      </c>
      <c r="BC421" s="324">
        <f>VLOOKUP($F421,'[2]1ª Parcela FAED Manutencao 2026'!$E$7:$K$1036,7,0)</f>
        <v>7693.6149999999998</v>
      </c>
      <c r="BD421" s="336">
        <f t="shared" si="85"/>
        <v>1</v>
      </c>
      <c r="BE421" s="330">
        <f t="shared" si="86"/>
        <v>0</v>
      </c>
    </row>
    <row r="422" spans="1:57" s="178" customFormat="1" ht="28.5" customHeight="1">
      <c r="A422" s="68">
        <v>416</v>
      </c>
      <c r="B422" s="56" t="s">
        <v>1895</v>
      </c>
      <c r="C422" s="56">
        <v>6600</v>
      </c>
      <c r="D422" s="57">
        <v>14</v>
      </c>
      <c r="E422" s="163" t="s">
        <v>4467</v>
      </c>
      <c r="F422" s="56">
        <v>1123310</v>
      </c>
      <c r="G422" s="56">
        <v>1102677</v>
      </c>
      <c r="H422" s="61">
        <v>29082234</v>
      </c>
      <c r="I422" s="84" t="str">
        <f>VLOOKUP($F422,'[3]Sistema Escolar'!$C$3:$E$5000,3,0)</f>
        <v>COLEGIO ESTADUAL LAURO FARANI PEDREIRA DE FREITAS</v>
      </c>
      <c r="J422" s="193" t="s">
        <v>1978</v>
      </c>
      <c r="K422" s="56">
        <v>0</v>
      </c>
      <c r="L422" s="56">
        <v>0</v>
      </c>
      <c r="M422" s="56">
        <v>0</v>
      </c>
      <c r="N422" s="56">
        <v>0</v>
      </c>
      <c r="O422" s="56">
        <v>671</v>
      </c>
      <c r="P422" s="56">
        <v>511</v>
      </c>
      <c r="Q422" s="56">
        <v>123</v>
      </c>
      <c r="R422" s="56">
        <v>250</v>
      </c>
      <c r="S422" s="56">
        <v>256</v>
      </c>
      <c r="T422" s="56">
        <v>275</v>
      </c>
      <c r="U422" s="56">
        <v>0</v>
      </c>
      <c r="V422" s="56">
        <v>0</v>
      </c>
      <c r="W422" s="56">
        <v>0</v>
      </c>
      <c r="X422" s="56">
        <v>12</v>
      </c>
      <c r="Y422" s="56">
        <f t="shared" si="87"/>
        <v>0</v>
      </c>
      <c r="Z422" s="56">
        <f t="shared" si="87"/>
        <v>0</v>
      </c>
      <c r="AA422" s="68">
        <f t="shared" si="88"/>
        <v>1050</v>
      </c>
      <c r="AB422" s="68">
        <f t="shared" si="88"/>
        <v>1036</v>
      </c>
      <c r="AC422" s="68">
        <f t="shared" si="82"/>
        <v>1050</v>
      </c>
      <c r="AD422" s="68">
        <f t="shared" si="83"/>
        <v>1048</v>
      </c>
      <c r="AE422" s="68">
        <f>VLOOKUP(F422,[1]quantitativo_estudantes_turmas_!$D$6:$H$1043,5,0)</f>
        <v>33</v>
      </c>
      <c r="AF422" s="318">
        <f t="shared" si="79"/>
        <v>0.98854961832061072</v>
      </c>
      <c r="AG422" s="248">
        <f t="shared" si="80"/>
        <v>47919.3</v>
      </c>
      <c r="AH422" s="194">
        <f t="shared" si="84"/>
        <v>47919.3</v>
      </c>
      <c r="AI422" s="70">
        <v>0</v>
      </c>
      <c r="AJ422" s="70">
        <f t="shared" si="81"/>
        <v>95838.6</v>
      </c>
      <c r="AK422" s="195">
        <v>20000</v>
      </c>
      <c r="AL422" s="337">
        <f t="shared" si="90"/>
        <v>23959.65</v>
      </c>
      <c r="AM422" s="56" t="str">
        <f>VLOOKUP(F422,'Plan atualizada aptas e desativ'!$C$4:$I$1457,7,0)</f>
        <v>APTA</v>
      </c>
      <c r="AN422" s="196">
        <f t="shared" si="89"/>
        <v>3959.6500000000015</v>
      </c>
      <c r="AO422" s="56" t="s">
        <v>1038</v>
      </c>
      <c r="AP422" s="56" t="s">
        <v>1039</v>
      </c>
      <c r="AQ422" s="56"/>
      <c r="AR422" s="56" t="s">
        <v>1918</v>
      </c>
      <c r="AS422" s="56" t="s">
        <v>449</v>
      </c>
      <c r="AT422" s="56" t="s">
        <v>449</v>
      </c>
      <c r="AU422" s="56" t="s">
        <v>449</v>
      </c>
      <c r="AV422" s="56" t="s">
        <v>449</v>
      </c>
      <c r="AW422" s="56" t="s">
        <v>449</v>
      </c>
      <c r="AX422" s="56" t="s">
        <v>449</v>
      </c>
      <c r="AY422" s="56" t="s">
        <v>449</v>
      </c>
      <c r="AZ422" s="56" t="s">
        <v>449</v>
      </c>
      <c r="BA422" s="56" t="s">
        <v>449</v>
      </c>
      <c r="BB422" s="323">
        <f>VLOOKUP($F422,'[2]1ª Parcela FAED Manutencao 2026'!$E$7:$K$1036,5,0)</f>
        <v>1050</v>
      </c>
      <c r="BC422" s="324">
        <f>VLOOKUP($F422,'[2]1ª Parcela FAED Manutencao 2026'!$E$7:$K$1036,7,0)</f>
        <v>23959.65</v>
      </c>
      <c r="BD422" s="335">
        <f t="shared" si="85"/>
        <v>-2</v>
      </c>
      <c r="BE422" s="330">
        <f t="shared" si="86"/>
        <v>0</v>
      </c>
    </row>
    <row r="423" spans="1:57" s="87" customFormat="1" ht="28.5" customHeight="1">
      <c r="A423" s="68">
        <v>417</v>
      </c>
      <c r="B423" s="56" t="s">
        <v>1895</v>
      </c>
      <c r="C423" s="56">
        <v>6600</v>
      </c>
      <c r="D423" s="57">
        <v>14</v>
      </c>
      <c r="E423" s="163" t="s">
        <v>238</v>
      </c>
      <c r="F423" s="56">
        <v>1164343</v>
      </c>
      <c r="G423" s="56">
        <v>1102684</v>
      </c>
      <c r="H423" s="61">
        <v>29083044</v>
      </c>
      <c r="I423" s="84" t="str">
        <f>VLOOKUP($F423,'[3]Sistema Escolar'!$C$3:$E$5000,3,0)</f>
        <v>COLEGIO ESTADUAL DE IBIQUERA</v>
      </c>
      <c r="J423" s="193" t="s">
        <v>1978</v>
      </c>
      <c r="K423" s="56">
        <v>0</v>
      </c>
      <c r="L423" s="56">
        <v>0</v>
      </c>
      <c r="M423" s="56">
        <v>0</v>
      </c>
      <c r="N423" s="56">
        <v>0</v>
      </c>
      <c r="O423" s="56">
        <v>108</v>
      </c>
      <c r="P423" s="56">
        <v>33</v>
      </c>
      <c r="Q423" s="56">
        <v>76</v>
      </c>
      <c r="R423" s="56">
        <v>184</v>
      </c>
      <c r="S423" s="56">
        <v>67</v>
      </c>
      <c r="T423" s="56">
        <v>61</v>
      </c>
      <c r="U423" s="56">
        <v>0</v>
      </c>
      <c r="V423" s="56">
        <v>0</v>
      </c>
      <c r="W423" s="56">
        <v>0</v>
      </c>
      <c r="X423" s="56">
        <v>0</v>
      </c>
      <c r="Y423" s="56">
        <f t="shared" si="87"/>
        <v>0</v>
      </c>
      <c r="Z423" s="56">
        <f t="shared" si="87"/>
        <v>0</v>
      </c>
      <c r="AA423" s="68">
        <f t="shared" si="88"/>
        <v>251</v>
      </c>
      <c r="AB423" s="68">
        <f t="shared" si="88"/>
        <v>278</v>
      </c>
      <c r="AC423" s="68">
        <f t="shared" si="82"/>
        <v>251</v>
      </c>
      <c r="AD423" s="68">
        <f t="shared" si="83"/>
        <v>278</v>
      </c>
      <c r="AE423" s="68">
        <f>VLOOKUP(F423,[1]quantitativo_estudantes_turmas_!$D$6:$H$1043,5,0)</f>
        <v>9</v>
      </c>
      <c r="AF423" s="318">
        <f t="shared" si="79"/>
        <v>1</v>
      </c>
      <c r="AG423" s="248">
        <f t="shared" si="80"/>
        <v>25645.38</v>
      </c>
      <c r="AH423" s="194">
        <f t="shared" si="84"/>
        <v>25645.38</v>
      </c>
      <c r="AI423" s="70">
        <v>0</v>
      </c>
      <c r="AJ423" s="70">
        <f t="shared" si="81"/>
        <v>51290.76</v>
      </c>
      <c r="AK423" s="195">
        <v>10000</v>
      </c>
      <c r="AL423" s="337">
        <f t="shared" si="90"/>
        <v>12822.69</v>
      </c>
      <c r="AM423" s="56" t="str">
        <f>VLOOKUP(F423,'Plan atualizada aptas e desativ'!$C$4:$I$1457,7,0)</f>
        <v>APTA</v>
      </c>
      <c r="AN423" s="196">
        <f t="shared" si="89"/>
        <v>2822.6900000000005</v>
      </c>
      <c r="AO423" s="56" t="s">
        <v>598</v>
      </c>
      <c r="AP423" s="56" t="s">
        <v>1040</v>
      </c>
      <c r="AQ423" s="56"/>
      <c r="AR423" s="56" t="s">
        <v>1918</v>
      </c>
      <c r="AS423" s="56" t="s">
        <v>449</v>
      </c>
      <c r="AT423" s="56" t="s">
        <v>449</v>
      </c>
      <c r="AU423" s="56" t="s">
        <v>449</v>
      </c>
      <c r="AV423" s="56" t="s">
        <v>449</v>
      </c>
      <c r="AW423" s="56" t="s">
        <v>449</v>
      </c>
      <c r="AX423" s="56" t="s">
        <v>449</v>
      </c>
      <c r="AY423" s="56" t="s">
        <v>449</v>
      </c>
      <c r="AZ423" s="56" t="s">
        <v>449</v>
      </c>
      <c r="BA423" s="56" t="s">
        <v>449</v>
      </c>
      <c r="BB423" s="323">
        <f>VLOOKUP($F423,'[2]1ª Parcela FAED Manutencao 2026'!$E$7:$K$1036,5,0)</f>
        <v>251</v>
      </c>
      <c r="BC423" s="324">
        <f>VLOOKUP($F423,'[2]1ª Parcela FAED Manutencao 2026'!$E$7:$K$1036,7,0)</f>
        <v>12822.69</v>
      </c>
      <c r="BD423" s="336">
        <f t="shared" si="85"/>
        <v>27</v>
      </c>
      <c r="BE423" s="330">
        <f t="shared" si="86"/>
        <v>0</v>
      </c>
    </row>
    <row r="424" spans="1:57" s="178" customFormat="1" ht="28.5" customHeight="1">
      <c r="A424" s="68">
        <v>418</v>
      </c>
      <c r="B424" s="56" t="s">
        <v>1895</v>
      </c>
      <c r="C424" s="56">
        <v>6600</v>
      </c>
      <c r="D424" s="57">
        <v>14</v>
      </c>
      <c r="E424" s="163" t="s">
        <v>239</v>
      </c>
      <c r="F424" s="56">
        <v>1123434</v>
      </c>
      <c r="G424" s="56">
        <v>1102689</v>
      </c>
      <c r="H424" s="61">
        <v>29083354</v>
      </c>
      <c r="I424" s="84" t="str">
        <f>VLOOKUP($F424,'[3]Sistema Escolar'!$C$3:$E$5000,3,0)</f>
        <v>CENTRO TERRITORIAL DE EDUCACAO PROFISSIONAL DO PIEMONTE PARAGUACU I</v>
      </c>
      <c r="J424" s="193" t="s">
        <v>1857</v>
      </c>
      <c r="K424" s="56">
        <v>0</v>
      </c>
      <c r="L424" s="56">
        <v>0</v>
      </c>
      <c r="M424" s="56">
        <v>0</v>
      </c>
      <c r="N424" s="56">
        <v>0</v>
      </c>
      <c r="O424" s="56">
        <v>1162</v>
      </c>
      <c r="P424" s="56">
        <v>1117</v>
      </c>
      <c r="Q424" s="56">
        <v>0</v>
      </c>
      <c r="R424" s="56">
        <v>0</v>
      </c>
      <c r="S424" s="56">
        <v>0</v>
      </c>
      <c r="T424" s="56">
        <v>0</v>
      </c>
      <c r="U424" s="56">
        <v>0</v>
      </c>
      <c r="V424" s="56">
        <v>0</v>
      </c>
      <c r="W424" s="56">
        <v>0</v>
      </c>
      <c r="X424" s="56">
        <v>0</v>
      </c>
      <c r="Y424" s="56">
        <f t="shared" si="87"/>
        <v>0</v>
      </c>
      <c r="Z424" s="56">
        <f t="shared" si="87"/>
        <v>0</v>
      </c>
      <c r="AA424" s="68">
        <f t="shared" si="88"/>
        <v>1162</v>
      </c>
      <c r="AB424" s="68">
        <f t="shared" si="88"/>
        <v>1117</v>
      </c>
      <c r="AC424" s="68">
        <f t="shared" si="82"/>
        <v>1162</v>
      </c>
      <c r="AD424" s="68">
        <f t="shared" si="83"/>
        <v>1117</v>
      </c>
      <c r="AE424" s="68">
        <f>VLOOKUP(F424,[1]quantitativo_estudantes_turmas_!$D$6:$H$1043,5,0)</f>
        <v>42</v>
      </c>
      <c r="AF424" s="318">
        <f t="shared" si="79"/>
        <v>1</v>
      </c>
      <c r="AG424" s="248">
        <f t="shared" si="80"/>
        <v>47919.3</v>
      </c>
      <c r="AH424" s="194">
        <f t="shared" si="84"/>
        <v>47919.3</v>
      </c>
      <c r="AI424" s="70">
        <v>0</v>
      </c>
      <c r="AJ424" s="70">
        <f t="shared" si="81"/>
        <v>95838.6</v>
      </c>
      <c r="AK424" s="195">
        <v>20000</v>
      </c>
      <c r="AL424" s="337">
        <f t="shared" si="90"/>
        <v>23959.65</v>
      </c>
      <c r="AM424" s="56" t="str">
        <f>VLOOKUP(F424,'Plan atualizada aptas e desativ'!$C$4:$I$1457,7,0)</f>
        <v>APTA</v>
      </c>
      <c r="AN424" s="196">
        <f t="shared" si="89"/>
        <v>3959.6500000000015</v>
      </c>
      <c r="AO424" s="56" t="s">
        <v>598</v>
      </c>
      <c r="AP424" s="56" t="s">
        <v>1041</v>
      </c>
      <c r="AQ424" s="56"/>
      <c r="AR424" s="56" t="s">
        <v>449</v>
      </c>
      <c r="AS424" s="56" t="s">
        <v>449</v>
      </c>
      <c r="AT424" s="56" t="s">
        <v>449</v>
      </c>
      <c r="AU424" s="56" t="s">
        <v>449</v>
      </c>
      <c r="AV424" s="56" t="s">
        <v>449</v>
      </c>
      <c r="AW424" s="56" t="s">
        <v>449</v>
      </c>
      <c r="AX424" s="56" t="s">
        <v>449</v>
      </c>
      <c r="AY424" s="56" t="s">
        <v>449</v>
      </c>
      <c r="AZ424" s="56" t="s">
        <v>449</v>
      </c>
      <c r="BA424" s="56" t="s">
        <v>449</v>
      </c>
      <c r="BB424" s="323">
        <f>VLOOKUP($F424,'[2]1ª Parcela FAED Manutencao 2026'!$E$7:$K$1036,5,0)</f>
        <v>1162</v>
      </c>
      <c r="BC424" s="324">
        <f>VLOOKUP($F424,'[2]1ª Parcela FAED Manutencao 2026'!$E$7:$K$1036,7,0)</f>
        <v>23959.65</v>
      </c>
      <c r="BD424" s="335">
        <f t="shared" si="85"/>
        <v>-45</v>
      </c>
      <c r="BE424" s="330">
        <f t="shared" si="86"/>
        <v>0</v>
      </c>
    </row>
    <row r="425" spans="1:57" s="87" customFormat="1" ht="28.5" customHeight="1">
      <c r="A425" s="68">
        <v>419</v>
      </c>
      <c r="B425" s="56" t="s">
        <v>1895</v>
      </c>
      <c r="C425" s="56">
        <v>6600</v>
      </c>
      <c r="D425" s="57">
        <v>14</v>
      </c>
      <c r="E425" s="163" t="s">
        <v>239</v>
      </c>
      <c r="F425" s="56">
        <v>1123485</v>
      </c>
      <c r="G425" s="56">
        <v>1102693</v>
      </c>
      <c r="H425" s="61">
        <v>29084202</v>
      </c>
      <c r="I425" s="84" t="str">
        <f>VLOOKUP($F425,'[3]Sistema Escolar'!$C$3:$E$5000,3,0)</f>
        <v>COLEGIO ESTADUAL CENTENARIO</v>
      </c>
      <c r="J425" s="193" t="s">
        <v>1978</v>
      </c>
      <c r="K425" s="56">
        <v>0</v>
      </c>
      <c r="L425" s="56">
        <v>0</v>
      </c>
      <c r="M425" s="56">
        <v>0</v>
      </c>
      <c r="N425" s="56">
        <v>0</v>
      </c>
      <c r="O425" s="56">
        <v>99</v>
      </c>
      <c r="P425" s="56">
        <v>0</v>
      </c>
      <c r="Q425" s="56">
        <v>105</v>
      </c>
      <c r="R425" s="56">
        <v>157</v>
      </c>
      <c r="S425" s="56">
        <v>204</v>
      </c>
      <c r="T425" s="56">
        <v>177</v>
      </c>
      <c r="U425" s="56">
        <v>0</v>
      </c>
      <c r="V425" s="56">
        <v>0</v>
      </c>
      <c r="W425" s="56">
        <v>0</v>
      </c>
      <c r="X425" s="56">
        <v>14</v>
      </c>
      <c r="Y425" s="56">
        <f t="shared" si="87"/>
        <v>0</v>
      </c>
      <c r="Z425" s="56">
        <f t="shared" si="87"/>
        <v>0</v>
      </c>
      <c r="AA425" s="68">
        <f t="shared" si="88"/>
        <v>408</v>
      </c>
      <c r="AB425" s="68">
        <f t="shared" si="88"/>
        <v>334</v>
      </c>
      <c r="AC425" s="68">
        <f t="shared" si="82"/>
        <v>408</v>
      </c>
      <c r="AD425" s="68">
        <f t="shared" si="83"/>
        <v>348</v>
      </c>
      <c r="AE425" s="68">
        <f>VLOOKUP(F425,[1]quantitativo_estudantes_turmas_!$D$6:$H$1043,5,0)</f>
        <v>13</v>
      </c>
      <c r="AF425" s="318">
        <f t="shared" si="79"/>
        <v>0.95977011494252873</v>
      </c>
      <c r="AG425" s="248">
        <f t="shared" si="80"/>
        <v>25645.38</v>
      </c>
      <c r="AH425" s="194">
        <f t="shared" si="84"/>
        <v>25645.38</v>
      </c>
      <c r="AI425" s="70">
        <v>0</v>
      </c>
      <c r="AJ425" s="70">
        <f t="shared" si="81"/>
        <v>51290.76</v>
      </c>
      <c r="AK425" s="195">
        <v>10000</v>
      </c>
      <c r="AL425" s="337">
        <f t="shared" si="90"/>
        <v>12822.69</v>
      </c>
      <c r="AM425" s="56" t="str">
        <f>VLOOKUP(F425,'Plan atualizada aptas e desativ'!$C$4:$I$1457,7,0)</f>
        <v>INADIMPLENTE</v>
      </c>
      <c r="AN425" s="196">
        <f t="shared" si="89"/>
        <v>2822.6900000000005</v>
      </c>
      <c r="AO425" s="56" t="s">
        <v>598</v>
      </c>
      <c r="AP425" s="56" t="s">
        <v>1042</v>
      </c>
      <c r="AQ425" s="56"/>
      <c r="AR425" s="56" t="s">
        <v>1918</v>
      </c>
      <c r="AS425" s="56" t="s">
        <v>449</v>
      </c>
      <c r="AT425" s="56" t="s">
        <v>449</v>
      </c>
      <c r="AU425" s="56" t="s">
        <v>449</v>
      </c>
      <c r="AV425" s="56" t="s">
        <v>449</v>
      </c>
      <c r="AW425" s="56" t="s">
        <v>449</v>
      </c>
      <c r="AX425" s="56" t="s">
        <v>449</v>
      </c>
      <c r="AY425" s="56" t="s">
        <v>449</v>
      </c>
      <c r="AZ425" s="56" t="s">
        <v>449</v>
      </c>
      <c r="BA425" s="56" t="s">
        <v>449</v>
      </c>
      <c r="BB425" s="323">
        <f>VLOOKUP($F425,'[2]1ª Parcela FAED Manutencao 2026'!$E$7:$K$1036,5,0)</f>
        <v>408</v>
      </c>
      <c r="BC425" s="324">
        <f>VLOOKUP($F425,'[2]1ª Parcela FAED Manutencao 2026'!$E$7:$K$1036,7,0)</f>
        <v>12822.69</v>
      </c>
      <c r="BD425" s="335">
        <f t="shared" si="85"/>
        <v>-60</v>
      </c>
      <c r="BE425" s="330">
        <f t="shared" si="86"/>
        <v>0</v>
      </c>
    </row>
    <row r="426" spans="1:57" s="178" customFormat="1" ht="28.5" customHeight="1">
      <c r="A426" s="68">
        <v>420</v>
      </c>
      <c r="B426" s="56" t="s">
        <v>1895</v>
      </c>
      <c r="C426" s="56">
        <v>6600</v>
      </c>
      <c r="D426" s="57">
        <v>14</v>
      </c>
      <c r="E426" s="163" t="s">
        <v>239</v>
      </c>
      <c r="F426" s="56">
        <v>1176429</v>
      </c>
      <c r="G426" s="56">
        <v>1102696</v>
      </c>
      <c r="H426" s="61">
        <v>29393949</v>
      </c>
      <c r="I426" s="84" t="str">
        <f>VLOOKUP($F426,'[3]Sistema Escolar'!$C$3:$E$5000,3,0)</f>
        <v>COLEGIO ESTADUAL DE TEMPO INTEGRAL DARCI MARQUES DOS SANTOS</v>
      </c>
      <c r="J426" s="193" t="s">
        <v>1978</v>
      </c>
      <c r="K426" s="56">
        <v>0</v>
      </c>
      <c r="L426" s="56">
        <v>0</v>
      </c>
      <c r="M426" s="56">
        <v>0</v>
      </c>
      <c r="N426" s="56">
        <v>0</v>
      </c>
      <c r="O426" s="56">
        <v>949</v>
      </c>
      <c r="P426" s="56">
        <v>413</v>
      </c>
      <c r="Q426" s="56">
        <v>488</v>
      </c>
      <c r="R426" s="56">
        <v>755</v>
      </c>
      <c r="S426" s="56">
        <v>382</v>
      </c>
      <c r="T426" s="56">
        <v>371</v>
      </c>
      <c r="U426" s="56">
        <v>0</v>
      </c>
      <c r="V426" s="56">
        <v>0</v>
      </c>
      <c r="W426" s="56">
        <v>0</v>
      </c>
      <c r="X426" s="56">
        <v>0</v>
      </c>
      <c r="Y426" s="56">
        <f t="shared" si="87"/>
        <v>0</v>
      </c>
      <c r="Z426" s="56">
        <f t="shared" si="87"/>
        <v>0</v>
      </c>
      <c r="AA426" s="68">
        <f t="shared" si="88"/>
        <v>1819</v>
      </c>
      <c r="AB426" s="68">
        <f t="shared" si="88"/>
        <v>1539</v>
      </c>
      <c r="AC426" s="68">
        <f t="shared" si="82"/>
        <v>1819</v>
      </c>
      <c r="AD426" s="68">
        <f t="shared" si="83"/>
        <v>1539</v>
      </c>
      <c r="AE426" s="68">
        <f>VLOOKUP(F426,[1]quantitativo_estudantes_turmas_!$D$6:$H$1043,5,0)</f>
        <v>40</v>
      </c>
      <c r="AF426" s="318">
        <f t="shared" si="79"/>
        <v>1</v>
      </c>
      <c r="AG426" s="248">
        <f t="shared" si="80"/>
        <v>71807.06</v>
      </c>
      <c r="AH426" s="194">
        <f t="shared" si="84"/>
        <v>71807.06</v>
      </c>
      <c r="AI426" s="70">
        <f>IF(AY426="POLO-UAB",AG426/4,"-")</f>
        <v>17951.764999999999</v>
      </c>
      <c r="AJ426" s="70">
        <f t="shared" si="81"/>
        <v>143614.12</v>
      </c>
      <c r="AK426" s="195">
        <v>42000</v>
      </c>
      <c r="AL426" s="337">
        <f t="shared" si="90"/>
        <v>53855.294999999998</v>
      </c>
      <c r="AM426" s="56" t="str">
        <f>VLOOKUP(F426,'Plan atualizada aptas e desativ'!$C$4:$I$1457,7,0)</f>
        <v>INADIMPLENTE</v>
      </c>
      <c r="AN426" s="196">
        <f t="shared" si="89"/>
        <v>11855.294999999998</v>
      </c>
      <c r="AO426" s="56" t="s">
        <v>598</v>
      </c>
      <c r="AP426" s="56" t="s">
        <v>1043</v>
      </c>
      <c r="AQ426" s="56"/>
      <c r="AR426" s="56" t="s">
        <v>1918</v>
      </c>
      <c r="AS426" s="56" t="s">
        <v>449</v>
      </c>
      <c r="AT426" s="56" t="s">
        <v>449</v>
      </c>
      <c r="AU426" s="56" t="s">
        <v>449</v>
      </c>
      <c r="AV426" s="56" t="s">
        <v>449</v>
      </c>
      <c r="AW426" s="56" t="s">
        <v>449</v>
      </c>
      <c r="AX426" s="56" t="s">
        <v>449</v>
      </c>
      <c r="AY426" s="56" t="s">
        <v>1907</v>
      </c>
      <c r="AZ426" s="56" t="s">
        <v>449</v>
      </c>
      <c r="BA426" s="56" t="s">
        <v>449</v>
      </c>
      <c r="BB426" s="323">
        <f>VLOOKUP($F426,'[2]1ª Parcela FAED Manutencao 2026'!$E$7:$K$1036,5,0)</f>
        <v>1819</v>
      </c>
      <c r="BC426" s="324">
        <f>VLOOKUP($F426,'[2]1ª Parcela FAED Manutencao 2026'!$E$7:$K$1036,7,0)</f>
        <v>53855.294999999998</v>
      </c>
      <c r="BD426" s="335">
        <f t="shared" si="85"/>
        <v>-280</v>
      </c>
      <c r="BE426" s="330">
        <f t="shared" si="86"/>
        <v>0</v>
      </c>
    </row>
    <row r="427" spans="1:57" s="178" customFormat="1" ht="28.5" customHeight="1">
      <c r="A427" s="68">
        <v>421</v>
      </c>
      <c r="B427" s="56" t="s">
        <v>1895</v>
      </c>
      <c r="C427" s="56">
        <v>6600</v>
      </c>
      <c r="D427" s="57">
        <v>14</v>
      </c>
      <c r="E427" s="163" t="s">
        <v>240</v>
      </c>
      <c r="F427" s="56">
        <v>1178268</v>
      </c>
      <c r="G427" s="56">
        <v>1105509</v>
      </c>
      <c r="H427" s="61">
        <v>29581605</v>
      </c>
      <c r="I427" s="84" t="str">
        <f>VLOOKUP($F427,'[3]Sistema Escolar'!$C$3:$E$5000,3,0)</f>
        <v>COLEGIO ESTADUAL DE TEMPO INTEGRAL GEOVANIA NOGUEIRA NUNES</v>
      </c>
      <c r="J427" s="193" t="s">
        <v>1978</v>
      </c>
      <c r="K427" s="56">
        <v>0</v>
      </c>
      <c r="L427" s="56">
        <v>0</v>
      </c>
      <c r="M427" s="56">
        <v>0</v>
      </c>
      <c r="N427" s="56">
        <v>0</v>
      </c>
      <c r="O427" s="56">
        <v>656</v>
      </c>
      <c r="P427" s="56">
        <v>254</v>
      </c>
      <c r="Q427" s="56">
        <v>313</v>
      </c>
      <c r="R427" s="56">
        <v>587</v>
      </c>
      <c r="S427" s="56">
        <v>138</v>
      </c>
      <c r="T427" s="56">
        <v>109</v>
      </c>
      <c r="U427" s="56">
        <v>0</v>
      </c>
      <c r="V427" s="56">
        <v>0</v>
      </c>
      <c r="W427" s="56">
        <v>0</v>
      </c>
      <c r="X427" s="56">
        <v>35</v>
      </c>
      <c r="Y427" s="56">
        <f t="shared" si="87"/>
        <v>0</v>
      </c>
      <c r="Z427" s="56">
        <f t="shared" si="87"/>
        <v>0</v>
      </c>
      <c r="AA427" s="68">
        <f t="shared" si="88"/>
        <v>1107</v>
      </c>
      <c r="AB427" s="68">
        <f t="shared" si="88"/>
        <v>950</v>
      </c>
      <c r="AC427" s="68">
        <f t="shared" si="82"/>
        <v>1107</v>
      </c>
      <c r="AD427" s="68">
        <f t="shared" si="83"/>
        <v>985</v>
      </c>
      <c r="AE427" s="68">
        <f>VLOOKUP(F427,[1]quantitativo_estudantes_turmas_!$D$6:$H$1043,5,0)</f>
        <v>32</v>
      </c>
      <c r="AF427" s="318">
        <f t="shared" si="79"/>
        <v>0.96446700507614214</v>
      </c>
      <c r="AG427" s="248">
        <f t="shared" si="80"/>
        <v>41032.61</v>
      </c>
      <c r="AH427" s="194">
        <f t="shared" si="84"/>
        <v>41032.61</v>
      </c>
      <c r="AI427" s="70">
        <v>0</v>
      </c>
      <c r="AJ427" s="70">
        <f t="shared" si="81"/>
        <v>82065.22</v>
      </c>
      <c r="AK427" s="195">
        <v>20000</v>
      </c>
      <c r="AL427" s="337">
        <f t="shared" si="90"/>
        <v>20516.305</v>
      </c>
      <c r="AM427" s="56" t="str">
        <f>VLOOKUP(F427,'Plan atualizada aptas e desativ'!$C$4:$I$1457,7,0)</f>
        <v>INADIMPLENTE</v>
      </c>
      <c r="AN427" s="196">
        <f t="shared" si="89"/>
        <v>516.30500000000029</v>
      </c>
      <c r="AO427" s="56" t="s">
        <v>1044</v>
      </c>
      <c r="AP427" s="56" t="s">
        <v>1045</v>
      </c>
      <c r="AQ427" s="56"/>
      <c r="AR427" s="56" t="s">
        <v>1918</v>
      </c>
      <c r="AS427" s="56" t="s">
        <v>449</v>
      </c>
      <c r="AT427" s="56" t="s">
        <v>449</v>
      </c>
      <c r="AU427" s="56" t="s">
        <v>449</v>
      </c>
      <c r="AV427" s="56" t="s">
        <v>449</v>
      </c>
      <c r="AW427" s="56" t="s">
        <v>449</v>
      </c>
      <c r="AX427" s="56" t="s">
        <v>449</v>
      </c>
      <c r="AY427" s="56" t="s">
        <v>449</v>
      </c>
      <c r="AZ427" s="56" t="s">
        <v>449</v>
      </c>
      <c r="BA427" s="56" t="s">
        <v>449</v>
      </c>
      <c r="BB427" s="323">
        <f>VLOOKUP($F427,'[2]1ª Parcela FAED Manutencao 2026'!$E$7:$K$1036,5,0)</f>
        <v>1107</v>
      </c>
      <c r="BC427" s="324">
        <f>VLOOKUP($F427,'[2]1ª Parcela FAED Manutencao 2026'!$E$7:$K$1036,7,0)</f>
        <v>23959.65</v>
      </c>
      <c r="BD427" s="335">
        <f t="shared" si="85"/>
        <v>-122</v>
      </c>
      <c r="BE427" s="328">
        <f t="shared" si="86"/>
        <v>-3443.3450000000012</v>
      </c>
    </row>
    <row r="428" spans="1:57" s="87" customFormat="1" ht="28.5" customHeight="1">
      <c r="A428" s="68">
        <v>422</v>
      </c>
      <c r="B428" s="56" t="s">
        <v>1895</v>
      </c>
      <c r="C428" s="56">
        <v>6600</v>
      </c>
      <c r="D428" s="57">
        <v>14</v>
      </c>
      <c r="E428" s="163" t="s">
        <v>241</v>
      </c>
      <c r="F428" s="56">
        <v>1123531</v>
      </c>
      <c r="G428" s="56">
        <v>1102701</v>
      </c>
      <c r="H428" s="61">
        <v>29084784</v>
      </c>
      <c r="I428" s="84" t="str">
        <f>VLOOKUP($F428,'[3]Sistema Escolar'!$C$3:$E$5000,3,0)</f>
        <v>COLEGIO ESTADUAL PROFESSORA DELZAIR NASCIMENTO GALVAO</v>
      </c>
      <c r="J428" s="193" t="s">
        <v>1978</v>
      </c>
      <c r="K428" s="56">
        <v>0</v>
      </c>
      <c r="L428" s="56">
        <v>0</v>
      </c>
      <c r="M428" s="56">
        <v>0</v>
      </c>
      <c r="N428" s="56">
        <v>0</v>
      </c>
      <c r="O428" s="56">
        <v>45</v>
      </c>
      <c r="P428" s="56">
        <v>0</v>
      </c>
      <c r="Q428" s="56">
        <v>89</v>
      </c>
      <c r="R428" s="56">
        <v>96</v>
      </c>
      <c r="S428" s="56">
        <v>18</v>
      </c>
      <c r="T428" s="56">
        <v>19</v>
      </c>
      <c r="U428" s="56">
        <v>0</v>
      </c>
      <c r="V428" s="56">
        <v>0</v>
      </c>
      <c r="W428" s="56">
        <v>0</v>
      </c>
      <c r="X428" s="56">
        <v>0</v>
      </c>
      <c r="Y428" s="56">
        <f t="shared" si="87"/>
        <v>0</v>
      </c>
      <c r="Z428" s="56">
        <f t="shared" si="87"/>
        <v>0</v>
      </c>
      <c r="AA428" s="68">
        <f t="shared" si="88"/>
        <v>152</v>
      </c>
      <c r="AB428" s="68">
        <f t="shared" si="88"/>
        <v>115</v>
      </c>
      <c r="AC428" s="68">
        <f t="shared" si="82"/>
        <v>152</v>
      </c>
      <c r="AD428" s="68">
        <f t="shared" si="83"/>
        <v>115</v>
      </c>
      <c r="AE428" s="68">
        <f>VLOOKUP(F428,[1]quantitativo_estudantes_turmas_!$D$6:$H$1043,5,0)</f>
        <v>6</v>
      </c>
      <c r="AF428" s="318">
        <f t="shared" si="79"/>
        <v>1</v>
      </c>
      <c r="AG428" s="248">
        <f t="shared" si="80"/>
        <v>15387.23</v>
      </c>
      <c r="AH428" s="194">
        <f t="shared" si="84"/>
        <v>15387.23</v>
      </c>
      <c r="AI428" s="70">
        <v>0</v>
      </c>
      <c r="AJ428" s="70">
        <f t="shared" si="81"/>
        <v>30774.46</v>
      </c>
      <c r="AK428" s="195">
        <v>8000</v>
      </c>
      <c r="AL428" s="337">
        <f t="shared" si="90"/>
        <v>7693.6149999999998</v>
      </c>
      <c r="AM428" s="56" t="str">
        <f>VLOOKUP(F428,'Plan atualizada aptas e desativ'!$C$4:$I$1457,7,0)</f>
        <v>APTA</v>
      </c>
      <c r="AN428" s="196">
        <f t="shared" si="89"/>
        <v>-306.38500000000022</v>
      </c>
      <c r="AO428" s="56" t="s">
        <v>598</v>
      </c>
      <c r="AP428" s="56" t="s">
        <v>1046</v>
      </c>
      <c r="AQ428" s="56"/>
      <c r="AR428" s="56" t="s">
        <v>1918</v>
      </c>
      <c r="AS428" s="56" t="s">
        <v>449</v>
      </c>
      <c r="AT428" s="56" t="s">
        <v>449</v>
      </c>
      <c r="AU428" s="56" t="s">
        <v>449</v>
      </c>
      <c r="AV428" s="56" t="s">
        <v>449</v>
      </c>
      <c r="AW428" s="56" t="s">
        <v>449</v>
      </c>
      <c r="AX428" s="56" t="s">
        <v>449</v>
      </c>
      <c r="AY428" s="56" t="s">
        <v>449</v>
      </c>
      <c r="AZ428" s="56" t="s">
        <v>449</v>
      </c>
      <c r="BA428" s="56" t="s">
        <v>449</v>
      </c>
      <c r="BB428" s="323">
        <f>VLOOKUP($F428,'[2]1ª Parcela FAED Manutencao 2026'!$E$7:$K$1036,5,0)</f>
        <v>152</v>
      </c>
      <c r="BC428" s="324">
        <f>VLOOKUP($F428,'[2]1ª Parcela FAED Manutencao 2026'!$E$7:$K$1036,7,0)</f>
        <v>10258.15</v>
      </c>
      <c r="BD428" s="335">
        <f t="shared" si="85"/>
        <v>-37</v>
      </c>
      <c r="BE428" s="328">
        <f t="shared" si="86"/>
        <v>-2564.5349999999999</v>
      </c>
    </row>
    <row r="429" spans="1:57" s="178" customFormat="1" ht="28.5" customHeight="1">
      <c r="A429" s="68">
        <v>423</v>
      </c>
      <c r="B429" s="56" t="s">
        <v>1895</v>
      </c>
      <c r="C429" s="56">
        <v>6600</v>
      </c>
      <c r="D429" s="57">
        <v>14</v>
      </c>
      <c r="E429" s="163" t="s">
        <v>4468</v>
      </c>
      <c r="F429" s="56">
        <v>1178398</v>
      </c>
      <c r="G429" s="56">
        <v>1105562</v>
      </c>
      <c r="H429" s="61">
        <v>29980720</v>
      </c>
      <c r="I429" s="84" t="str">
        <f>VLOOKUP($F429,'[3]Sistema Escolar'!$C$3:$E$5000,3,0)</f>
        <v>COLEGIO ESTADUAL DE TEMPO INTEGRAL CARLITO DE CARVALHO</v>
      </c>
      <c r="J429" s="193" t="s">
        <v>1978</v>
      </c>
      <c r="K429" s="56">
        <v>0</v>
      </c>
      <c r="L429" s="56">
        <v>0</v>
      </c>
      <c r="M429" s="56">
        <v>0</v>
      </c>
      <c r="N429" s="56">
        <v>0</v>
      </c>
      <c r="O429" s="56">
        <v>549</v>
      </c>
      <c r="P429" s="56">
        <v>328</v>
      </c>
      <c r="Q429" s="56">
        <v>45</v>
      </c>
      <c r="R429" s="56">
        <v>167</v>
      </c>
      <c r="S429" s="56">
        <v>188</v>
      </c>
      <c r="T429" s="56">
        <v>123</v>
      </c>
      <c r="U429" s="56">
        <v>0</v>
      </c>
      <c r="V429" s="56">
        <v>0</v>
      </c>
      <c r="W429" s="56">
        <v>0</v>
      </c>
      <c r="X429" s="56">
        <v>10</v>
      </c>
      <c r="Y429" s="56">
        <f t="shared" si="87"/>
        <v>0</v>
      </c>
      <c r="Z429" s="56">
        <f t="shared" si="87"/>
        <v>0</v>
      </c>
      <c r="AA429" s="68">
        <f t="shared" si="88"/>
        <v>782</v>
      </c>
      <c r="AB429" s="68">
        <f t="shared" si="88"/>
        <v>618</v>
      </c>
      <c r="AC429" s="68">
        <f t="shared" si="82"/>
        <v>782</v>
      </c>
      <c r="AD429" s="68">
        <f t="shared" si="83"/>
        <v>628</v>
      </c>
      <c r="AE429" s="68">
        <f>VLOOKUP(F429,[1]quantitativo_estudantes_turmas_!$D$6:$H$1043,5,0)</f>
        <v>31</v>
      </c>
      <c r="AF429" s="318">
        <f t="shared" si="79"/>
        <v>0.98407643312101911</v>
      </c>
      <c r="AG429" s="248">
        <f t="shared" si="80"/>
        <v>30774.46</v>
      </c>
      <c r="AH429" s="194">
        <f t="shared" si="84"/>
        <v>30774.46</v>
      </c>
      <c r="AI429" s="70">
        <v>0</v>
      </c>
      <c r="AJ429" s="70">
        <f t="shared" si="81"/>
        <v>61548.92</v>
      </c>
      <c r="AK429" s="195">
        <v>16000</v>
      </c>
      <c r="AL429" s="337">
        <f t="shared" si="90"/>
        <v>15387.23</v>
      </c>
      <c r="AM429" s="56" t="str">
        <f>VLOOKUP(F429,'Plan atualizada aptas e desativ'!$C$4:$I$1457,7,0)</f>
        <v>APTA</v>
      </c>
      <c r="AN429" s="196">
        <f t="shared" si="89"/>
        <v>-612.77000000000044</v>
      </c>
      <c r="AO429" s="56" t="s">
        <v>1047</v>
      </c>
      <c r="AP429" s="56" t="s">
        <v>1048</v>
      </c>
      <c r="AQ429" s="56"/>
      <c r="AR429" s="56" t="s">
        <v>1918</v>
      </c>
      <c r="AS429" s="56" t="s">
        <v>449</v>
      </c>
      <c r="AT429" s="56" t="s">
        <v>449</v>
      </c>
      <c r="AU429" s="56" t="s">
        <v>449</v>
      </c>
      <c r="AV429" s="56" t="s">
        <v>449</v>
      </c>
      <c r="AW429" s="56" t="s">
        <v>449</v>
      </c>
      <c r="AX429" s="56" t="s">
        <v>449</v>
      </c>
      <c r="AY429" s="56" t="s">
        <v>449</v>
      </c>
      <c r="AZ429" s="56" t="s">
        <v>449</v>
      </c>
      <c r="BA429" s="56" t="s">
        <v>1857</v>
      </c>
      <c r="BB429" s="323">
        <f>VLOOKUP($F429,'[2]1ª Parcela FAED Manutencao 2026'!$E$7:$K$1036,5,0)</f>
        <v>782</v>
      </c>
      <c r="BC429" s="324">
        <f>VLOOKUP($F429,'[2]1ª Parcela FAED Manutencao 2026'!$E$7:$K$1036,7,0)</f>
        <v>20516.305</v>
      </c>
      <c r="BD429" s="335">
        <f t="shared" si="85"/>
        <v>-154</v>
      </c>
      <c r="BE429" s="328">
        <f t="shared" si="86"/>
        <v>-5129.0750000000007</v>
      </c>
    </row>
    <row r="430" spans="1:57" s="178" customFormat="1" ht="28.5" customHeight="1">
      <c r="A430" s="68">
        <v>424</v>
      </c>
      <c r="B430" s="56" t="s">
        <v>1895</v>
      </c>
      <c r="C430" s="56">
        <v>6600</v>
      </c>
      <c r="D430" s="57">
        <v>14</v>
      </c>
      <c r="E430" s="163" t="s">
        <v>243</v>
      </c>
      <c r="F430" s="56">
        <v>1123000</v>
      </c>
      <c r="G430" s="56">
        <v>1102607</v>
      </c>
      <c r="H430" s="61">
        <v>29086914</v>
      </c>
      <c r="I430" s="84" t="str">
        <f>VLOOKUP($F430,'[3]Sistema Escolar'!$C$3:$E$5000,3,0)</f>
        <v>CENTRO TERRITORIAL DE EDUCACAO PROFISSIONAL PIEMONTE DO PARAGUACU II</v>
      </c>
      <c r="J430" s="193" t="s">
        <v>1912</v>
      </c>
      <c r="K430" s="56">
        <v>0</v>
      </c>
      <c r="L430" s="56">
        <v>0</v>
      </c>
      <c r="M430" s="56">
        <v>0</v>
      </c>
      <c r="N430" s="56">
        <v>0</v>
      </c>
      <c r="O430" s="56">
        <v>799</v>
      </c>
      <c r="P430" s="56">
        <v>617</v>
      </c>
      <c r="Q430" s="56">
        <v>27</v>
      </c>
      <c r="R430" s="56">
        <v>189</v>
      </c>
      <c r="S430" s="56">
        <v>100</v>
      </c>
      <c r="T430" s="56">
        <v>103</v>
      </c>
      <c r="U430" s="56">
        <v>0</v>
      </c>
      <c r="V430" s="56">
        <v>0</v>
      </c>
      <c r="W430" s="56">
        <v>0</v>
      </c>
      <c r="X430" s="56">
        <v>13</v>
      </c>
      <c r="Y430" s="56">
        <f t="shared" si="87"/>
        <v>0</v>
      </c>
      <c r="Z430" s="56">
        <f t="shared" si="87"/>
        <v>0</v>
      </c>
      <c r="AA430" s="68">
        <f t="shared" si="88"/>
        <v>926</v>
      </c>
      <c r="AB430" s="68">
        <f t="shared" si="88"/>
        <v>909</v>
      </c>
      <c r="AC430" s="68">
        <f t="shared" si="82"/>
        <v>926</v>
      </c>
      <c r="AD430" s="68">
        <f t="shared" si="83"/>
        <v>922</v>
      </c>
      <c r="AE430" s="68">
        <f>VLOOKUP(F430,[1]quantitativo_estudantes_turmas_!$D$6:$H$1043,5,0)</f>
        <v>46</v>
      </c>
      <c r="AF430" s="318">
        <f t="shared" si="79"/>
        <v>0.98590021691973972</v>
      </c>
      <c r="AG430" s="248">
        <f t="shared" si="80"/>
        <v>41032.61</v>
      </c>
      <c r="AH430" s="194">
        <f t="shared" si="84"/>
        <v>41032.61</v>
      </c>
      <c r="AI430" s="70">
        <v>0</v>
      </c>
      <c r="AJ430" s="70">
        <f t="shared" si="81"/>
        <v>82065.22</v>
      </c>
      <c r="AK430" s="195">
        <v>16000</v>
      </c>
      <c r="AL430" s="337">
        <f t="shared" si="90"/>
        <v>20516.305</v>
      </c>
      <c r="AM430" s="56" t="str">
        <f>VLOOKUP(F430,'Plan atualizada aptas e desativ'!$C$4:$I$1457,7,0)</f>
        <v>APTA</v>
      </c>
      <c r="AN430" s="196">
        <f t="shared" si="89"/>
        <v>4516.3050000000003</v>
      </c>
      <c r="AO430" s="56" t="s">
        <v>1049</v>
      </c>
      <c r="AP430" s="56" t="s">
        <v>1050</v>
      </c>
      <c r="AQ430" s="56"/>
      <c r="AR430" s="56" t="s">
        <v>1918</v>
      </c>
      <c r="AS430" s="56" t="s">
        <v>449</v>
      </c>
      <c r="AT430" s="56" t="s">
        <v>449</v>
      </c>
      <c r="AU430" s="56" t="s">
        <v>449</v>
      </c>
      <c r="AV430" s="56" t="s">
        <v>449</v>
      </c>
      <c r="AW430" s="56" t="s">
        <v>449</v>
      </c>
      <c r="AX430" s="56" t="s">
        <v>449</v>
      </c>
      <c r="AY430" s="56" t="s">
        <v>449</v>
      </c>
      <c r="AZ430" s="56" t="s">
        <v>449</v>
      </c>
      <c r="BA430" s="56" t="s">
        <v>449</v>
      </c>
      <c r="BB430" s="323">
        <f>VLOOKUP($F430,'[2]1ª Parcela FAED Manutencao 2026'!$E$7:$K$1036,5,0)</f>
        <v>926</v>
      </c>
      <c r="BC430" s="324">
        <f>VLOOKUP($F430,'[2]1ª Parcela FAED Manutencao 2026'!$E$7:$K$1036,7,0)</f>
        <v>20516.305</v>
      </c>
      <c r="BD430" s="335">
        <f t="shared" si="85"/>
        <v>-4</v>
      </c>
      <c r="BE430" s="330">
        <f t="shared" si="86"/>
        <v>0</v>
      </c>
    </row>
    <row r="431" spans="1:57" s="178" customFormat="1" ht="28.5" customHeight="1">
      <c r="A431" s="68">
        <v>425</v>
      </c>
      <c r="B431" s="56" t="s">
        <v>1895</v>
      </c>
      <c r="C431" s="56">
        <v>6600</v>
      </c>
      <c r="D431" s="57">
        <v>14</v>
      </c>
      <c r="E431" s="163" t="s">
        <v>245</v>
      </c>
      <c r="F431" s="56">
        <v>1178016</v>
      </c>
      <c r="G431" s="56">
        <v>1102647</v>
      </c>
      <c r="H431" s="61">
        <v>29426960</v>
      </c>
      <c r="I431" s="84" t="str">
        <f>VLOOKUP($F431,'[3]Sistema Escolar'!$C$3:$E$5000,3,0)</f>
        <v>COLEGIO ESTADUAL DE TEMPO INTEGRAL PROFESSORA AYDIL LIMA DOS SANTOS</v>
      </c>
      <c r="J431" s="193" t="s">
        <v>1978</v>
      </c>
      <c r="K431" s="56">
        <v>0</v>
      </c>
      <c r="L431" s="56">
        <v>0</v>
      </c>
      <c r="M431" s="56">
        <v>0</v>
      </c>
      <c r="N431" s="56">
        <v>0</v>
      </c>
      <c r="O431" s="56">
        <v>719</v>
      </c>
      <c r="P431" s="56">
        <v>673</v>
      </c>
      <c r="Q431" s="56">
        <v>0</v>
      </c>
      <c r="R431" s="56">
        <v>0</v>
      </c>
      <c r="S431" s="56">
        <v>132</v>
      </c>
      <c r="T431" s="56">
        <v>51</v>
      </c>
      <c r="U431" s="56">
        <v>0</v>
      </c>
      <c r="V431" s="56">
        <v>0</v>
      </c>
      <c r="W431" s="56">
        <v>0</v>
      </c>
      <c r="X431" s="56">
        <v>0</v>
      </c>
      <c r="Y431" s="56">
        <f t="shared" si="87"/>
        <v>0</v>
      </c>
      <c r="Z431" s="56">
        <f t="shared" si="87"/>
        <v>0</v>
      </c>
      <c r="AA431" s="68">
        <f t="shared" si="88"/>
        <v>851</v>
      </c>
      <c r="AB431" s="68">
        <f t="shared" si="88"/>
        <v>724</v>
      </c>
      <c r="AC431" s="68">
        <f t="shared" si="82"/>
        <v>851</v>
      </c>
      <c r="AD431" s="68">
        <f t="shared" si="83"/>
        <v>724</v>
      </c>
      <c r="AE431" s="68">
        <f>VLOOKUP(F431,[1]quantitativo_estudantes_turmas_!$D$6:$H$1043,5,0)</f>
        <v>21</v>
      </c>
      <c r="AF431" s="318">
        <f t="shared" si="79"/>
        <v>1</v>
      </c>
      <c r="AG431" s="248">
        <f t="shared" si="80"/>
        <v>30774.46</v>
      </c>
      <c r="AH431" s="194">
        <f t="shared" si="84"/>
        <v>30774.46</v>
      </c>
      <c r="AI431" s="70">
        <v>0</v>
      </c>
      <c r="AJ431" s="70">
        <f t="shared" si="81"/>
        <v>61548.92</v>
      </c>
      <c r="AK431" s="195">
        <v>16000</v>
      </c>
      <c r="AL431" s="337">
        <f t="shared" si="90"/>
        <v>15387.23</v>
      </c>
      <c r="AM431" s="56" t="str">
        <f>VLOOKUP(F431,'Plan atualizada aptas e desativ'!$C$4:$I$1457,7,0)</f>
        <v>INADIMPLENTE</v>
      </c>
      <c r="AN431" s="196">
        <f t="shared" si="89"/>
        <v>-612.77000000000044</v>
      </c>
      <c r="AO431" s="56" t="s">
        <v>1051</v>
      </c>
      <c r="AP431" s="56" t="s">
        <v>1052</v>
      </c>
      <c r="AQ431" s="56"/>
      <c r="AR431" s="56" t="s">
        <v>449</v>
      </c>
      <c r="AS431" s="56" t="s">
        <v>449</v>
      </c>
      <c r="AT431" s="56" t="s">
        <v>449</v>
      </c>
      <c r="AU431" s="56" t="s">
        <v>449</v>
      </c>
      <c r="AV431" s="56" t="s">
        <v>449</v>
      </c>
      <c r="AW431" s="56" t="s">
        <v>449</v>
      </c>
      <c r="AX431" s="56" t="s">
        <v>449</v>
      </c>
      <c r="AY431" s="56" t="s">
        <v>449</v>
      </c>
      <c r="AZ431" s="56" t="s">
        <v>449</v>
      </c>
      <c r="BA431" s="56" t="s">
        <v>449</v>
      </c>
      <c r="BB431" s="323">
        <f>VLOOKUP($F431,'[2]1ª Parcela FAED Manutencao 2026'!$E$7:$K$1036,5,0)</f>
        <v>851</v>
      </c>
      <c r="BC431" s="324">
        <f>VLOOKUP($F431,'[2]1ª Parcela FAED Manutencao 2026'!$E$7:$K$1036,7,0)</f>
        <v>20516.305</v>
      </c>
      <c r="BD431" s="335">
        <f t="shared" si="85"/>
        <v>-127</v>
      </c>
      <c r="BE431" s="328">
        <f t="shared" si="86"/>
        <v>-5129.0750000000007</v>
      </c>
    </row>
    <row r="432" spans="1:57" s="87" customFormat="1" ht="28.5" customHeight="1">
      <c r="A432" s="68">
        <v>426</v>
      </c>
      <c r="B432" s="56" t="s">
        <v>1895</v>
      </c>
      <c r="C432" s="56">
        <v>6600</v>
      </c>
      <c r="D432" s="57">
        <v>14</v>
      </c>
      <c r="E432" s="163" t="s">
        <v>246</v>
      </c>
      <c r="F432" s="56">
        <v>1178044</v>
      </c>
      <c r="G432" s="56">
        <v>1101176</v>
      </c>
      <c r="H432" s="61">
        <v>29424038</v>
      </c>
      <c r="I432" s="84" t="str">
        <f>VLOOKUP($F432,'[3]Sistema Escolar'!$C$3:$E$5000,3,0)</f>
        <v>COLEGIO ESTADUAL ANA LUCIA MAGALHAES</v>
      </c>
      <c r="J432" s="193" t="s">
        <v>1912</v>
      </c>
      <c r="K432" s="56">
        <v>0</v>
      </c>
      <c r="L432" s="56">
        <v>0</v>
      </c>
      <c r="M432" s="56">
        <v>0</v>
      </c>
      <c r="N432" s="56">
        <v>0</v>
      </c>
      <c r="O432" s="56">
        <v>423</v>
      </c>
      <c r="P432" s="56">
        <v>363</v>
      </c>
      <c r="Q432" s="56">
        <v>0</v>
      </c>
      <c r="R432" s="56">
        <v>0</v>
      </c>
      <c r="S432" s="56">
        <v>44</v>
      </c>
      <c r="T432" s="56">
        <v>34</v>
      </c>
      <c r="U432" s="56">
        <v>0</v>
      </c>
      <c r="V432" s="56">
        <v>0</v>
      </c>
      <c r="W432" s="56">
        <v>0</v>
      </c>
      <c r="X432" s="56">
        <v>11</v>
      </c>
      <c r="Y432" s="56">
        <f t="shared" si="87"/>
        <v>0</v>
      </c>
      <c r="Z432" s="56">
        <f t="shared" si="87"/>
        <v>0</v>
      </c>
      <c r="AA432" s="68">
        <f t="shared" si="88"/>
        <v>467</v>
      </c>
      <c r="AB432" s="68">
        <f t="shared" si="88"/>
        <v>397</v>
      </c>
      <c r="AC432" s="68">
        <f t="shared" si="82"/>
        <v>467</v>
      </c>
      <c r="AD432" s="68">
        <f t="shared" si="83"/>
        <v>408</v>
      </c>
      <c r="AE432" s="68">
        <f>VLOOKUP(F432,[1]quantitativo_estudantes_turmas_!$D$6:$H$1043,5,0)</f>
        <v>15</v>
      </c>
      <c r="AF432" s="318">
        <f t="shared" si="79"/>
        <v>0.97303921568627449</v>
      </c>
      <c r="AG432" s="248">
        <f t="shared" si="80"/>
        <v>25645.38</v>
      </c>
      <c r="AH432" s="194">
        <f t="shared" si="84"/>
        <v>25645.38</v>
      </c>
      <c r="AI432" s="70">
        <v>0</v>
      </c>
      <c r="AJ432" s="70">
        <f t="shared" si="81"/>
        <v>51290.76</v>
      </c>
      <c r="AK432" s="195">
        <v>10000</v>
      </c>
      <c r="AL432" s="337">
        <f t="shared" si="90"/>
        <v>12822.69</v>
      </c>
      <c r="AM432" s="56" t="str">
        <f>VLOOKUP(F432,'Plan atualizada aptas e desativ'!$C$4:$I$1457,7,0)</f>
        <v>INADIMPLENTE</v>
      </c>
      <c r="AN432" s="196">
        <f t="shared" si="89"/>
        <v>2822.6900000000005</v>
      </c>
      <c r="AO432" s="56" t="s">
        <v>1053</v>
      </c>
      <c r="AP432" s="56" t="s">
        <v>1054</v>
      </c>
      <c r="AQ432" s="56"/>
      <c r="AR432" s="56" t="s">
        <v>449</v>
      </c>
      <c r="AS432" s="56" t="s">
        <v>449</v>
      </c>
      <c r="AT432" s="56" t="s">
        <v>449</v>
      </c>
      <c r="AU432" s="56" t="s">
        <v>449</v>
      </c>
      <c r="AV432" s="56" t="s">
        <v>449</v>
      </c>
      <c r="AW432" s="56" t="s">
        <v>449</v>
      </c>
      <c r="AX432" s="56" t="s">
        <v>449</v>
      </c>
      <c r="AY432" s="56" t="s">
        <v>449</v>
      </c>
      <c r="AZ432" s="56" t="s">
        <v>449</v>
      </c>
      <c r="BA432" s="56" t="s">
        <v>449</v>
      </c>
      <c r="BB432" s="323">
        <f>VLOOKUP($F432,'[2]1ª Parcela FAED Manutencao 2026'!$E$7:$K$1036,5,0)</f>
        <v>467</v>
      </c>
      <c r="BC432" s="324">
        <f>VLOOKUP($F432,'[2]1ª Parcela FAED Manutencao 2026'!$E$7:$K$1036,7,0)</f>
        <v>12822.69</v>
      </c>
      <c r="BD432" s="335">
        <f t="shared" si="85"/>
        <v>-59</v>
      </c>
      <c r="BE432" s="330">
        <f t="shared" si="86"/>
        <v>0</v>
      </c>
    </row>
    <row r="433" spans="1:57" s="87" customFormat="1" ht="28.5" customHeight="1">
      <c r="A433" s="68">
        <v>427</v>
      </c>
      <c r="B433" s="56" t="s">
        <v>1895</v>
      </c>
      <c r="C433" s="56">
        <v>6600</v>
      </c>
      <c r="D433" s="57">
        <v>14</v>
      </c>
      <c r="E433" s="163" t="s">
        <v>246</v>
      </c>
      <c r="F433" s="56">
        <v>1178426</v>
      </c>
      <c r="G433" s="56">
        <v>1105449</v>
      </c>
      <c r="H433" s="61">
        <v>29441919</v>
      </c>
      <c r="I433" s="84" t="str">
        <f>VLOOKUP($F433,'[3]Sistema Escolar'!$C$3:$E$5000,3,0)</f>
        <v>COLEGIO ESTADUAL DO CAMPO SANTO ANTONIO DO ARGOIM</v>
      </c>
      <c r="J433" s="193" t="s">
        <v>1913</v>
      </c>
      <c r="K433" s="56">
        <v>0</v>
      </c>
      <c r="L433" s="56">
        <v>0</v>
      </c>
      <c r="M433" s="56">
        <v>0</v>
      </c>
      <c r="N433" s="56">
        <v>0</v>
      </c>
      <c r="O433" s="56">
        <v>406</v>
      </c>
      <c r="P433" s="56">
        <v>404</v>
      </c>
      <c r="Q433" s="56">
        <v>0</v>
      </c>
      <c r="R433" s="56">
        <v>0</v>
      </c>
      <c r="S433" s="56">
        <v>29</v>
      </c>
      <c r="T433" s="56">
        <v>26</v>
      </c>
      <c r="U433" s="56">
        <v>0</v>
      </c>
      <c r="V433" s="56">
        <v>0</v>
      </c>
      <c r="W433" s="56">
        <v>0</v>
      </c>
      <c r="X433" s="56">
        <v>0</v>
      </c>
      <c r="Y433" s="56">
        <f t="shared" si="87"/>
        <v>0</v>
      </c>
      <c r="Z433" s="56">
        <f t="shared" si="87"/>
        <v>0</v>
      </c>
      <c r="AA433" s="68">
        <f t="shared" si="88"/>
        <v>435</v>
      </c>
      <c r="AB433" s="68">
        <f t="shared" si="88"/>
        <v>430</v>
      </c>
      <c r="AC433" s="68">
        <f t="shared" si="82"/>
        <v>435</v>
      </c>
      <c r="AD433" s="68">
        <f t="shared" si="83"/>
        <v>430</v>
      </c>
      <c r="AE433" s="68">
        <f>VLOOKUP(F433,[1]quantitativo_estudantes_turmas_!$D$6:$H$1043,5,0)</f>
        <v>14</v>
      </c>
      <c r="AF433" s="318">
        <f t="shared" si="79"/>
        <v>1</v>
      </c>
      <c r="AG433" s="248">
        <f t="shared" si="80"/>
        <v>25645.38</v>
      </c>
      <c r="AH433" s="194">
        <f t="shared" si="84"/>
        <v>25645.38</v>
      </c>
      <c r="AI433" s="70">
        <v>0</v>
      </c>
      <c r="AJ433" s="70">
        <f t="shared" si="81"/>
        <v>51290.76</v>
      </c>
      <c r="AK433" s="195">
        <v>10000</v>
      </c>
      <c r="AL433" s="337">
        <f t="shared" si="90"/>
        <v>12822.69</v>
      </c>
      <c r="AM433" s="56" t="str">
        <f>VLOOKUP(F433,'Plan atualizada aptas e desativ'!$C$4:$I$1457,7,0)</f>
        <v>INADIMPLENTE</v>
      </c>
      <c r="AN433" s="196">
        <f t="shared" si="89"/>
        <v>2822.6900000000005</v>
      </c>
      <c r="AO433" s="56" t="s">
        <v>1055</v>
      </c>
      <c r="AP433" s="56" t="s">
        <v>1056</v>
      </c>
      <c r="AQ433" s="56"/>
      <c r="AR433" s="56" t="s">
        <v>449</v>
      </c>
      <c r="AS433" s="56" t="s">
        <v>449</v>
      </c>
      <c r="AT433" s="56" t="s">
        <v>449</v>
      </c>
      <c r="AU433" s="56" t="s">
        <v>449</v>
      </c>
      <c r="AV433" s="56" t="s">
        <v>449</v>
      </c>
      <c r="AW433" s="56" t="s">
        <v>449</v>
      </c>
      <c r="AX433" s="56" t="s">
        <v>449</v>
      </c>
      <c r="AY433" s="56" t="s">
        <v>449</v>
      </c>
      <c r="AZ433" s="56" t="s">
        <v>449</v>
      </c>
      <c r="BA433" s="56" t="s">
        <v>449</v>
      </c>
      <c r="BB433" s="323">
        <f>VLOOKUP($F433,'[2]1ª Parcela FAED Manutencao 2026'!$E$7:$K$1036,5,0)</f>
        <v>435</v>
      </c>
      <c r="BC433" s="324">
        <f>VLOOKUP($F433,'[2]1ª Parcela FAED Manutencao 2026'!$E$7:$K$1036,7,0)</f>
        <v>12822.69</v>
      </c>
      <c r="BD433" s="335">
        <f t="shared" si="85"/>
        <v>-5</v>
      </c>
      <c r="BE433" s="330">
        <f t="shared" si="86"/>
        <v>0</v>
      </c>
    </row>
    <row r="434" spans="1:57" s="178" customFormat="1" ht="28.5" customHeight="1">
      <c r="A434" s="68">
        <v>428</v>
      </c>
      <c r="B434" s="56" t="s">
        <v>1895</v>
      </c>
      <c r="C434" s="56">
        <v>6600</v>
      </c>
      <c r="D434" s="57">
        <v>14</v>
      </c>
      <c r="E434" s="163" t="s">
        <v>248</v>
      </c>
      <c r="F434" s="56">
        <v>1178106</v>
      </c>
      <c r="G434" s="56">
        <v>1104591</v>
      </c>
      <c r="H434" s="61">
        <v>29443113</v>
      </c>
      <c r="I434" s="84" t="str">
        <f>VLOOKUP($F434,'[3]Sistema Escolar'!$C$3:$E$5000,3,0)</f>
        <v>COLEGIO ESTADUAL LUIS EDUARDO MAGALHAES</v>
      </c>
      <c r="J434" s="193" t="s">
        <v>1978</v>
      </c>
      <c r="K434" s="56">
        <v>0</v>
      </c>
      <c r="L434" s="56">
        <v>0</v>
      </c>
      <c r="M434" s="56">
        <v>0</v>
      </c>
      <c r="N434" s="56">
        <v>0</v>
      </c>
      <c r="O434" s="56">
        <v>432</v>
      </c>
      <c r="P434" s="56">
        <v>384</v>
      </c>
      <c r="Q434" s="56">
        <v>54</v>
      </c>
      <c r="R434" s="56">
        <v>111</v>
      </c>
      <c r="S434" s="56">
        <v>42</v>
      </c>
      <c r="T434" s="56">
        <v>36</v>
      </c>
      <c r="U434" s="56">
        <v>0</v>
      </c>
      <c r="V434" s="56">
        <v>0</v>
      </c>
      <c r="W434" s="56">
        <v>0</v>
      </c>
      <c r="X434" s="56">
        <v>0</v>
      </c>
      <c r="Y434" s="56">
        <f t="shared" si="87"/>
        <v>0</v>
      </c>
      <c r="Z434" s="56">
        <f t="shared" si="87"/>
        <v>0</v>
      </c>
      <c r="AA434" s="68">
        <f t="shared" si="88"/>
        <v>528</v>
      </c>
      <c r="AB434" s="68">
        <f t="shared" si="88"/>
        <v>531</v>
      </c>
      <c r="AC434" s="68">
        <f t="shared" si="82"/>
        <v>528</v>
      </c>
      <c r="AD434" s="68">
        <f t="shared" si="83"/>
        <v>531</v>
      </c>
      <c r="AE434" s="68">
        <f>VLOOKUP(F434,[1]quantitativo_estudantes_turmas_!$D$6:$H$1043,5,0)</f>
        <v>19</v>
      </c>
      <c r="AF434" s="318">
        <f t="shared" si="79"/>
        <v>1</v>
      </c>
      <c r="AG434" s="248">
        <f t="shared" si="80"/>
        <v>30774.46</v>
      </c>
      <c r="AH434" s="194">
        <f t="shared" si="84"/>
        <v>30774.46</v>
      </c>
      <c r="AI434" s="70">
        <v>0</v>
      </c>
      <c r="AJ434" s="70">
        <f t="shared" si="81"/>
        <v>61548.92</v>
      </c>
      <c r="AK434" s="195">
        <v>12000</v>
      </c>
      <c r="AL434" s="337">
        <f t="shared" si="90"/>
        <v>15387.23</v>
      </c>
      <c r="AM434" s="56" t="str">
        <f>VLOOKUP(F434,'Plan atualizada aptas e desativ'!$C$4:$I$1457,7,0)</f>
        <v>APTA</v>
      </c>
      <c r="AN434" s="196">
        <f t="shared" si="89"/>
        <v>3387.2299999999996</v>
      </c>
      <c r="AO434" s="56" t="s">
        <v>1044</v>
      </c>
      <c r="AP434" s="56" t="s">
        <v>1059</v>
      </c>
      <c r="AQ434" s="56"/>
      <c r="AR434" s="56" t="s">
        <v>1918</v>
      </c>
      <c r="AS434" s="56" t="s">
        <v>449</v>
      </c>
      <c r="AT434" s="56" t="s">
        <v>449</v>
      </c>
      <c r="AU434" s="56" t="s">
        <v>449</v>
      </c>
      <c r="AV434" s="56" t="s">
        <v>449</v>
      </c>
      <c r="AW434" s="56" t="s">
        <v>449</v>
      </c>
      <c r="AX434" s="56" t="s">
        <v>449</v>
      </c>
      <c r="AY434" s="56" t="s">
        <v>449</v>
      </c>
      <c r="AZ434" s="56" t="s">
        <v>449</v>
      </c>
      <c r="BA434" s="56" t="s">
        <v>449</v>
      </c>
      <c r="BB434" s="323">
        <f>VLOOKUP($F434,'[2]1ª Parcela FAED Manutencao 2026'!$E$7:$K$1036,5,0)</f>
        <v>528</v>
      </c>
      <c r="BC434" s="324">
        <f>VLOOKUP($F434,'[2]1ª Parcela FAED Manutencao 2026'!$E$7:$K$1036,7,0)</f>
        <v>15387.23</v>
      </c>
      <c r="BD434" s="336">
        <f t="shared" si="85"/>
        <v>3</v>
      </c>
      <c r="BE434" s="330">
        <f t="shared" si="86"/>
        <v>0</v>
      </c>
    </row>
    <row r="435" spans="1:57" s="178" customFormat="1" ht="28.5" customHeight="1">
      <c r="A435" s="68">
        <v>429</v>
      </c>
      <c r="B435" s="56" t="s">
        <v>1895</v>
      </c>
      <c r="C435" s="56">
        <v>6600</v>
      </c>
      <c r="D435" s="57">
        <v>14</v>
      </c>
      <c r="E435" s="163" t="s">
        <v>249</v>
      </c>
      <c r="F435" s="56">
        <v>1123043</v>
      </c>
      <c r="G435" s="56">
        <v>1102648</v>
      </c>
      <c r="H435" s="61">
        <v>29088240</v>
      </c>
      <c r="I435" s="84" t="str">
        <f>VLOOKUP($F435,'[3]Sistema Escolar'!$C$3:$E$5000,3,0)</f>
        <v>COLEGIO ESTADUAL DE TEMPO INTEGRAL JOAO QUEIROZ</v>
      </c>
      <c r="J435" s="193" t="s">
        <v>1978</v>
      </c>
      <c r="K435" s="56">
        <v>0</v>
      </c>
      <c r="L435" s="56">
        <v>0</v>
      </c>
      <c r="M435" s="56">
        <v>0</v>
      </c>
      <c r="N435" s="56">
        <v>0</v>
      </c>
      <c r="O435" s="56">
        <v>572</v>
      </c>
      <c r="P435" s="56">
        <v>553</v>
      </c>
      <c r="Q435" s="56">
        <v>0</v>
      </c>
      <c r="R435" s="56">
        <v>106</v>
      </c>
      <c r="S435" s="56">
        <v>162</v>
      </c>
      <c r="T435" s="56">
        <v>124</v>
      </c>
      <c r="U435" s="56">
        <v>0</v>
      </c>
      <c r="V435" s="56">
        <v>0</v>
      </c>
      <c r="W435" s="56">
        <v>0</v>
      </c>
      <c r="X435" s="56">
        <v>0</v>
      </c>
      <c r="Y435" s="56">
        <f t="shared" si="87"/>
        <v>0</v>
      </c>
      <c r="Z435" s="56">
        <f t="shared" si="87"/>
        <v>0</v>
      </c>
      <c r="AA435" s="68">
        <f t="shared" si="88"/>
        <v>734</v>
      </c>
      <c r="AB435" s="68">
        <f t="shared" si="88"/>
        <v>783</v>
      </c>
      <c r="AC435" s="68">
        <f t="shared" si="82"/>
        <v>734</v>
      </c>
      <c r="AD435" s="68">
        <f t="shared" si="83"/>
        <v>783</v>
      </c>
      <c r="AE435" s="68">
        <f>VLOOKUP(F435,[1]quantitativo_estudantes_turmas_!$D$6:$H$1043,5,0)</f>
        <v>23</v>
      </c>
      <c r="AF435" s="318">
        <f t="shared" si="79"/>
        <v>1</v>
      </c>
      <c r="AG435" s="248">
        <f t="shared" si="80"/>
        <v>41032.61</v>
      </c>
      <c r="AH435" s="194">
        <f t="shared" si="84"/>
        <v>41032.61</v>
      </c>
      <c r="AI435" s="70">
        <v>0</v>
      </c>
      <c r="AJ435" s="70">
        <f t="shared" si="81"/>
        <v>82065.22</v>
      </c>
      <c r="AK435" s="195">
        <v>12000</v>
      </c>
      <c r="AL435" s="337">
        <f t="shared" si="90"/>
        <v>20516.305</v>
      </c>
      <c r="AM435" s="56" t="str">
        <f>VLOOKUP(F435,'Plan atualizada aptas e desativ'!$C$4:$I$1457,7,0)</f>
        <v>APTA</v>
      </c>
      <c r="AN435" s="196">
        <f t="shared" si="89"/>
        <v>8516.3050000000003</v>
      </c>
      <c r="AO435" s="56" t="s">
        <v>1051</v>
      </c>
      <c r="AP435" s="56" t="s">
        <v>1060</v>
      </c>
      <c r="AQ435" s="56"/>
      <c r="AR435" s="56" t="s">
        <v>1918</v>
      </c>
      <c r="AS435" s="56" t="s">
        <v>449</v>
      </c>
      <c r="AT435" s="56" t="s">
        <v>449</v>
      </c>
      <c r="AU435" s="56" t="s">
        <v>449</v>
      </c>
      <c r="AV435" s="56" t="s">
        <v>449</v>
      </c>
      <c r="AW435" s="56" t="s">
        <v>449</v>
      </c>
      <c r="AX435" s="56" t="s">
        <v>449</v>
      </c>
      <c r="AY435" s="56" t="s">
        <v>449</v>
      </c>
      <c r="AZ435" s="56" t="s">
        <v>449</v>
      </c>
      <c r="BA435" s="56" t="s">
        <v>449</v>
      </c>
      <c r="BB435" s="323">
        <f>VLOOKUP($F435,'[2]1ª Parcela FAED Manutencao 2026'!$E$7:$K$1036,5,0)</f>
        <v>734</v>
      </c>
      <c r="BC435" s="324">
        <f>VLOOKUP($F435,'[2]1ª Parcela FAED Manutencao 2026'!$E$7:$K$1036,7,0)</f>
        <v>15387.23</v>
      </c>
      <c r="BD435" s="336">
        <f t="shared" si="85"/>
        <v>49</v>
      </c>
      <c r="BE435" s="331">
        <f t="shared" si="86"/>
        <v>5129.0750000000007</v>
      </c>
    </row>
    <row r="436" spans="1:57" s="178" customFormat="1" ht="28.5" customHeight="1">
      <c r="A436" s="68">
        <v>430</v>
      </c>
      <c r="B436" s="56" t="s">
        <v>1895</v>
      </c>
      <c r="C436" s="56">
        <v>6600</v>
      </c>
      <c r="D436" s="57">
        <v>14</v>
      </c>
      <c r="E436" s="163" t="s">
        <v>247</v>
      </c>
      <c r="F436" s="56">
        <v>1123957</v>
      </c>
      <c r="G436" s="56">
        <v>1102715</v>
      </c>
      <c r="H436" s="61">
        <v>29087236</v>
      </c>
      <c r="I436" s="84" t="str">
        <f>VLOOKUP($F436,'[3]Sistema Escolar'!$C$3:$E$5000,3,0)</f>
        <v>COLEGIO ESTADUAL DE TEMPO INTEGRAL PROFESSOR MAGALHAES NETO</v>
      </c>
      <c r="J436" s="193" t="s">
        <v>1978</v>
      </c>
      <c r="K436" s="56">
        <v>0</v>
      </c>
      <c r="L436" s="56">
        <v>0</v>
      </c>
      <c r="M436" s="56">
        <v>0</v>
      </c>
      <c r="N436" s="56">
        <v>0</v>
      </c>
      <c r="O436" s="56">
        <v>729</v>
      </c>
      <c r="P436" s="56">
        <v>200</v>
      </c>
      <c r="Q436" s="56">
        <v>197</v>
      </c>
      <c r="R436" s="56">
        <v>567</v>
      </c>
      <c r="S436" s="56">
        <v>257</v>
      </c>
      <c r="T436" s="56">
        <v>204</v>
      </c>
      <c r="U436" s="56">
        <v>0</v>
      </c>
      <c r="V436" s="56">
        <v>0</v>
      </c>
      <c r="W436" s="56">
        <v>0</v>
      </c>
      <c r="X436" s="56">
        <v>0</v>
      </c>
      <c r="Y436" s="56">
        <f t="shared" si="87"/>
        <v>0</v>
      </c>
      <c r="Z436" s="56">
        <f t="shared" si="87"/>
        <v>0</v>
      </c>
      <c r="AA436" s="68">
        <f t="shared" si="88"/>
        <v>1183</v>
      </c>
      <c r="AB436" s="68">
        <f t="shared" si="88"/>
        <v>971</v>
      </c>
      <c r="AC436" s="68">
        <f t="shared" si="82"/>
        <v>1183</v>
      </c>
      <c r="AD436" s="68">
        <f t="shared" si="83"/>
        <v>971</v>
      </c>
      <c r="AE436" s="68">
        <f>VLOOKUP(F436,[1]quantitativo_estudantes_turmas_!$D$6:$H$1043,5,0)</f>
        <v>31</v>
      </c>
      <c r="AF436" s="318">
        <f t="shared" si="79"/>
        <v>1</v>
      </c>
      <c r="AG436" s="248">
        <f t="shared" si="80"/>
        <v>41032.61</v>
      </c>
      <c r="AH436" s="194">
        <f t="shared" si="84"/>
        <v>41032.61</v>
      </c>
      <c r="AI436" s="70">
        <v>0</v>
      </c>
      <c r="AJ436" s="70">
        <f t="shared" si="81"/>
        <v>82065.22</v>
      </c>
      <c r="AK436" s="195">
        <v>20000</v>
      </c>
      <c r="AL436" s="337">
        <f t="shared" si="90"/>
        <v>20516.305</v>
      </c>
      <c r="AM436" s="56" t="str">
        <f>VLOOKUP(F436,'Plan atualizada aptas e desativ'!$C$4:$I$1457,7,0)</f>
        <v>APTA</v>
      </c>
      <c r="AN436" s="196">
        <f t="shared" si="89"/>
        <v>516.30500000000029</v>
      </c>
      <c r="AO436" s="56" t="s">
        <v>1057</v>
      </c>
      <c r="AP436" s="56" t="s">
        <v>1058</v>
      </c>
      <c r="AQ436" s="56"/>
      <c r="AR436" s="56" t="s">
        <v>1918</v>
      </c>
      <c r="AS436" s="56" t="s">
        <v>2049</v>
      </c>
      <c r="AT436" s="56" t="s">
        <v>449</v>
      </c>
      <c r="AU436" s="56" t="s">
        <v>449</v>
      </c>
      <c r="AV436" s="56" t="s">
        <v>449</v>
      </c>
      <c r="AW436" s="56" t="s">
        <v>449</v>
      </c>
      <c r="AX436" s="56" t="s">
        <v>449</v>
      </c>
      <c r="AY436" s="56" t="s">
        <v>449</v>
      </c>
      <c r="AZ436" s="56" t="s">
        <v>449</v>
      </c>
      <c r="BA436" s="56" t="s">
        <v>449</v>
      </c>
      <c r="BB436" s="323">
        <f>VLOOKUP($F436,'[2]1ª Parcela FAED Manutencao 2026'!$E$7:$K$1036,5,0)</f>
        <v>1183</v>
      </c>
      <c r="BC436" s="324">
        <f>VLOOKUP($F436,'[2]1ª Parcela FAED Manutencao 2026'!$E$7:$K$1036,7,0)</f>
        <v>55959.65</v>
      </c>
      <c r="BD436" s="335">
        <f t="shared" si="85"/>
        <v>-212</v>
      </c>
      <c r="BE436" s="328">
        <f t="shared" si="86"/>
        <v>-35443.345000000001</v>
      </c>
    </row>
    <row r="437" spans="1:57" s="178" customFormat="1" ht="28.5" customHeight="1">
      <c r="A437" s="68">
        <v>431</v>
      </c>
      <c r="B437" s="56" t="s">
        <v>4469</v>
      </c>
      <c r="C437" s="56">
        <v>6700</v>
      </c>
      <c r="D437" s="57">
        <v>15</v>
      </c>
      <c r="E437" s="163" t="s">
        <v>4470</v>
      </c>
      <c r="F437" s="56">
        <v>1138172</v>
      </c>
      <c r="G437" s="56">
        <v>1101182</v>
      </c>
      <c r="H437" s="61">
        <v>29142709</v>
      </c>
      <c r="I437" s="84" t="str">
        <f>VLOOKUP($F437,'[3]Sistema Escolar'!$C$3:$E$5000,3,0)</f>
        <v>CENTRO TERRIT DE EDUCACAO PROFIS DA BACIA DO JACUIPE II JOAO CAMPOS</v>
      </c>
      <c r="J437" s="193" t="s">
        <v>2050</v>
      </c>
      <c r="K437" s="56">
        <v>0</v>
      </c>
      <c r="L437" s="56">
        <v>0</v>
      </c>
      <c r="M437" s="56">
        <v>0</v>
      </c>
      <c r="N437" s="56">
        <v>0</v>
      </c>
      <c r="O437" s="56">
        <v>590</v>
      </c>
      <c r="P437" s="56">
        <v>470</v>
      </c>
      <c r="Q437" s="56">
        <v>0</v>
      </c>
      <c r="R437" s="56">
        <v>61</v>
      </c>
      <c r="S437" s="56">
        <v>0</v>
      </c>
      <c r="T437" s="56">
        <v>0</v>
      </c>
      <c r="U437" s="56">
        <v>0</v>
      </c>
      <c r="V437" s="56">
        <v>0</v>
      </c>
      <c r="W437" s="56">
        <v>0</v>
      </c>
      <c r="X437" s="56">
        <v>0</v>
      </c>
      <c r="Y437" s="56">
        <f t="shared" si="87"/>
        <v>0</v>
      </c>
      <c r="Z437" s="56">
        <f t="shared" si="87"/>
        <v>0</v>
      </c>
      <c r="AA437" s="68">
        <f t="shared" si="88"/>
        <v>590</v>
      </c>
      <c r="AB437" s="68">
        <f t="shared" si="88"/>
        <v>531</v>
      </c>
      <c r="AC437" s="68">
        <f t="shared" si="82"/>
        <v>590</v>
      </c>
      <c r="AD437" s="68">
        <f t="shared" si="83"/>
        <v>531</v>
      </c>
      <c r="AE437" s="68">
        <f>VLOOKUP(F437,[1]quantitativo_estudantes_turmas_!$D$6:$H$1043,5,0)</f>
        <v>21</v>
      </c>
      <c r="AF437" s="318">
        <f t="shared" si="79"/>
        <v>1</v>
      </c>
      <c r="AG437" s="248">
        <f t="shared" si="80"/>
        <v>30774.46</v>
      </c>
      <c r="AH437" s="194">
        <f t="shared" si="84"/>
        <v>30774.46</v>
      </c>
      <c r="AI437" s="70">
        <v>0</v>
      </c>
      <c r="AJ437" s="70">
        <f t="shared" si="81"/>
        <v>61548.92</v>
      </c>
      <c r="AK437" s="195">
        <v>12000</v>
      </c>
      <c r="AL437" s="337">
        <f t="shared" si="90"/>
        <v>15387.23</v>
      </c>
      <c r="AM437" s="56" t="str">
        <f>VLOOKUP(F437,'Plan atualizada aptas e desativ'!$C$4:$I$1457,7,0)</f>
        <v>APTA</v>
      </c>
      <c r="AN437" s="196">
        <f t="shared" si="89"/>
        <v>3387.2299999999996</v>
      </c>
      <c r="AO437" s="56" t="s">
        <v>1067</v>
      </c>
      <c r="AP437" s="56" t="s">
        <v>1079</v>
      </c>
      <c r="AQ437" s="56"/>
      <c r="AR437" s="56" t="s">
        <v>1918</v>
      </c>
      <c r="AS437" s="56" t="s">
        <v>2049</v>
      </c>
      <c r="AT437" s="56" t="s">
        <v>449</v>
      </c>
      <c r="AU437" s="56" t="s">
        <v>449</v>
      </c>
      <c r="AV437" s="56" t="s">
        <v>449</v>
      </c>
      <c r="AW437" s="56" t="s">
        <v>449</v>
      </c>
      <c r="AX437" s="56" t="s">
        <v>449</v>
      </c>
      <c r="AY437" s="56" t="s">
        <v>449</v>
      </c>
      <c r="AZ437" s="56" t="s">
        <v>449</v>
      </c>
      <c r="BA437" s="56" t="s">
        <v>449</v>
      </c>
      <c r="BB437" s="323">
        <f>VLOOKUP($F437,'[2]1ª Parcela FAED Manutencao 2026'!$E$7:$K$1036,5,0)</f>
        <v>590</v>
      </c>
      <c r="BC437" s="324">
        <f>VLOOKUP($F437,'[2]1ª Parcela FAED Manutencao 2026'!$E$7:$K$1036,7,0)</f>
        <v>47387.229999999996</v>
      </c>
      <c r="BD437" s="335">
        <f t="shared" si="85"/>
        <v>-59</v>
      </c>
      <c r="BE437" s="328">
        <f t="shared" si="86"/>
        <v>-31999.999999999996</v>
      </c>
    </row>
    <row r="438" spans="1:57" s="178" customFormat="1" ht="28.5" customHeight="1">
      <c r="A438" s="68">
        <v>432</v>
      </c>
      <c r="B438" s="56" t="s">
        <v>4469</v>
      </c>
      <c r="C438" s="56">
        <v>6700</v>
      </c>
      <c r="D438" s="57">
        <v>15</v>
      </c>
      <c r="E438" s="163" t="s">
        <v>250</v>
      </c>
      <c r="F438" s="56">
        <v>1122730</v>
      </c>
      <c r="G438" s="56">
        <v>1102573</v>
      </c>
      <c r="H438" s="61">
        <v>29080533</v>
      </c>
      <c r="I438" s="84" t="str">
        <f>VLOOKUP($F438,'[3]Sistema Escolar'!$C$3:$E$5000,3,0)</f>
        <v>COLEGIO ESTADUAL DE TEMPO INTEGRAL JOSE RIBEIRO PAMPONET</v>
      </c>
      <c r="J438" s="193" t="s">
        <v>1978</v>
      </c>
      <c r="K438" s="56">
        <v>0</v>
      </c>
      <c r="L438" s="56">
        <v>0</v>
      </c>
      <c r="M438" s="56">
        <v>0</v>
      </c>
      <c r="N438" s="56">
        <v>0</v>
      </c>
      <c r="O438" s="56">
        <v>130</v>
      </c>
      <c r="P438" s="56">
        <v>157</v>
      </c>
      <c r="Q438" s="56">
        <v>632</v>
      </c>
      <c r="R438" s="56">
        <v>665</v>
      </c>
      <c r="S438" s="56">
        <v>275</v>
      </c>
      <c r="T438" s="56">
        <v>157</v>
      </c>
      <c r="U438" s="56">
        <v>0</v>
      </c>
      <c r="V438" s="56">
        <v>0</v>
      </c>
      <c r="W438" s="56">
        <v>0</v>
      </c>
      <c r="X438" s="56">
        <v>15</v>
      </c>
      <c r="Y438" s="56">
        <f t="shared" si="87"/>
        <v>0</v>
      </c>
      <c r="Z438" s="56">
        <f t="shared" si="87"/>
        <v>0</v>
      </c>
      <c r="AA438" s="68">
        <f t="shared" si="88"/>
        <v>1037</v>
      </c>
      <c r="AB438" s="68">
        <f t="shared" si="88"/>
        <v>979</v>
      </c>
      <c r="AC438" s="68">
        <f t="shared" si="82"/>
        <v>1037</v>
      </c>
      <c r="AD438" s="68">
        <f t="shared" si="83"/>
        <v>994</v>
      </c>
      <c r="AE438" s="68">
        <f>VLOOKUP(F438,[1]quantitativo_estudantes_turmas_!$D$6:$H$1043,5,0)</f>
        <v>31</v>
      </c>
      <c r="AF438" s="318">
        <f t="shared" si="79"/>
        <v>0.98490945674044261</v>
      </c>
      <c r="AG438" s="248">
        <f t="shared" si="80"/>
        <v>41032.61</v>
      </c>
      <c r="AH438" s="194">
        <f t="shared" si="84"/>
        <v>41032.61</v>
      </c>
      <c r="AI438" s="70">
        <v>0</v>
      </c>
      <c r="AJ438" s="70">
        <f t="shared" si="81"/>
        <v>82065.22</v>
      </c>
      <c r="AK438" s="195">
        <v>20000</v>
      </c>
      <c r="AL438" s="337">
        <f t="shared" si="90"/>
        <v>20516.305</v>
      </c>
      <c r="AM438" s="56" t="str">
        <f>VLOOKUP(F438,'Plan atualizada aptas e desativ'!$C$4:$I$1457,7,0)</f>
        <v>APTA</v>
      </c>
      <c r="AN438" s="196">
        <f t="shared" si="89"/>
        <v>516.30500000000029</v>
      </c>
      <c r="AO438" s="56" t="s">
        <v>1061</v>
      </c>
      <c r="AP438" s="56" t="s">
        <v>1062</v>
      </c>
      <c r="AQ438" s="56"/>
      <c r="AR438" s="56" t="s">
        <v>1918</v>
      </c>
      <c r="AS438" s="56" t="s">
        <v>449</v>
      </c>
      <c r="AT438" s="56" t="s">
        <v>449</v>
      </c>
      <c r="AU438" s="56" t="s">
        <v>449</v>
      </c>
      <c r="AV438" s="56" t="s">
        <v>449</v>
      </c>
      <c r="AW438" s="56" t="s">
        <v>449</v>
      </c>
      <c r="AX438" s="56" t="s">
        <v>449</v>
      </c>
      <c r="AY438" s="56" t="s">
        <v>449</v>
      </c>
      <c r="AZ438" s="56" t="s">
        <v>449</v>
      </c>
      <c r="BA438" s="56" t="s">
        <v>449</v>
      </c>
      <c r="BB438" s="323">
        <f>VLOOKUP($F438,'[2]1ª Parcela FAED Manutencao 2026'!$E$7:$K$1036,5,0)</f>
        <v>1037</v>
      </c>
      <c r="BC438" s="324">
        <f>VLOOKUP($F438,'[2]1ª Parcela FAED Manutencao 2026'!$E$7:$K$1036,7,0)</f>
        <v>23959.65</v>
      </c>
      <c r="BD438" s="335">
        <f t="shared" si="85"/>
        <v>-43</v>
      </c>
      <c r="BE438" s="328">
        <f t="shared" si="86"/>
        <v>-3443.3450000000012</v>
      </c>
    </row>
    <row r="439" spans="1:57" s="87" customFormat="1" ht="28.5" customHeight="1">
      <c r="A439" s="68">
        <v>433</v>
      </c>
      <c r="B439" s="56" t="s">
        <v>4469</v>
      </c>
      <c r="C439" s="56">
        <v>6700</v>
      </c>
      <c r="D439" s="57">
        <v>15</v>
      </c>
      <c r="E439" s="163" t="s">
        <v>251</v>
      </c>
      <c r="F439" s="56">
        <v>1179030</v>
      </c>
      <c r="G439" s="56">
        <v>1105587</v>
      </c>
      <c r="H439" s="61">
        <v>29398282</v>
      </c>
      <c r="I439" s="84" t="str">
        <f>VLOOKUP($F439,'[3]Sistema Escolar'!$C$3:$E$5000,3,0)</f>
        <v>COL EST DE TEMPO INTEGRAL PROF ZENILDA FERNANDES DOS SANTOS FARIAS</v>
      </c>
      <c r="J439" s="193" t="s">
        <v>1978</v>
      </c>
      <c r="K439" s="56">
        <v>0</v>
      </c>
      <c r="L439" s="56">
        <v>0</v>
      </c>
      <c r="M439" s="56">
        <v>0</v>
      </c>
      <c r="N439" s="56">
        <v>0</v>
      </c>
      <c r="O439" s="56">
        <v>0</v>
      </c>
      <c r="P439" s="56">
        <v>0</v>
      </c>
      <c r="Q439" s="56">
        <v>293</v>
      </c>
      <c r="R439" s="56">
        <v>255</v>
      </c>
      <c r="S439" s="56">
        <v>83</v>
      </c>
      <c r="T439" s="56">
        <v>82</v>
      </c>
      <c r="U439" s="56">
        <v>0</v>
      </c>
      <c r="V439" s="56">
        <v>0</v>
      </c>
      <c r="W439" s="56">
        <v>0</v>
      </c>
      <c r="X439" s="56">
        <v>0</v>
      </c>
      <c r="Y439" s="56">
        <f t="shared" si="87"/>
        <v>0</v>
      </c>
      <c r="Z439" s="56">
        <f t="shared" si="87"/>
        <v>0</v>
      </c>
      <c r="AA439" s="68">
        <f t="shared" si="88"/>
        <v>376</v>
      </c>
      <c r="AB439" s="68">
        <f t="shared" si="88"/>
        <v>337</v>
      </c>
      <c r="AC439" s="68">
        <f t="shared" si="82"/>
        <v>376</v>
      </c>
      <c r="AD439" s="68">
        <f t="shared" si="83"/>
        <v>337</v>
      </c>
      <c r="AE439" s="68">
        <f>VLOOKUP(F439,[1]quantitativo_estudantes_turmas_!$D$6:$H$1043,5,0)</f>
        <v>10</v>
      </c>
      <c r="AF439" s="318">
        <f t="shared" si="79"/>
        <v>1</v>
      </c>
      <c r="AG439" s="248">
        <f t="shared" si="80"/>
        <v>25645.38</v>
      </c>
      <c r="AH439" s="194">
        <f t="shared" si="84"/>
        <v>25645.38</v>
      </c>
      <c r="AI439" s="70">
        <v>0</v>
      </c>
      <c r="AJ439" s="70">
        <f t="shared" si="81"/>
        <v>51290.76</v>
      </c>
      <c r="AK439" s="195">
        <v>10000</v>
      </c>
      <c r="AL439" s="337">
        <f t="shared" si="90"/>
        <v>12822.69</v>
      </c>
      <c r="AM439" s="56" t="str">
        <f>VLOOKUP(F439,'Plan atualizada aptas e desativ'!$C$4:$I$1457,7,0)</f>
        <v>APTA</v>
      </c>
      <c r="AN439" s="196">
        <f t="shared" si="89"/>
        <v>2822.6900000000005</v>
      </c>
      <c r="AO439" s="56" t="s">
        <v>1063</v>
      </c>
      <c r="AP439" s="56" t="s">
        <v>1064</v>
      </c>
      <c r="AQ439" s="56"/>
      <c r="AR439" s="56" t="s">
        <v>1918</v>
      </c>
      <c r="AS439" s="56" t="s">
        <v>449</v>
      </c>
      <c r="AT439" s="56" t="s">
        <v>449</v>
      </c>
      <c r="AU439" s="56" t="s">
        <v>449</v>
      </c>
      <c r="AV439" s="56" t="s">
        <v>449</v>
      </c>
      <c r="AW439" s="56" t="s">
        <v>449</v>
      </c>
      <c r="AX439" s="56" t="s">
        <v>449</v>
      </c>
      <c r="AY439" s="56" t="s">
        <v>449</v>
      </c>
      <c r="AZ439" s="56" t="s">
        <v>449</v>
      </c>
      <c r="BA439" s="56" t="s">
        <v>449</v>
      </c>
      <c r="BB439" s="323">
        <f>VLOOKUP($F439,'[2]1ª Parcela FAED Manutencao 2026'!$E$7:$K$1036,5,0)</f>
        <v>376</v>
      </c>
      <c r="BC439" s="324">
        <f>VLOOKUP($F439,'[2]1ª Parcela FAED Manutencao 2026'!$E$7:$K$1036,7,0)</f>
        <v>12822.69</v>
      </c>
      <c r="BD439" s="335">
        <f t="shared" si="85"/>
        <v>-39</v>
      </c>
      <c r="BE439" s="330">
        <f t="shared" si="86"/>
        <v>0</v>
      </c>
    </row>
    <row r="440" spans="1:57" s="178" customFormat="1" ht="28.5" customHeight="1">
      <c r="A440" s="68">
        <v>434</v>
      </c>
      <c r="B440" s="56" t="s">
        <v>4469</v>
      </c>
      <c r="C440" s="56">
        <v>6700</v>
      </c>
      <c r="D440" s="57">
        <v>15</v>
      </c>
      <c r="E440" s="163" t="s">
        <v>252</v>
      </c>
      <c r="F440" s="56">
        <v>1162243</v>
      </c>
      <c r="G440" s="56">
        <v>1102532</v>
      </c>
      <c r="H440" s="61">
        <v>29069580</v>
      </c>
      <c r="I440" s="84" t="str">
        <f>VLOOKUP($F440,'[3]Sistema Escolar'!$C$3:$E$5000,3,0)</f>
        <v>CENTRO TERRITORIAL DE EDUC PROFI DA BACIA DO JACUIPE III-EDNA DALTRO</v>
      </c>
      <c r="J440" s="193" t="s">
        <v>1982</v>
      </c>
      <c r="K440" s="56">
        <v>0</v>
      </c>
      <c r="L440" s="56">
        <v>0</v>
      </c>
      <c r="M440" s="56">
        <v>0</v>
      </c>
      <c r="N440" s="56">
        <v>0</v>
      </c>
      <c r="O440" s="56">
        <v>1161</v>
      </c>
      <c r="P440" s="56">
        <v>857</v>
      </c>
      <c r="Q440" s="56">
        <v>367</v>
      </c>
      <c r="R440" s="56">
        <v>317</v>
      </c>
      <c r="S440" s="56">
        <v>539</v>
      </c>
      <c r="T440" s="56">
        <v>381</v>
      </c>
      <c r="U440" s="56">
        <v>0</v>
      </c>
      <c r="V440" s="56">
        <v>0</v>
      </c>
      <c r="W440" s="56">
        <v>0</v>
      </c>
      <c r="X440" s="56">
        <v>25</v>
      </c>
      <c r="Y440" s="56">
        <f t="shared" si="87"/>
        <v>0</v>
      </c>
      <c r="Z440" s="56">
        <f t="shared" si="87"/>
        <v>0</v>
      </c>
      <c r="AA440" s="68">
        <f t="shared" si="88"/>
        <v>2067</v>
      </c>
      <c r="AB440" s="68">
        <f t="shared" si="88"/>
        <v>1555</v>
      </c>
      <c r="AC440" s="68">
        <f t="shared" si="82"/>
        <v>2067</v>
      </c>
      <c r="AD440" s="68">
        <f t="shared" si="83"/>
        <v>1580</v>
      </c>
      <c r="AE440" s="68">
        <f>VLOOKUP(F440,[1]quantitativo_estudantes_turmas_!$D$6:$H$1043,5,0)</f>
        <v>50</v>
      </c>
      <c r="AF440" s="318">
        <f t="shared" si="79"/>
        <v>0.98417721518987344</v>
      </c>
      <c r="AG440" s="248">
        <f t="shared" si="80"/>
        <v>71807.06</v>
      </c>
      <c r="AH440" s="194">
        <f t="shared" si="84"/>
        <v>71807.06</v>
      </c>
      <c r="AI440" s="70">
        <v>0</v>
      </c>
      <c r="AJ440" s="70">
        <f t="shared" si="81"/>
        <v>143614.12</v>
      </c>
      <c r="AK440" s="195">
        <v>32000</v>
      </c>
      <c r="AL440" s="337">
        <f t="shared" si="90"/>
        <v>35903.53</v>
      </c>
      <c r="AM440" s="56" t="str">
        <f>VLOOKUP(F440,'Plan atualizada aptas e desativ'!$C$4:$I$1457,7,0)</f>
        <v>APTA</v>
      </c>
      <c r="AN440" s="196">
        <f t="shared" si="89"/>
        <v>3903.5299999999988</v>
      </c>
      <c r="AO440" s="56" t="s">
        <v>1065</v>
      </c>
      <c r="AP440" s="56" t="s">
        <v>1066</v>
      </c>
      <c r="AQ440" s="56"/>
      <c r="AR440" s="56" t="s">
        <v>1918</v>
      </c>
      <c r="AS440" s="56" t="s">
        <v>449</v>
      </c>
      <c r="AT440" s="56" t="s">
        <v>449</v>
      </c>
      <c r="AU440" s="56" t="s">
        <v>449</v>
      </c>
      <c r="AV440" s="56" t="s">
        <v>449</v>
      </c>
      <c r="AW440" s="56" t="s">
        <v>449</v>
      </c>
      <c r="AX440" s="56" t="s">
        <v>449</v>
      </c>
      <c r="AY440" s="56" t="s">
        <v>449</v>
      </c>
      <c r="AZ440" s="56" t="s">
        <v>449</v>
      </c>
      <c r="BA440" s="56" t="s">
        <v>449</v>
      </c>
      <c r="BB440" s="323">
        <f>VLOOKUP($F440,'[2]1ª Parcela FAED Manutencao 2026'!$E$7:$K$1036,5,0)</f>
        <v>2067</v>
      </c>
      <c r="BC440" s="324">
        <f>VLOOKUP($F440,'[2]1ª Parcela FAED Manutencao 2026'!$E$7:$K$1036,7,0)</f>
        <v>41032.61</v>
      </c>
      <c r="BD440" s="335">
        <f t="shared" si="85"/>
        <v>-487</v>
      </c>
      <c r="BE440" s="328">
        <f t="shared" si="86"/>
        <v>-5129.0800000000017</v>
      </c>
    </row>
    <row r="441" spans="1:57" s="87" customFormat="1" ht="28.5" customHeight="1">
      <c r="A441" s="68">
        <v>435</v>
      </c>
      <c r="B441" s="56" t="s">
        <v>4469</v>
      </c>
      <c r="C441" s="56">
        <v>6700</v>
      </c>
      <c r="D441" s="57">
        <v>15</v>
      </c>
      <c r="E441" s="163" t="s">
        <v>252</v>
      </c>
      <c r="F441" s="56">
        <v>1179806</v>
      </c>
      <c r="G441" s="56">
        <v>9999999</v>
      </c>
      <c r="H441" s="61">
        <v>44316</v>
      </c>
      <c r="I441" s="84" t="str">
        <f>VLOOKUP($F441,'[3]Sistema Escolar'!$C$3:$E$5000,3,0)</f>
        <v>COLEGIO ESTADUAL DO CAMPO DE PEDRAS ALTAS</v>
      </c>
      <c r="J441" s="193" t="s">
        <v>1912</v>
      </c>
      <c r="K441" s="56">
        <v>0</v>
      </c>
      <c r="L441" s="56">
        <v>0</v>
      </c>
      <c r="M441" s="56">
        <v>0</v>
      </c>
      <c r="N441" s="56">
        <v>0</v>
      </c>
      <c r="O441" s="56">
        <v>120</v>
      </c>
      <c r="P441" s="56">
        <v>100</v>
      </c>
      <c r="Q441" s="56">
        <v>0</v>
      </c>
      <c r="R441" s="56">
        <v>0</v>
      </c>
      <c r="S441" s="56">
        <v>69</v>
      </c>
      <c r="T441" s="56">
        <v>27</v>
      </c>
      <c r="U441" s="56">
        <v>0</v>
      </c>
      <c r="V441" s="56">
        <v>0</v>
      </c>
      <c r="W441" s="56">
        <v>0</v>
      </c>
      <c r="X441" s="56">
        <v>0</v>
      </c>
      <c r="Y441" s="56">
        <f t="shared" si="87"/>
        <v>0</v>
      </c>
      <c r="Z441" s="56">
        <f t="shared" si="87"/>
        <v>0</v>
      </c>
      <c r="AA441" s="68">
        <f t="shared" si="88"/>
        <v>189</v>
      </c>
      <c r="AB441" s="68">
        <f t="shared" si="88"/>
        <v>127</v>
      </c>
      <c r="AC441" s="68">
        <f t="shared" si="82"/>
        <v>189</v>
      </c>
      <c r="AD441" s="68">
        <f t="shared" si="83"/>
        <v>127</v>
      </c>
      <c r="AE441" s="68">
        <f>VLOOKUP(F441,[1]quantitativo_estudantes_turmas_!$D$6:$H$1043,5,0)</f>
        <v>7</v>
      </c>
      <c r="AF441" s="318">
        <f t="shared" si="79"/>
        <v>1</v>
      </c>
      <c r="AG441" s="248">
        <f t="shared" si="80"/>
        <v>20516.3</v>
      </c>
      <c r="AH441" s="194">
        <f t="shared" si="84"/>
        <v>20516.3</v>
      </c>
      <c r="AI441" s="70">
        <v>0</v>
      </c>
      <c r="AJ441" s="70">
        <f t="shared" si="81"/>
        <v>41032.6</v>
      </c>
      <c r="AK441" s="195">
        <v>8000</v>
      </c>
      <c r="AL441" s="337">
        <f t="shared" si="90"/>
        <v>10258.15</v>
      </c>
      <c r="AM441" s="56" t="str">
        <f>VLOOKUP(F441,'Plan atualizada aptas e desativ'!$C$4:$I$1457,7,0)</f>
        <v>APTA</v>
      </c>
      <c r="AN441" s="196">
        <f t="shared" si="89"/>
        <v>2258.1499999999996</v>
      </c>
      <c r="AO441" s="56" t="s">
        <v>1065</v>
      </c>
      <c r="AP441" s="56" t="s">
        <v>2033</v>
      </c>
      <c r="AQ441" s="56" t="s">
        <v>2020</v>
      </c>
      <c r="AR441" s="56" t="s">
        <v>449</v>
      </c>
      <c r="AS441" s="56" t="s">
        <v>449</v>
      </c>
      <c r="AT441" s="56" t="s">
        <v>449</v>
      </c>
      <c r="AU441" s="56" t="s">
        <v>449</v>
      </c>
      <c r="AV441" s="56" t="s">
        <v>449</v>
      </c>
      <c r="AW441" s="56" t="s">
        <v>449</v>
      </c>
      <c r="AX441" s="56" t="s">
        <v>449</v>
      </c>
      <c r="AY441" s="56" t="s">
        <v>449</v>
      </c>
      <c r="AZ441" s="56" t="s">
        <v>449</v>
      </c>
      <c r="BA441" s="56" t="s">
        <v>449</v>
      </c>
      <c r="BB441" s="323">
        <f>VLOOKUP($F441,'[2]1ª Parcela FAED Manutencao 2026'!$E$7:$K$1036,5,0)</f>
        <v>189</v>
      </c>
      <c r="BC441" s="324">
        <f>VLOOKUP($F441,'[2]1ª Parcela FAED Manutencao 2026'!$E$7:$K$1036,7,0)</f>
        <v>10258.15</v>
      </c>
      <c r="BD441" s="335">
        <f t="shared" si="85"/>
        <v>-62</v>
      </c>
      <c r="BE441" s="330">
        <f t="shared" si="86"/>
        <v>0</v>
      </c>
    </row>
    <row r="442" spans="1:57" s="87" customFormat="1" ht="28.5" customHeight="1">
      <c r="A442" s="68">
        <v>436</v>
      </c>
      <c r="B442" s="56" t="s">
        <v>4469</v>
      </c>
      <c r="C442" s="56">
        <v>6700</v>
      </c>
      <c r="D442" s="57">
        <v>15</v>
      </c>
      <c r="E442" s="163" t="s">
        <v>253</v>
      </c>
      <c r="F442" s="56">
        <v>1106904</v>
      </c>
      <c r="G442" s="56">
        <v>1100849</v>
      </c>
      <c r="H442" s="61">
        <v>29139368</v>
      </c>
      <c r="I442" s="84" t="str">
        <f>VLOOKUP($F442,'[3]Sistema Escolar'!$C$3:$E$5000,3,0)</f>
        <v>COLEGIO ESTADUAL DE TEMPO INTEGRAL ANISIO TEIXEIRA</v>
      </c>
      <c r="J442" s="193" t="s">
        <v>1912</v>
      </c>
      <c r="K442" s="56">
        <v>0</v>
      </c>
      <c r="L442" s="56">
        <v>0</v>
      </c>
      <c r="M442" s="56">
        <v>0</v>
      </c>
      <c r="N442" s="56">
        <v>0</v>
      </c>
      <c r="O442" s="56">
        <v>119</v>
      </c>
      <c r="P442" s="56">
        <v>98</v>
      </c>
      <c r="Q442" s="56">
        <v>0</v>
      </c>
      <c r="R442" s="56">
        <v>39</v>
      </c>
      <c r="S442" s="56">
        <v>50</v>
      </c>
      <c r="T442" s="56">
        <v>57</v>
      </c>
      <c r="U442" s="56">
        <v>0</v>
      </c>
      <c r="V442" s="56">
        <v>0</v>
      </c>
      <c r="W442" s="56">
        <v>0</v>
      </c>
      <c r="X442" s="56">
        <v>0</v>
      </c>
      <c r="Y442" s="56">
        <f t="shared" si="87"/>
        <v>0</v>
      </c>
      <c r="Z442" s="56">
        <f t="shared" si="87"/>
        <v>0</v>
      </c>
      <c r="AA442" s="68">
        <f t="shared" si="88"/>
        <v>169</v>
      </c>
      <c r="AB442" s="68">
        <f t="shared" si="88"/>
        <v>194</v>
      </c>
      <c r="AC442" s="68">
        <f t="shared" si="82"/>
        <v>169</v>
      </c>
      <c r="AD442" s="68">
        <f t="shared" si="83"/>
        <v>194</v>
      </c>
      <c r="AE442" s="68">
        <f>VLOOKUP(F442,[1]quantitativo_estudantes_turmas_!$D$6:$H$1043,5,0)</f>
        <v>9</v>
      </c>
      <c r="AF442" s="318">
        <f t="shared" si="79"/>
        <v>1</v>
      </c>
      <c r="AG442" s="248">
        <f t="shared" si="80"/>
        <v>20516.3</v>
      </c>
      <c r="AH442" s="194">
        <f t="shared" si="84"/>
        <v>20516.3</v>
      </c>
      <c r="AI442" s="70">
        <v>0</v>
      </c>
      <c r="AJ442" s="70">
        <f t="shared" si="81"/>
        <v>41032.6</v>
      </c>
      <c r="AK442" s="195">
        <v>8000</v>
      </c>
      <c r="AL442" s="337">
        <f t="shared" si="90"/>
        <v>10258.15</v>
      </c>
      <c r="AM442" s="56" t="str">
        <f>VLOOKUP(F442,'Plan atualizada aptas e desativ'!$C$4:$I$1457,7,0)</f>
        <v>APTA</v>
      </c>
      <c r="AN442" s="196">
        <f t="shared" si="89"/>
        <v>2258.1499999999996</v>
      </c>
      <c r="AO442" s="56" t="s">
        <v>1067</v>
      </c>
      <c r="AP442" s="56" t="s">
        <v>1068</v>
      </c>
      <c r="AQ442" s="56"/>
      <c r="AR442" s="56" t="s">
        <v>1918</v>
      </c>
      <c r="AS442" s="56" t="s">
        <v>449</v>
      </c>
      <c r="AT442" s="56" t="s">
        <v>449</v>
      </c>
      <c r="AU442" s="56" t="s">
        <v>449</v>
      </c>
      <c r="AV442" s="56" t="s">
        <v>449</v>
      </c>
      <c r="AW442" s="56" t="s">
        <v>449</v>
      </c>
      <c r="AX442" s="56" t="s">
        <v>449</v>
      </c>
      <c r="AY442" s="56" t="s">
        <v>449</v>
      </c>
      <c r="AZ442" s="56" t="s">
        <v>449</v>
      </c>
      <c r="BA442" s="56" t="s">
        <v>449</v>
      </c>
      <c r="BB442" s="323">
        <f>VLOOKUP($F442,'[2]1ª Parcela FAED Manutencao 2026'!$E$7:$K$1036,5,0)</f>
        <v>169</v>
      </c>
      <c r="BC442" s="324">
        <f>VLOOKUP($F442,'[2]1ª Parcela FAED Manutencao 2026'!$E$7:$K$1036,7,0)</f>
        <v>10258.15</v>
      </c>
      <c r="BD442" s="336">
        <f t="shared" si="85"/>
        <v>25</v>
      </c>
      <c r="BE442" s="330">
        <f t="shared" si="86"/>
        <v>0</v>
      </c>
    </row>
    <row r="443" spans="1:57" s="178" customFormat="1" ht="28.5" customHeight="1">
      <c r="A443" s="68">
        <v>437</v>
      </c>
      <c r="B443" s="56" t="s">
        <v>4469</v>
      </c>
      <c r="C443" s="56">
        <v>6700</v>
      </c>
      <c r="D443" s="57">
        <v>15</v>
      </c>
      <c r="E443" s="163" t="s">
        <v>254</v>
      </c>
      <c r="F443" s="56">
        <v>1107323</v>
      </c>
      <c r="G443" s="56">
        <v>1101074</v>
      </c>
      <c r="H443" s="61">
        <v>29101484</v>
      </c>
      <c r="I443" s="84" t="str">
        <f>VLOOKUP($F443,'[3]Sistema Escolar'!$C$3:$E$5000,3,0)</f>
        <v>CENTRO TER DE EDUC PROFI DA BACIA DO JACUIPE PROF LUIZ CARLOS ARAUJO</v>
      </c>
      <c r="J443" s="193" t="s">
        <v>1857</v>
      </c>
      <c r="K443" s="56">
        <v>0</v>
      </c>
      <c r="L443" s="56">
        <v>0</v>
      </c>
      <c r="M443" s="56">
        <v>0</v>
      </c>
      <c r="N443" s="56">
        <v>0</v>
      </c>
      <c r="O443" s="56">
        <v>1209</v>
      </c>
      <c r="P443" s="56">
        <v>1189</v>
      </c>
      <c r="Q443" s="56">
        <v>0</v>
      </c>
      <c r="R443" s="56">
        <v>0</v>
      </c>
      <c r="S443" s="56">
        <v>0</v>
      </c>
      <c r="T443" s="56">
        <v>0</v>
      </c>
      <c r="U443" s="56">
        <v>0</v>
      </c>
      <c r="V443" s="56">
        <v>0</v>
      </c>
      <c r="W443" s="56">
        <v>0</v>
      </c>
      <c r="X443" s="56">
        <v>0</v>
      </c>
      <c r="Y443" s="56">
        <f t="shared" si="87"/>
        <v>0</v>
      </c>
      <c r="Z443" s="56">
        <f t="shared" si="87"/>
        <v>0</v>
      </c>
      <c r="AA443" s="68">
        <f t="shared" si="88"/>
        <v>1209</v>
      </c>
      <c r="AB443" s="68">
        <f t="shared" si="88"/>
        <v>1189</v>
      </c>
      <c r="AC443" s="68">
        <f t="shared" si="82"/>
        <v>1209</v>
      </c>
      <c r="AD443" s="68">
        <f t="shared" si="83"/>
        <v>1189</v>
      </c>
      <c r="AE443" s="68">
        <f>VLOOKUP(F443,[1]quantitativo_estudantes_turmas_!$D$6:$H$1043,5,0)</f>
        <v>50</v>
      </c>
      <c r="AF443" s="318">
        <f t="shared" si="79"/>
        <v>1</v>
      </c>
      <c r="AG443" s="248">
        <f t="shared" si="80"/>
        <v>47919.3</v>
      </c>
      <c r="AH443" s="194">
        <f t="shared" si="84"/>
        <v>47919.3</v>
      </c>
      <c r="AI443" s="70">
        <v>0</v>
      </c>
      <c r="AJ443" s="70">
        <f t="shared" si="81"/>
        <v>95838.6</v>
      </c>
      <c r="AK443" s="195">
        <v>20000</v>
      </c>
      <c r="AL443" s="337">
        <f t="shared" si="90"/>
        <v>23959.65</v>
      </c>
      <c r="AM443" s="56" t="str">
        <f>VLOOKUP(F443,'Plan atualizada aptas e desativ'!$C$4:$I$1457,7,0)</f>
        <v>APTA</v>
      </c>
      <c r="AN443" s="196">
        <f t="shared" si="89"/>
        <v>3959.6500000000015</v>
      </c>
      <c r="AO443" s="56" t="s">
        <v>1069</v>
      </c>
      <c r="AP443" s="56" t="s">
        <v>1070</v>
      </c>
      <c r="AQ443" s="56"/>
      <c r="AR443" s="56" t="s">
        <v>449</v>
      </c>
      <c r="AS443" s="56" t="s">
        <v>449</v>
      </c>
      <c r="AT443" s="56" t="s">
        <v>449</v>
      </c>
      <c r="AU443" s="56" t="s">
        <v>449</v>
      </c>
      <c r="AV443" s="56" t="s">
        <v>449</v>
      </c>
      <c r="AW443" s="56" t="s">
        <v>449</v>
      </c>
      <c r="AX443" s="56" t="s">
        <v>449</v>
      </c>
      <c r="AY443" s="56" t="s">
        <v>449</v>
      </c>
      <c r="AZ443" s="56" t="s">
        <v>449</v>
      </c>
      <c r="BA443" s="56" t="s">
        <v>449</v>
      </c>
      <c r="BB443" s="323">
        <f>VLOOKUP($F443,'[2]1ª Parcela FAED Manutencao 2026'!$E$7:$K$1036,5,0)</f>
        <v>1209</v>
      </c>
      <c r="BC443" s="324">
        <f>VLOOKUP($F443,'[2]1ª Parcela FAED Manutencao 2026'!$E$7:$K$1036,7,0)</f>
        <v>23959.65</v>
      </c>
      <c r="BD443" s="335">
        <f t="shared" si="85"/>
        <v>-20</v>
      </c>
      <c r="BE443" s="330">
        <f t="shared" si="86"/>
        <v>0</v>
      </c>
    </row>
    <row r="444" spans="1:57" s="178" customFormat="1" ht="28.5" customHeight="1">
      <c r="A444" s="68">
        <v>438</v>
      </c>
      <c r="B444" s="56" t="s">
        <v>4469</v>
      </c>
      <c r="C444" s="56">
        <v>6700</v>
      </c>
      <c r="D444" s="57">
        <v>15</v>
      </c>
      <c r="E444" s="163" t="s">
        <v>254</v>
      </c>
      <c r="F444" s="56">
        <v>1160445</v>
      </c>
      <c r="G444" s="56">
        <v>1101070</v>
      </c>
      <c r="H444" s="61">
        <v>29101719</v>
      </c>
      <c r="I444" s="84" t="str">
        <f>VLOOKUP($F444,'[3]Sistema Escolar'!$C$3:$E$5000,3,0)</f>
        <v>COLEGIO ESTADUAL TEMPO INTEGRAL PROFESSOR ARISMARIO SENA FERREIRA</v>
      </c>
      <c r="J444" s="193" t="s">
        <v>1978</v>
      </c>
      <c r="K444" s="56">
        <v>0</v>
      </c>
      <c r="L444" s="56">
        <v>0</v>
      </c>
      <c r="M444" s="56">
        <v>0</v>
      </c>
      <c r="N444" s="56">
        <v>0</v>
      </c>
      <c r="O444" s="56">
        <v>1006</v>
      </c>
      <c r="P444" s="56">
        <v>348</v>
      </c>
      <c r="Q444" s="56">
        <v>285</v>
      </c>
      <c r="R444" s="56">
        <v>496</v>
      </c>
      <c r="S444" s="56">
        <v>247</v>
      </c>
      <c r="T444" s="56">
        <v>187</v>
      </c>
      <c r="U444" s="56">
        <v>0</v>
      </c>
      <c r="V444" s="56">
        <v>0</v>
      </c>
      <c r="W444" s="56">
        <v>0</v>
      </c>
      <c r="X444" s="56">
        <v>0</v>
      </c>
      <c r="Y444" s="56">
        <f t="shared" si="87"/>
        <v>0</v>
      </c>
      <c r="Z444" s="56">
        <f t="shared" si="87"/>
        <v>0</v>
      </c>
      <c r="AA444" s="68">
        <f t="shared" si="88"/>
        <v>1538</v>
      </c>
      <c r="AB444" s="68">
        <f t="shared" si="88"/>
        <v>1031</v>
      </c>
      <c r="AC444" s="68">
        <f t="shared" si="82"/>
        <v>1538</v>
      </c>
      <c r="AD444" s="68">
        <f t="shared" si="83"/>
        <v>1031</v>
      </c>
      <c r="AE444" s="68">
        <f>VLOOKUP(F444,[1]quantitativo_estudantes_turmas_!$D$6:$H$1043,5,0)</f>
        <v>27</v>
      </c>
      <c r="AF444" s="318">
        <f t="shared" si="79"/>
        <v>1</v>
      </c>
      <c r="AG444" s="248">
        <f t="shared" si="80"/>
        <v>47919.3</v>
      </c>
      <c r="AH444" s="194">
        <f t="shared" si="84"/>
        <v>47919.3</v>
      </c>
      <c r="AI444" s="70">
        <v>0</v>
      </c>
      <c r="AJ444" s="70">
        <f t="shared" si="81"/>
        <v>95838.6</v>
      </c>
      <c r="AK444" s="195">
        <v>28000</v>
      </c>
      <c r="AL444" s="337">
        <f t="shared" si="90"/>
        <v>23959.65</v>
      </c>
      <c r="AM444" s="56" t="str">
        <f>VLOOKUP(F444,'Plan atualizada aptas e desativ'!$C$4:$I$1457,7,0)</f>
        <v>APTA</v>
      </c>
      <c r="AN444" s="196">
        <f t="shared" si="89"/>
        <v>-4040.3499999999985</v>
      </c>
      <c r="AO444" s="56" t="s">
        <v>1069</v>
      </c>
      <c r="AP444" s="56" t="s">
        <v>1071</v>
      </c>
      <c r="AQ444" s="56"/>
      <c r="AR444" s="56" t="s">
        <v>1918</v>
      </c>
      <c r="AS444" s="56" t="s">
        <v>449</v>
      </c>
      <c r="AT444" s="56" t="s">
        <v>449</v>
      </c>
      <c r="AU444" s="56" t="s">
        <v>449</v>
      </c>
      <c r="AV444" s="56" t="s">
        <v>449</v>
      </c>
      <c r="AW444" s="56" t="s">
        <v>449</v>
      </c>
      <c r="AX444" s="56" t="s">
        <v>449</v>
      </c>
      <c r="AY444" s="56" t="s">
        <v>449</v>
      </c>
      <c r="AZ444" s="56" t="s">
        <v>449</v>
      </c>
      <c r="BA444" s="56" t="s">
        <v>1857</v>
      </c>
      <c r="BB444" s="323">
        <f>VLOOKUP($F444,'[2]1ª Parcela FAED Manutencao 2026'!$E$7:$K$1036,5,0)</f>
        <v>1538</v>
      </c>
      <c r="BC444" s="324">
        <f>VLOOKUP($F444,'[2]1ª Parcela FAED Manutencao 2026'!$E$7:$K$1036,7,0)</f>
        <v>35903.53</v>
      </c>
      <c r="BD444" s="335">
        <f t="shared" si="85"/>
        <v>-507</v>
      </c>
      <c r="BE444" s="328">
        <f t="shared" si="86"/>
        <v>-11943.879999999997</v>
      </c>
    </row>
    <row r="445" spans="1:57" s="87" customFormat="1" ht="28.5" customHeight="1">
      <c r="A445" s="68">
        <v>439</v>
      </c>
      <c r="B445" s="56" t="s">
        <v>4469</v>
      </c>
      <c r="C445" s="56">
        <v>6700</v>
      </c>
      <c r="D445" s="57">
        <v>15</v>
      </c>
      <c r="E445" s="163" t="s">
        <v>254</v>
      </c>
      <c r="F445" s="56">
        <v>1179812</v>
      </c>
      <c r="G445" s="56">
        <v>9999999</v>
      </c>
      <c r="H445" s="61">
        <v>29488575</v>
      </c>
      <c r="I445" s="84" t="str">
        <f>VLOOKUP($F445,'[3]Sistema Escolar'!$C$3:$E$5000,3,0)</f>
        <v>CEMIT BACIA DO JACUIPE</v>
      </c>
      <c r="J445" s="193" t="s">
        <v>464</v>
      </c>
      <c r="K445" s="56">
        <v>0</v>
      </c>
      <c r="L445" s="56">
        <v>0</v>
      </c>
      <c r="M445" s="56">
        <v>0</v>
      </c>
      <c r="N445" s="56">
        <v>0</v>
      </c>
      <c r="O445" s="56">
        <v>1</v>
      </c>
      <c r="P445" s="56">
        <v>208</v>
      </c>
      <c r="Q445" s="56">
        <v>0</v>
      </c>
      <c r="R445" s="56">
        <v>0</v>
      </c>
      <c r="S445" s="56">
        <v>0</v>
      </c>
      <c r="T445" s="56">
        <v>0</v>
      </c>
      <c r="U445" s="56">
        <v>0</v>
      </c>
      <c r="V445" s="56">
        <v>0</v>
      </c>
      <c r="W445" s="56">
        <v>0</v>
      </c>
      <c r="X445" s="56">
        <v>0</v>
      </c>
      <c r="Y445" s="56">
        <f t="shared" ref="Y445" si="91">K445+M445</f>
        <v>0</v>
      </c>
      <c r="Z445" s="56">
        <f t="shared" si="87"/>
        <v>0</v>
      </c>
      <c r="AA445" s="68">
        <f t="shared" ref="AA445" si="92">O445+Q445+S445</f>
        <v>1</v>
      </c>
      <c r="AB445" s="68">
        <f t="shared" si="88"/>
        <v>208</v>
      </c>
      <c r="AC445" s="68">
        <f t="shared" si="82"/>
        <v>1</v>
      </c>
      <c r="AD445" s="68">
        <f t="shared" si="83"/>
        <v>208</v>
      </c>
      <c r="AE445" s="68">
        <f>VLOOKUP(F445,[1]quantitativo_estudantes_turmas_!$D$6:$H$1043,5,0)</f>
        <v>13</v>
      </c>
      <c r="AF445" s="318">
        <f t="shared" si="79"/>
        <v>1</v>
      </c>
      <c r="AG445" s="248">
        <f t="shared" si="80"/>
        <v>20516.3</v>
      </c>
      <c r="AH445" s="194">
        <f t="shared" si="84"/>
        <v>20516.3</v>
      </c>
      <c r="AI445" s="70">
        <v>0</v>
      </c>
      <c r="AJ445" s="70">
        <f t="shared" si="81"/>
        <v>41032.6</v>
      </c>
      <c r="AK445" s="195">
        <v>6000</v>
      </c>
      <c r="AL445" s="337">
        <f t="shared" si="90"/>
        <v>10258.15</v>
      </c>
      <c r="AM445" s="56" t="str">
        <f>VLOOKUP(F445,'Plan atualizada aptas e desativ'!$C$4:$I$1457,7,0)</f>
        <v>APTA</v>
      </c>
      <c r="AN445" s="196">
        <f t="shared" si="89"/>
        <v>4258.1499999999996</v>
      </c>
      <c r="AO445" s="56" t="s">
        <v>2039</v>
      </c>
      <c r="AP445" s="56" t="s">
        <v>2039</v>
      </c>
      <c r="AQ445" s="56" t="s">
        <v>2020</v>
      </c>
      <c r="AR445" s="56" t="s">
        <v>449</v>
      </c>
      <c r="AS445" s="56" t="s">
        <v>449</v>
      </c>
      <c r="AT445" s="56" t="s">
        <v>449</v>
      </c>
      <c r="AU445" s="56" t="s">
        <v>449</v>
      </c>
      <c r="AV445" s="56" t="s">
        <v>449</v>
      </c>
      <c r="AW445" s="56" t="s">
        <v>449</v>
      </c>
      <c r="AX445" s="56" t="s">
        <v>449</v>
      </c>
      <c r="AY445" s="56" t="s">
        <v>449</v>
      </c>
      <c r="AZ445" s="56" t="s">
        <v>449</v>
      </c>
      <c r="BA445" s="56" t="s">
        <v>449</v>
      </c>
      <c r="BB445" s="323">
        <f>VLOOKUP($F445,'[2]1ª Parcela FAED Manutencao 2026'!$E$7:$K$1036,5,0)</f>
        <v>1</v>
      </c>
      <c r="BC445" s="324">
        <f>VLOOKUP($F445,'[2]1ª Parcela FAED Manutencao 2026'!$E$7:$K$1036,7,0)</f>
        <v>7693.6149999999998</v>
      </c>
      <c r="BD445" s="336">
        <f t="shared" si="85"/>
        <v>207</v>
      </c>
      <c r="BE445" s="331">
        <f t="shared" si="86"/>
        <v>2564.5349999999999</v>
      </c>
    </row>
    <row r="446" spans="1:57" s="178" customFormat="1" ht="28.5" customHeight="1">
      <c r="A446" s="68">
        <v>440</v>
      </c>
      <c r="B446" s="56" t="s">
        <v>4469</v>
      </c>
      <c r="C446" s="56">
        <v>6700</v>
      </c>
      <c r="D446" s="57">
        <v>15</v>
      </c>
      <c r="E446" s="163" t="s">
        <v>255</v>
      </c>
      <c r="F446" s="56">
        <v>1122861</v>
      </c>
      <c r="G446" s="56">
        <v>1102596</v>
      </c>
      <c r="H446" s="61">
        <v>29085500</v>
      </c>
      <c r="I446" s="84" t="str">
        <f>VLOOKUP($F446,'[3]Sistema Escolar'!$C$3:$E$5000,3,0)</f>
        <v>COLEGIO ESTADUAL DE TEMPO INTEGRAL ABELARDO MOREIRA</v>
      </c>
      <c r="J446" s="193" t="s">
        <v>1978</v>
      </c>
      <c r="K446" s="56">
        <v>0</v>
      </c>
      <c r="L446" s="56">
        <v>0</v>
      </c>
      <c r="M446" s="56">
        <v>0</v>
      </c>
      <c r="N446" s="56">
        <v>0</v>
      </c>
      <c r="O446" s="56">
        <v>525</v>
      </c>
      <c r="P446" s="56">
        <v>256</v>
      </c>
      <c r="Q446" s="56">
        <v>263</v>
      </c>
      <c r="R446" s="56">
        <v>377</v>
      </c>
      <c r="S446" s="56">
        <v>74</v>
      </c>
      <c r="T446" s="56">
        <v>95</v>
      </c>
      <c r="U446" s="56">
        <v>0</v>
      </c>
      <c r="V446" s="56">
        <v>0</v>
      </c>
      <c r="W446" s="56">
        <v>0</v>
      </c>
      <c r="X446" s="56">
        <v>0</v>
      </c>
      <c r="Y446" s="56">
        <f t="shared" si="87"/>
        <v>0</v>
      </c>
      <c r="Z446" s="56">
        <f t="shared" si="87"/>
        <v>0</v>
      </c>
      <c r="AA446" s="68">
        <f t="shared" si="88"/>
        <v>862</v>
      </c>
      <c r="AB446" s="68">
        <f t="shared" si="88"/>
        <v>728</v>
      </c>
      <c r="AC446" s="68">
        <f t="shared" si="82"/>
        <v>862</v>
      </c>
      <c r="AD446" s="68">
        <f t="shared" si="83"/>
        <v>728</v>
      </c>
      <c r="AE446" s="68">
        <f>VLOOKUP(F446,[1]quantitativo_estudantes_turmas_!$D$6:$H$1043,5,0)</f>
        <v>22</v>
      </c>
      <c r="AF446" s="318">
        <f t="shared" si="79"/>
        <v>1</v>
      </c>
      <c r="AG446" s="248">
        <f t="shared" si="80"/>
        <v>30774.46</v>
      </c>
      <c r="AH446" s="194">
        <f t="shared" si="84"/>
        <v>30774.46</v>
      </c>
      <c r="AI446" s="70">
        <v>0</v>
      </c>
      <c r="AJ446" s="70">
        <f t="shared" si="81"/>
        <v>61548.92</v>
      </c>
      <c r="AK446" s="195">
        <v>16000</v>
      </c>
      <c r="AL446" s="337">
        <f t="shared" si="90"/>
        <v>15387.23</v>
      </c>
      <c r="AM446" s="56" t="str">
        <f>VLOOKUP(F446,'Plan atualizada aptas e desativ'!$C$4:$I$1457,7,0)</f>
        <v>APTA</v>
      </c>
      <c r="AN446" s="196">
        <f t="shared" si="89"/>
        <v>-612.77000000000044</v>
      </c>
      <c r="AO446" s="56" t="s">
        <v>1072</v>
      </c>
      <c r="AP446" s="56" t="s">
        <v>1073</v>
      </c>
      <c r="AQ446" s="56"/>
      <c r="AR446" s="56" t="s">
        <v>1918</v>
      </c>
      <c r="AS446" s="56" t="s">
        <v>449</v>
      </c>
      <c r="AT446" s="56" t="s">
        <v>449</v>
      </c>
      <c r="AU446" s="56" t="s">
        <v>449</v>
      </c>
      <c r="AV446" s="56" t="s">
        <v>449</v>
      </c>
      <c r="AW446" s="56" t="s">
        <v>449</v>
      </c>
      <c r="AX446" s="56" t="s">
        <v>449</v>
      </c>
      <c r="AY446" s="56" t="s">
        <v>449</v>
      </c>
      <c r="AZ446" s="56" t="s">
        <v>449</v>
      </c>
      <c r="BA446" s="56" t="s">
        <v>449</v>
      </c>
      <c r="BB446" s="323">
        <f>VLOOKUP($F446,'[2]1ª Parcela FAED Manutencao 2026'!$E$7:$K$1036,5,0)</f>
        <v>862</v>
      </c>
      <c r="BC446" s="324">
        <f>VLOOKUP($F446,'[2]1ª Parcela FAED Manutencao 2026'!$E$7:$K$1036,7,0)</f>
        <v>20516.305</v>
      </c>
      <c r="BD446" s="335">
        <f t="shared" si="85"/>
        <v>-134</v>
      </c>
      <c r="BE446" s="328">
        <f t="shared" si="86"/>
        <v>-5129.0750000000007</v>
      </c>
    </row>
    <row r="447" spans="1:57" s="87" customFormat="1" ht="28.5" customHeight="1">
      <c r="A447" s="68">
        <v>441</v>
      </c>
      <c r="B447" s="56" t="s">
        <v>4469</v>
      </c>
      <c r="C447" s="56">
        <v>6700</v>
      </c>
      <c r="D447" s="57">
        <v>15</v>
      </c>
      <c r="E447" s="163" t="s">
        <v>256</v>
      </c>
      <c r="F447" s="56">
        <v>1160771</v>
      </c>
      <c r="G447" s="56">
        <v>1101171</v>
      </c>
      <c r="H447" s="61">
        <v>29140633</v>
      </c>
      <c r="I447" s="84" t="str">
        <f>VLOOKUP($F447,'[3]Sistema Escolar'!$C$3:$E$5000,3,0)</f>
        <v>COLEGIO ESTADUAL DE TEMPO INTEGRAL VIRGILIO FRANCISCO PEREIRA</v>
      </c>
      <c r="J447" s="193" t="s">
        <v>1978</v>
      </c>
      <c r="K447" s="56">
        <v>0</v>
      </c>
      <c r="L447" s="56">
        <v>0</v>
      </c>
      <c r="M447" s="56">
        <v>0</v>
      </c>
      <c r="N447" s="56">
        <v>0</v>
      </c>
      <c r="O447" s="56">
        <v>0</v>
      </c>
      <c r="P447" s="56">
        <v>0</v>
      </c>
      <c r="Q447" s="56">
        <v>219</v>
      </c>
      <c r="R447" s="56">
        <v>212</v>
      </c>
      <c r="S447" s="56">
        <v>79</v>
      </c>
      <c r="T447" s="56">
        <v>56</v>
      </c>
      <c r="U447" s="56">
        <v>0</v>
      </c>
      <c r="V447" s="56">
        <v>0</v>
      </c>
      <c r="W447" s="56">
        <v>0</v>
      </c>
      <c r="X447" s="56">
        <v>0</v>
      </c>
      <c r="Y447" s="56">
        <f t="shared" si="87"/>
        <v>0</v>
      </c>
      <c r="Z447" s="56">
        <f t="shared" si="87"/>
        <v>0</v>
      </c>
      <c r="AA447" s="68">
        <f t="shared" si="88"/>
        <v>298</v>
      </c>
      <c r="AB447" s="68">
        <f t="shared" si="88"/>
        <v>268</v>
      </c>
      <c r="AC447" s="68">
        <f t="shared" si="82"/>
        <v>298</v>
      </c>
      <c r="AD447" s="68">
        <f t="shared" si="83"/>
        <v>268</v>
      </c>
      <c r="AE447" s="68">
        <f>VLOOKUP(F447,[1]quantitativo_estudantes_turmas_!$D$6:$H$1043,5,0)</f>
        <v>9</v>
      </c>
      <c r="AF447" s="318">
        <f t="shared" si="79"/>
        <v>1</v>
      </c>
      <c r="AG447" s="248">
        <f t="shared" si="80"/>
        <v>25645.38</v>
      </c>
      <c r="AH447" s="194">
        <f t="shared" si="84"/>
        <v>25645.38</v>
      </c>
      <c r="AI447" s="70">
        <v>0</v>
      </c>
      <c r="AJ447" s="70">
        <f t="shared" si="81"/>
        <v>51290.76</v>
      </c>
      <c r="AK447" s="195">
        <v>10000</v>
      </c>
      <c r="AL447" s="337">
        <f t="shared" si="90"/>
        <v>12822.69</v>
      </c>
      <c r="AM447" s="56" t="str">
        <f>VLOOKUP(F447,'Plan atualizada aptas e desativ'!$C$4:$I$1457,7,0)</f>
        <v>APTA</v>
      </c>
      <c r="AN447" s="196">
        <f t="shared" si="89"/>
        <v>2822.6900000000005</v>
      </c>
      <c r="AO447" s="56" t="s">
        <v>1067</v>
      </c>
      <c r="AP447" s="56" t="s">
        <v>1074</v>
      </c>
      <c r="AQ447" s="56"/>
      <c r="AR447" s="56" t="s">
        <v>1918</v>
      </c>
      <c r="AS447" s="56" t="s">
        <v>449</v>
      </c>
      <c r="AT447" s="56" t="s">
        <v>449</v>
      </c>
      <c r="AU447" s="56" t="s">
        <v>449</v>
      </c>
      <c r="AV447" s="56" t="s">
        <v>449</v>
      </c>
      <c r="AW447" s="56" t="s">
        <v>449</v>
      </c>
      <c r="AX447" s="56" t="s">
        <v>449</v>
      </c>
      <c r="AY447" s="56" t="s">
        <v>449</v>
      </c>
      <c r="AZ447" s="56" t="s">
        <v>449</v>
      </c>
      <c r="BA447" s="56" t="s">
        <v>449</v>
      </c>
      <c r="BB447" s="323">
        <f>VLOOKUP($F447,'[2]1ª Parcela FAED Manutencao 2026'!$E$7:$K$1036,5,0)</f>
        <v>298</v>
      </c>
      <c r="BC447" s="324">
        <f>VLOOKUP($F447,'[2]1ª Parcela FAED Manutencao 2026'!$E$7:$K$1036,7,0)</f>
        <v>12822.69</v>
      </c>
      <c r="BD447" s="335">
        <f t="shared" si="85"/>
        <v>-30</v>
      </c>
      <c r="BE447" s="330">
        <f t="shared" si="86"/>
        <v>0</v>
      </c>
    </row>
    <row r="448" spans="1:57" s="178" customFormat="1" ht="28.5" customHeight="1">
      <c r="A448" s="68">
        <v>442</v>
      </c>
      <c r="B448" s="56" t="s">
        <v>4469</v>
      </c>
      <c r="C448" s="56">
        <v>6700</v>
      </c>
      <c r="D448" s="57">
        <v>15</v>
      </c>
      <c r="E448" s="163" t="s">
        <v>257</v>
      </c>
      <c r="F448" s="56">
        <v>1106840</v>
      </c>
      <c r="G448" s="56">
        <v>1101172</v>
      </c>
      <c r="H448" s="61">
        <v>29141044</v>
      </c>
      <c r="I448" s="84" t="str">
        <f>VLOOKUP($F448,'[3]Sistema Escolar'!$C$3:$E$5000,3,0)</f>
        <v>COLEGIO ESTADUAL DE TEMPO INTEGRAL PEDRO FALCONERI RIOS</v>
      </c>
      <c r="J448" s="193" t="s">
        <v>1978</v>
      </c>
      <c r="K448" s="56">
        <v>0</v>
      </c>
      <c r="L448" s="56">
        <v>0</v>
      </c>
      <c r="M448" s="56">
        <v>0</v>
      </c>
      <c r="N448" s="56">
        <v>0</v>
      </c>
      <c r="O448" s="56">
        <v>0</v>
      </c>
      <c r="P448" s="56">
        <v>0</v>
      </c>
      <c r="Q448" s="56">
        <v>465</v>
      </c>
      <c r="R448" s="56">
        <v>469</v>
      </c>
      <c r="S448" s="56">
        <v>158</v>
      </c>
      <c r="T448" s="56">
        <v>135</v>
      </c>
      <c r="U448" s="56">
        <v>0</v>
      </c>
      <c r="V448" s="56">
        <v>0</v>
      </c>
      <c r="W448" s="56">
        <v>0</v>
      </c>
      <c r="X448" s="56">
        <v>0</v>
      </c>
      <c r="Y448" s="56">
        <f t="shared" si="87"/>
        <v>0</v>
      </c>
      <c r="Z448" s="56">
        <f t="shared" si="87"/>
        <v>0</v>
      </c>
      <c r="AA448" s="68">
        <f t="shared" si="88"/>
        <v>623</v>
      </c>
      <c r="AB448" s="68">
        <f t="shared" si="88"/>
        <v>604</v>
      </c>
      <c r="AC448" s="68">
        <f t="shared" si="82"/>
        <v>623</v>
      </c>
      <c r="AD448" s="68">
        <f t="shared" si="83"/>
        <v>604</v>
      </c>
      <c r="AE448" s="68">
        <f>VLOOKUP(F448,[1]quantitativo_estudantes_turmas_!$D$6:$H$1043,5,0)</f>
        <v>17</v>
      </c>
      <c r="AF448" s="318">
        <f t="shared" si="79"/>
        <v>1</v>
      </c>
      <c r="AG448" s="248">
        <f t="shared" si="80"/>
        <v>30774.46</v>
      </c>
      <c r="AH448" s="194">
        <f t="shared" si="84"/>
        <v>30774.46</v>
      </c>
      <c r="AI448" s="70">
        <v>0</v>
      </c>
      <c r="AJ448" s="70">
        <f t="shared" si="81"/>
        <v>61548.92</v>
      </c>
      <c r="AK448" s="195">
        <v>12000</v>
      </c>
      <c r="AL448" s="337">
        <f t="shared" si="90"/>
        <v>15387.23</v>
      </c>
      <c r="AM448" s="56" t="str">
        <f>VLOOKUP(F448,'Plan atualizada aptas e desativ'!$C$4:$I$1457,7,0)</f>
        <v>APTA</v>
      </c>
      <c r="AN448" s="196">
        <f t="shared" si="89"/>
        <v>3387.2299999999996</v>
      </c>
      <c r="AO448" s="56" t="s">
        <v>1067</v>
      </c>
      <c r="AP448" s="56" t="s">
        <v>1075</v>
      </c>
      <c r="AQ448" s="56"/>
      <c r="AR448" s="56" t="s">
        <v>1918</v>
      </c>
      <c r="AS448" s="56" t="s">
        <v>449</v>
      </c>
      <c r="AT448" s="56" t="s">
        <v>449</v>
      </c>
      <c r="AU448" s="56" t="s">
        <v>449</v>
      </c>
      <c r="AV448" s="56" t="s">
        <v>449</v>
      </c>
      <c r="AW448" s="56" t="s">
        <v>449</v>
      </c>
      <c r="AX448" s="56" t="s">
        <v>449</v>
      </c>
      <c r="AY448" s="56" t="s">
        <v>449</v>
      </c>
      <c r="AZ448" s="56" t="s">
        <v>449</v>
      </c>
      <c r="BA448" s="56" t="s">
        <v>1857</v>
      </c>
      <c r="BB448" s="323">
        <f>VLOOKUP($F448,'[2]1ª Parcela FAED Manutencao 2026'!$E$7:$K$1036,5,0)</f>
        <v>623</v>
      </c>
      <c r="BC448" s="324">
        <f>VLOOKUP($F448,'[2]1ª Parcela FAED Manutencao 2026'!$E$7:$K$1036,7,0)</f>
        <v>15387.23</v>
      </c>
      <c r="BD448" s="335">
        <f t="shared" si="85"/>
        <v>-19</v>
      </c>
      <c r="BE448" s="330">
        <f t="shared" si="86"/>
        <v>0</v>
      </c>
    </row>
    <row r="449" spans="1:57" s="87" customFormat="1" ht="28.5" customHeight="1">
      <c r="A449" s="68">
        <v>443</v>
      </c>
      <c r="B449" s="56" t="s">
        <v>4469</v>
      </c>
      <c r="C449" s="56">
        <v>6700</v>
      </c>
      <c r="D449" s="57">
        <v>15</v>
      </c>
      <c r="E449" s="163" t="s">
        <v>258</v>
      </c>
      <c r="F449" s="56">
        <v>1107234</v>
      </c>
      <c r="G449" s="56">
        <v>1101173</v>
      </c>
      <c r="H449" s="61">
        <v>29105684</v>
      </c>
      <c r="I449" s="84" t="str">
        <f>VLOOKUP($F449,'[3]Sistema Escolar'!$C$3:$E$5000,3,0)</f>
        <v>COLEGIO ESTADUAL DE TEMPO INTEGRAL EUFRASIO GONÇALVES DE ALMEIDA</v>
      </c>
      <c r="J449" s="193" t="s">
        <v>1978</v>
      </c>
      <c r="K449" s="56">
        <v>0</v>
      </c>
      <c r="L449" s="56">
        <v>0</v>
      </c>
      <c r="M449" s="56">
        <v>0</v>
      </c>
      <c r="N449" s="56">
        <v>0</v>
      </c>
      <c r="O449" s="56">
        <v>26</v>
      </c>
      <c r="P449" s="56">
        <v>13</v>
      </c>
      <c r="Q449" s="56">
        <v>338</v>
      </c>
      <c r="R449" s="56">
        <v>290</v>
      </c>
      <c r="S449" s="56">
        <v>21</v>
      </c>
      <c r="T449" s="56">
        <v>40</v>
      </c>
      <c r="U449" s="56">
        <v>0</v>
      </c>
      <c r="V449" s="56">
        <v>0</v>
      </c>
      <c r="W449" s="56">
        <v>0</v>
      </c>
      <c r="X449" s="56">
        <v>0</v>
      </c>
      <c r="Y449" s="56">
        <f t="shared" si="87"/>
        <v>0</v>
      </c>
      <c r="Z449" s="56">
        <f t="shared" si="87"/>
        <v>0</v>
      </c>
      <c r="AA449" s="68">
        <f t="shared" si="88"/>
        <v>385</v>
      </c>
      <c r="AB449" s="68">
        <f t="shared" si="88"/>
        <v>343</v>
      </c>
      <c r="AC449" s="68">
        <f t="shared" si="82"/>
        <v>385</v>
      </c>
      <c r="AD449" s="68">
        <f t="shared" si="83"/>
        <v>343</v>
      </c>
      <c r="AE449" s="68">
        <f>VLOOKUP(F449,[1]quantitativo_estudantes_turmas_!$D$6:$H$1043,5,0)</f>
        <v>12</v>
      </c>
      <c r="AF449" s="318">
        <f t="shared" si="79"/>
        <v>1</v>
      </c>
      <c r="AG449" s="248">
        <f t="shared" si="80"/>
        <v>25645.38</v>
      </c>
      <c r="AH449" s="194">
        <f t="shared" si="84"/>
        <v>25645.38</v>
      </c>
      <c r="AI449" s="70">
        <f>IF(AY449="POLO-UAB",AG449/4,"-")</f>
        <v>6411.3450000000003</v>
      </c>
      <c r="AJ449" s="70">
        <f t="shared" si="81"/>
        <v>51290.76</v>
      </c>
      <c r="AK449" s="195">
        <v>15000</v>
      </c>
      <c r="AL449" s="337">
        <f t="shared" si="90"/>
        <v>19234.035</v>
      </c>
      <c r="AM449" s="56" t="str">
        <f>VLOOKUP(F449,'Plan atualizada aptas e desativ'!$C$4:$I$1457,7,0)</f>
        <v>APTA</v>
      </c>
      <c r="AN449" s="196">
        <f t="shared" si="89"/>
        <v>4234.0349999999999</v>
      </c>
      <c r="AO449" s="56" t="s">
        <v>1069</v>
      </c>
      <c r="AP449" s="56" t="s">
        <v>1076</v>
      </c>
      <c r="AQ449" s="56"/>
      <c r="AR449" s="56" t="s">
        <v>1918</v>
      </c>
      <c r="AS449" s="56" t="s">
        <v>449</v>
      </c>
      <c r="AT449" s="56" t="s">
        <v>449</v>
      </c>
      <c r="AU449" s="56" t="s">
        <v>449</v>
      </c>
      <c r="AV449" s="56" t="s">
        <v>449</v>
      </c>
      <c r="AW449" s="56" t="s">
        <v>449</v>
      </c>
      <c r="AX449" s="56" t="s">
        <v>449</v>
      </c>
      <c r="AY449" s="56" t="s">
        <v>1907</v>
      </c>
      <c r="AZ449" s="56" t="s">
        <v>449</v>
      </c>
      <c r="BA449" s="56" t="s">
        <v>449</v>
      </c>
      <c r="BB449" s="323">
        <f>VLOOKUP($F449,'[2]1ª Parcela FAED Manutencao 2026'!$E$7:$K$1036,5,0)</f>
        <v>385</v>
      </c>
      <c r="BC449" s="324">
        <f>VLOOKUP($F449,'[2]1ª Parcela FAED Manutencao 2026'!$E$7:$K$1036,7,0)</f>
        <v>19234.035</v>
      </c>
      <c r="BD449" s="335">
        <f t="shared" si="85"/>
        <v>-42</v>
      </c>
      <c r="BE449" s="330">
        <f t="shared" si="86"/>
        <v>0</v>
      </c>
    </row>
    <row r="450" spans="1:57" s="87" customFormat="1" ht="28.5" customHeight="1">
      <c r="A450" s="68">
        <v>444</v>
      </c>
      <c r="B450" s="56" t="s">
        <v>4469</v>
      </c>
      <c r="C450" s="56">
        <v>6700</v>
      </c>
      <c r="D450" s="57">
        <v>15</v>
      </c>
      <c r="E450" s="163" t="s">
        <v>259</v>
      </c>
      <c r="F450" s="56">
        <v>1122705</v>
      </c>
      <c r="G450" s="56">
        <v>1102612</v>
      </c>
      <c r="H450" s="61">
        <v>29077540</v>
      </c>
      <c r="I450" s="84" t="str">
        <f>VLOOKUP($F450,'[3]Sistema Escolar'!$C$3:$E$5000,3,0)</f>
        <v>COLEGIO EST DE TEMPO INTEGRAL PROF TEREZINHA GONCALVES NOVAIS</v>
      </c>
      <c r="J450" s="193" t="s">
        <v>1978</v>
      </c>
      <c r="K450" s="56">
        <v>0</v>
      </c>
      <c r="L450" s="56">
        <v>0</v>
      </c>
      <c r="M450" s="56">
        <v>0</v>
      </c>
      <c r="N450" s="56">
        <v>0</v>
      </c>
      <c r="O450" s="56">
        <v>187</v>
      </c>
      <c r="P450" s="56">
        <v>144</v>
      </c>
      <c r="Q450" s="56">
        <v>137</v>
      </c>
      <c r="R450" s="56">
        <v>129</v>
      </c>
      <c r="S450" s="56">
        <v>148</v>
      </c>
      <c r="T450" s="56">
        <v>124</v>
      </c>
      <c r="U450" s="56">
        <v>0</v>
      </c>
      <c r="V450" s="56">
        <v>0</v>
      </c>
      <c r="W450" s="56">
        <v>0</v>
      </c>
      <c r="X450" s="56">
        <v>0</v>
      </c>
      <c r="Y450" s="56">
        <f t="shared" si="87"/>
        <v>0</v>
      </c>
      <c r="Z450" s="56">
        <f t="shared" si="87"/>
        <v>0</v>
      </c>
      <c r="AA450" s="68">
        <f t="shared" si="88"/>
        <v>472</v>
      </c>
      <c r="AB450" s="68">
        <f t="shared" si="88"/>
        <v>397</v>
      </c>
      <c r="AC450" s="68">
        <f t="shared" si="82"/>
        <v>472</v>
      </c>
      <c r="AD450" s="68">
        <f t="shared" si="83"/>
        <v>397</v>
      </c>
      <c r="AE450" s="68">
        <f>VLOOKUP(F450,[1]quantitativo_estudantes_turmas_!$D$6:$H$1043,5,0)</f>
        <v>12</v>
      </c>
      <c r="AF450" s="318">
        <f t="shared" si="79"/>
        <v>1</v>
      </c>
      <c r="AG450" s="248">
        <f t="shared" si="80"/>
        <v>25645.38</v>
      </c>
      <c r="AH450" s="194">
        <f t="shared" si="84"/>
        <v>25645.38</v>
      </c>
      <c r="AI450" s="70">
        <v>0</v>
      </c>
      <c r="AJ450" s="70">
        <f t="shared" si="81"/>
        <v>51290.76</v>
      </c>
      <c r="AK450" s="195">
        <v>10000</v>
      </c>
      <c r="AL450" s="337">
        <f t="shared" si="90"/>
        <v>12822.69</v>
      </c>
      <c r="AM450" s="56" t="str">
        <f>VLOOKUP(F450,'Plan atualizada aptas e desativ'!$C$4:$I$1457,7,0)</f>
        <v>APTA</v>
      </c>
      <c r="AN450" s="196">
        <f t="shared" si="89"/>
        <v>2822.6900000000005</v>
      </c>
      <c r="AO450" s="56" t="s">
        <v>1077</v>
      </c>
      <c r="AP450" s="56" t="s">
        <v>1078</v>
      </c>
      <c r="AQ450" s="56"/>
      <c r="AR450" s="56" t="s">
        <v>1918</v>
      </c>
      <c r="AS450" s="56" t="s">
        <v>449</v>
      </c>
      <c r="AT450" s="56" t="s">
        <v>449</v>
      </c>
      <c r="AU450" s="56" t="s">
        <v>449</v>
      </c>
      <c r="AV450" s="56" t="s">
        <v>449</v>
      </c>
      <c r="AW450" s="56" t="s">
        <v>449</v>
      </c>
      <c r="AX450" s="56" t="s">
        <v>449</v>
      </c>
      <c r="AY450" s="56" t="s">
        <v>449</v>
      </c>
      <c r="AZ450" s="56" t="s">
        <v>449</v>
      </c>
      <c r="BA450" s="56" t="s">
        <v>449</v>
      </c>
      <c r="BB450" s="323">
        <f>VLOOKUP($F450,'[2]1ª Parcela FAED Manutencao 2026'!$E$7:$K$1036,5,0)</f>
        <v>472</v>
      </c>
      <c r="BC450" s="324">
        <f>VLOOKUP($F450,'[2]1ª Parcela FAED Manutencao 2026'!$E$7:$K$1036,7,0)</f>
        <v>12822.69</v>
      </c>
      <c r="BD450" s="335">
        <f t="shared" si="85"/>
        <v>-75</v>
      </c>
      <c r="BE450" s="330">
        <f t="shared" si="86"/>
        <v>0</v>
      </c>
    </row>
    <row r="451" spans="1:57" s="87" customFormat="1" ht="28.5" customHeight="1">
      <c r="A451" s="68">
        <v>445</v>
      </c>
      <c r="B451" s="56" t="s">
        <v>4469</v>
      </c>
      <c r="C451" s="56">
        <v>6700</v>
      </c>
      <c r="D451" s="57">
        <v>15</v>
      </c>
      <c r="E451" s="163" t="s">
        <v>4470</v>
      </c>
      <c r="F451" s="56">
        <v>1138245</v>
      </c>
      <c r="G451" s="56">
        <v>1105572</v>
      </c>
      <c r="H451" s="61">
        <v>29143365</v>
      </c>
      <c r="I451" s="84" t="str">
        <f>VLOOKUP($F451,'[3]Sistema Escolar'!$C$3:$E$5000,3,0)</f>
        <v>COLEGIO ESTADUAL DO CAMPO DACILDA RIOS DE OLIVEIRA</v>
      </c>
      <c r="J451" s="193" t="s">
        <v>1979</v>
      </c>
      <c r="K451" s="56">
        <v>0</v>
      </c>
      <c r="L451" s="56">
        <v>0</v>
      </c>
      <c r="M451" s="56">
        <v>0</v>
      </c>
      <c r="N451" s="56">
        <v>0</v>
      </c>
      <c r="O451" s="56">
        <v>49</v>
      </c>
      <c r="P451" s="56">
        <v>50</v>
      </c>
      <c r="Q451" s="56">
        <v>52</v>
      </c>
      <c r="R451" s="56">
        <v>78</v>
      </c>
      <c r="S451" s="56">
        <v>71</v>
      </c>
      <c r="T451" s="56">
        <v>52</v>
      </c>
      <c r="U451" s="56">
        <v>0</v>
      </c>
      <c r="V451" s="56">
        <v>0</v>
      </c>
      <c r="W451" s="56">
        <v>0</v>
      </c>
      <c r="X451" s="56">
        <v>0</v>
      </c>
      <c r="Y451" s="56">
        <f t="shared" si="87"/>
        <v>0</v>
      </c>
      <c r="Z451" s="56">
        <f t="shared" si="87"/>
        <v>0</v>
      </c>
      <c r="AA451" s="68">
        <f t="shared" si="88"/>
        <v>172</v>
      </c>
      <c r="AB451" s="68">
        <f t="shared" si="88"/>
        <v>180</v>
      </c>
      <c r="AC451" s="68">
        <f t="shared" si="82"/>
        <v>172</v>
      </c>
      <c r="AD451" s="68">
        <f t="shared" si="83"/>
        <v>180</v>
      </c>
      <c r="AE451" s="68">
        <f>VLOOKUP(F451,[1]quantitativo_estudantes_turmas_!$D$6:$H$1043,5,0)</f>
        <v>9</v>
      </c>
      <c r="AF451" s="318">
        <f t="shared" si="79"/>
        <v>1</v>
      </c>
      <c r="AG451" s="248">
        <f t="shared" si="80"/>
        <v>20516.3</v>
      </c>
      <c r="AH451" s="194">
        <f t="shared" si="84"/>
        <v>20516.3</v>
      </c>
      <c r="AI451" s="70">
        <v>0</v>
      </c>
      <c r="AJ451" s="70">
        <f t="shared" si="81"/>
        <v>41032.6</v>
      </c>
      <c r="AK451" s="195">
        <v>8000</v>
      </c>
      <c r="AL451" s="337">
        <f t="shared" si="90"/>
        <v>10258.15</v>
      </c>
      <c r="AM451" s="56" t="str">
        <f>VLOOKUP(F451,'Plan atualizada aptas e desativ'!$C$4:$I$1457,7,0)</f>
        <v>APTA</v>
      </c>
      <c r="AN451" s="196">
        <f t="shared" si="89"/>
        <v>2258.1499999999996</v>
      </c>
      <c r="AO451" s="56" t="s">
        <v>1067</v>
      </c>
      <c r="AP451" s="56" t="s">
        <v>1080</v>
      </c>
      <c r="AQ451" s="56"/>
      <c r="AR451" s="56" t="s">
        <v>1918</v>
      </c>
      <c r="AS451" s="56" t="s">
        <v>449</v>
      </c>
      <c r="AT451" s="56" t="s">
        <v>449</v>
      </c>
      <c r="AU451" s="56" t="s">
        <v>449</v>
      </c>
      <c r="AV451" s="56" t="s">
        <v>449</v>
      </c>
      <c r="AW451" s="56" t="s">
        <v>449</v>
      </c>
      <c r="AX451" s="56" t="s">
        <v>449</v>
      </c>
      <c r="AY451" s="56" t="s">
        <v>449</v>
      </c>
      <c r="AZ451" s="56" t="s">
        <v>449</v>
      </c>
      <c r="BA451" s="56" t="s">
        <v>449</v>
      </c>
      <c r="BB451" s="323">
        <f>VLOOKUP($F451,'[2]1ª Parcela FAED Manutencao 2026'!$E$7:$K$1036,5,0)</f>
        <v>172</v>
      </c>
      <c r="BC451" s="324">
        <f>VLOOKUP($F451,'[2]1ª Parcela FAED Manutencao 2026'!$E$7:$K$1036,7,0)</f>
        <v>10258.15</v>
      </c>
      <c r="BD451" s="336">
        <f t="shared" si="85"/>
        <v>8</v>
      </c>
      <c r="BE451" s="330">
        <f t="shared" si="86"/>
        <v>0</v>
      </c>
    </row>
    <row r="452" spans="1:57" s="87" customFormat="1" ht="28.5" customHeight="1">
      <c r="A452" s="68">
        <v>446</v>
      </c>
      <c r="B452" s="56" t="s">
        <v>4469</v>
      </c>
      <c r="C452" s="56">
        <v>6700</v>
      </c>
      <c r="D452" s="57">
        <v>15</v>
      </c>
      <c r="E452" s="163" t="s">
        <v>4470</v>
      </c>
      <c r="F452" s="56">
        <v>1160828</v>
      </c>
      <c r="G452" s="56">
        <v>1101181</v>
      </c>
      <c r="H452" s="61">
        <v>29143942</v>
      </c>
      <c r="I452" s="84" t="str">
        <f>VLOOKUP($F452,'[3]Sistema Escolar'!$C$3:$E$5000,3,0)</f>
        <v>COLEGIO ESTADUAL DO CAMPO PROFESSOR DIDIMO MASCARENHAS RIOS</v>
      </c>
      <c r="J452" s="193" t="s">
        <v>1979</v>
      </c>
      <c r="K452" s="56">
        <v>0</v>
      </c>
      <c r="L452" s="56">
        <v>0</v>
      </c>
      <c r="M452" s="56">
        <v>0</v>
      </c>
      <c r="N452" s="56">
        <v>0</v>
      </c>
      <c r="O452" s="56">
        <v>34</v>
      </c>
      <c r="P452" s="56">
        <v>0</v>
      </c>
      <c r="Q452" s="56">
        <v>28</v>
      </c>
      <c r="R452" s="56">
        <v>47</v>
      </c>
      <c r="S452" s="56">
        <v>96</v>
      </c>
      <c r="T452" s="56">
        <v>48</v>
      </c>
      <c r="U452" s="56">
        <v>0</v>
      </c>
      <c r="V452" s="56">
        <v>0</v>
      </c>
      <c r="W452" s="56">
        <v>0</v>
      </c>
      <c r="X452" s="56">
        <v>0</v>
      </c>
      <c r="Y452" s="56">
        <f t="shared" si="87"/>
        <v>0</v>
      </c>
      <c r="Z452" s="56">
        <f t="shared" si="87"/>
        <v>0</v>
      </c>
      <c r="AA452" s="68">
        <f t="shared" si="88"/>
        <v>158</v>
      </c>
      <c r="AB452" s="68">
        <f t="shared" si="88"/>
        <v>95</v>
      </c>
      <c r="AC452" s="68">
        <f t="shared" si="82"/>
        <v>158</v>
      </c>
      <c r="AD452" s="68">
        <f t="shared" si="83"/>
        <v>95</v>
      </c>
      <c r="AE452" s="68">
        <f>VLOOKUP(F452,[1]quantitativo_estudantes_turmas_!$D$6:$H$1043,5,0)</f>
        <v>6</v>
      </c>
      <c r="AF452" s="318">
        <f t="shared" si="79"/>
        <v>1</v>
      </c>
      <c r="AG452" s="248">
        <f t="shared" si="80"/>
        <v>15387.23</v>
      </c>
      <c r="AH452" s="194">
        <f t="shared" si="84"/>
        <v>15387.23</v>
      </c>
      <c r="AI452" s="70">
        <v>0</v>
      </c>
      <c r="AJ452" s="70">
        <f t="shared" si="81"/>
        <v>30774.46</v>
      </c>
      <c r="AK452" s="195">
        <v>8000</v>
      </c>
      <c r="AL452" s="337">
        <f t="shared" si="90"/>
        <v>7693.6149999999998</v>
      </c>
      <c r="AM452" s="56" t="str">
        <f>VLOOKUP(F452,'Plan atualizada aptas e desativ'!$C$4:$I$1457,7,0)</f>
        <v>APTA</v>
      </c>
      <c r="AN452" s="196">
        <f t="shared" si="89"/>
        <v>-306.38500000000022</v>
      </c>
      <c r="AO452" s="56" t="s">
        <v>1067</v>
      </c>
      <c r="AP452" s="56" t="s">
        <v>1082</v>
      </c>
      <c r="AQ452" s="56"/>
      <c r="AR452" s="56" t="s">
        <v>1918</v>
      </c>
      <c r="AS452" s="56" t="s">
        <v>449</v>
      </c>
      <c r="AT452" s="56" t="s">
        <v>449</v>
      </c>
      <c r="AU452" s="56" t="s">
        <v>449</v>
      </c>
      <c r="AV452" s="56" t="s">
        <v>449</v>
      </c>
      <c r="AW452" s="56" t="s">
        <v>449</v>
      </c>
      <c r="AX452" s="56" t="s">
        <v>449</v>
      </c>
      <c r="AY452" s="56" t="s">
        <v>449</v>
      </c>
      <c r="AZ452" s="56" t="s">
        <v>449</v>
      </c>
      <c r="BA452" s="56" t="s">
        <v>449</v>
      </c>
      <c r="BB452" s="323">
        <f>VLOOKUP($F452,'[2]1ª Parcela FAED Manutencao 2026'!$E$7:$K$1036,5,0)</f>
        <v>158</v>
      </c>
      <c r="BC452" s="324">
        <f>VLOOKUP($F452,'[2]1ª Parcela FAED Manutencao 2026'!$E$7:$K$1036,7,0)</f>
        <v>10258.15</v>
      </c>
      <c r="BD452" s="335">
        <f t="shared" si="85"/>
        <v>-63</v>
      </c>
      <c r="BE452" s="328">
        <f t="shared" si="86"/>
        <v>-2564.5349999999999</v>
      </c>
    </row>
    <row r="453" spans="1:57" s="178" customFormat="1" ht="28.5" customHeight="1">
      <c r="A453" s="68">
        <v>447</v>
      </c>
      <c r="B453" s="56" t="s">
        <v>4469</v>
      </c>
      <c r="C453" s="56">
        <v>6700</v>
      </c>
      <c r="D453" s="57">
        <v>15</v>
      </c>
      <c r="E453" s="163" t="s">
        <v>4470</v>
      </c>
      <c r="F453" s="56">
        <v>1137982</v>
      </c>
      <c r="G453" s="56">
        <v>1101185</v>
      </c>
      <c r="H453" s="61">
        <v>29142997</v>
      </c>
      <c r="I453" s="84" t="str">
        <f>VLOOKUP($F453,'[3]Sistema Escolar'!$C$3:$E$5000,3,0)</f>
        <v>COLEGIO ESTADUAL DE TEMPO INTEGRAL MARIA DAGMAR MIRANDA</v>
      </c>
      <c r="J453" s="193" t="s">
        <v>1978</v>
      </c>
      <c r="K453" s="56">
        <v>0</v>
      </c>
      <c r="L453" s="56">
        <v>0</v>
      </c>
      <c r="M453" s="56">
        <v>0</v>
      </c>
      <c r="N453" s="56">
        <v>0</v>
      </c>
      <c r="O453" s="56">
        <v>262</v>
      </c>
      <c r="P453" s="56">
        <v>226</v>
      </c>
      <c r="Q453" s="56">
        <v>233</v>
      </c>
      <c r="R453" s="56">
        <v>264</v>
      </c>
      <c r="S453" s="56">
        <v>173</v>
      </c>
      <c r="T453" s="56">
        <v>150</v>
      </c>
      <c r="U453" s="56">
        <v>0</v>
      </c>
      <c r="V453" s="56">
        <v>0</v>
      </c>
      <c r="W453" s="56">
        <v>0</v>
      </c>
      <c r="X453" s="56">
        <v>0</v>
      </c>
      <c r="Y453" s="56">
        <f t="shared" si="87"/>
        <v>0</v>
      </c>
      <c r="Z453" s="56">
        <f t="shared" si="87"/>
        <v>0</v>
      </c>
      <c r="AA453" s="68">
        <f t="shared" si="88"/>
        <v>668</v>
      </c>
      <c r="AB453" s="68">
        <f t="shared" si="88"/>
        <v>640</v>
      </c>
      <c r="AC453" s="68">
        <f t="shared" si="82"/>
        <v>668</v>
      </c>
      <c r="AD453" s="68">
        <f t="shared" si="83"/>
        <v>640</v>
      </c>
      <c r="AE453" s="68">
        <f>VLOOKUP(F453,[1]quantitativo_estudantes_turmas_!$D$6:$H$1043,5,0)</f>
        <v>18</v>
      </c>
      <c r="AF453" s="318">
        <f t="shared" si="79"/>
        <v>1</v>
      </c>
      <c r="AG453" s="248">
        <f t="shared" si="80"/>
        <v>30774.46</v>
      </c>
      <c r="AH453" s="194">
        <f t="shared" si="84"/>
        <v>30774.46</v>
      </c>
      <c r="AI453" s="70">
        <f>IF(AY453="POLO-UAB",AG453/4,"-")</f>
        <v>7693.6149999999998</v>
      </c>
      <c r="AJ453" s="70">
        <f t="shared" si="81"/>
        <v>61548.92</v>
      </c>
      <c r="AK453" s="195">
        <v>18000</v>
      </c>
      <c r="AL453" s="337">
        <f t="shared" si="90"/>
        <v>23080.845000000001</v>
      </c>
      <c r="AM453" s="56" t="str">
        <f>VLOOKUP(F453,'Plan atualizada aptas e desativ'!$C$4:$I$1457,7,0)</f>
        <v>APTA</v>
      </c>
      <c r="AN453" s="196">
        <f t="shared" si="89"/>
        <v>5080.8450000000012</v>
      </c>
      <c r="AO453" s="56" t="s">
        <v>1067</v>
      </c>
      <c r="AP453" s="56" t="s">
        <v>1081</v>
      </c>
      <c r="AQ453" s="56"/>
      <c r="AR453" s="56" t="s">
        <v>1918</v>
      </c>
      <c r="AS453" s="56" t="s">
        <v>449</v>
      </c>
      <c r="AT453" s="56" t="s">
        <v>449</v>
      </c>
      <c r="AU453" s="56" t="s">
        <v>449</v>
      </c>
      <c r="AV453" s="56" t="s">
        <v>449</v>
      </c>
      <c r="AW453" s="56" t="s">
        <v>449</v>
      </c>
      <c r="AX453" s="56" t="s">
        <v>449</v>
      </c>
      <c r="AY453" s="56" t="s">
        <v>1907</v>
      </c>
      <c r="AZ453" s="56" t="s">
        <v>449</v>
      </c>
      <c r="BA453" s="56" t="s">
        <v>449</v>
      </c>
      <c r="BB453" s="323">
        <f>VLOOKUP($F453,'[2]1ª Parcela FAED Manutencao 2026'!$E$7:$K$1036,5,0)</f>
        <v>668</v>
      </c>
      <c r="BC453" s="324">
        <f>VLOOKUP($F453,'[2]1ª Parcela FAED Manutencao 2026'!$E$7:$K$1036,7,0)</f>
        <v>23080.845000000001</v>
      </c>
      <c r="BD453" s="335">
        <f t="shared" si="85"/>
        <v>-28</v>
      </c>
      <c r="BE453" s="330">
        <f t="shared" si="86"/>
        <v>0</v>
      </c>
    </row>
    <row r="454" spans="1:57" s="87" customFormat="1" ht="28.5" customHeight="1">
      <c r="A454" s="68">
        <v>448</v>
      </c>
      <c r="B454" s="56" t="s">
        <v>4469</v>
      </c>
      <c r="C454" s="56">
        <v>6700</v>
      </c>
      <c r="D454" s="57">
        <v>15</v>
      </c>
      <c r="E454" s="163" t="s">
        <v>4471</v>
      </c>
      <c r="F454" s="56">
        <v>1176125</v>
      </c>
      <c r="G454" s="56">
        <v>1102616</v>
      </c>
      <c r="H454" s="61">
        <v>29354943</v>
      </c>
      <c r="I454" s="84" t="str">
        <f>VLOOKUP($F454,'[3]Sistema Escolar'!$C$3:$E$5000,3,0)</f>
        <v>COLEGIO ESTADUAL DE TEMPO INTEGRAL BERILO VILAS BOAS</v>
      </c>
      <c r="J454" s="193" t="s">
        <v>1978</v>
      </c>
      <c r="K454" s="56">
        <v>0</v>
      </c>
      <c r="L454" s="56">
        <v>0</v>
      </c>
      <c r="M454" s="56">
        <v>0</v>
      </c>
      <c r="N454" s="56">
        <v>0</v>
      </c>
      <c r="O454" s="56">
        <v>150</v>
      </c>
      <c r="P454" s="56">
        <v>0</v>
      </c>
      <c r="Q454" s="56">
        <v>175</v>
      </c>
      <c r="R454" s="56">
        <v>197</v>
      </c>
      <c r="S454" s="56">
        <v>162</v>
      </c>
      <c r="T454" s="56">
        <v>91</v>
      </c>
      <c r="U454" s="56">
        <v>0</v>
      </c>
      <c r="V454" s="56">
        <v>0</v>
      </c>
      <c r="W454" s="56">
        <v>0</v>
      </c>
      <c r="X454" s="56">
        <v>0</v>
      </c>
      <c r="Y454" s="56">
        <f t="shared" si="87"/>
        <v>0</v>
      </c>
      <c r="Z454" s="56">
        <f t="shared" si="87"/>
        <v>0</v>
      </c>
      <c r="AA454" s="68">
        <f t="shared" si="88"/>
        <v>487</v>
      </c>
      <c r="AB454" s="68">
        <f t="shared" si="88"/>
        <v>288</v>
      </c>
      <c r="AC454" s="68">
        <f t="shared" si="82"/>
        <v>487</v>
      </c>
      <c r="AD454" s="68">
        <f t="shared" si="83"/>
        <v>288</v>
      </c>
      <c r="AE454" s="68">
        <f>VLOOKUP(F454,[1]quantitativo_estudantes_turmas_!$D$6:$H$1043,5,0)</f>
        <v>9</v>
      </c>
      <c r="AF454" s="318">
        <f t="shared" si="79"/>
        <v>1</v>
      </c>
      <c r="AG454" s="248">
        <f t="shared" si="80"/>
        <v>25645.38</v>
      </c>
      <c r="AH454" s="194">
        <f t="shared" si="84"/>
        <v>25645.38</v>
      </c>
      <c r="AI454" s="70">
        <v>0</v>
      </c>
      <c r="AJ454" s="70">
        <f t="shared" si="81"/>
        <v>51290.76</v>
      </c>
      <c r="AK454" s="195">
        <v>10000</v>
      </c>
      <c r="AL454" s="337">
        <f t="shared" si="90"/>
        <v>12822.69</v>
      </c>
      <c r="AM454" s="56" t="str">
        <f>VLOOKUP(F454,'Plan atualizada aptas e desativ'!$C$4:$I$1457,7,0)</f>
        <v>APTA</v>
      </c>
      <c r="AN454" s="196">
        <f t="shared" si="89"/>
        <v>2822.6900000000005</v>
      </c>
      <c r="AO454" s="56" t="s">
        <v>1077</v>
      </c>
      <c r="AP454" s="56" t="s">
        <v>1083</v>
      </c>
      <c r="AQ454" s="56"/>
      <c r="AR454" s="56" t="s">
        <v>1918</v>
      </c>
      <c r="AS454" s="56" t="s">
        <v>449</v>
      </c>
      <c r="AT454" s="56" t="s">
        <v>449</v>
      </c>
      <c r="AU454" s="56" t="s">
        <v>449</v>
      </c>
      <c r="AV454" s="56" t="s">
        <v>449</v>
      </c>
      <c r="AW454" s="56" t="s">
        <v>449</v>
      </c>
      <c r="AX454" s="56" t="s">
        <v>449</v>
      </c>
      <c r="AY454" s="56" t="s">
        <v>449</v>
      </c>
      <c r="AZ454" s="56" t="s">
        <v>449</v>
      </c>
      <c r="BA454" s="56" t="s">
        <v>449</v>
      </c>
      <c r="BB454" s="323">
        <f>VLOOKUP($F454,'[2]1ª Parcela FAED Manutencao 2026'!$E$7:$K$1036,5,0)</f>
        <v>487</v>
      </c>
      <c r="BC454" s="324">
        <f>VLOOKUP($F454,'[2]1ª Parcela FAED Manutencao 2026'!$E$7:$K$1036,7,0)</f>
        <v>12822.69</v>
      </c>
      <c r="BD454" s="335">
        <f t="shared" si="85"/>
        <v>-199</v>
      </c>
      <c r="BE454" s="330">
        <f t="shared" si="86"/>
        <v>0</v>
      </c>
    </row>
    <row r="455" spans="1:57" s="87" customFormat="1" ht="28.5" customHeight="1">
      <c r="A455" s="68">
        <v>449</v>
      </c>
      <c r="B455" s="56" t="s">
        <v>4469</v>
      </c>
      <c r="C455" s="56">
        <v>6700</v>
      </c>
      <c r="D455" s="57">
        <v>15</v>
      </c>
      <c r="E455" s="163" t="s">
        <v>4471</v>
      </c>
      <c r="F455" s="56">
        <v>1179792</v>
      </c>
      <c r="G455" s="56">
        <v>9999999</v>
      </c>
      <c r="H455" s="198">
        <v>29488192</v>
      </c>
      <c r="I455" s="84" t="str">
        <f>VLOOKUP($F455,'[3]Sistema Escolar'!$C$3:$E$5000,3,0)</f>
        <v>COLEGIO ESTADUAL DE TEMPO INTEGRAL MARIA NEVES CARNEIRO</v>
      </c>
      <c r="J455" s="193" t="s">
        <v>1978</v>
      </c>
      <c r="K455" s="56">
        <v>0</v>
      </c>
      <c r="L455" s="56">
        <v>0</v>
      </c>
      <c r="M455" s="56">
        <v>0</v>
      </c>
      <c r="N455" s="56">
        <v>0</v>
      </c>
      <c r="O455" s="56">
        <v>100</v>
      </c>
      <c r="P455" s="56">
        <v>77</v>
      </c>
      <c r="Q455" s="56">
        <v>79</v>
      </c>
      <c r="R455" s="56">
        <v>104</v>
      </c>
      <c r="S455" s="56">
        <v>98</v>
      </c>
      <c r="T455" s="56">
        <v>106</v>
      </c>
      <c r="U455" s="56">
        <v>0</v>
      </c>
      <c r="V455" s="56">
        <v>0</v>
      </c>
      <c r="W455" s="56">
        <v>0</v>
      </c>
      <c r="X455" s="56">
        <v>0</v>
      </c>
      <c r="Y455" s="56">
        <f t="shared" si="87"/>
        <v>0</v>
      </c>
      <c r="Z455" s="56">
        <f t="shared" si="87"/>
        <v>0</v>
      </c>
      <c r="AA455" s="68">
        <f t="shared" si="88"/>
        <v>277</v>
      </c>
      <c r="AB455" s="68">
        <f t="shared" si="88"/>
        <v>287</v>
      </c>
      <c r="AC455" s="68">
        <f t="shared" si="82"/>
        <v>277</v>
      </c>
      <c r="AD455" s="68">
        <f t="shared" si="83"/>
        <v>287</v>
      </c>
      <c r="AE455" s="68">
        <f>VLOOKUP(F455,[1]quantitativo_estudantes_turmas_!$D$6:$H$1043,5,0)</f>
        <v>10</v>
      </c>
      <c r="AF455" s="318">
        <f t="shared" ref="AF455:AF518" si="93">IF(AB455=0,0,(AB455)*100%/AD455)</f>
        <v>1</v>
      </c>
      <c r="AG455" s="248">
        <f t="shared" ref="AG455:AG518" si="94">IF(AD455=0,0,IF(AD455&lt;=120,15387.23,IF(AD455&lt;=250,20516.3,IF(AD455&lt;=500,25645.38,IF(AD455&lt;=750,30774.46,IF(AD455&lt;=1000,41032.61,IF(AD455&lt;=1500,47919.3,IF(AD455&lt;=2000,71807.06,IF(AD455&lt;=3000,82065.22,IF(AD455&lt;=5000,92323.37,102581.52))))))))))</f>
        <v>25645.38</v>
      </c>
      <c r="AH455" s="194">
        <f t="shared" si="84"/>
        <v>25645.38</v>
      </c>
      <c r="AI455" s="70">
        <v>0</v>
      </c>
      <c r="AJ455" s="70">
        <f t="shared" ref="AJ455:AJ518" si="95">SUM(AG455:AH455)</f>
        <v>51290.76</v>
      </c>
      <c r="AK455" s="195">
        <v>10000</v>
      </c>
      <c r="AL455" s="337">
        <f t="shared" si="90"/>
        <v>12822.69</v>
      </c>
      <c r="AM455" s="56" t="str">
        <f>VLOOKUP(F455,'Plan atualizada aptas e desativ'!$C$4:$I$1457,7,0)</f>
        <v>APTA</v>
      </c>
      <c r="AN455" s="196">
        <f t="shared" si="89"/>
        <v>2822.6900000000005</v>
      </c>
      <c r="AO455" s="56" t="s">
        <v>1065</v>
      </c>
      <c r="AP455" s="56" t="s">
        <v>2000</v>
      </c>
      <c r="AQ455" s="56" t="s">
        <v>2020</v>
      </c>
      <c r="AR455" s="56" t="s">
        <v>1918</v>
      </c>
      <c r="AS455" s="56" t="s">
        <v>449</v>
      </c>
      <c r="AT455" s="56" t="s">
        <v>449</v>
      </c>
      <c r="AU455" s="56" t="s">
        <v>449</v>
      </c>
      <c r="AV455" s="56" t="s">
        <v>449</v>
      </c>
      <c r="AW455" s="56" t="s">
        <v>449</v>
      </c>
      <c r="AX455" s="56" t="s">
        <v>449</v>
      </c>
      <c r="AY455" s="56" t="s">
        <v>449</v>
      </c>
      <c r="AZ455" s="56" t="s">
        <v>449</v>
      </c>
      <c r="BA455" s="56" t="s">
        <v>449</v>
      </c>
      <c r="BB455" s="323">
        <f>VLOOKUP($F455,'[2]1ª Parcela FAED Manutencao 2026'!$E$7:$K$1036,5,0)</f>
        <v>277</v>
      </c>
      <c r="BC455" s="324">
        <f>VLOOKUP($F455,'[2]1ª Parcela FAED Manutencao 2026'!$E$7:$K$1036,7,0)</f>
        <v>12822.69</v>
      </c>
      <c r="BD455" s="336">
        <f t="shared" si="85"/>
        <v>10</v>
      </c>
      <c r="BE455" s="330">
        <f t="shared" si="86"/>
        <v>0</v>
      </c>
    </row>
    <row r="456" spans="1:57" s="87" customFormat="1" ht="28.5" customHeight="1">
      <c r="A456" s="68">
        <v>450</v>
      </c>
      <c r="B456" s="56" t="s">
        <v>4469</v>
      </c>
      <c r="C456" s="56">
        <v>6700</v>
      </c>
      <c r="D456" s="57">
        <v>15</v>
      </c>
      <c r="E456" s="163" t="s">
        <v>262</v>
      </c>
      <c r="F456" s="56">
        <v>1107650</v>
      </c>
      <c r="G456" s="56">
        <v>1101284</v>
      </c>
      <c r="H456" s="61">
        <v>29111285</v>
      </c>
      <c r="I456" s="84" t="str">
        <f>VLOOKUP($F456,'[3]Sistema Escolar'!$C$3:$E$5000,3,0)</f>
        <v>COLEGIO ESTADUAL DO CAMPO NOSSA SENHORA DE LOURDES</v>
      </c>
      <c r="J456" s="193" t="s">
        <v>1978</v>
      </c>
      <c r="K456" s="56">
        <v>0</v>
      </c>
      <c r="L456" s="56">
        <v>0</v>
      </c>
      <c r="M456" s="56">
        <v>0</v>
      </c>
      <c r="N456" s="56">
        <v>0</v>
      </c>
      <c r="O456" s="56">
        <v>198</v>
      </c>
      <c r="P456" s="56">
        <v>143</v>
      </c>
      <c r="Q456" s="56">
        <v>45</v>
      </c>
      <c r="R456" s="56">
        <v>59</v>
      </c>
      <c r="S456" s="56">
        <v>57</v>
      </c>
      <c r="T456" s="56">
        <v>51</v>
      </c>
      <c r="U456" s="56">
        <v>0</v>
      </c>
      <c r="V456" s="56">
        <v>0</v>
      </c>
      <c r="W456" s="56">
        <v>0</v>
      </c>
      <c r="X456" s="56">
        <v>0</v>
      </c>
      <c r="Y456" s="56">
        <f t="shared" si="87"/>
        <v>0</v>
      </c>
      <c r="Z456" s="56">
        <f t="shared" si="87"/>
        <v>0</v>
      </c>
      <c r="AA456" s="68">
        <f t="shared" si="88"/>
        <v>300</v>
      </c>
      <c r="AB456" s="68">
        <f t="shared" si="88"/>
        <v>253</v>
      </c>
      <c r="AC456" s="68">
        <f t="shared" ref="AC456:AC519" si="96">K456+M456+O456+Q456+S456+U456+W456</f>
        <v>300</v>
      </c>
      <c r="AD456" s="68">
        <f t="shared" ref="AD456:AD519" si="97">L456+N456+P456+R456+T456+V456+X456</f>
        <v>253</v>
      </c>
      <c r="AE456" s="68">
        <f>VLOOKUP(F456,[1]quantitativo_estudantes_turmas_!$D$6:$H$1043,5,0)</f>
        <v>11</v>
      </c>
      <c r="AF456" s="318">
        <f t="shared" si="93"/>
        <v>1</v>
      </c>
      <c r="AG456" s="248">
        <f t="shared" si="94"/>
        <v>25645.38</v>
      </c>
      <c r="AH456" s="194">
        <f t="shared" ref="AH456:AH519" si="98">IF(W456&lt;&gt;0,AG456,IF(AQ456="Escola nova",AG456,IF(AF456&gt;=70%,AG456,IF(AND(AF456&lt;70%,AR456="Tempo Integral"),AG456,"0,00"))))</f>
        <v>25645.38</v>
      </c>
      <c r="AI456" s="70">
        <v>0</v>
      </c>
      <c r="AJ456" s="70">
        <f t="shared" si="95"/>
        <v>51290.76</v>
      </c>
      <c r="AK456" s="195">
        <v>10000</v>
      </c>
      <c r="AL456" s="337">
        <f t="shared" si="90"/>
        <v>12822.69</v>
      </c>
      <c r="AM456" s="56" t="str">
        <f>VLOOKUP(F456,'Plan atualizada aptas e desativ'!$C$4:$I$1457,7,0)</f>
        <v>APTA</v>
      </c>
      <c r="AN456" s="196">
        <f t="shared" si="89"/>
        <v>2822.6900000000005</v>
      </c>
      <c r="AO456" s="56" t="s">
        <v>1053</v>
      </c>
      <c r="AP456" s="56" t="s">
        <v>1084</v>
      </c>
      <c r="AQ456" s="56"/>
      <c r="AR456" s="56" t="s">
        <v>1918</v>
      </c>
      <c r="AS456" s="56" t="s">
        <v>449</v>
      </c>
      <c r="AT456" s="56" t="s">
        <v>449</v>
      </c>
      <c r="AU456" s="56" t="s">
        <v>449</v>
      </c>
      <c r="AV456" s="56" t="s">
        <v>449</v>
      </c>
      <c r="AW456" s="56" t="s">
        <v>449</v>
      </c>
      <c r="AX456" s="56" t="s">
        <v>449</v>
      </c>
      <c r="AY456" s="56" t="s">
        <v>449</v>
      </c>
      <c r="AZ456" s="56" t="s">
        <v>449</v>
      </c>
      <c r="BA456" s="56" t="s">
        <v>1857</v>
      </c>
      <c r="BB456" s="323">
        <f>VLOOKUP($F456,'[2]1ª Parcela FAED Manutencao 2026'!$E$7:$K$1036,5,0)</f>
        <v>300</v>
      </c>
      <c r="BC456" s="324">
        <f>VLOOKUP($F456,'[2]1ª Parcela FAED Manutencao 2026'!$E$7:$K$1036,7,0)</f>
        <v>12822.69</v>
      </c>
      <c r="BD456" s="335">
        <f t="shared" ref="BD456:BD519" si="99">AD456-BB456</f>
        <v>-47</v>
      </c>
      <c r="BE456" s="330">
        <f t="shared" ref="BE456:BE519" si="100">AL456-BC456</f>
        <v>0</v>
      </c>
    </row>
    <row r="457" spans="1:57" s="87" customFormat="1" ht="28.5" customHeight="1">
      <c r="A457" s="68">
        <v>451</v>
      </c>
      <c r="B457" s="56" t="s">
        <v>4469</v>
      </c>
      <c r="C457" s="56">
        <v>6700</v>
      </c>
      <c r="D457" s="57">
        <v>15</v>
      </c>
      <c r="E457" s="163" t="s">
        <v>262</v>
      </c>
      <c r="F457" s="56">
        <v>1107684</v>
      </c>
      <c r="G457" s="56">
        <v>1101282</v>
      </c>
      <c r="H457" s="61">
        <v>29110866</v>
      </c>
      <c r="I457" s="84" t="str">
        <f>VLOOKUP($F457,'[3]Sistema Escolar'!$C$3:$E$5000,3,0)</f>
        <v>COLEGIO ESTADUAL DE TEMPO INTEGRAL RENATO MEDEIROS NETO</v>
      </c>
      <c r="J457" s="193" t="s">
        <v>1978</v>
      </c>
      <c r="K457" s="56">
        <v>0</v>
      </c>
      <c r="L457" s="56">
        <v>0</v>
      </c>
      <c r="M457" s="56">
        <v>0</v>
      </c>
      <c r="N457" s="56">
        <v>0</v>
      </c>
      <c r="O457" s="56">
        <v>0</v>
      </c>
      <c r="P457" s="56">
        <v>0</v>
      </c>
      <c r="Q457" s="56">
        <v>338</v>
      </c>
      <c r="R457" s="56">
        <v>316</v>
      </c>
      <c r="S457" s="56">
        <v>150</v>
      </c>
      <c r="T457" s="56">
        <v>95</v>
      </c>
      <c r="U457" s="56">
        <v>0</v>
      </c>
      <c r="V457" s="56">
        <v>0</v>
      </c>
      <c r="W457" s="56">
        <v>0</v>
      </c>
      <c r="X457" s="56">
        <v>0</v>
      </c>
      <c r="Y457" s="56">
        <f t="shared" si="87"/>
        <v>0</v>
      </c>
      <c r="Z457" s="56">
        <f t="shared" si="87"/>
        <v>0</v>
      </c>
      <c r="AA457" s="68">
        <f t="shared" si="88"/>
        <v>488</v>
      </c>
      <c r="AB457" s="68">
        <f t="shared" si="88"/>
        <v>411</v>
      </c>
      <c r="AC457" s="68">
        <f t="shared" si="96"/>
        <v>488</v>
      </c>
      <c r="AD457" s="68">
        <f t="shared" si="97"/>
        <v>411</v>
      </c>
      <c r="AE457" s="68">
        <f>VLOOKUP(F457,[1]quantitativo_estudantes_turmas_!$D$6:$H$1043,5,0)</f>
        <v>12</v>
      </c>
      <c r="AF457" s="318">
        <f t="shared" si="93"/>
        <v>1</v>
      </c>
      <c r="AG457" s="248">
        <f t="shared" si="94"/>
        <v>25645.38</v>
      </c>
      <c r="AH457" s="194">
        <f t="shared" si="98"/>
        <v>25645.38</v>
      </c>
      <c r="AI457" s="70">
        <v>0</v>
      </c>
      <c r="AJ457" s="70">
        <f t="shared" si="95"/>
        <v>51290.76</v>
      </c>
      <c r="AK457" s="195">
        <v>10000</v>
      </c>
      <c r="AL457" s="337">
        <f t="shared" si="90"/>
        <v>12822.69</v>
      </c>
      <c r="AM457" s="56" t="str">
        <f>VLOOKUP(F457,'Plan atualizada aptas e desativ'!$C$4:$I$1457,7,0)</f>
        <v>APTA</v>
      </c>
      <c r="AN457" s="196">
        <f t="shared" si="89"/>
        <v>2822.6900000000005</v>
      </c>
      <c r="AO457" s="56" t="s">
        <v>1053</v>
      </c>
      <c r="AP457" s="56" t="s">
        <v>1085</v>
      </c>
      <c r="AQ457" s="56"/>
      <c r="AR457" s="56" t="s">
        <v>1918</v>
      </c>
      <c r="AS457" s="56" t="s">
        <v>449</v>
      </c>
      <c r="AT457" s="56" t="s">
        <v>449</v>
      </c>
      <c r="AU457" s="56" t="s">
        <v>449</v>
      </c>
      <c r="AV457" s="56" t="s">
        <v>449</v>
      </c>
      <c r="AW457" s="56" t="s">
        <v>449</v>
      </c>
      <c r="AX457" s="56" t="s">
        <v>449</v>
      </c>
      <c r="AY457" s="56" t="s">
        <v>449</v>
      </c>
      <c r="AZ457" s="56" t="s">
        <v>449</v>
      </c>
      <c r="BA457" s="56" t="s">
        <v>449</v>
      </c>
      <c r="BB457" s="323">
        <f>VLOOKUP($F457,'[2]1ª Parcela FAED Manutencao 2026'!$E$7:$K$1036,5,0)</f>
        <v>488</v>
      </c>
      <c r="BC457" s="324">
        <f>VLOOKUP($F457,'[2]1ª Parcela FAED Manutencao 2026'!$E$7:$K$1036,7,0)</f>
        <v>12822.69</v>
      </c>
      <c r="BD457" s="335">
        <f t="shared" si="99"/>
        <v>-77</v>
      </c>
      <c r="BE457" s="330">
        <f t="shared" si="100"/>
        <v>0</v>
      </c>
    </row>
    <row r="458" spans="1:57" s="87" customFormat="1" ht="28.5" customHeight="1">
      <c r="A458" s="68">
        <v>452</v>
      </c>
      <c r="B458" s="56" t="s">
        <v>4469</v>
      </c>
      <c r="C458" s="56">
        <v>6700</v>
      </c>
      <c r="D458" s="57">
        <v>15</v>
      </c>
      <c r="E458" s="163" t="s">
        <v>263</v>
      </c>
      <c r="F458" s="56">
        <v>1176069</v>
      </c>
      <c r="G458" s="56">
        <v>1102651</v>
      </c>
      <c r="H458" s="61">
        <v>29088623</v>
      </c>
      <c r="I458" s="84" t="str">
        <f>VLOOKUP($F458,'[3]Sistema Escolar'!$C$3:$E$5000,3,0)</f>
        <v>COLEGIO ESTADUAL DE TEMPO INTEGRAL PROFESSORA ADELIA MENDES</v>
      </c>
      <c r="J458" s="193" t="s">
        <v>1978</v>
      </c>
      <c r="K458" s="56">
        <v>0</v>
      </c>
      <c r="L458" s="56">
        <v>0</v>
      </c>
      <c r="M458" s="56">
        <v>0</v>
      </c>
      <c r="N458" s="56">
        <v>0</v>
      </c>
      <c r="O458" s="56">
        <v>179</v>
      </c>
      <c r="P458" s="56">
        <v>225</v>
      </c>
      <c r="Q458" s="56">
        <v>120</v>
      </c>
      <c r="R458" s="56">
        <v>118</v>
      </c>
      <c r="S458" s="56">
        <v>82</v>
      </c>
      <c r="T458" s="56">
        <v>69</v>
      </c>
      <c r="U458" s="56">
        <v>0</v>
      </c>
      <c r="V458" s="56">
        <v>0</v>
      </c>
      <c r="W458" s="56">
        <v>0</v>
      </c>
      <c r="X458" s="56">
        <v>0</v>
      </c>
      <c r="Y458" s="56">
        <f t="shared" ref="Y458:Z519" si="101">K458+M458</f>
        <v>0</v>
      </c>
      <c r="Z458" s="56">
        <f t="shared" si="101"/>
        <v>0</v>
      </c>
      <c r="AA458" s="68">
        <f t="shared" ref="AA458:AB519" si="102">O458+Q458+S458</f>
        <v>381</v>
      </c>
      <c r="AB458" s="68">
        <f t="shared" si="102"/>
        <v>412</v>
      </c>
      <c r="AC458" s="68">
        <f t="shared" si="96"/>
        <v>381</v>
      </c>
      <c r="AD458" s="68">
        <f t="shared" si="97"/>
        <v>412</v>
      </c>
      <c r="AE458" s="68">
        <f>VLOOKUP(F458,[1]quantitativo_estudantes_turmas_!$D$6:$H$1043,5,0)</f>
        <v>13</v>
      </c>
      <c r="AF458" s="318">
        <f t="shared" si="93"/>
        <v>1</v>
      </c>
      <c r="AG458" s="248">
        <f t="shared" si="94"/>
        <v>25645.38</v>
      </c>
      <c r="AH458" s="194">
        <f t="shared" si="98"/>
        <v>25645.38</v>
      </c>
      <c r="AI458" s="70">
        <v>0</v>
      </c>
      <c r="AJ458" s="70">
        <f t="shared" si="95"/>
        <v>51290.76</v>
      </c>
      <c r="AK458" s="195">
        <v>10000</v>
      </c>
      <c r="AL458" s="337">
        <f t="shared" si="90"/>
        <v>12822.69</v>
      </c>
      <c r="AM458" s="56" t="str">
        <f>VLOOKUP(F458,'Plan atualizada aptas e desativ'!$C$4:$I$1457,7,0)</f>
        <v>APTA</v>
      </c>
      <c r="AN458" s="196">
        <f t="shared" ref="AN458:AN519" si="103">AL458-AK458</f>
        <v>2822.6900000000005</v>
      </c>
      <c r="AO458" s="56" t="s">
        <v>1086</v>
      </c>
      <c r="AP458" s="56" t="s">
        <v>1087</v>
      </c>
      <c r="AQ458" s="56"/>
      <c r="AR458" s="56" t="s">
        <v>1918</v>
      </c>
      <c r="AS458" s="56" t="s">
        <v>449</v>
      </c>
      <c r="AT458" s="56" t="s">
        <v>449</v>
      </c>
      <c r="AU458" s="56" t="s">
        <v>449</v>
      </c>
      <c r="AV458" s="56" t="s">
        <v>449</v>
      </c>
      <c r="AW458" s="56" t="s">
        <v>449</v>
      </c>
      <c r="AX458" s="56" t="s">
        <v>449</v>
      </c>
      <c r="AY458" s="56" t="s">
        <v>449</v>
      </c>
      <c r="AZ458" s="56" t="s">
        <v>449</v>
      </c>
      <c r="BA458" s="56" t="s">
        <v>449</v>
      </c>
      <c r="BB458" s="323">
        <f>VLOOKUP($F458,'[2]1ª Parcela FAED Manutencao 2026'!$E$7:$K$1036,5,0)</f>
        <v>381</v>
      </c>
      <c r="BC458" s="324">
        <f>VLOOKUP($F458,'[2]1ª Parcela FAED Manutencao 2026'!$E$7:$K$1036,7,0)</f>
        <v>12822.69</v>
      </c>
      <c r="BD458" s="336">
        <f t="shared" si="99"/>
        <v>31</v>
      </c>
      <c r="BE458" s="330">
        <f t="shared" si="100"/>
        <v>0</v>
      </c>
    </row>
    <row r="459" spans="1:57" s="87" customFormat="1" ht="28.5" customHeight="1">
      <c r="A459" s="68">
        <v>453</v>
      </c>
      <c r="B459" s="56" t="s">
        <v>4469</v>
      </c>
      <c r="C459" s="56">
        <v>6700</v>
      </c>
      <c r="D459" s="57">
        <v>15</v>
      </c>
      <c r="E459" s="163" t="s">
        <v>264</v>
      </c>
      <c r="F459" s="56">
        <v>1122306</v>
      </c>
      <c r="G459" s="56">
        <v>1102634</v>
      </c>
      <c r="H459" s="61">
        <v>29079934</v>
      </c>
      <c r="I459" s="84" t="str">
        <f>VLOOKUP($F459,'[3]Sistema Escolar'!$C$3:$E$5000,3,0)</f>
        <v>COLEGIO ESTADUAL DE TEMPO INTEGRAL FELIPE CASSIANO</v>
      </c>
      <c r="J459" s="193" t="s">
        <v>1978</v>
      </c>
      <c r="K459" s="56">
        <v>0</v>
      </c>
      <c r="L459" s="56">
        <v>0</v>
      </c>
      <c r="M459" s="56">
        <v>0</v>
      </c>
      <c r="N459" s="56">
        <v>0</v>
      </c>
      <c r="O459" s="56">
        <v>189</v>
      </c>
      <c r="P459" s="56">
        <v>64</v>
      </c>
      <c r="Q459" s="56">
        <v>119</v>
      </c>
      <c r="R459" s="56">
        <v>141</v>
      </c>
      <c r="S459" s="56">
        <v>77</v>
      </c>
      <c r="T459" s="56">
        <v>55</v>
      </c>
      <c r="U459" s="56">
        <v>0</v>
      </c>
      <c r="V459" s="56">
        <v>0</v>
      </c>
      <c r="W459" s="56">
        <v>0</v>
      </c>
      <c r="X459" s="56">
        <v>0</v>
      </c>
      <c r="Y459" s="56">
        <f t="shared" si="101"/>
        <v>0</v>
      </c>
      <c r="Z459" s="56">
        <f t="shared" si="101"/>
        <v>0</v>
      </c>
      <c r="AA459" s="68">
        <f t="shared" si="102"/>
        <v>385</v>
      </c>
      <c r="AB459" s="68">
        <f t="shared" si="102"/>
        <v>260</v>
      </c>
      <c r="AC459" s="68">
        <f t="shared" si="96"/>
        <v>385</v>
      </c>
      <c r="AD459" s="68">
        <f t="shared" si="97"/>
        <v>260</v>
      </c>
      <c r="AE459" s="68">
        <f>VLOOKUP(F459,[1]quantitativo_estudantes_turmas_!$D$6:$H$1043,5,0)</f>
        <v>10</v>
      </c>
      <c r="AF459" s="318">
        <f t="shared" si="93"/>
        <v>1</v>
      </c>
      <c r="AG459" s="248">
        <f t="shared" si="94"/>
        <v>25645.38</v>
      </c>
      <c r="AH459" s="194">
        <f t="shared" si="98"/>
        <v>25645.38</v>
      </c>
      <c r="AI459" s="70">
        <v>0</v>
      </c>
      <c r="AJ459" s="70">
        <f t="shared" si="95"/>
        <v>51290.76</v>
      </c>
      <c r="AK459" s="195">
        <v>10000</v>
      </c>
      <c r="AL459" s="337">
        <f t="shared" si="90"/>
        <v>12822.69</v>
      </c>
      <c r="AM459" s="56" t="str">
        <f>VLOOKUP(F459,'Plan atualizada aptas e desativ'!$C$4:$I$1457,7,0)</f>
        <v>APTA</v>
      </c>
      <c r="AN459" s="196">
        <f t="shared" si="103"/>
        <v>2822.6900000000005</v>
      </c>
      <c r="AO459" s="56" t="s">
        <v>1077</v>
      </c>
      <c r="AP459" s="56" t="s">
        <v>1088</v>
      </c>
      <c r="AQ459" s="56"/>
      <c r="AR459" s="56" t="s">
        <v>1918</v>
      </c>
      <c r="AS459" s="56" t="s">
        <v>449</v>
      </c>
      <c r="AT459" s="56" t="s">
        <v>449</v>
      </c>
      <c r="AU459" s="56" t="s">
        <v>449</v>
      </c>
      <c r="AV459" s="56" t="s">
        <v>449</v>
      </c>
      <c r="AW459" s="56" t="s">
        <v>449</v>
      </c>
      <c r="AX459" s="56" t="s">
        <v>449</v>
      </c>
      <c r="AY459" s="56" t="s">
        <v>449</v>
      </c>
      <c r="AZ459" s="56" t="s">
        <v>449</v>
      </c>
      <c r="BA459" s="56" t="s">
        <v>449</v>
      </c>
      <c r="BB459" s="323">
        <f>VLOOKUP($F459,'[2]1ª Parcela FAED Manutencao 2026'!$E$7:$K$1036,5,0)</f>
        <v>385</v>
      </c>
      <c r="BC459" s="324">
        <f>VLOOKUP($F459,'[2]1ª Parcela FAED Manutencao 2026'!$E$7:$K$1036,7,0)</f>
        <v>12822.69</v>
      </c>
      <c r="BD459" s="335">
        <f t="shared" si="99"/>
        <v>-125</v>
      </c>
      <c r="BE459" s="330">
        <f t="shared" si="100"/>
        <v>0</v>
      </c>
    </row>
    <row r="460" spans="1:57" s="87" customFormat="1" ht="28.5" customHeight="1">
      <c r="A460" s="68">
        <v>454</v>
      </c>
      <c r="B460" s="56" t="s">
        <v>1897</v>
      </c>
      <c r="C460" s="56">
        <v>6800</v>
      </c>
      <c r="D460" s="57">
        <v>16</v>
      </c>
      <c r="E460" s="163" t="s">
        <v>265</v>
      </c>
      <c r="F460" s="56">
        <v>1178027</v>
      </c>
      <c r="G460" s="56">
        <v>1102516</v>
      </c>
      <c r="H460" s="61">
        <v>29068320</v>
      </c>
      <c r="I460" s="84" t="str">
        <f>VLOOKUP($F460,'[3]Sistema Escolar'!$C$3:$E$5000,3,0)</f>
        <v>COLEGIO ESTADUAL DE TEMPO INTEGRAL ARNALDO DE OLIVEIRA</v>
      </c>
      <c r="J460" s="193" t="s">
        <v>1978</v>
      </c>
      <c r="K460" s="56">
        <v>0</v>
      </c>
      <c r="L460" s="56">
        <v>0</v>
      </c>
      <c r="M460" s="56">
        <v>0</v>
      </c>
      <c r="N460" s="56">
        <v>0</v>
      </c>
      <c r="O460" s="56">
        <v>212</v>
      </c>
      <c r="P460" s="56">
        <v>152</v>
      </c>
      <c r="Q460" s="56">
        <v>167</v>
      </c>
      <c r="R460" s="56">
        <v>145</v>
      </c>
      <c r="S460" s="56">
        <v>76</v>
      </c>
      <c r="T460" s="56">
        <v>59</v>
      </c>
      <c r="U460" s="56">
        <v>0</v>
      </c>
      <c r="V460" s="56">
        <v>0</v>
      </c>
      <c r="W460" s="56">
        <v>0</v>
      </c>
      <c r="X460" s="56">
        <v>0</v>
      </c>
      <c r="Y460" s="56">
        <f t="shared" si="101"/>
        <v>0</v>
      </c>
      <c r="Z460" s="56">
        <f t="shared" si="101"/>
        <v>0</v>
      </c>
      <c r="AA460" s="68">
        <f t="shared" si="102"/>
        <v>455</v>
      </c>
      <c r="AB460" s="68">
        <f t="shared" si="102"/>
        <v>356</v>
      </c>
      <c r="AC460" s="68">
        <f t="shared" si="96"/>
        <v>455</v>
      </c>
      <c r="AD460" s="68">
        <f t="shared" si="97"/>
        <v>356</v>
      </c>
      <c r="AE460" s="68">
        <f>VLOOKUP(F460,[1]quantitativo_estudantes_turmas_!$D$6:$H$1043,5,0)</f>
        <v>16</v>
      </c>
      <c r="AF460" s="318">
        <f t="shared" si="93"/>
        <v>1</v>
      </c>
      <c r="AG460" s="248">
        <f t="shared" si="94"/>
        <v>25645.38</v>
      </c>
      <c r="AH460" s="194">
        <f t="shared" si="98"/>
        <v>25645.38</v>
      </c>
      <c r="AI460" s="70">
        <v>0</v>
      </c>
      <c r="AJ460" s="70">
        <f t="shared" si="95"/>
        <v>51290.76</v>
      </c>
      <c r="AK460" s="195">
        <v>10000</v>
      </c>
      <c r="AL460" s="337">
        <f t="shared" si="90"/>
        <v>12822.69</v>
      </c>
      <c r="AM460" s="56" t="str">
        <f>VLOOKUP(F460,'Plan atualizada aptas e desativ'!$C$4:$I$1457,7,0)</f>
        <v>APTA</v>
      </c>
      <c r="AN460" s="196">
        <f t="shared" si="103"/>
        <v>2822.6900000000005</v>
      </c>
      <c r="AO460" s="56" t="s">
        <v>1077</v>
      </c>
      <c r="AP460" s="56" t="s">
        <v>1089</v>
      </c>
      <c r="AQ460" s="56"/>
      <c r="AR460" s="56" t="s">
        <v>1918</v>
      </c>
      <c r="AS460" s="56" t="s">
        <v>449</v>
      </c>
      <c r="AT460" s="56" t="s">
        <v>449</v>
      </c>
      <c r="AU460" s="56" t="s">
        <v>449</v>
      </c>
      <c r="AV460" s="56" t="s">
        <v>449</v>
      </c>
      <c r="AW460" s="56" t="s">
        <v>449</v>
      </c>
      <c r="AX460" s="56" t="s">
        <v>449</v>
      </c>
      <c r="AY460" s="56" t="s">
        <v>449</v>
      </c>
      <c r="AZ460" s="56" t="s">
        <v>449</v>
      </c>
      <c r="BA460" s="56" t="s">
        <v>449</v>
      </c>
      <c r="BB460" s="323">
        <f>VLOOKUP($F460,'[2]1ª Parcela FAED Manutencao 2026'!$E$7:$K$1036,5,0)</f>
        <v>455</v>
      </c>
      <c r="BC460" s="324">
        <f>VLOOKUP($F460,'[2]1ª Parcela FAED Manutencao 2026'!$E$7:$K$1036,7,0)</f>
        <v>12822.69</v>
      </c>
      <c r="BD460" s="335">
        <f t="shared" si="99"/>
        <v>-99</v>
      </c>
      <c r="BE460" s="330">
        <f t="shared" si="100"/>
        <v>0</v>
      </c>
    </row>
    <row r="461" spans="1:57" s="178" customFormat="1" ht="28.5" customHeight="1">
      <c r="A461" s="68">
        <v>455</v>
      </c>
      <c r="B461" s="56" t="s">
        <v>1897</v>
      </c>
      <c r="C461" s="56">
        <v>6800</v>
      </c>
      <c r="D461" s="57">
        <v>16</v>
      </c>
      <c r="E461" s="163" t="s">
        <v>4472</v>
      </c>
      <c r="F461" s="56">
        <v>1121962</v>
      </c>
      <c r="G461" s="56">
        <v>1102539</v>
      </c>
      <c r="H461" s="61">
        <v>29070350</v>
      </c>
      <c r="I461" s="84" t="str">
        <f>VLOOKUP($F461,'[3]Sistema Escolar'!$C$3:$E$5000,3,0)</f>
        <v>COLEGIO ESTADUAL DE TEMPO INTEGRAL DEOCLECIANO BARBOSA DE CASTRO</v>
      </c>
      <c r="J461" s="193" t="s">
        <v>1978</v>
      </c>
      <c r="K461" s="56">
        <v>0</v>
      </c>
      <c r="L461" s="56">
        <v>0</v>
      </c>
      <c r="M461" s="56">
        <v>0</v>
      </c>
      <c r="N461" s="56">
        <v>0</v>
      </c>
      <c r="O461" s="56">
        <v>180</v>
      </c>
      <c r="P461" s="56">
        <v>29</v>
      </c>
      <c r="Q461" s="56">
        <v>600</v>
      </c>
      <c r="R461" s="56">
        <v>822</v>
      </c>
      <c r="S461" s="56">
        <v>498</v>
      </c>
      <c r="T461" s="56">
        <v>356</v>
      </c>
      <c r="U461" s="56">
        <v>0</v>
      </c>
      <c r="V461" s="56">
        <v>0</v>
      </c>
      <c r="W461" s="56">
        <v>0</v>
      </c>
      <c r="X461" s="56">
        <v>0</v>
      </c>
      <c r="Y461" s="56">
        <f t="shared" si="101"/>
        <v>0</v>
      </c>
      <c r="Z461" s="56">
        <f t="shared" si="101"/>
        <v>0</v>
      </c>
      <c r="AA461" s="68">
        <f t="shared" si="102"/>
        <v>1278</v>
      </c>
      <c r="AB461" s="68">
        <f t="shared" si="102"/>
        <v>1207</v>
      </c>
      <c r="AC461" s="68">
        <f t="shared" si="96"/>
        <v>1278</v>
      </c>
      <c r="AD461" s="68">
        <f t="shared" si="97"/>
        <v>1207</v>
      </c>
      <c r="AE461" s="68">
        <f>VLOOKUP(F461,[1]quantitativo_estudantes_turmas_!$D$6:$H$1043,5,0)</f>
        <v>35</v>
      </c>
      <c r="AF461" s="318">
        <f t="shared" si="93"/>
        <v>1</v>
      </c>
      <c r="AG461" s="248">
        <f t="shared" si="94"/>
        <v>47919.3</v>
      </c>
      <c r="AH461" s="194">
        <f t="shared" si="98"/>
        <v>47919.3</v>
      </c>
      <c r="AI461" s="70">
        <v>0</v>
      </c>
      <c r="AJ461" s="70">
        <f t="shared" si="95"/>
        <v>95838.6</v>
      </c>
      <c r="AK461" s="195">
        <v>20000</v>
      </c>
      <c r="AL461" s="337">
        <f t="shared" si="90"/>
        <v>23959.65</v>
      </c>
      <c r="AM461" s="56" t="str">
        <f>VLOOKUP(F461,'Plan atualizada aptas e desativ'!$C$4:$I$1457,7,0)</f>
        <v>APTA</v>
      </c>
      <c r="AN461" s="196">
        <f t="shared" si="103"/>
        <v>3959.6500000000015</v>
      </c>
      <c r="AO461" s="56" t="s">
        <v>1077</v>
      </c>
      <c r="AP461" s="56" t="s">
        <v>1090</v>
      </c>
      <c r="AQ461" s="56"/>
      <c r="AR461" s="56" t="s">
        <v>1918</v>
      </c>
      <c r="AS461" s="56" t="s">
        <v>449</v>
      </c>
      <c r="AT461" s="56" t="s">
        <v>449</v>
      </c>
      <c r="AU461" s="56" t="s">
        <v>449</v>
      </c>
      <c r="AV461" s="56" t="s">
        <v>449</v>
      </c>
      <c r="AW461" s="56" t="s">
        <v>449</v>
      </c>
      <c r="AX461" s="56" t="s">
        <v>449</v>
      </c>
      <c r="AY461" s="56" t="s">
        <v>449</v>
      </c>
      <c r="AZ461" s="56" t="s">
        <v>449</v>
      </c>
      <c r="BA461" s="56" t="s">
        <v>449</v>
      </c>
      <c r="BB461" s="323">
        <f>VLOOKUP($F461,'[2]1ª Parcela FAED Manutencao 2026'!$E$7:$K$1036,5,0)</f>
        <v>1278</v>
      </c>
      <c r="BC461" s="324">
        <f>VLOOKUP($F461,'[2]1ª Parcela FAED Manutencao 2026'!$E$7:$K$1036,7,0)</f>
        <v>23959.65</v>
      </c>
      <c r="BD461" s="335">
        <f t="shared" si="99"/>
        <v>-71</v>
      </c>
      <c r="BE461" s="330">
        <f t="shared" si="100"/>
        <v>0</v>
      </c>
    </row>
    <row r="462" spans="1:57" s="178" customFormat="1" ht="28.5" customHeight="1">
      <c r="A462" s="68">
        <v>456</v>
      </c>
      <c r="B462" s="56" t="s">
        <v>1897</v>
      </c>
      <c r="C462" s="56">
        <v>6800</v>
      </c>
      <c r="D462" s="57">
        <v>16</v>
      </c>
      <c r="E462" s="163" t="s">
        <v>4472</v>
      </c>
      <c r="F462" s="56">
        <v>1176100</v>
      </c>
      <c r="G462" s="56">
        <v>1102554</v>
      </c>
      <c r="H462" s="61">
        <v>29344247</v>
      </c>
      <c r="I462" s="84" t="str">
        <f>VLOOKUP($F462,'[3]Sistema Escolar'!$C$3:$E$5000,3,0)</f>
        <v>CENTRO TERRITORIAL DE EDUCACAO PROFIS. DO PIEMONTE DA DIAMANTINA II</v>
      </c>
      <c r="J462" s="193" t="s">
        <v>1857</v>
      </c>
      <c r="K462" s="56">
        <v>0</v>
      </c>
      <c r="L462" s="56">
        <v>0</v>
      </c>
      <c r="M462" s="56">
        <v>0</v>
      </c>
      <c r="N462" s="56">
        <v>0</v>
      </c>
      <c r="O462" s="56">
        <v>1296</v>
      </c>
      <c r="P462" s="56">
        <v>1321</v>
      </c>
      <c r="Q462" s="56">
        <v>0</v>
      </c>
      <c r="R462" s="56">
        <v>0</v>
      </c>
      <c r="S462" s="56">
        <v>0</v>
      </c>
      <c r="T462" s="56">
        <v>0</v>
      </c>
      <c r="U462" s="56">
        <v>0</v>
      </c>
      <c r="V462" s="56">
        <v>0</v>
      </c>
      <c r="W462" s="56">
        <v>0</v>
      </c>
      <c r="X462" s="56">
        <v>22</v>
      </c>
      <c r="Y462" s="56">
        <f t="shared" si="101"/>
        <v>0</v>
      </c>
      <c r="Z462" s="56">
        <f t="shared" si="101"/>
        <v>0</v>
      </c>
      <c r="AA462" s="68">
        <f t="shared" si="102"/>
        <v>1296</v>
      </c>
      <c r="AB462" s="68">
        <f t="shared" si="102"/>
        <v>1321</v>
      </c>
      <c r="AC462" s="68">
        <f t="shared" si="96"/>
        <v>1296</v>
      </c>
      <c r="AD462" s="68">
        <f t="shared" si="97"/>
        <v>1343</v>
      </c>
      <c r="AE462" s="68">
        <f>VLOOKUP(F462,[1]quantitativo_estudantes_turmas_!$D$6:$H$1043,5,0)</f>
        <v>48</v>
      </c>
      <c r="AF462" s="318">
        <f t="shared" si="93"/>
        <v>0.98361876396128067</v>
      </c>
      <c r="AG462" s="248">
        <f t="shared" si="94"/>
        <v>47919.3</v>
      </c>
      <c r="AH462" s="194">
        <f t="shared" si="98"/>
        <v>47919.3</v>
      </c>
      <c r="AI462" s="70">
        <v>0</v>
      </c>
      <c r="AJ462" s="70">
        <f t="shared" si="95"/>
        <v>95838.6</v>
      </c>
      <c r="AK462" s="195">
        <v>20000</v>
      </c>
      <c r="AL462" s="337">
        <f t="shared" si="90"/>
        <v>23959.65</v>
      </c>
      <c r="AM462" s="56" t="str">
        <f>VLOOKUP(F462,'Plan atualizada aptas e desativ'!$C$4:$I$1457,7,0)</f>
        <v>APTA</v>
      </c>
      <c r="AN462" s="196">
        <f t="shared" si="103"/>
        <v>3959.6500000000015</v>
      </c>
      <c r="AO462" s="56" t="s">
        <v>1077</v>
      </c>
      <c r="AP462" s="56" t="s">
        <v>1091</v>
      </c>
      <c r="AQ462" s="56"/>
      <c r="AR462" s="56" t="s">
        <v>449</v>
      </c>
      <c r="AS462" s="56" t="s">
        <v>449</v>
      </c>
      <c r="AT462" s="56" t="s">
        <v>449</v>
      </c>
      <c r="AU462" s="56" t="s">
        <v>449</v>
      </c>
      <c r="AV462" s="56" t="s">
        <v>449</v>
      </c>
      <c r="AW462" s="56" t="s">
        <v>449</v>
      </c>
      <c r="AX462" s="56" t="s">
        <v>449</v>
      </c>
      <c r="AY462" s="56" t="s">
        <v>449</v>
      </c>
      <c r="AZ462" s="56" t="s">
        <v>449</v>
      </c>
      <c r="BA462" s="56" t="s">
        <v>449</v>
      </c>
      <c r="BB462" s="323">
        <f>VLOOKUP($F462,'[2]1ª Parcela FAED Manutencao 2026'!$E$7:$K$1036,5,0)</f>
        <v>1296</v>
      </c>
      <c r="BC462" s="324">
        <f>VLOOKUP($F462,'[2]1ª Parcela FAED Manutencao 2026'!$E$7:$K$1036,7,0)</f>
        <v>23959.65</v>
      </c>
      <c r="BD462" s="336">
        <f t="shared" si="99"/>
        <v>47</v>
      </c>
      <c r="BE462" s="330">
        <f t="shared" si="100"/>
        <v>0</v>
      </c>
    </row>
    <row r="463" spans="1:57" s="87" customFormat="1" ht="28.5" customHeight="1">
      <c r="A463" s="68">
        <v>457</v>
      </c>
      <c r="B463" s="56" t="s">
        <v>1897</v>
      </c>
      <c r="C463" s="56">
        <v>6800</v>
      </c>
      <c r="D463" s="57">
        <v>16</v>
      </c>
      <c r="E463" s="163" t="s">
        <v>4472</v>
      </c>
      <c r="F463" s="56">
        <v>1158157</v>
      </c>
      <c r="G463" s="56">
        <v>1102550</v>
      </c>
      <c r="H463" s="61">
        <v>29071275</v>
      </c>
      <c r="I463" s="84" t="str">
        <f>VLOOKUP($F463,'[3]Sistema Escolar'!$C$3:$E$5000,3,0)</f>
        <v>COLEGIO ESTADUAL DE TEMPO INTEGRAL DE JUNCO</v>
      </c>
      <c r="J463" s="193" t="s">
        <v>1978</v>
      </c>
      <c r="K463" s="56">
        <v>0</v>
      </c>
      <c r="L463" s="56">
        <v>0</v>
      </c>
      <c r="M463" s="56">
        <v>0</v>
      </c>
      <c r="N463" s="56">
        <v>0</v>
      </c>
      <c r="O463" s="56">
        <v>137</v>
      </c>
      <c r="P463" s="56">
        <v>37</v>
      </c>
      <c r="Q463" s="56">
        <v>56</v>
      </c>
      <c r="R463" s="56">
        <v>143</v>
      </c>
      <c r="S463" s="56">
        <v>85</v>
      </c>
      <c r="T463" s="56">
        <v>67</v>
      </c>
      <c r="U463" s="56">
        <v>0</v>
      </c>
      <c r="V463" s="56">
        <v>0</v>
      </c>
      <c r="W463" s="56">
        <v>0</v>
      </c>
      <c r="X463" s="56">
        <v>0</v>
      </c>
      <c r="Y463" s="56">
        <f t="shared" si="101"/>
        <v>0</v>
      </c>
      <c r="Z463" s="56">
        <f t="shared" si="101"/>
        <v>0</v>
      </c>
      <c r="AA463" s="68">
        <f t="shared" si="102"/>
        <v>278</v>
      </c>
      <c r="AB463" s="68">
        <f t="shared" si="102"/>
        <v>247</v>
      </c>
      <c r="AC463" s="68">
        <f t="shared" si="96"/>
        <v>278</v>
      </c>
      <c r="AD463" s="68">
        <f t="shared" si="97"/>
        <v>247</v>
      </c>
      <c r="AE463" s="68">
        <f>VLOOKUP(F463,[1]quantitativo_estudantes_turmas_!$D$6:$H$1043,5,0)</f>
        <v>14</v>
      </c>
      <c r="AF463" s="318">
        <f t="shared" si="93"/>
        <v>1</v>
      </c>
      <c r="AG463" s="248">
        <f t="shared" si="94"/>
        <v>20516.3</v>
      </c>
      <c r="AH463" s="194">
        <f t="shared" si="98"/>
        <v>20516.3</v>
      </c>
      <c r="AI463" s="70">
        <v>0</v>
      </c>
      <c r="AJ463" s="70">
        <f t="shared" si="95"/>
        <v>41032.6</v>
      </c>
      <c r="AK463" s="195">
        <v>10000</v>
      </c>
      <c r="AL463" s="337">
        <f t="shared" si="90"/>
        <v>10258.15</v>
      </c>
      <c r="AM463" s="56" t="str">
        <f>VLOOKUP(F463,'Plan atualizada aptas e desativ'!$C$4:$I$1457,7,0)</f>
        <v>APTA</v>
      </c>
      <c r="AN463" s="196">
        <f t="shared" si="103"/>
        <v>258.14999999999964</v>
      </c>
      <c r="AO463" s="56" t="s">
        <v>1077</v>
      </c>
      <c r="AP463" s="56" t="s">
        <v>1092</v>
      </c>
      <c r="AQ463" s="56"/>
      <c r="AR463" s="56" t="s">
        <v>1918</v>
      </c>
      <c r="AS463" s="56" t="s">
        <v>449</v>
      </c>
      <c r="AT463" s="56" t="s">
        <v>449</v>
      </c>
      <c r="AU463" s="56" t="s">
        <v>449</v>
      </c>
      <c r="AV463" s="56" t="s">
        <v>449</v>
      </c>
      <c r="AW463" s="56" t="s">
        <v>449</v>
      </c>
      <c r="AX463" s="56" t="s">
        <v>449</v>
      </c>
      <c r="AY463" s="56" t="s">
        <v>449</v>
      </c>
      <c r="AZ463" s="56" t="s">
        <v>449</v>
      </c>
      <c r="BA463" s="56" t="s">
        <v>449</v>
      </c>
      <c r="BB463" s="323">
        <f>VLOOKUP($F463,'[2]1ª Parcela FAED Manutencao 2026'!$E$7:$K$1036,5,0)</f>
        <v>278</v>
      </c>
      <c r="BC463" s="324">
        <f>VLOOKUP($F463,'[2]1ª Parcela FAED Manutencao 2026'!$E$7:$K$1036,7,0)</f>
        <v>12822.69</v>
      </c>
      <c r="BD463" s="335">
        <f t="shared" si="99"/>
        <v>-31</v>
      </c>
      <c r="BE463" s="328">
        <f t="shared" si="100"/>
        <v>-2564.5400000000009</v>
      </c>
    </row>
    <row r="464" spans="1:57" s="87" customFormat="1" ht="28.5" customHeight="1">
      <c r="A464" s="68">
        <v>458</v>
      </c>
      <c r="B464" s="56" t="s">
        <v>1897</v>
      </c>
      <c r="C464" s="56">
        <v>6800</v>
      </c>
      <c r="D464" s="57">
        <v>16</v>
      </c>
      <c r="E464" s="163" t="s">
        <v>4472</v>
      </c>
      <c r="F464" s="56">
        <v>1179765</v>
      </c>
      <c r="G464" s="56">
        <v>9999999</v>
      </c>
      <c r="H464" s="61">
        <v>29486327</v>
      </c>
      <c r="I464" s="84" t="str">
        <f>VLOOKUP($F464,'[3]Sistema Escolar'!$C$3:$E$5000,3,0)</f>
        <v>COLEGIO ESTADUAL DO CAMPO PROFESSORA MARIA IZABEL DE OLIVEIRA</v>
      </c>
      <c r="J464" s="193" t="s">
        <v>1912</v>
      </c>
      <c r="K464" s="56">
        <v>0</v>
      </c>
      <c r="L464" s="56">
        <v>0</v>
      </c>
      <c r="M464" s="56">
        <v>0</v>
      </c>
      <c r="N464" s="56">
        <v>0</v>
      </c>
      <c r="O464" s="56">
        <v>177</v>
      </c>
      <c r="P464" s="56">
        <v>118</v>
      </c>
      <c r="Q464" s="56">
        <v>0</v>
      </c>
      <c r="R464" s="56">
        <v>43</v>
      </c>
      <c r="S464" s="56">
        <v>41</v>
      </c>
      <c r="T464" s="56">
        <v>45</v>
      </c>
      <c r="U464" s="56">
        <v>0</v>
      </c>
      <c r="V464" s="56">
        <v>0</v>
      </c>
      <c r="W464" s="56">
        <v>0</v>
      </c>
      <c r="X464" s="56">
        <v>0</v>
      </c>
      <c r="Y464" s="56">
        <f t="shared" si="101"/>
        <v>0</v>
      </c>
      <c r="Z464" s="56">
        <f t="shared" si="101"/>
        <v>0</v>
      </c>
      <c r="AA464" s="68">
        <f t="shared" si="102"/>
        <v>218</v>
      </c>
      <c r="AB464" s="68">
        <f t="shared" si="102"/>
        <v>206</v>
      </c>
      <c r="AC464" s="68">
        <f t="shared" si="96"/>
        <v>218</v>
      </c>
      <c r="AD464" s="68">
        <f t="shared" si="97"/>
        <v>206</v>
      </c>
      <c r="AE464" s="68">
        <f>VLOOKUP(F464,[1]quantitativo_estudantes_turmas_!$D$6:$H$1043,5,0)</f>
        <v>10</v>
      </c>
      <c r="AF464" s="318">
        <f t="shared" si="93"/>
        <v>1</v>
      </c>
      <c r="AG464" s="248">
        <f t="shared" si="94"/>
        <v>20516.3</v>
      </c>
      <c r="AH464" s="194">
        <f t="shared" si="98"/>
        <v>20516.3</v>
      </c>
      <c r="AI464" s="70">
        <v>0</v>
      </c>
      <c r="AJ464" s="70">
        <f t="shared" si="95"/>
        <v>41032.6</v>
      </c>
      <c r="AK464" s="195">
        <v>8000</v>
      </c>
      <c r="AL464" s="337">
        <f t="shared" si="90"/>
        <v>10258.15</v>
      </c>
      <c r="AM464" s="56" t="str">
        <f>VLOOKUP(F464,'Plan atualizada aptas e desativ'!$C$4:$I$1457,7,0)</f>
        <v>APTA</v>
      </c>
      <c r="AN464" s="196">
        <f t="shared" si="103"/>
        <v>2258.1499999999996</v>
      </c>
      <c r="AO464" s="56" t="s">
        <v>1077</v>
      </c>
      <c r="AP464" s="56" t="s">
        <v>1957</v>
      </c>
      <c r="AQ464" s="56"/>
      <c r="AR464" s="56" t="s">
        <v>1918</v>
      </c>
      <c r="AS464" s="56" t="s">
        <v>449</v>
      </c>
      <c r="AT464" s="56" t="s">
        <v>449</v>
      </c>
      <c r="AU464" s="56" t="s">
        <v>449</v>
      </c>
      <c r="AV464" s="56" t="s">
        <v>449</v>
      </c>
      <c r="AW464" s="56" t="s">
        <v>449</v>
      </c>
      <c r="AX464" s="56" t="s">
        <v>449</v>
      </c>
      <c r="AY464" s="56" t="s">
        <v>449</v>
      </c>
      <c r="AZ464" s="56" t="s">
        <v>449</v>
      </c>
      <c r="BA464" s="56" t="s">
        <v>449</v>
      </c>
      <c r="BB464" s="323">
        <f>VLOOKUP($F464,'[2]1ª Parcela FAED Manutencao 2026'!$E$7:$K$1036,5,0)</f>
        <v>218</v>
      </c>
      <c r="BC464" s="324">
        <f>VLOOKUP($F464,'[2]1ª Parcela FAED Manutencao 2026'!$E$7:$K$1036,7,0)</f>
        <v>10258.15</v>
      </c>
      <c r="BD464" s="335">
        <f t="shared" si="99"/>
        <v>-12</v>
      </c>
      <c r="BE464" s="330">
        <f t="shared" si="100"/>
        <v>0</v>
      </c>
    </row>
    <row r="465" spans="1:57" s="178" customFormat="1" ht="28.5" customHeight="1">
      <c r="A465" s="68">
        <v>459</v>
      </c>
      <c r="B465" s="56" t="s">
        <v>1897</v>
      </c>
      <c r="C465" s="56">
        <v>6800</v>
      </c>
      <c r="D465" s="57">
        <v>16</v>
      </c>
      <c r="E465" s="163" t="s">
        <v>267</v>
      </c>
      <c r="F465" s="56">
        <v>1178026</v>
      </c>
      <c r="G465" s="56">
        <v>1102564</v>
      </c>
      <c r="H465" s="61">
        <v>29425530</v>
      </c>
      <c r="I465" s="84" t="str">
        <f>VLOOKUP($F465,'[3]Sistema Escolar'!$C$3:$E$5000,3,0)</f>
        <v>COLEGIO ESTADUAL DE TEMPO INTEGRAL NOSSA SENHORA DA CONCEICAO</v>
      </c>
      <c r="J465" s="193" t="s">
        <v>1978</v>
      </c>
      <c r="K465" s="56">
        <v>0</v>
      </c>
      <c r="L465" s="56">
        <v>0</v>
      </c>
      <c r="M465" s="56">
        <v>0</v>
      </c>
      <c r="N465" s="56">
        <v>0</v>
      </c>
      <c r="O465" s="56">
        <v>130</v>
      </c>
      <c r="P465" s="56">
        <v>117</v>
      </c>
      <c r="Q465" s="56">
        <v>395</v>
      </c>
      <c r="R465" s="56">
        <v>364</v>
      </c>
      <c r="S465" s="56">
        <v>0</v>
      </c>
      <c r="T465" s="56">
        <v>0</v>
      </c>
      <c r="U465" s="56">
        <v>0</v>
      </c>
      <c r="V465" s="56">
        <v>0</v>
      </c>
      <c r="W465" s="56">
        <v>0</v>
      </c>
      <c r="X465" s="56">
        <v>0</v>
      </c>
      <c r="Y465" s="56">
        <f t="shared" si="101"/>
        <v>0</v>
      </c>
      <c r="Z465" s="56">
        <f t="shared" si="101"/>
        <v>0</v>
      </c>
      <c r="AA465" s="68">
        <f t="shared" si="102"/>
        <v>525</v>
      </c>
      <c r="AB465" s="68">
        <f t="shared" si="102"/>
        <v>481</v>
      </c>
      <c r="AC465" s="68">
        <f t="shared" si="96"/>
        <v>525</v>
      </c>
      <c r="AD465" s="68">
        <f t="shared" si="97"/>
        <v>481</v>
      </c>
      <c r="AE465" s="68">
        <f>VLOOKUP(F465,[1]quantitativo_estudantes_turmas_!$D$6:$H$1043,5,0)</f>
        <v>16</v>
      </c>
      <c r="AF465" s="318">
        <f t="shared" si="93"/>
        <v>1</v>
      </c>
      <c r="AG465" s="248">
        <f t="shared" si="94"/>
        <v>25645.38</v>
      </c>
      <c r="AH465" s="194">
        <f t="shared" si="98"/>
        <v>25645.38</v>
      </c>
      <c r="AI465" s="70">
        <v>0</v>
      </c>
      <c r="AJ465" s="70">
        <f t="shared" si="95"/>
        <v>51290.76</v>
      </c>
      <c r="AK465" s="195">
        <v>12000</v>
      </c>
      <c r="AL465" s="337">
        <f t="shared" si="90"/>
        <v>12822.69</v>
      </c>
      <c r="AM465" s="56" t="str">
        <f>VLOOKUP(F465,'Plan atualizada aptas e desativ'!$C$4:$I$1457,7,0)</f>
        <v>APTA</v>
      </c>
      <c r="AN465" s="196">
        <f t="shared" si="103"/>
        <v>822.69000000000051</v>
      </c>
      <c r="AO465" s="56" t="s">
        <v>1093</v>
      </c>
      <c r="AP465" s="56" t="s">
        <v>1094</v>
      </c>
      <c r="AQ465" s="56"/>
      <c r="AR465" s="56" t="s">
        <v>1918</v>
      </c>
      <c r="AS465" s="56" t="s">
        <v>449</v>
      </c>
      <c r="AT465" s="56" t="s">
        <v>449</v>
      </c>
      <c r="AU465" s="56" t="s">
        <v>449</v>
      </c>
      <c r="AV465" s="56" t="s">
        <v>449</v>
      </c>
      <c r="AW465" s="56" t="s">
        <v>449</v>
      </c>
      <c r="AX465" s="56" t="s">
        <v>449</v>
      </c>
      <c r="AY465" s="56" t="s">
        <v>449</v>
      </c>
      <c r="AZ465" s="56" t="s">
        <v>449</v>
      </c>
      <c r="BA465" s="56" t="s">
        <v>449</v>
      </c>
      <c r="BB465" s="323">
        <f>VLOOKUP($F465,'[2]1ª Parcela FAED Manutencao 2026'!$E$7:$K$1036,5,0)</f>
        <v>525</v>
      </c>
      <c r="BC465" s="324">
        <f>VLOOKUP($F465,'[2]1ª Parcela FAED Manutencao 2026'!$E$7:$K$1036,7,0)</f>
        <v>15387.23</v>
      </c>
      <c r="BD465" s="335">
        <f t="shared" si="99"/>
        <v>-44</v>
      </c>
      <c r="BE465" s="328">
        <f t="shared" si="100"/>
        <v>-2564.5399999999991</v>
      </c>
    </row>
    <row r="466" spans="1:57" s="87" customFormat="1" ht="28.5" customHeight="1">
      <c r="A466" s="68">
        <v>460</v>
      </c>
      <c r="B466" s="56" t="s">
        <v>1897</v>
      </c>
      <c r="C466" s="56">
        <v>6800</v>
      </c>
      <c r="D466" s="57">
        <v>16</v>
      </c>
      <c r="E466" s="163" t="s">
        <v>267</v>
      </c>
      <c r="F466" s="56">
        <v>1122144</v>
      </c>
      <c r="G466" s="56">
        <v>1102561</v>
      </c>
      <c r="H466" s="61">
        <v>29073014</v>
      </c>
      <c r="I466" s="84" t="str">
        <f>VLOOKUP($F466,'[3]Sistema Escolar'!$C$3:$E$5000,3,0)</f>
        <v>COLEGIO ESTADUAL DE TEMPO INTEGRAL DE MIGUEL CALMON</v>
      </c>
      <c r="J466" s="193" t="s">
        <v>1978</v>
      </c>
      <c r="K466" s="56">
        <v>0</v>
      </c>
      <c r="L466" s="56">
        <v>0</v>
      </c>
      <c r="M466" s="56">
        <v>0</v>
      </c>
      <c r="N466" s="56">
        <v>0</v>
      </c>
      <c r="O466" s="56">
        <v>39</v>
      </c>
      <c r="P466" s="56">
        <v>0</v>
      </c>
      <c r="Q466" s="56">
        <v>220</v>
      </c>
      <c r="R466" s="56">
        <v>223</v>
      </c>
      <c r="S466" s="56">
        <v>176</v>
      </c>
      <c r="T466" s="56">
        <v>166</v>
      </c>
      <c r="U466" s="56">
        <v>0</v>
      </c>
      <c r="V466" s="56">
        <v>0</v>
      </c>
      <c r="W466" s="56">
        <v>0</v>
      </c>
      <c r="X466" s="56">
        <v>0</v>
      </c>
      <c r="Y466" s="56">
        <f t="shared" si="101"/>
        <v>0</v>
      </c>
      <c r="Z466" s="56">
        <f t="shared" si="101"/>
        <v>0</v>
      </c>
      <c r="AA466" s="68">
        <f t="shared" si="102"/>
        <v>435</v>
      </c>
      <c r="AB466" s="68">
        <f t="shared" si="102"/>
        <v>389</v>
      </c>
      <c r="AC466" s="68">
        <f t="shared" si="96"/>
        <v>435</v>
      </c>
      <c r="AD466" s="68">
        <f t="shared" si="97"/>
        <v>389</v>
      </c>
      <c r="AE466" s="68">
        <f>VLOOKUP(F466,[1]quantitativo_estudantes_turmas_!$D$6:$H$1043,5,0)</f>
        <v>14</v>
      </c>
      <c r="AF466" s="318">
        <f t="shared" si="93"/>
        <v>1</v>
      </c>
      <c r="AG466" s="248">
        <f t="shared" si="94"/>
        <v>25645.38</v>
      </c>
      <c r="AH466" s="194">
        <f t="shared" si="98"/>
        <v>25645.38</v>
      </c>
      <c r="AI466" s="70">
        <v>0</v>
      </c>
      <c r="AJ466" s="70">
        <f t="shared" si="95"/>
        <v>51290.76</v>
      </c>
      <c r="AK466" s="195">
        <v>10000</v>
      </c>
      <c r="AL466" s="337">
        <f t="shared" si="90"/>
        <v>12822.69</v>
      </c>
      <c r="AM466" s="56" t="str">
        <f>VLOOKUP(F466,'Plan atualizada aptas e desativ'!$C$4:$I$1457,7,0)</f>
        <v>APTA</v>
      </c>
      <c r="AN466" s="196">
        <f t="shared" si="103"/>
        <v>2822.6900000000005</v>
      </c>
      <c r="AO466" s="56" t="s">
        <v>1093</v>
      </c>
      <c r="AP466" s="56" t="s">
        <v>1095</v>
      </c>
      <c r="AQ466" s="56"/>
      <c r="AR466" s="56" t="s">
        <v>1918</v>
      </c>
      <c r="AS466" s="56" t="s">
        <v>449</v>
      </c>
      <c r="AT466" s="56" t="s">
        <v>449</v>
      </c>
      <c r="AU466" s="56" t="s">
        <v>449</v>
      </c>
      <c r="AV466" s="56" t="s">
        <v>449</v>
      </c>
      <c r="AW466" s="56" t="s">
        <v>449</v>
      </c>
      <c r="AX466" s="56" t="s">
        <v>449</v>
      </c>
      <c r="AY466" s="56" t="s">
        <v>449</v>
      </c>
      <c r="AZ466" s="56" t="s">
        <v>449</v>
      </c>
      <c r="BA466" s="56"/>
      <c r="BB466" s="323">
        <f>VLOOKUP($F466,'[2]1ª Parcela FAED Manutencao 2026'!$E$7:$K$1036,5,0)</f>
        <v>435</v>
      </c>
      <c r="BC466" s="324">
        <f>VLOOKUP($F466,'[2]1ª Parcela FAED Manutencao 2026'!$E$7:$K$1036,7,0)</f>
        <v>12822.69</v>
      </c>
      <c r="BD466" s="335">
        <f t="shared" si="99"/>
        <v>-46</v>
      </c>
      <c r="BE466" s="330">
        <f t="shared" si="100"/>
        <v>0</v>
      </c>
    </row>
    <row r="467" spans="1:57" s="178" customFormat="1" ht="28.5" customHeight="1">
      <c r="A467" s="68">
        <v>461</v>
      </c>
      <c r="B467" s="56" t="s">
        <v>1897</v>
      </c>
      <c r="C467" s="56">
        <v>6800</v>
      </c>
      <c r="D467" s="57">
        <v>16</v>
      </c>
      <c r="E467" s="163" t="s">
        <v>268</v>
      </c>
      <c r="F467" s="56">
        <v>1122365</v>
      </c>
      <c r="G467" s="56">
        <v>1102568</v>
      </c>
      <c r="H467" s="61">
        <v>29073324</v>
      </c>
      <c r="I467" s="84" t="str">
        <f>VLOOKUP($F467,'[3]Sistema Escolar'!$C$3:$E$5000,3,0)</f>
        <v>COLEGIO ESTADUAL DE TEMPO INTEGRAL SOROR JOANA ANGELICA</v>
      </c>
      <c r="J467" s="193" t="s">
        <v>1978</v>
      </c>
      <c r="K467" s="56">
        <v>0</v>
      </c>
      <c r="L467" s="56">
        <v>0</v>
      </c>
      <c r="M467" s="56">
        <v>0</v>
      </c>
      <c r="N467" s="56">
        <v>0</v>
      </c>
      <c r="O467" s="56">
        <v>369</v>
      </c>
      <c r="P467" s="56">
        <v>291</v>
      </c>
      <c r="Q467" s="56">
        <v>87</v>
      </c>
      <c r="R467" s="56">
        <v>152</v>
      </c>
      <c r="S467" s="56">
        <v>97</v>
      </c>
      <c r="T467" s="56">
        <v>40</v>
      </c>
      <c r="U467" s="56">
        <v>0</v>
      </c>
      <c r="V467" s="56">
        <v>0</v>
      </c>
      <c r="W467" s="56">
        <v>0</v>
      </c>
      <c r="X467" s="56">
        <v>0</v>
      </c>
      <c r="Y467" s="56">
        <f t="shared" si="101"/>
        <v>0</v>
      </c>
      <c r="Z467" s="56">
        <f t="shared" si="101"/>
        <v>0</v>
      </c>
      <c r="AA467" s="68">
        <f t="shared" si="102"/>
        <v>553</v>
      </c>
      <c r="AB467" s="68">
        <f t="shared" si="102"/>
        <v>483</v>
      </c>
      <c r="AC467" s="68">
        <f t="shared" si="96"/>
        <v>553</v>
      </c>
      <c r="AD467" s="68">
        <f t="shared" si="97"/>
        <v>483</v>
      </c>
      <c r="AE467" s="68">
        <f>VLOOKUP(F467,[1]quantitativo_estudantes_turmas_!$D$6:$H$1043,5,0)</f>
        <v>20</v>
      </c>
      <c r="AF467" s="318">
        <f t="shared" si="93"/>
        <v>1</v>
      </c>
      <c r="AG467" s="248">
        <f t="shared" si="94"/>
        <v>25645.38</v>
      </c>
      <c r="AH467" s="194">
        <f t="shared" si="98"/>
        <v>25645.38</v>
      </c>
      <c r="AI467" s="70">
        <v>0</v>
      </c>
      <c r="AJ467" s="70">
        <f t="shared" si="95"/>
        <v>51290.76</v>
      </c>
      <c r="AK467" s="195">
        <v>12000</v>
      </c>
      <c r="AL467" s="337">
        <f t="shared" si="90"/>
        <v>12822.69</v>
      </c>
      <c r="AM467" s="56" t="str">
        <f>VLOOKUP(F467,'Plan atualizada aptas e desativ'!$C$4:$I$1457,7,0)</f>
        <v>APTA</v>
      </c>
      <c r="AN467" s="196">
        <f t="shared" si="103"/>
        <v>822.69000000000051</v>
      </c>
      <c r="AO467" s="56" t="s">
        <v>1096</v>
      </c>
      <c r="AP467" s="56" t="s">
        <v>1097</v>
      </c>
      <c r="AQ467" s="56"/>
      <c r="AR467" s="56" t="s">
        <v>1918</v>
      </c>
      <c r="AS467" s="56" t="s">
        <v>449</v>
      </c>
      <c r="AT467" s="56" t="s">
        <v>449</v>
      </c>
      <c r="AU467" s="56" t="s">
        <v>449</v>
      </c>
      <c r="AV467" s="56" t="s">
        <v>449</v>
      </c>
      <c r="AW467" s="56" t="s">
        <v>449</v>
      </c>
      <c r="AX467" s="56" t="s">
        <v>449</v>
      </c>
      <c r="AY467" s="56" t="s">
        <v>449</v>
      </c>
      <c r="AZ467" s="56" t="s">
        <v>449</v>
      </c>
      <c r="BA467" s="56" t="s">
        <v>449</v>
      </c>
      <c r="BB467" s="323">
        <f>VLOOKUP($F467,'[2]1ª Parcela FAED Manutencao 2026'!$E$7:$K$1036,5,0)</f>
        <v>553</v>
      </c>
      <c r="BC467" s="324">
        <f>VLOOKUP($F467,'[2]1ª Parcela FAED Manutencao 2026'!$E$7:$K$1036,7,0)</f>
        <v>15387.23</v>
      </c>
      <c r="BD467" s="335">
        <f t="shared" si="99"/>
        <v>-70</v>
      </c>
      <c r="BE467" s="328">
        <f t="shared" si="100"/>
        <v>-2564.5399999999991</v>
      </c>
    </row>
    <row r="468" spans="1:57" s="178" customFormat="1" ht="28.5" customHeight="1">
      <c r="A468" s="68">
        <v>462</v>
      </c>
      <c r="B468" s="56" t="s">
        <v>1897</v>
      </c>
      <c r="C468" s="56">
        <v>6800</v>
      </c>
      <c r="D468" s="57">
        <v>16</v>
      </c>
      <c r="E468" s="163" t="s">
        <v>269</v>
      </c>
      <c r="F468" s="56">
        <v>1172419</v>
      </c>
      <c r="G468" s="56">
        <v>1105505</v>
      </c>
      <c r="H468" s="61">
        <v>29075874</v>
      </c>
      <c r="I468" s="84" t="str">
        <f>VLOOKUP($F468,'[3]Sistema Escolar'!$C$3:$E$5000,3,0)</f>
        <v>COLEGIO ESTADUAL DE TEMPO INTEGRAL DE OUROLANDIA</v>
      </c>
      <c r="J468" s="193" t="s">
        <v>1978</v>
      </c>
      <c r="K468" s="56">
        <v>0</v>
      </c>
      <c r="L468" s="56">
        <v>0</v>
      </c>
      <c r="M468" s="56">
        <v>0</v>
      </c>
      <c r="N468" s="56">
        <v>0</v>
      </c>
      <c r="O468" s="56">
        <v>333</v>
      </c>
      <c r="P468" s="56">
        <v>57</v>
      </c>
      <c r="Q468" s="56">
        <v>212</v>
      </c>
      <c r="R468" s="56">
        <v>314</v>
      </c>
      <c r="S468" s="56">
        <v>228</v>
      </c>
      <c r="T468" s="56">
        <v>78</v>
      </c>
      <c r="U468" s="56">
        <v>0</v>
      </c>
      <c r="V468" s="56">
        <v>0</v>
      </c>
      <c r="W468" s="56">
        <v>0</v>
      </c>
      <c r="X468" s="56">
        <v>16</v>
      </c>
      <c r="Y468" s="56">
        <f t="shared" si="101"/>
        <v>0</v>
      </c>
      <c r="Z468" s="56">
        <f t="shared" si="101"/>
        <v>0</v>
      </c>
      <c r="AA468" s="68">
        <f t="shared" si="102"/>
        <v>773</v>
      </c>
      <c r="AB468" s="68">
        <f t="shared" si="102"/>
        <v>449</v>
      </c>
      <c r="AC468" s="68">
        <f t="shared" si="96"/>
        <v>773</v>
      </c>
      <c r="AD468" s="68">
        <f t="shared" si="97"/>
        <v>465</v>
      </c>
      <c r="AE468" s="68">
        <f>VLOOKUP(F468,[1]quantitativo_estudantes_turmas_!$D$6:$H$1043,5,0)</f>
        <v>17</v>
      </c>
      <c r="AF468" s="318">
        <f t="shared" si="93"/>
        <v>0.96559139784946235</v>
      </c>
      <c r="AG468" s="248">
        <f t="shared" si="94"/>
        <v>25645.38</v>
      </c>
      <c r="AH468" s="194">
        <f t="shared" si="98"/>
        <v>25645.38</v>
      </c>
      <c r="AI468" s="70">
        <v>0</v>
      </c>
      <c r="AJ468" s="70">
        <f t="shared" si="95"/>
        <v>51290.76</v>
      </c>
      <c r="AK468" s="195">
        <v>16000</v>
      </c>
      <c r="AL468" s="337">
        <f t="shared" si="90"/>
        <v>12822.69</v>
      </c>
      <c r="AM468" s="56" t="str">
        <f>VLOOKUP(F468,'Plan atualizada aptas e desativ'!$C$4:$I$1457,7,0)</f>
        <v>APTA</v>
      </c>
      <c r="AN468" s="196">
        <f t="shared" si="103"/>
        <v>-3177.3099999999995</v>
      </c>
      <c r="AO468" s="56" t="s">
        <v>1077</v>
      </c>
      <c r="AP468" s="56" t="s">
        <v>1098</v>
      </c>
      <c r="AQ468" s="56"/>
      <c r="AR468" s="56" t="s">
        <v>1918</v>
      </c>
      <c r="AS468" s="56" t="s">
        <v>449</v>
      </c>
      <c r="AT468" s="56" t="s">
        <v>449</v>
      </c>
      <c r="AU468" s="56" t="s">
        <v>449</v>
      </c>
      <c r="AV468" s="56" t="s">
        <v>449</v>
      </c>
      <c r="AW468" s="56" t="s">
        <v>449</v>
      </c>
      <c r="AX468" s="56" t="s">
        <v>449</v>
      </c>
      <c r="AY468" s="56" t="s">
        <v>449</v>
      </c>
      <c r="AZ468" s="56" t="s">
        <v>449</v>
      </c>
      <c r="BA468" s="56" t="s">
        <v>449</v>
      </c>
      <c r="BB468" s="323">
        <f>VLOOKUP($F468,'[2]1ª Parcela FAED Manutencao 2026'!$E$7:$K$1036,5,0)</f>
        <v>773</v>
      </c>
      <c r="BC468" s="324">
        <f>VLOOKUP($F468,'[2]1ª Parcela FAED Manutencao 2026'!$E$7:$K$1036,7,0)</f>
        <v>20516.305</v>
      </c>
      <c r="BD468" s="335">
        <f t="shared" si="99"/>
        <v>-308</v>
      </c>
      <c r="BE468" s="328">
        <f t="shared" si="100"/>
        <v>-7693.6149999999998</v>
      </c>
    </row>
    <row r="469" spans="1:57" s="87" customFormat="1" ht="28.5" customHeight="1">
      <c r="A469" s="68">
        <v>463</v>
      </c>
      <c r="B469" s="56" t="s">
        <v>1897</v>
      </c>
      <c r="C469" s="56">
        <v>6800</v>
      </c>
      <c r="D469" s="57">
        <v>16</v>
      </c>
      <c r="E469" s="163" t="s">
        <v>269</v>
      </c>
      <c r="F469" s="56">
        <v>1179811</v>
      </c>
      <c r="G469" s="56">
        <v>9999999</v>
      </c>
      <c r="H469" s="198">
        <v>29489563</v>
      </c>
      <c r="I469" s="84" t="str">
        <f>VLOOKUP($F469,'[3]Sistema Escolar'!$C$3:$E$5000,3,0)</f>
        <v>COLEGIO ESTADUAL DO CAMPO MARIA LUCIA BARBOSA DA PAIXAO</v>
      </c>
      <c r="J469" s="193" t="s">
        <v>1913</v>
      </c>
      <c r="K469" s="56">
        <v>0</v>
      </c>
      <c r="L469" s="56">
        <v>0</v>
      </c>
      <c r="M469" s="56">
        <v>0</v>
      </c>
      <c r="N469" s="56">
        <v>0</v>
      </c>
      <c r="O469" s="56">
        <v>195</v>
      </c>
      <c r="P469" s="56">
        <v>209</v>
      </c>
      <c r="Q469" s="56">
        <v>0</v>
      </c>
      <c r="R469" s="56">
        <v>0</v>
      </c>
      <c r="S469" s="56">
        <v>50</v>
      </c>
      <c r="T469" s="56">
        <v>28</v>
      </c>
      <c r="U469" s="56">
        <v>0</v>
      </c>
      <c r="V469" s="56">
        <v>0</v>
      </c>
      <c r="W469" s="56">
        <v>0</v>
      </c>
      <c r="X469" s="56">
        <v>0</v>
      </c>
      <c r="Y469" s="56">
        <f t="shared" si="101"/>
        <v>0</v>
      </c>
      <c r="Z469" s="56">
        <f t="shared" si="101"/>
        <v>0</v>
      </c>
      <c r="AA469" s="68">
        <f t="shared" si="102"/>
        <v>245</v>
      </c>
      <c r="AB469" s="68">
        <f t="shared" si="102"/>
        <v>237</v>
      </c>
      <c r="AC469" s="68">
        <f t="shared" si="96"/>
        <v>245</v>
      </c>
      <c r="AD469" s="68">
        <f t="shared" si="97"/>
        <v>237</v>
      </c>
      <c r="AE469" s="68">
        <f>VLOOKUP(F469,[1]quantitativo_estudantes_turmas_!$D$6:$H$1043,5,0)</f>
        <v>8</v>
      </c>
      <c r="AF469" s="318">
        <f t="shared" si="93"/>
        <v>1</v>
      </c>
      <c r="AG469" s="248">
        <f t="shared" si="94"/>
        <v>20516.3</v>
      </c>
      <c r="AH469" s="194">
        <f t="shared" si="98"/>
        <v>20516.3</v>
      </c>
      <c r="AI469" s="70">
        <v>0</v>
      </c>
      <c r="AJ469" s="70">
        <f t="shared" si="95"/>
        <v>41032.6</v>
      </c>
      <c r="AK469" s="195">
        <v>8000</v>
      </c>
      <c r="AL469" s="337">
        <f t="shared" si="90"/>
        <v>10258.15</v>
      </c>
      <c r="AM469" s="56" t="str">
        <f>VLOOKUP(F469,'Plan atualizada aptas e desativ'!$C$4:$I$1457,7,0)</f>
        <v>APTA</v>
      </c>
      <c r="AN469" s="196">
        <f t="shared" si="103"/>
        <v>2258.1499999999996</v>
      </c>
      <c r="AO469" s="56" t="s">
        <v>2039</v>
      </c>
      <c r="AP469" s="56" t="s">
        <v>2039</v>
      </c>
      <c r="AQ469" s="56" t="s">
        <v>2020</v>
      </c>
      <c r="AR469" s="56" t="s">
        <v>449</v>
      </c>
      <c r="AS469" s="56" t="s">
        <v>449</v>
      </c>
      <c r="AT469" s="56" t="s">
        <v>449</v>
      </c>
      <c r="AU469" s="56" t="s">
        <v>449</v>
      </c>
      <c r="AV469" s="56" t="s">
        <v>449</v>
      </c>
      <c r="AW469" s="56" t="s">
        <v>449</v>
      </c>
      <c r="AX469" s="56" t="s">
        <v>449</v>
      </c>
      <c r="AY469" s="56" t="s">
        <v>449</v>
      </c>
      <c r="AZ469" s="56" t="s">
        <v>449</v>
      </c>
      <c r="BA469" s="56" t="s">
        <v>449</v>
      </c>
      <c r="BB469" s="323">
        <f>VLOOKUP($F469,'[2]1ª Parcela FAED Manutencao 2026'!$E$7:$K$1036,5,0)</f>
        <v>245</v>
      </c>
      <c r="BC469" s="324">
        <f>VLOOKUP($F469,'[2]1ª Parcela FAED Manutencao 2026'!$E$7:$K$1036,7,0)</f>
        <v>10258.15</v>
      </c>
      <c r="BD469" s="335">
        <f t="shared" si="99"/>
        <v>-8</v>
      </c>
      <c r="BE469" s="330">
        <f t="shared" si="100"/>
        <v>0</v>
      </c>
    </row>
    <row r="470" spans="1:57" s="178" customFormat="1" ht="28.5" customHeight="1">
      <c r="A470" s="68">
        <v>464</v>
      </c>
      <c r="B470" s="56" t="s">
        <v>1897</v>
      </c>
      <c r="C470" s="56">
        <v>6800</v>
      </c>
      <c r="D470" s="57">
        <v>16</v>
      </c>
      <c r="E470" s="163" t="s">
        <v>270</v>
      </c>
      <c r="F470" s="56">
        <v>1122233</v>
      </c>
      <c r="G470" s="56">
        <v>1102620</v>
      </c>
      <c r="H470" s="61">
        <v>29079004</v>
      </c>
      <c r="I470" s="84" t="str">
        <f>VLOOKUP($F470,'[3]Sistema Escolar'!$C$3:$E$5000,3,0)</f>
        <v>COLEGIO ESTADUAL DE TEMPO INTEGRAL ERNESTO CARNEIRO RIBEIRO</v>
      </c>
      <c r="J470" s="193" t="s">
        <v>1978</v>
      </c>
      <c r="K470" s="56">
        <v>0</v>
      </c>
      <c r="L470" s="56">
        <v>0</v>
      </c>
      <c r="M470" s="56">
        <v>0</v>
      </c>
      <c r="N470" s="56">
        <v>0</v>
      </c>
      <c r="O470" s="56">
        <v>270</v>
      </c>
      <c r="P470" s="56">
        <v>258</v>
      </c>
      <c r="Q470" s="56">
        <v>142</v>
      </c>
      <c r="R470" s="56">
        <v>141</v>
      </c>
      <c r="S470" s="56">
        <v>107</v>
      </c>
      <c r="T470" s="56">
        <v>85</v>
      </c>
      <c r="U470" s="56">
        <v>0</v>
      </c>
      <c r="V470" s="56">
        <v>0</v>
      </c>
      <c r="W470" s="56">
        <v>0</v>
      </c>
      <c r="X470" s="56">
        <v>0</v>
      </c>
      <c r="Y470" s="56">
        <f t="shared" si="101"/>
        <v>0</v>
      </c>
      <c r="Z470" s="56">
        <f t="shared" si="101"/>
        <v>0</v>
      </c>
      <c r="AA470" s="68">
        <f t="shared" si="102"/>
        <v>519</v>
      </c>
      <c r="AB470" s="68">
        <f t="shared" si="102"/>
        <v>484</v>
      </c>
      <c r="AC470" s="68">
        <f t="shared" si="96"/>
        <v>519</v>
      </c>
      <c r="AD470" s="68">
        <f t="shared" si="97"/>
        <v>484</v>
      </c>
      <c r="AE470" s="68">
        <f>VLOOKUP(F470,[1]quantitativo_estudantes_turmas_!$D$6:$H$1043,5,0)</f>
        <v>15</v>
      </c>
      <c r="AF470" s="318">
        <f t="shared" si="93"/>
        <v>1</v>
      </c>
      <c r="AG470" s="248">
        <f t="shared" si="94"/>
        <v>25645.38</v>
      </c>
      <c r="AH470" s="194">
        <f t="shared" si="98"/>
        <v>25645.38</v>
      </c>
      <c r="AI470" s="70">
        <v>0</v>
      </c>
      <c r="AJ470" s="70">
        <f t="shared" si="95"/>
        <v>51290.76</v>
      </c>
      <c r="AK470" s="195">
        <v>12000</v>
      </c>
      <c r="AL470" s="337">
        <f t="shared" si="90"/>
        <v>12822.69</v>
      </c>
      <c r="AM470" s="56" t="str">
        <f>VLOOKUP(F470,'Plan atualizada aptas e desativ'!$C$4:$I$1457,7,0)</f>
        <v>APTA</v>
      </c>
      <c r="AN470" s="196">
        <f t="shared" si="103"/>
        <v>822.69000000000051</v>
      </c>
      <c r="AO470" s="56" t="s">
        <v>1077</v>
      </c>
      <c r="AP470" s="56" t="s">
        <v>1099</v>
      </c>
      <c r="AQ470" s="56"/>
      <c r="AR470" s="56" t="s">
        <v>1918</v>
      </c>
      <c r="AS470" s="56" t="s">
        <v>449</v>
      </c>
      <c r="AT470" s="56" t="s">
        <v>449</v>
      </c>
      <c r="AU470" s="56" t="s">
        <v>449</v>
      </c>
      <c r="AV470" s="56" t="s">
        <v>449</v>
      </c>
      <c r="AW470" s="56" t="s">
        <v>449</v>
      </c>
      <c r="AX470" s="56" t="s">
        <v>449</v>
      </c>
      <c r="AY470" s="56" t="s">
        <v>449</v>
      </c>
      <c r="AZ470" s="56" t="s">
        <v>449</v>
      </c>
      <c r="BA470" s="56" t="s">
        <v>449</v>
      </c>
      <c r="BB470" s="323">
        <f>VLOOKUP($F470,'[2]1ª Parcela FAED Manutencao 2026'!$E$7:$K$1036,5,0)</f>
        <v>519</v>
      </c>
      <c r="BC470" s="324">
        <f>VLOOKUP($F470,'[2]1ª Parcela FAED Manutencao 2026'!$E$7:$K$1036,7,0)</f>
        <v>15387.23</v>
      </c>
      <c r="BD470" s="335">
        <f t="shared" si="99"/>
        <v>-35</v>
      </c>
      <c r="BE470" s="328">
        <f t="shared" si="100"/>
        <v>-2564.5399999999991</v>
      </c>
    </row>
    <row r="471" spans="1:57" s="178" customFormat="1" ht="28.5" customHeight="1">
      <c r="A471" s="68">
        <v>465</v>
      </c>
      <c r="B471" s="56" t="s">
        <v>1897</v>
      </c>
      <c r="C471" s="56">
        <v>6800</v>
      </c>
      <c r="D471" s="57">
        <v>16</v>
      </c>
      <c r="E471" s="163" t="s">
        <v>271</v>
      </c>
      <c r="F471" s="56">
        <v>1161794</v>
      </c>
      <c r="G471" s="56">
        <v>1102631</v>
      </c>
      <c r="H471" s="61">
        <v>29079055</v>
      </c>
      <c r="I471" s="84" t="str">
        <f>VLOOKUP($F471,'[3]Sistema Escolar'!$C$3:$E$5000,3,0)</f>
        <v>COLEGIO ESTADUAL DE TEMPO INTEGRAL DE SERROLANDIA</v>
      </c>
      <c r="J471" s="193" t="s">
        <v>1978</v>
      </c>
      <c r="K471" s="56">
        <v>0</v>
      </c>
      <c r="L471" s="56">
        <v>0</v>
      </c>
      <c r="M471" s="56">
        <v>0</v>
      </c>
      <c r="N471" s="56">
        <v>0</v>
      </c>
      <c r="O471" s="56">
        <v>184</v>
      </c>
      <c r="P471" s="56">
        <v>181</v>
      </c>
      <c r="Q471" s="56">
        <v>226</v>
      </c>
      <c r="R471" s="56">
        <v>218</v>
      </c>
      <c r="S471" s="56">
        <v>159</v>
      </c>
      <c r="T471" s="56">
        <v>145</v>
      </c>
      <c r="U471" s="56">
        <v>0</v>
      </c>
      <c r="V471" s="56">
        <v>0</v>
      </c>
      <c r="W471" s="56">
        <v>0</v>
      </c>
      <c r="X471" s="56">
        <v>0</v>
      </c>
      <c r="Y471" s="56">
        <f t="shared" si="101"/>
        <v>0</v>
      </c>
      <c r="Z471" s="56">
        <f t="shared" si="101"/>
        <v>0</v>
      </c>
      <c r="AA471" s="68">
        <f t="shared" si="102"/>
        <v>569</v>
      </c>
      <c r="AB471" s="68">
        <f t="shared" si="102"/>
        <v>544</v>
      </c>
      <c r="AC471" s="68">
        <f t="shared" si="96"/>
        <v>569</v>
      </c>
      <c r="AD471" s="68">
        <f t="shared" si="97"/>
        <v>544</v>
      </c>
      <c r="AE471" s="68">
        <f>VLOOKUP(F471,[1]quantitativo_estudantes_turmas_!$D$6:$H$1043,5,0)</f>
        <v>18</v>
      </c>
      <c r="AF471" s="318">
        <f t="shared" si="93"/>
        <v>1</v>
      </c>
      <c r="AG471" s="248">
        <f t="shared" si="94"/>
        <v>30774.46</v>
      </c>
      <c r="AH471" s="194">
        <f t="shared" si="98"/>
        <v>30774.46</v>
      </c>
      <c r="AI471" s="70">
        <v>0</v>
      </c>
      <c r="AJ471" s="70">
        <f t="shared" si="95"/>
        <v>61548.92</v>
      </c>
      <c r="AK471" s="195">
        <v>12000</v>
      </c>
      <c r="AL471" s="337">
        <f t="shared" si="90"/>
        <v>15387.23</v>
      </c>
      <c r="AM471" s="56" t="str">
        <f>VLOOKUP(F471,'Plan atualizada aptas e desativ'!$C$4:$I$1457,7,0)</f>
        <v>APTA</v>
      </c>
      <c r="AN471" s="196">
        <f t="shared" si="103"/>
        <v>3387.2299999999996</v>
      </c>
      <c r="AO471" s="56" t="s">
        <v>1100</v>
      </c>
      <c r="AP471" s="56" t="s">
        <v>1101</v>
      </c>
      <c r="AQ471" s="56"/>
      <c r="AR471" s="56" t="s">
        <v>1918</v>
      </c>
      <c r="AS471" s="56" t="s">
        <v>449</v>
      </c>
      <c r="AT471" s="56" t="s">
        <v>449</v>
      </c>
      <c r="AU471" s="56" t="s">
        <v>449</v>
      </c>
      <c r="AV471" s="56" t="s">
        <v>449</v>
      </c>
      <c r="AW471" s="56" t="s">
        <v>449</v>
      </c>
      <c r="AX471" s="56" t="s">
        <v>449</v>
      </c>
      <c r="AY471" s="56" t="s">
        <v>449</v>
      </c>
      <c r="AZ471" s="56" t="s">
        <v>449</v>
      </c>
      <c r="BA471" s="56" t="s">
        <v>449</v>
      </c>
      <c r="BB471" s="323">
        <f>VLOOKUP($F471,'[2]1ª Parcela FAED Manutencao 2026'!$E$7:$K$1036,5,0)</f>
        <v>569</v>
      </c>
      <c r="BC471" s="324">
        <f>VLOOKUP($F471,'[2]1ª Parcela FAED Manutencao 2026'!$E$7:$K$1036,7,0)</f>
        <v>15387.23</v>
      </c>
      <c r="BD471" s="335">
        <f t="shared" si="99"/>
        <v>-25</v>
      </c>
      <c r="BE471" s="330">
        <f t="shared" si="100"/>
        <v>0</v>
      </c>
    </row>
    <row r="472" spans="1:57" s="178" customFormat="1" ht="28.5" customHeight="1">
      <c r="A472" s="68">
        <v>466</v>
      </c>
      <c r="B472" s="56" t="s">
        <v>1897</v>
      </c>
      <c r="C472" s="56">
        <v>6800</v>
      </c>
      <c r="D472" s="57">
        <v>16</v>
      </c>
      <c r="E472" s="163" t="s">
        <v>272</v>
      </c>
      <c r="F472" s="56">
        <v>1179205</v>
      </c>
      <c r="G472" s="56">
        <v>1105454</v>
      </c>
      <c r="H472" s="61">
        <v>29441609</v>
      </c>
      <c r="I472" s="84" t="str">
        <f>VLOOKUP($F472,'[3]Sistema Escolar'!$C$3:$E$5000,3,0)</f>
        <v>COLEGIO ESTADUAL DE TEMPO INTEGRAL PROFESSORA MARIA MADALENA DA SILVA</v>
      </c>
      <c r="J472" s="193" t="s">
        <v>1978</v>
      </c>
      <c r="K472" s="56">
        <v>0</v>
      </c>
      <c r="L472" s="56">
        <v>0</v>
      </c>
      <c r="M472" s="56">
        <v>0</v>
      </c>
      <c r="N472" s="56">
        <v>0</v>
      </c>
      <c r="O472" s="56">
        <v>133</v>
      </c>
      <c r="P472" s="56">
        <v>61</v>
      </c>
      <c r="Q472" s="56">
        <v>397</v>
      </c>
      <c r="R472" s="56">
        <v>311</v>
      </c>
      <c r="S472" s="56">
        <v>146</v>
      </c>
      <c r="T472" s="56">
        <v>149</v>
      </c>
      <c r="U472" s="56">
        <v>0</v>
      </c>
      <c r="V472" s="56">
        <v>0</v>
      </c>
      <c r="W472" s="56">
        <v>0</v>
      </c>
      <c r="X472" s="56">
        <v>0</v>
      </c>
      <c r="Y472" s="56">
        <f t="shared" si="101"/>
        <v>0</v>
      </c>
      <c r="Z472" s="56">
        <f t="shared" si="101"/>
        <v>0</v>
      </c>
      <c r="AA472" s="68">
        <f t="shared" si="102"/>
        <v>676</v>
      </c>
      <c r="AB472" s="68">
        <f t="shared" si="102"/>
        <v>521</v>
      </c>
      <c r="AC472" s="68">
        <f t="shared" si="96"/>
        <v>676</v>
      </c>
      <c r="AD472" s="68">
        <f t="shared" si="97"/>
        <v>521</v>
      </c>
      <c r="AE472" s="68">
        <f>VLOOKUP(F472,[1]quantitativo_estudantes_turmas_!$D$6:$H$1043,5,0)</f>
        <v>19</v>
      </c>
      <c r="AF472" s="318">
        <f t="shared" si="93"/>
        <v>1</v>
      </c>
      <c r="AG472" s="248">
        <f t="shared" si="94"/>
        <v>30774.46</v>
      </c>
      <c r="AH472" s="194">
        <f t="shared" si="98"/>
        <v>30774.46</v>
      </c>
      <c r="AI472" s="70">
        <v>0</v>
      </c>
      <c r="AJ472" s="70">
        <f t="shared" si="95"/>
        <v>61548.92</v>
      </c>
      <c r="AK472" s="195">
        <v>12000</v>
      </c>
      <c r="AL472" s="337">
        <f t="shared" si="90"/>
        <v>15387.23</v>
      </c>
      <c r="AM472" s="56" t="str">
        <f>VLOOKUP(F472,'Plan atualizada aptas e desativ'!$C$4:$I$1457,7,0)</f>
        <v>APTA</v>
      </c>
      <c r="AN472" s="196">
        <f t="shared" si="103"/>
        <v>3387.2299999999996</v>
      </c>
      <c r="AO472" s="56" t="s">
        <v>1077</v>
      </c>
      <c r="AP472" s="56" t="s">
        <v>1102</v>
      </c>
      <c r="AQ472" s="56"/>
      <c r="AR472" s="56" t="s">
        <v>1918</v>
      </c>
      <c r="AS472" s="56" t="s">
        <v>449</v>
      </c>
      <c r="AT472" s="56" t="s">
        <v>449</v>
      </c>
      <c r="AU472" s="56" t="s">
        <v>449</v>
      </c>
      <c r="AV472" s="56" t="s">
        <v>449</v>
      </c>
      <c r="AW472" s="56" t="s">
        <v>449</v>
      </c>
      <c r="AX472" s="56" t="s">
        <v>449</v>
      </c>
      <c r="AY472" s="56" t="s">
        <v>449</v>
      </c>
      <c r="AZ472" s="56" t="s">
        <v>449</v>
      </c>
      <c r="BA472" s="56" t="s">
        <v>449</v>
      </c>
      <c r="BB472" s="323">
        <f>VLOOKUP($F472,'[2]1ª Parcela FAED Manutencao 2026'!$E$7:$K$1036,5,0)</f>
        <v>676</v>
      </c>
      <c r="BC472" s="324">
        <f>VLOOKUP($F472,'[2]1ª Parcela FAED Manutencao 2026'!$E$7:$K$1036,7,0)</f>
        <v>15387.23</v>
      </c>
      <c r="BD472" s="335">
        <f t="shared" si="99"/>
        <v>-155</v>
      </c>
      <c r="BE472" s="330">
        <f t="shared" si="100"/>
        <v>0</v>
      </c>
    </row>
    <row r="473" spans="1:57" s="178" customFormat="1" ht="28.5" customHeight="1">
      <c r="A473" s="68">
        <v>467</v>
      </c>
      <c r="B473" s="56" t="s">
        <v>1897</v>
      </c>
      <c r="C473" s="56">
        <v>6800</v>
      </c>
      <c r="D473" s="57">
        <v>16</v>
      </c>
      <c r="E473" s="163" t="s">
        <v>273</v>
      </c>
      <c r="F473" s="56">
        <v>1176123</v>
      </c>
      <c r="G473" s="56">
        <v>1102645</v>
      </c>
      <c r="H473" s="61">
        <v>29340330</v>
      </c>
      <c r="I473" s="84" t="str">
        <f>VLOOKUP($F473,'[3]Sistema Escolar'!$C$3:$E$5000,3,0)</f>
        <v>COLEGIO ESTADUAL DE TEMPO INTEGRAL PROFESSORA ADJACI MARTINS DURANS</v>
      </c>
      <c r="J473" s="193" t="s">
        <v>1978</v>
      </c>
      <c r="K473" s="56">
        <v>0</v>
      </c>
      <c r="L473" s="56">
        <v>0</v>
      </c>
      <c r="M473" s="56">
        <v>0</v>
      </c>
      <c r="N473" s="56">
        <v>0</v>
      </c>
      <c r="O473" s="56">
        <v>317</v>
      </c>
      <c r="P473" s="56">
        <v>239</v>
      </c>
      <c r="Q473" s="56">
        <v>106</v>
      </c>
      <c r="R473" s="56">
        <v>213</v>
      </c>
      <c r="S473" s="56">
        <v>124</v>
      </c>
      <c r="T473" s="56">
        <v>90</v>
      </c>
      <c r="U473" s="56">
        <v>0</v>
      </c>
      <c r="V473" s="56">
        <v>0</v>
      </c>
      <c r="W473" s="56">
        <v>0</v>
      </c>
      <c r="X473" s="56">
        <v>0</v>
      </c>
      <c r="Y473" s="56">
        <f t="shared" si="101"/>
        <v>0</v>
      </c>
      <c r="Z473" s="56">
        <f t="shared" si="101"/>
        <v>0</v>
      </c>
      <c r="AA473" s="68">
        <f t="shared" si="102"/>
        <v>547</v>
      </c>
      <c r="AB473" s="68">
        <f t="shared" si="102"/>
        <v>542</v>
      </c>
      <c r="AC473" s="68">
        <f t="shared" si="96"/>
        <v>547</v>
      </c>
      <c r="AD473" s="68">
        <f t="shared" si="97"/>
        <v>542</v>
      </c>
      <c r="AE473" s="68">
        <f>VLOOKUP(F473,[1]quantitativo_estudantes_turmas_!$D$6:$H$1043,5,0)</f>
        <v>17</v>
      </c>
      <c r="AF473" s="318">
        <f t="shared" si="93"/>
        <v>1</v>
      </c>
      <c r="AG473" s="248">
        <f t="shared" si="94"/>
        <v>30774.46</v>
      </c>
      <c r="AH473" s="194">
        <f t="shared" si="98"/>
        <v>30774.46</v>
      </c>
      <c r="AI473" s="70">
        <v>0</v>
      </c>
      <c r="AJ473" s="70">
        <f t="shared" si="95"/>
        <v>61548.92</v>
      </c>
      <c r="AK473" s="195">
        <v>12000</v>
      </c>
      <c r="AL473" s="337">
        <f t="shared" si="90"/>
        <v>15387.23</v>
      </c>
      <c r="AM473" s="56" t="str">
        <f>VLOOKUP(F473,'Plan atualizada aptas e desativ'!$C$4:$I$1457,7,0)</f>
        <v>INADIMPLENTE</v>
      </c>
      <c r="AN473" s="196">
        <f t="shared" si="103"/>
        <v>3387.2299999999996</v>
      </c>
      <c r="AO473" s="56" t="s">
        <v>1077</v>
      </c>
      <c r="AP473" s="56" t="s">
        <v>1103</v>
      </c>
      <c r="AQ473" s="56"/>
      <c r="AR473" s="56" t="s">
        <v>1918</v>
      </c>
      <c r="AS473" s="56" t="s">
        <v>449</v>
      </c>
      <c r="AT473" s="56" t="s">
        <v>449</v>
      </c>
      <c r="AU473" s="56" t="s">
        <v>449</v>
      </c>
      <c r="AV473" s="56" t="s">
        <v>449</v>
      </c>
      <c r="AW473" s="56" t="s">
        <v>449</v>
      </c>
      <c r="AX473" s="56" t="s">
        <v>449</v>
      </c>
      <c r="AY473" s="56" t="s">
        <v>449</v>
      </c>
      <c r="AZ473" s="56" t="s">
        <v>449</v>
      </c>
      <c r="BA473" s="56" t="s">
        <v>449</v>
      </c>
      <c r="BB473" s="323">
        <f>VLOOKUP($F473,'[2]1ª Parcela FAED Manutencao 2026'!$E$7:$K$1036,5,0)</f>
        <v>547</v>
      </c>
      <c r="BC473" s="324">
        <f>VLOOKUP($F473,'[2]1ª Parcela FAED Manutencao 2026'!$E$7:$K$1036,7,0)</f>
        <v>15387.23</v>
      </c>
      <c r="BD473" s="335">
        <f t="shared" si="99"/>
        <v>-5</v>
      </c>
      <c r="BE473" s="330">
        <f t="shared" si="100"/>
        <v>0</v>
      </c>
    </row>
    <row r="474" spans="1:57" s="178" customFormat="1" ht="28.5" customHeight="1">
      <c r="A474" s="68">
        <v>468</v>
      </c>
      <c r="B474" s="56" t="s">
        <v>1898</v>
      </c>
      <c r="C474" s="56">
        <v>6900</v>
      </c>
      <c r="D474" s="57">
        <v>17</v>
      </c>
      <c r="E474" s="163" t="s">
        <v>274</v>
      </c>
      <c r="F474" s="56">
        <v>1165846</v>
      </c>
      <c r="G474" s="56">
        <v>1101861</v>
      </c>
      <c r="H474" s="61">
        <v>29125898</v>
      </c>
      <c r="I474" s="84" t="str">
        <f>VLOOKUP($F474,'[3]Sistema Escolar'!$C$3:$E$5000,3,0)</f>
        <v>COLEGIO ESTADUAL DE TEMPO INTEGRAL CASTRO ALVES</v>
      </c>
      <c r="J474" s="193" t="s">
        <v>1978</v>
      </c>
      <c r="K474" s="56">
        <v>0</v>
      </c>
      <c r="L474" s="56">
        <v>0</v>
      </c>
      <c r="M474" s="56">
        <v>0</v>
      </c>
      <c r="N474" s="56">
        <v>0</v>
      </c>
      <c r="O474" s="56">
        <v>319</v>
      </c>
      <c r="P474" s="56">
        <v>85</v>
      </c>
      <c r="Q474" s="56">
        <v>190</v>
      </c>
      <c r="R474" s="56">
        <v>339</v>
      </c>
      <c r="S474" s="56">
        <v>46</v>
      </c>
      <c r="T474" s="56">
        <v>55</v>
      </c>
      <c r="U474" s="56">
        <v>0</v>
      </c>
      <c r="V474" s="56">
        <v>0</v>
      </c>
      <c r="W474" s="56">
        <v>0</v>
      </c>
      <c r="X474" s="56">
        <v>0</v>
      </c>
      <c r="Y474" s="56">
        <f t="shared" si="101"/>
        <v>0</v>
      </c>
      <c r="Z474" s="56">
        <f t="shared" si="101"/>
        <v>0</v>
      </c>
      <c r="AA474" s="68">
        <f t="shared" si="102"/>
        <v>555</v>
      </c>
      <c r="AB474" s="68">
        <f t="shared" si="102"/>
        <v>479</v>
      </c>
      <c r="AC474" s="68">
        <f t="shared" si="96"/>
        <v>555</v>
      </c>
      <c r="AD474" s="68">
        <f t="shared" si="97"/>
        <v>479</v>
      </c>
      <c r="AE474" s="68">
        <f>VLOOKUP(F474,[1]quantitativo_estudantes_turmas_!$D$6:$H$1043,5,0)</f>
        <v>15</v>
      </c>
      <c r="AF474" s="318">
        <f t="shared" si="93"/>
        <v>1</v>
      </c>
      <c r="AG474" s="248">
        <f t="shared" si="94"/>
        <v>25645.38</v>
      </c>
      <c r="AH474" s="194">
        <f t="shared" si="98"/>
        <v>25645.38</v>
      </c>
      <c r="AI474" s="70">
        <v>0</v>
      </c>
      <c r="AJ474" s="70">
        <f t="shared" si="95"/>
        <v>51290.76</v>
      </c>
      <c r="AK474" s="195">
        <v>12000</v>
      </c>
      <c r="AL474" s="337">
        <f t="shared" si="90"/>
        <v>12822.69</v>
      </c>
      <c r="AM474" s="56" t="str">
        <f>VLOOKUP(F474,'Plan atualizada aptas e desativ'!$C$4:$I$1457,7,0)</f>
        <v>INADIMPLENTE</v>
      </c>
      <c r="AN474" s="196">
        <f t="shared" si="103"/>
        <v>822.69000000000051</v>
      </c>
      <c r="AO474" s="56" t="s">
        <v>1104</v>
      </c>
      <c r="AP474" s="56" t="s">
        <v>1105</v>
      </c>
      <c r="AQ474" s="56"/>
      <c r="AR474" s="56" t="s">
        <v>1918</v>
      </c>
      <c r="AS474" s="56" t="s">
        <v>449</v>
      </c>
      <c r="AT474" s="56" t="s">
        <v>449</v>
      </c>
      <c r="AU474" s="56" t="s">
        <v>449</v>
      </c>
      <c r="AV474" s="56" t="s">
        <v>449</v>
      </c>
      <c r="AW474" s="56" t="s">
        <v>449</v>
      </c>
      <c r="AX474" s="56" t="s">
        <v>449</v>
      </c>
      <c r="AY474" s="56" t="s">
        <v>449</v>
      </c>
      <c r="AZ474" s="56" t="s">
        <v>449</v>
      </c>
      <c r="BA474" s="56" t="s">
        <v>449</v>
      </c>
      <c r="BB474" s="323">
        <f>VLOOKUP($F474,'[2]1ª Parcela FAED Manutencao 2026'!$E$7:$K$1036,5,0)</f>
        <v>555</v>
      </c>
      <c r="BC474" s="324">
        <f>VLOOKUP($F474,'[2]1ª Parcela FAED Manutencao 2026'!$E$7:$K$1036,7,0)</f>
        <v>15387.23</v>
      </c>
      <c r="BD474" s="335">
        <f t="shared" si="99"/>
        <v>-76</v>
      </c>
      <c r="BE474" s="328">
        <f t="shared" si="100"/>
        <v>-2564.5399999999991</v>
      </c>
    </row>
    <row r="475" spans="1:57" s="87" customFormat="1" ht="28.5" customHeight="1">
      <c r="A475" s="68">
        <v>469</v>
      </c>
      <c r="B475" s="56" t="s">
        <v>1898</v>
      </c>
      <c r="C475" s="56">
        <v>6900</v>
      </c>
      <c r="D475" s="57">
        <v>17</v>
      </c>
      <c r="E475" s="163" t="s">
        <v>275</v>
      </c>
      <c r="F475" s="56">
        <v>1114893</v>
      </c>
      <c r="G475" s="56">
        <v>1101866</v>
      </c>
      <c r="H475" s="61">
        <v>29126126</v>
      </c>
      <c r="I475" s="84" t="str">
        <f>VLOOKUP($F475,'[3]Sistema Escolar'!$C$3:$E$5000,3,0)</f>
        <v>COLEGIO ESTADUAL DE TEMPO INTEGRAL PROF LUZIA CARVALHO SILVA</v>
      </c>
      <c r="J475" s="193" t="s">
        <v>1978</v>
      </c>
      <c r="K475" s="56">
        <v>0</v>
      </c>
      <c r="L475" s="56">
        <v>0</v>
      </c>
      <c r="M475" s="56">
        <v>0</v>
      </c>
      <c r="N475" s="56">
        <v>0</v>
      </c>
      <c r="O475" s="56">
        <v>244</v>
      </c>
      <c r="P475" s="56">
        <v>80</v>
      </c>
      <c r="Q475" s="56">
        <v>105</v>
      </c>
      <c r="R475" s="56">
        <v>209</v>
      </c>
      <c r="S475" s="56">
        <v>102</v>
      </c>
      <c r="T475" s="56">
        <v>90</v>
      </c>
      <c r="U475" s="56">
        <v>0</v>
      </c>
      <c r="V475" s="56">
        <v>0</v>
      </c>
      <c r="W475" s="56">
        <v>0</v>
      </c>
      <c r="X475" s="56">
        <v>0</v>
      </c>
      <c r="Y475" s="56">
        <f t="shared" si="101"/>
        <v>0</v>
      </c>
      <c r="Z475" s="56">
        <f t="shared" si="101"/>
        <v>0</v>
      </c>
      <c r="AA475" s="68">
        <f t="shared" si="102"/>
        <v>451</v>
      </c>
      <c r="AB475" s="68">
        <f t="shared" si="102"/>
        <v>379</v>
      </c>
      <c r="AC475" s="68">
        <f t="shared" si="96"/>
        <v>451</v>
      </c>
      <c r="AD475" s="68">
        <f t="shared" si="97"/>
        <v>379</v>
      </c>
      <c r="AE475" s="68">
        <f>VLOOKUP(F475,[1]quantitativo_estudantes_turmas_!$D$6:$H$1043,5,0)</f>
        <v>13</v>
      </c>
      <c r="AF475" s="318">
        <f t="shared" si="93"/>
        <v>1</v>
      </c>
      <c r="AG475" s="248">
        <f t="shared" si="94"/>
        <v>25645.38</v>
      </c>
      <c r="AH475" s="194">
        <f t="shared" si="98"/>
        <v>25645.38</v>
      </c>
      <c r="AI475" s="70">
        <v>0</v>
      </c>
      <c r="AJ475" s="70">
        <f t="shared" si="95"/>
        <v>51290.76</v>
      </c>
      <c r="AK475" s="195">
        <v>10000</v>
      </c>
      <c r="AL475" s="337">
        <f t="shared" si="90"/>
        <v>12822.69</v>
      </c>
      <c r="AM475" s="56" t="str">
        <f>VLOOKUP(F475,'Plan atualizada aptas e desativ'!$C$4:$I$1457,7,0)</f>
        <v>APTA</v>
      </c>
      <c r="AN475" s="196">
        <f t="shared" si="103"/>
        <v>2822.6900000000005</v>
      </c>
      <c r="AO475" s="56" t="s">
        <v>1106</v>
      </c>
      <c r="AP475" s="56" t="s">
        <v>1107</v>
      </c>
      <c r="AQ475" s="56"/>
      <c r="AR475" s="56" t="s">
        <v>1918</v>
      </c>
      <c r="AS475" s="56" t="s">
        <v>449</v>
      </c>
      <c r="AT475" s="56" t="s">
        <v>449</v>
      </c>
      <c r="AU475" s="56" t="s">
        <v>449</v>
      </c>
      <c r="AV475" s="56" t="s">
        <v>449</v>
      </c>
      <c r="AW475" s="56" t="s">
        <v>449</v>
      </c>
      <c r="AX475" s="56" t="s">
        <v>449</v>
      </c>
      <c r="AY475" s="56" t="s">
        <v>449</v>
      </c>
      <c r="AZ475" s="56" t="s">
        <v>449</v>
      </c>
      <c r="BA475" s="56" t="s">
        <v>449</v>
      </c>
      <c r="BB475" s="323">
        <f>VLOOKUP($F475,'[2]1ª Parcela FAED Manutencao 2026'!$E$7:$K$1036,5,0)</f>
        <v>451</v>
      </c>
      <c r="BC475" s="324">
        <f>VLOOKUP($F475,'[2]1ª Parcela FAED Manutencao 2026'!$E$7:$K$1036,7,0)</f>
        <v>12822.69</v>
      </c>
      <c r="BD475" s="335">
        <f t="shared" si="99"/>
        <v>-72</v>
      </c>
      <c r="BE475" s="330">
        <f t="shared" si="100"/>
        <v>0</v>
      </c>
    </row>
    <row r="476" spans="1:57" s="87" customFormat="1" ht="28.5" customHeight="1">
      <c r="A476" s="68">
        <v>470</v>
      </c>
      <c r="B476" s="56" t="s">
        <v>1898</v>
      </c>
      <c r="C476" s="56">
        <v>6900</v>
      </c>
      <c r="D476" s="57">
        <v>17</v>
      </c>
      <c r="E476" s="163" t="s">
        <v>276</v>
      </c>
      <c r="F476" s="56">
        <v>1178096</v>
      </c>
      <c r="G476" s="56">
        <v>1104564</v>
      </c>
      <c r="H476" s="61">
        <v>29429889</v>
      </c>
      <c r="I476" s="84" t="str">
        <f>VLOOKUP($F476,'[3]Sistema Escolar'!$C$3:$E$5000,3,0)</f>
        <v>COLEGIO ESTADUAL DE TEMPO INTEGRAL FLAVIANO DANTAS DO NASCIMENTO</v>
      </c>
      <c r="J476" s="193" t="s">
        <v>1978</v>
      </c>
      <c r="K476" s="56">
        <v>0</v>
      </c>
      <c r="L476" s="56">
        <v>0</v>
      </c>
      <c r="M476" s="56">
        <v>0</v>
      </c>
      <c r="N476" s="56">
        <v>0</v>
      </c>
      <c r="O476" s="56">
        <v>413</v>
      </c>
      <c r="P476" s="56">
        <v>368</v>
      </c>
      <c r="Q476" s="56">
        <v>0</v>
      </c>
      <c r="R476" s="56">
        <v>60</v>
      </c>
      <c r="S476" s="56">
        <v>48</v>
      </c>
      <c r="T476" s="56">
        <v>20</v>
      </c>
      <c r="U476" s="56">
        <v>0</v>
      </c>
      <c r="V476" s="56">
        <v>0</v>
      </c>
      <c r="W476" s="56">
        <v>0</v>
      </c>
      <c r="X476" s="56">
        <v>0</v>
      </c>
      <c r="Y476" s="56">
        <f t="shared" si="101"/>
        <v>0</v>
      </c>
      <c r="Z476" s="56">
        <f t="shared" si="101"/>
        <v>0</v>
      </c>
      <c r="AA476" s="68">
        <f t="shared" si="102"/>
        <v>461</v>
      </c>
      <c r="AB476" s="68">
        <f t="shared" si="102"/>
        <v>448</v>
      </c>
      <c r="AC476" s="68">
        <f t="shared" si="96"/>
        <v>461</v>
      </c>
      <c r="AD476" s="68">
        <f t="shared" si="97"/>
        <v>448</v>
      </c>
      <c r="AE476" s="68">
        <f>VLOOKUP(F476,[1]quantitativo_estudantes_turmas_!$D$6:$H$1043,5,0)</f>
        <v>16</v>
      </c>
      <c r="AF476" s="318">
        <f t="shared" si="93"/>
        <v>1</v>
      </c>
      <c r="AG476" s="248">
        <f t="shared" si="94"/>
        <v>25645.38</v>
      </c>
      <c r="AH476" s="194">
        <f t="shared" si="98"/>
        <v>25645.38</v>
      </c>
      <c r="AI476" s="70">
        <v>0</v>
      </c>
      <c r="AJ476" s="70">
        <f t="shared" si="95"/>
        <v>51290.76</v>
      </c>
      <c r="AK476" s="195">
        <v>10000</v>
      </c>
      <c r="AL476" s="337">
        <f t="shared" si="90"/>
        <v>12822.69</v>
      </c>
      <c r="AM476" s="56" t="str">
        <f>VLOOKUP(F476,'Plan atualizada aptas e desativ'!$C$4:$I$1457,7,0)</f>
        <v>APTA</v>
      </c>
      <c r="AN476" s="196">
        <f t="shared" si="103"/>
        <v>2822.6900000000005</v>
      </c>
      <c r="AO476" s="56" t="s">
        <v>1108</v>
      </c>
      <c r="AP476" s="56" t="s">
        <v>1109</v>
      </c>
      <c r="AQ476" s="56"/>
      <c r="AR476" s="56" t="s">
        <v>1918</v>
      </c>
      <c r="AS476" s="56" t="s">
        <v>449</v>
      </c>
      <c r="AT476" s="56" t="s">
        <v>449</v>
      </c>
      <c r="AU476" s="56" t="s">
        <v>449</v>
      </c>
      <c r="AV476" s="56" t="s">
        <v>449</v>
      </c>
      <c r="AW476" s="56" t="s">
        <v>449</v>
      </c>
      <c r="AX476" s="56" t="s">
        <v>449</v>
      </c>
      <c r="AY476" s="56" t="s">
        <v>449</v>
      </c>
      <c r="AZ476" s="56" t="s">
        <v>449</v>
      </c>
      <c r="BA476" s="56" t="s">
        <v>449</v>
      </c>
      <c r="BB476" s="323">
        <f>VLOOKUP($F476,'[2]1ª Parcela FAED Manutencao 2026'!$E$7:$K$1036,5,0)</f>
        <v>461</v>
      </c>
      <c r="BC476" s="324">
        <f>VLOOKUP($F476,'[2]1ª Parcela FAED Manutencao 2026'!$E$7:$K$1036,7,0)</f>
        <v>12822.69</v>
      </c>
      <c r="BD476" s="335">
        <f t="shared" si="99"/>
        <v>-13</v>
      </c>
      <c r="BE476" s="330">
        <f t="shared" si="100"/>
        <v>0</v>
      </c>
    </row>
    <row r="477" spans="1:57" s="178" customFormat="1" ht="28.5" customHeight="1">
      <c r="A477" s="68">
        <v>471</v>
      </c>
      <c r="B477" s="56" t="s">
        <v>1898</v>
      </c>
      <c r="C477" s="56">
        <v>6900</v>
      </c>
      <c r="D477" s="57">
        <v>17</v>
      </c>
      <c r="E477" s="163" t="s">
        <v>277</v>
      </c>
      <c r="F477" s="56">
        <v>1178254</v>
      </c>
      <c r="G477" s="56">
        <v>1105495</v>
      </c>
      <c r="H477" s="61">
        <v>29468000</v>
      </c>
      <c r="I477" s="84" t="str">
        <f>VLOOKUP($F477,'[3]Sistema Escolar'!$C$3:$E$5000,3,0)</f>
        <v>CENT.EST DE EDUC PROFIS EM INF E GESTAO LOURDES CARVALHO NEVES BATISTA</v>
      </c>
      <c r="J477" s="193" t="s">
        <v>1858</v>
      </c>
      <c r="K477" s="56">
        <v>0</v>
      </c>
      <c r="L477" s="56">
        <v>0</v>
      </c>
      <c r="M477" s="56">
        <v>0</v>
      </c>
      <c r="N477" s="56">
        <v>0</v>
      </c>
      <c r="O477" s="56">
        <v>1023</v>
      </c>
      <c r="P477" s="56">
        <v>1037</v>
      </c>
      <c r="Q477" s="56">
        <v>0</v>
      </c>
      <c r="R477" s="56">
        <v>0</v>
      </c>
      <c r="S477" s="56">
        <v>0</v>
      </c>
      <c r="T477" s="56">
        <v>0</v>
      </c>
      <c r="U477" s="56">
        <v>0</v>
      </c>
      <c r="V477" s="56">
        <v>0</v>
      </c>
      <c r="W477" s="56">
        <v>0</v>
      </c>
      <c r="X477" s="56">
        <v>0</v>
      </c>
      <c r="Y477" s="56">
        <f t="shared" si="101"/>
        <v>0</v>
      </c>
      <c r="Z477" s="56">
        <f t="shared" si="101"/>
        <v>0</v>
      </c>
      <c r="AA477" s="68">
        <f t="shared" si="102"/>
        <v>1023</v>
      </c>
      <c r="AB477" s="68">
        <f t="shared" si="102"/>
        <v>1037</v>
      </c>
      <c r="AC477" s="68">
        <f t="shared" si="96"/>
        <v>1023</v>
      </c>
      <c r="AD477" s="68">
        <f t="shared" si="97"/>
        <v>1037</v>
      </c>
      <c r="AE477" s="68">
        <f>VLOOKUP(F477,[1]quantitativo_estudantes_turmas_!$D$6:$H$1043,5,0)</f>
        <v>35</v>
      </c>
      <c r="AF477" s="318">
        <f t="shared" si="93"/>
        <v>1</v>
      </c>
      <c r="AG477" s="248">
        <f t="shared" si="94"/>
        <v>47919.3</v>
      </c>
      <c r="AH477" s="194">
        <f t="shared" si="98"/>
        <v>47919.3</v>
      </c>
      <c r="AI477" s="70">
        <v>0</v>
      </c>
      <c r="AJ477" s="70">
        <f t="shared" si="95"/>
        <v>95838.6</v>
      </c>
      <c r="AK477" s="195">
        <v>20000</v>
      </c>
      <c r="AL477" s="337">
        <f t="shared" si="90"/>
        <v>23959.65</v>
      </c>
      <c r="AM477" s="56" t="str">
        <f>VLOOKUP(F477,'Plan atualizada aptas e desativ'!$C$4:$I$1457,7,0)</f>
        <v>APTA</v>
      </c>
      <c r="AN477" s="196">
        <f t="shared" si="103"/>
        <v>3959.6500000000015</v>
      </c>
      <c r="AO477" s="56" t="s">
        <v>1114</v>
      </c>
      <c r="AP477" s="56" t="s">
        <v>1115</v>
      </c>
      <c r="AQ477" s="56"/>
      <c r="AR477" s="56" t="s">
        <v>449</v>
      </c>
      <c r="AS477" s="56" t="s">
        <v>449</v>
      </c>
      <c r="AT477" s="56" t="s">
        <v>449</v>
      </c>
      <c r="AU477" s="56" t="s">
        <v>449</v>
      </c>
      <c r="AV477" s="56" t="s">
        <v>449</v>
      </c>
      <c r="AW477" s="56" t="s">
        <v>449</v>
      </c>
      <c r="AX477" s="56" t="s">
        <v>449</v>
      </c>
      <c r="AY477" s="56" t="s">
        <v>449</v>
      </c>
      <c r="AZ477" s="56" t="s">
        <v>449</v>
      </c>
      <c r="BA477" s="56" t="s">
        <v>449</v>
      </c>
      <c r="BB477" s="323">
        <f>VLOOKUP($F477,'[2]1ª Parcela FAED Manutencao 2026'!$E$7:$K$1036,5,0)</f>
        <v>1023</v>
      </c>
      <c r="BC477" s="324">
        <f>VLOOKUP($F477,'[2]1ª Parcela FAED Manutencao 2026'!$E$7:$K$1036,7,0)</f>
        <v>23959.65</v>
      </c>
      <c r="BD477" s="336">
        <f t="shared" si="99"/>
        <v>14</v>
      </c>
      <c r="BE477" s="330">
        <f t="shared" si="100"/>
        <v>0</v>
      </c>
    </row>
    <row r="478" spans="1:57" s="87" customFormat="1" ht="28.5" customHeight="1">
      <c r="A478" s="68">
        <v>472</v>
      </c>
      <c r="B478" s="56" t="s">
        <v>1898</v>
      </c>
      <c r="C478" s="56">
        <v>6900</v>
      </c>
      <c r="D478" s="57">
        <v>17</v>
      </c>
      <c r="E478" s="163" t="s">
        <v>277</v>
      </c>
      <c r="F478" s="56">
        <v>1114729</v>
      </c>
      <c r="G478" s="56">
        <v>1101872</v>
      </c>
      <c r="H478" s="61">
        <v>29126991</v>
      </c>
      <c r="I478" s="84" t="str">
        <f>VLOOKUP($F478,'[3]Sistema Escolar'!$C$3:$E$5000,3,0)</f>
        <v>COLEGIO ESTADUAL PROFESSOR LUIZ NAVARRO DE BRITO</v>
      </c>
      <c r="J478" s="193" t="s">
        <v>1912</v>
      </c>
      <c r="K478" s="56">
        <v>0</v>
      </c>
      <c r="L478" s="56">
        <v>0</v>
      </c>
      <c r="M478" s="56">
        <v>0</v>
      </c>
      <c r="N478" s="56">
        <v>0</v>
      </c>
      <c r="O478" s="56">
        <v>383</v>
      </c>
      <c r="P478" s="56">
        <v>314</v>
      </c>
      <c r="Q478" s="56">
        <v>0</v>
      </c>
      <c r="R478" s="56">
        <v>0</v>
      </c>
      <c r="S478" s="56">
        <v>49</v>
      </c>
      <c r="T478" s="56">
        <v>34</v>
      </c>
      <c r="U478" s="56">
        <v>0</v>
      </c>
      <c r="V478" s="56">
        <v>0</v>
      </c>
      <c r="W478" s="56">
        <v>0</v>
      </c>
      <c r="X478" s="56">
        <v>0</v>
      </c>
      <c r="Y478" s="56">
        <f t="shared" si="101"/>
        <v>0</v>
      </c>
      <c r="Z478" s="56">
        <f t="shared" si="101"/>
        <v>0</v>
      </c>
      <c r="AA478" s="68">
        <f t="shared" si="102"/>
        <v>432</v>
      </c>
      <c r="AB478" s="68">
        <f t="shared" si="102"/>
        <v>348</v>
      </c>
      <c r="AC478" s="68">
        <f t="shared" si="96"/>
        <v>432</v>
      </c>
      <c r="AD478" s="68">
        <f t="shared" si="97"/>
        <v>348</v>
      </c>
      <c r="AE478" s="68">
        <f>VLOOKUP(F478,[1]quantitativo_estudantes_turmas_!$D$6:$H$1043,5,0)</f>
        <v>16</v>
      </c>
      <c r="AF478" s="318">
        <f t="shared" si="93"/>
        <v>1</v>
      </c>
      <c r="AG478" s="248">
        <f t="shared" si="94"/>
        <v>25645.38</v>
      </c>
      <c r="AH478" s="194">
        <f t="shared" si="98"/>
        <v>25645.38</v>
      </c>
      <c r="AI478" s="70">
        <v>0</v>
      </c>
      <c r="AJ478" s="70">
        <f t="shared" si="95"/>
        <v>51290.76</v>
      </c>
      <c r="AK478" s="195">
        <v>10000</v>
      </c>
      <c r="AL478" s="337">
        <f t="shared" si="90"/>
        <v>12822.69</v>
      </c>
      <c r="AM478" s="56" t="str">
        <f>VLOOKUP(F478,'Plan atualizada aptas e desativ'!$C$4:$I$1457,7,0)</f>
        <v>APTA</v>
      </c>
      <c r="AN478" s="196">
        <f t="shared" si="103"/>
        <v>2822.6900000000005</v>
      </c>
      <c r="AO478" s="56" t="s">
        <v>1114</v>
      </c>
      <c r="AP478" s="56" t="s">
        <v>1116</v>
      </c>
      <c r="AQ478" s="56"/>
      <c r="AR478" s="56" t="s">
        <v>449</v>
      </c>
      <c r="AS478" s="56" t="s">
        <v>449</v>
      </c>
      <c r="AT478" s="56" t="s">
        <v>449</v>
      </c>
      <c r="AU478" s="56" t="s">
        <v>449</v>
      </c>
      <c r="AV478" s="56" t="s">
        <v>449</v>
      </c>
      <c r="AW478" s="56" t="s">
        <v>449</v>
      </c>
      <c r="AX478" s="56" t="s">
        <v>449</v>
      </c>
      <c r="AY478" s="56" t="s">
        <v>449</v>
      </c>
      <c r="AZ478" s="56" t="s">
        <v>449</v>
      </c>
      <c r="BA478" s="56" t="s">
        <v>449</v>
      </c>
      <c r="BB478" s="323">
        <f>VLOOKUP($F478,'[2]1ª Parcela FAED Manutencao 2026'!$E$7:$K$1036,5,0)</f>
        <v>432</v>
      </c>
      <c r="BC478" s="324">
        <f>VLOOKUP($F478,'[2]1ª Parcela FAED Manutencao 2026'!$E$7:$K$1036,7,0)</f>
        <v>12822.69</v>
      </c>
      <c r="BD478" s="335">
        <f t="shared" si="99"/>
        <v>-84</v>
      </c>
      <c r="BE478" s="330">
        <f t="shared" si="100"/>
        <v>0</v>
      </c>
    </row>
    <row r="479" spans="1:57" s="178" customFormat="1" ht="28.5" customHeight="1">
      <c r="A479" s="68">
        <v>473</v>
      </c>
      <c r="B479" s="56" t="s">
        <v>1898</v>
      </c>
      <c r="C479" s="56">
        <v>6900</v>
      </c>
      <c r="D479" s="57">
        <v>17</v>
      </c>
      <c r="E479" s="163" t="s">
        <v>278</v>
      </c>
      <c r="F479" s="56">
        <v>1178322</v>
      </c>
      <c r="G479" s="56">
        <v>1105548</v>
      </c>
      <c r="H479" s="61">
        <v>29850843</v>
      </c>
      <c r="I479" s="84" t="str">
        <f>VLOOKUP($F479,'[3]Sistema Escolar'!$C$3:$E$5000,3,0)</f>
        <v>COLEGIO ESTADUAL DE TEMPO INTEGRAL AGUAS TERMAIS DE CIPO</v>
      </c>
      <c r="J479" s="193" t="s">
        <v>1978</v>
      </c>
      <c r="K479" s="56">
        <v>0</v>
      </c>
      <c r="L479" s="56">
        <v>0</v>
      </c>
      <c r="M479" s="56">
        <v>0</v>
      </c>
      <c r="N479" s="56">
        <v>0</v>
      </c>
      <c r="O479" s="56">
        <v>462</v>
      </c>
      <c r="P479" s="56">
        <v>0</v>
      </c>
      <c r="Q479" s="56">
        <v>178</v>
      </c>
      <c r="R479" s="56">
        <v>551</v>
      </c>
      <c r="S479" s="56">
        <v>255</v>
      </c>
      <c r="T479" s="56">
        <v>204</v>
      </c>
      <c r="U479" s="56">
        <v>0</v>
      </c>
      <c r="V479" s="56">
        <v>0</v>
      </c>
      <c r="W479" s="56">
        <v>0</v>
      </c>
      <c r="X479" s="56">
        <v>0</v>
      </c>
      <c r="Y479" s="56">
        <f t="shared" si="101"/>
        <v>0</v>
      </c>
      <c r="Z479" s="56">
        <f t="shared" si="101"/>
        <v>0</v>
      </c>
      <c r="AA479" s="68">
        <f t="shared" si="102"/>
        <v>895</v>
      </c>
      <c r="AB479" s="68">
        <f t="shared" si="102"/>
        <v>755</v>
      </c>
      <c r="AC479" s="68">
        <f t="shared" si="96"/>
        <v>895</v>
      </c>
      <c r="AD479" s="68">
        <f t="shared" si="97"/>
        <v>755</v>
      </c>
      <c r="AE479" s="68">
        <f>VLOOKUP(F479,[1]quantitativo_estudantes_turmas_!$D$6:$H$1043,5,0)</f>
        <v>19</v>
      </c>
      <c r="AF479" s="318">
        <f t="shared" si="93"/>
        <v>1</v>
      </c>
      <c r="AG479" s="248">
        <f t="shared" si="94"/>
        <v>41032.61</v>
      </c>
      <c r="AH479" s="194">
        <f t="shared" si="98"/>
        <v>41032.61</v>
      </c>
      <c r="AI479" s="70">
        <v>0</v>
      </c>
      <c r="AJ479" s="70">
        <f t="shared" si="95"/>
        <v>82065.22</v>
      </c>
      <c r="AK479" s="195">
        <v>16000</v>
      </c>
      <c r="AL479" s="337">
        <f t="shared" si="90"/>
        <v>20516.305</v>
      </c>
      <c r="AM479" s="56" t="str">
        <f>VLOOKUP(F479,'Plan atualizada aptas e desativ'!$C$4:$I$1457,7,0)</f>
        <v>APTA</v>
      </c>
      <c r="AN479" s="196">
        <f t="shared" si="103"/>
        <v>4516.3050000000003</v>
      </c>
      <c r="AO479" s="56" t="s">
        <v>1117</v>
      </c>
      <c r="AP479" s="56" t="s">
        <v>1118</v>
      </c>
      <c r="AQ479" s="56"/>
      <c r="AR479" s="56" t="s">
        <v>1918</v>
      </c>
      <c r="AS479" s="56" t="s">
        <v>449</v>
      </c>
      <c r="AT479" s="56" t="s">
        <v>449</v>
      </c>
      <c r="AU479" s="56" t="s">
        <v>449</v>
      </c>
      <c r="AV479" s="56" t="s">
        <v>449</v>
      </c>
      <c r="AW479" s="56" t="s">
        <v>449</v>
      </c>
      <c r="AX479" s="56" t="s">
        <v>449</v>
      </c>
      <c r="AY479" s="56" t="s">
        <v>449</v>
      </c>
      <c r="AZ479" s="56" t="s">
        <v>449</v>
      </c>
      <c r="BA479" s="56" t="s">
        <v>449</v>
      </c>
      <c r="BB479" s="323">
        <f>VLOOKUP($F479,'[2]1ª Parcela FAED Manutencao 2026'!$E$7:$K$1036,5,0)</f>
        <v>895</v>
      </c>
      <c r="BC479" s="324">
        <f>VLOOKUP($F479,'[2]1ª Parcela FAED Manutencao 2026'!$E$7:$K$1036,7,0)</f>
        <v>20516.305</v>
      </c>
      <c r="BD479" s="335">
        <f t="shared" si="99"/>
        <v>-140</v>
      </c>
      <c r="BE479" s="330">
        <f t="shared" si="100"/>
        <v>0</v>
      </c>
    </row>
    <row r="480" spans="1:57" s="178" customFormat="1" ht="28.5" customHeight="1">
      <c r="A480" s="68">
        <v>474</v>
      </c>
      <c r="B480" s="56" t="s">
        <v>1898</v>
      </c>
      <c r="C480" s="56">
        <v>6900</v>
      </c>
      <c r="D480" s="57">
        <v>17</v>
      </c>
      <c r="E480" s="163" t="s">
        <v>279</v>
      </c>
      <c r="F480" s="56">
        <v>1178049</v>
      </c>
      <c r="G480" s="56">
        <v>1101759</v>
      </c>
      <c r="H480" s="61">
        <v>29423805</v>
      </c>
      <c r="I480" s="84" t="str">
        <f>VLOOKUP($F480,'[3]Sistema Escolar'!$C$3:$E$5000,3,0)</f>
        <v>COLEGIO ESTADUAL DE TEMPO INTEGRAL SANTO ANTONIO</v>
      </c>
      <c r="J480" s="193" t="s">
        <v>1978</v>
      </c>
      <c r="K480" s="56">
        <v>0</v>
      </c>
      <c r="L480" s="56">
        <v>0</v>
      </c>
      <c r="M480" s="56">
        <v>0</v>
      </c>
      <c r="N480" s="56">
        <v>0</v>
      </c>
      <c r="O480" s="56">
        <v>647</v>
      </c>
      <c r="P480" s="56">
        <v>205</v>
      </c>
      <c r="Q480" s="56">
        <v>0</v>
      </c>
      <c r="R480" s="56">
        <v>352</v>
      </c>
      <c r="S480" s="56">
        <v>125</v>
      </c>
      <c r="T480" s="56">
        <v>143</v>
      </c>
      <c r="U480" s="56">
        <v>0</v>
      </c>
      <c r="V480" s="56">
        <v>0</v>
      </c>
      <c r="W480" s="56">
        <v>0</v>
      </c>
      <c r="X480" s="56">
        <v>0</v>
      </c>
      <c r="Y480" s="56">
        <f t="shared" si="101"/>
        <v>0</v>
      </c>
      <c r="Z480" s="56">
        <f t="shared" si="101"/>
        <v>0</v>
      </c>
      <c r="AA480" s="68">
        <f t="shared" si="102"/>
        <v>772</v>
      </c>
      <c r="AB480" s="68">
        <f t="shared" si="102"/>
        <v>700</v>
      </c>
      <c r="AC480" s="68">
        <f t="shared" si="96"/>
        <v>772</v>
      </c>
      <c r="AD480" s="68">
        <f t="shared" si="97"/>
        <v>700</v>
      </c>
      <c r="AE480" s="68">
        <f>VLOOKUP(F480,[1]quantitativo_estudantes_turmas_!$D$6:$H$1043,5,0)</f>
        <v>20</v>
      </c>
      <c r="AF480" s="318">
        <f t="shared" si="93"/>
        <v>1</v>
      </c>
      <c r="AG480" s="248">
        <f t="shared" si="94"/>
        <v>30774.46</v>
      </c>
      <c r="AH480" s="194">
        <f t="shared" si="98"/>
        <v>30774.46</v>
      </c>
      <c r="AI480" s="70">
        <v>0</v>
      </c>
      <c r="AJ480" s="70">
        <f t="shared" si="95"/>
        <v>61548.92</v>
      </c>
      <c r="AK480" s="195">
        <v>16000</v>
      </c>
      <c r="AL480" s="337">
        <f t="shared" si="90"/>
        <v>15387.23</v>
      </c>
      <c r="AM480" s="56" t="str">
        <f>VLOOKUP(F480,'Plan atualizada aptas e desativ'!$C$4:$I$1457,7,0)</f>
        <v>APTA</v>
      </c>
      <c r="AN480" s="196">
        <f t="shared" si="103"/>
        <v>-612.77000000000044</v>
      </c>
      <c r="AO480" s="56" t="s">
        <v>1119</v>
      </c>
      <c r="AP480" s="56" t="s">
        <v>1120</v>
      </c>
      <c r="AQ480" s="56"/>
      <c r="AR480" s="56" t="s">
        <v>1918</v>
      </c>
      <c r="AS480" s="56" t="s">
        <v>449</v>
      </c>
      <c r="AT480" s="56" t="s">
        <v>449</v>
      </c>
      <c r="AU480" s="56" t="s">
        <v>449</v>
      </c>
      <c r="AV480" s="56" t="s">
        <v>449</v>
      </c>
      <c r="AW480" s="56" t="s">
        <v>449</v>
      </c>
      <c r="AX480" s="56" t="s">
        <v>449</v>
      </c>
      <c r="AY480" s="56" t="s">
        <v>449</v>
      </c>
      <c r="AZ480" s="56" t="s">
        <v>449</v>
      </c>
      <c r="BA480" s="56" t="s">
        <v>449</v>
      </c>
      <c r="BB480" s="323">
        <f>VLOOKUP($F480,'[2]1ª Parcela FAED Manutencao 2026'!$E$7:$K$1036,5,0)</f>
        <v>772</v>
      </c>
      <c r="BC480" s="324">
        <f>VLOOKUP($F480,'[2]1ª Parcela FAED Manutencao 2026'!$E$7:$K$1036,7,0)</f>
        <v>20516.305</v>
      </c>
      <c r="BD480" s="335">
        <f t="shared" si="99"/>
        <v>-72</v>
      </c>
      <c r="BE480" s="328">
        <f t="shared" si="100"/>
        <v>-5129.0750000000007</v>
      </c>
    </row>
    <row r="481" spans="1:57" s="178" customFormat="1" ht="28.5" customHeight="1">
      <c r="A481" s="68">
        <v>475</v>
      </c>
      <c r="B481" s="56" t="s">
        <v>1898</v>
      </c>
      <c r="C481" s="56">
        <v>6900</v>
      </c>
      <c r="D481" s="57">
        <v>17</v>
      </c>
      <c r="E481" s="163" t="s">
        <v>280</v>
      </c>
      <c r="F481" s="56">
        <v>1114559</v>
      </c>
      <c r="G481" s="56">
        <v>1101993</v>
      </c>
      <c r="H481" s="61">
        <v>29117666</v>
      </c>
      <c r="I481" s="84" t="str">
        <f>VLOOKUP($F481,'[3]Sistema Escolar'!$C$3:$E$5000,3,0)</f>
        <v>CENTRO TERRITORIAL DE EDUCACAO PROFISSIONAL SERTAO FORTE</v>
      </c>
      <c r="J481" s="193" t="s">
        <v>1982</v>
      </c>
      <c r="K481" s="56">
        <v>0</v>
      </c>
      <c r="L481" s="56">
        <v>0</v>
      </c>
      <c r="M481" s="56">
        <v>0</v>
      </c>
      <c r="N481" s="56">
        <v>0</v>
      </c>
      <c r="O481" s="56">
        <v>1105</v>
      </c>
      <c r="P481" s="56">
        <v>1095</v>
      </c>
      <c r="Q481" s="56">
        <v>108</v>
      </c>
      <c r="R481" s="56">
        <v>147</v>
      </c>
      <c r="S481" s="56">
        <v>202</v>
      </c>
      <c r="T481" s="56">
        <v>58</v>
      </c>
      <c r="U481" s="56">
        <v>0</v>
      </c>
      <c r="V481" s="56">
        <v>0</v>
      </c>
      <c r="W481" s="56">
        <v>0</v>
      </c>
      <c r="X481" s="56">
        <v>0</v>
      </c>
      <c r="Y481" s="56">
        <f t="shared" si="101"/>
        <v>0</v>
      </c>
      <c r="Z481" s="56">
        <f t="shared" si="101"/>
        <v>0</v>
      </c>
      <c r="AA481" s="68">
        <f t="shared" si="102"/>
        <v>1415</v>
      </c>
      <c r="AB481" s="68">
        <f t="shared" si="102"/>
        <v>1300</v>
      </c>
      <c r="AC481" s="68">
        <f t="shared" si="96"/>
        <v>1415</v>
      </c>
      <c r="AD481" s="68">
        <f t="shared" si="97"/>
        <v>1300</v>
      </c>
      <c r="AE481" s="68">
        <f>VLOOKUP(F481,[1]quantitativo_estudantes_turmas_!$D$6:$H$1043,5,0)</f>
        <v>43</v>
      </c>
      <c r="AF481" s="318">
        <f t="shared" si="93"/>
        <v>1</v>
      </c>
      <c r="AG481" s="248">
        <f t="shared" si="94"/>
        <v>47919.3</v>
      </c>
      <c r="AH481" s="194">
        <f t="shared" si="98"/>
        <v>47919.3</v>
      </c>
      <c r="AI481" s="70">
        <v>0</v>
      </c>
      <c r="AJ481" s="70">
        <f t="shared" si="95"/>
        <v>95838.6</v>
      </c>
      <c r="AK481" s="195">
        <v>20000</v>
      </c>
      <c r="AL481" s="337">
        <f t="shared" ref="AL481:AL543" si="104">AJ481/4+AI481</f>
        <v>23959.65</v>
      </c>
      <c r="AM481" s="56" t="str">
        <f>VLOOKUP(F481,'Plan atualizada aptas e desativ'!$C$4:$I$1457,7,0)</f>
        <v>APTA</v>
      </c>
      <c r="AN481" s="196">
        <f t="shared" si="103"/>
        <v>3959.6500000000015</v>
      </c>
      <c r="AO481" s="56" t="s">
        <v>1121</v>
      </c>
      <c r="AP481" s="56" t="s">
        <v>1122</v>
      </c>
      <c r="AQ481" s="56"/>
      <c r="AR481" s="56" t="s">
        <v>1918</v>
      </c>
      <c r="AS481" s="56" t="s">
        <v>449</v>
      </c>
      <c r="AT481" s="56" t="s">
        <v>449</v>
      </c>
      <c r="AU481" s="56" t="s">
        <v>449</v>
      </c>
      <c r="AV481" s="56" t="s">
        <v>449</v>
      </c>
      <c r="AW481" s="56" t="s">
        <v>449</v>
      </c>
      <c r="AX481" s="56" t="s">
        <v>449</v>
      </c>
      <c r="AY481" s="56" t="s">
        <v>449</v>
      </c>
      <c r="AZ481" s="56" t="s">
        <v>449</v>
      </c>
      <c r="BA481" s="56" t="s">
        <v>449</v>
      </c>
      <c r="BB481" s="323">
        <f>VLOOKUP($F481,'[2]1ª Parcela FAED Manutencao 2026'!$E$7:$K$1036,5,0)</f>
        <v>1415</v>
      </c>
      <c r="BC481" s="324">
        <f>VLOOKUP($F481,'[2]1ª Parcela FAED Manutencao 2026'!$E$7:$K$1036,7,0)</f>
        <v>23959.65</v>
      </c>
      <c r="BD481" s="335">
        <f t="shared" si="99"/>
        <v>-115</v>
      </c>
      <c r="BE481" s="330">
        <f t="shared" si="100"/>
        <v>0</v>
      </c>
    </row>
    <row r="482" spans="1:57" s="178" customFormat="1" ht="28.5" customHeight="1">
      <c r="A482" s="68">
        <v>476</v>
      </c>
      <c r="B482" s="56" t="s">
        <v>1898</v>
      </c>
      <c r="C482" s="56">
        <v>6900</v>
      </c>
      <c r="D482" s="57">
        <v>17</v>
      </c>
      <c r="E482" s="163" t="s">
        <v>280</v>
      </c>
      <c r="F482" s="56">
        <v>1114680</v>
      </c>
      <c r="G482" s="56">
        <v>1101998</v>
      </c>
      <c r="H482" s="61">
        <v>29117240</v>
      </c>
      <c r="I482" s="84" t="str">
        <f>VLOOKUP($F482,'[3]Sistema Escolar'!$C$3:$E$5000,3,0)</f>
        <v>COLEGIO ESTADUAL DE TEMPO INTEGRAL EDUCANDARIO OLIVEIRA BRITO</v>
      </c>
      <c r="J482" s="193" t="s">
        <v>1912</v>
      </c>
      <c r="K482" s="56">
        <v>0</v>
      </c>
      <c r="L482" s="56">
        <v>0</v>
      </c>
      <c r="M482" s="56">
        <v>0</v>
      </c>
      <c r="N482" s="56">
        <v>0</v>
      </c>
      <c r="O482" s="56">
        <v>792</v>
      </c>
      <c r="P482" s="56">
        <v>682</v>
      </c>
      <c r="Q482" s="56">
        <v>34</v>
      </c>
      <c r="R482" s="56">
        <v>49</v>
      </c>
      <c r="S482" s="56">
        <v>314</v>
      </c>
      <c r="T482" s="56">
        <v>253</v>
      </c>
      <c r="U482" s="56">
        <v>0</v>
      </c>
      <c r="V482" s="56">
        <v>0</v>
      </c>
      <c r="W482" s="56">
        <v>0</v>
      </c>
      <c r="X482" s="56">
        <v>0</v>
      </c>
      <c r="Y482" s="56">
        <f t="shared" si="101"/>
        <v>0</v>
      </c>
      <c r="Z482" s="56">
        <f t="shared" si="101"/>
        <v>0</v>
      </c>
      <c r="AA482" s="68">
        <f t="shared" si="102"/>
        <v>1140</v>
      </c>
      <c r="AB482" s="68">
        <f t="shared" si="102"/>
        <v>984</v>
      </c>
      <c r="AC482" s="68">
        <f t="shared" si="96"/>
        <v>1140</v>
      </c>
      <c r="AD482" s="68">
        <f t="shared" si="97"/>
        <v>984</v>
      </c>
      <c r="AE482" s="68">
        <f>VLOOKUP(F482,[1]quantitativo_estudantes_turmas_!$D$6:$H$1043,5,0)</f>
        <v>31</v>
      </c>
      <c r="AF482" s="318">
        <f t="shared" si="93"/>
        <v>1</v>
      </c>
      <c r="AG482" s="248">
        <f t="shared" si="94"/>
        <v>41032.61</v>
      </c>
      <c r="AH482" s="194">
        <f t="shared" si="98"/>
        <v>41032.61</v>
      </c>
      <c r="AI482" s="70">
        <f>IF(AY482="POLO-UAB",AG482/4,"-")</f>
        <v>10258.1525</v>
      </c>
      <c r="AJ482" s="70">
        <f t="shared" si="95"/>
        <v>82065.22</v>
      </c>
      <c r="AK482" s="195">
        <v>30000</v>
      </c>
      <c r="AL482" s="337">
        <f t="shared" si="104"/>
        <v>30774.4575</v>
      </c>
      <c r="AM482" s="56" t="str">
        <f>VLOOKUP(F482,'Plan atualizada aptas e desativ'!$C$4:$I$1457,7,0)</f>
        <v>APTA</v>
      </c>
      <c r="AN482" s="196">
        <f t="shared" si="103"/>
        <v>774.45750000000044</v>
      </c>
      <c r="AO482" s="56" t="s">
        <v>1121</v>
      </c>
      <c r="AP482" s="56" t="s">
        <v>1124</v>
      </c>
      <c r="AQ482" s="56"/>
      <c r="AR482" s="56" t="s">
        <v>1918</v>
      </c>
      <c r="AS482" s="56" t="s">
        <v>449</v>
      </c>
      <c r="AT482" s="56" t="s">
        <v>449</v>
      </c>
      <c r="AU482" s="56" t="s">
        <v>449</v>
      </c>
      <c r="AV482" s="56" t="s">
        <v>449</v>
      </c>
      <c r="AW482" s="56" t="s">
        <v>449</v>
      </c>
      <c r="AX482" s="56" t="s">
        <v>449</v>
      </c>
      <c r="AY482" s="56" t="s">
        <v>1907</v>
      </c>
      <c r="AZ482" s="56" t="s">
        <v>449</v>
      </c>
      <c r="BA482" s="56" t="s">
        <v>449</v>
      </c>
      <c r="BB482" s="323">
        <f>VLOOKUP($F482,'[2]1ª Parcela FAED Manutencao 2026'!$E$7:$K$1036,5,0)</f>
        <v>1140</v>
      </c>
      <c r="BC482" s="324">
        <f>VLOOKUP($F482,'[2]1ª Parcela FAED Manutencao 2026'!$E$7:$K$1036,7,0)</f>
        <v>35939.475000000006</v>
      </c>
      <c r="BD482" s="335">
        <f t="shared" si="99"/>
        <v>-156</v>
      </c>
      <c r="BE482" s="328">
        <f t="shared" si="100"/>
        <v>-5165.0175000000054</v>
      </c>
    </row>
    <row r="483" spans="1:57" s="178" customFormat="1" ht="28.5" customHeight="1">
      <c r="A483" s="68">
        <v>477</v>
      </c>
      <c r="B483" s="56" t="s">
        <v>1898</v>
      </c>
      <c r="C483" s="56">
        <v>6900</v>
      </c>
      <c r="D483" s="57">
        <v>17</v>
      </c>
      <c r="E483" s="163" t="s">
        <v>282</v>
      </c>
      <c r="F483" s="56">
        <v>1114478</v>
      </c>
      <c r="G483" s="56">
        <v>1101891</v>
      </c>
      <c r="H483" s="61">
        <v>29128366</v>
      </c>
      <c r="I483" s="84" t="str">
        <f>VLOOKUP($F483,'[3]Sistema Escolar'!$C$3:$E$5000,3,0)</f>
        <v>COLEGIO ESTADUAL DE TEMPO INTEGRAL PROFESSORA ANA MIRENA DA SILVA</v>
      </c>
      <c r="J483" s="193" t="s">
        <v>1978</v>
      </c>
      <c r="K483" s="56">
        <v>0</v>
      </c>
      <c r="L483" s="56">
        <v>0</v>
      </c>
      <c r="M483" s="56">
        <v>0</v>
      </c>
      <c r="N483" s="56">
        <v>0</v>
      </c>
      <c r="O483" s="56">
        <v>370</v>
      </c>
      <c r="P483" s="56">
        <v>0</v>
      </c>
      <c r="Q483" s="56">
        <v>380</v>
      </c>
      <c r="R483" s="56">
        <v>481</v>
      </c>
      <c r="S483" s="56">
        <v>144</v>
      </c>
      <c r="T483" s="56">
        <v>172</v>
      </c>
      <c r="U483" s="56">
        <v>0</v>
      </c>
      <c r="V483" s="56">
        <v>0</v>
      </c>
      <c r="W483" s="56">
        <v>0</v>
      </c>
      <c r="X483" s="56">
        <v>0</v>
      </c>
      <c r="Y483" s="56">
        <f t="shared" si="101"/>
        <v>0</v>
      </c>
      <c r="Z483" s="56">
        <f t="shared" si="101"/>
        <v>0</v>
      </c>
      <c r="AA483" s="68">
        <f t="shared" si="102"/>
        <v>894</v>
      </c>
      <c r="AB483" s="68">
        <f t="shared" si="102"/>
        <v>653</v>
      </c>
      <c r="AC483" s="68">
        <f t="shared" si="96"/>
        <v>894</v>
      </c>
      <c r="AD483" s="68">
        <f t="shared" si="97"/>
        <v>653</v>
      </c>
      <c r="AE483" s="68">
        <f>VLOOKUP(F483,[1]quantitativo_estudantes_turmas_!$D$6:$H$1043,5,0)</f>
        <v>17</v>
      </c>
      <c r="AF483" s="318">
        <f t="shared" si="93"/>
        <v>1</v>
      </c>
      <c r="AG483" s="248">
        <f t="shared" si="94"/>
        <v>30774.46</v>
      </c>
      <c r="AH483" s="194">
        <f t="shared" si="98"/>
        <v>30774.46</v>
      </c>
      <c r="AI483" s="70">
        <v>0</v>
      </c>
      <c r="AJ483" s="70">
        <f t="shared" si="95"/>
        <v>61548.92</v>
      </c>
      <c r="AK483" s="195">
        <v>16000</v>
      </c>
      <c r="AL483" s="337">
        <f t="shared" si="104"/>
        <v>15387.23</v>
      </c>
      <c r="AM483" s="56" t="str">
        <f>VLOOKUP(F483,'Plan atualizada aptas e desativ'!$C$4:$I$1457,7,0)</f>
        <v>APTA</v>
      </c>
      <c r="AN483" s="196">
        <f t="shared" si="103"/>
        <v>-612.77000000000044</v>
      </c>
      <c r="AO483" s="56" t="s">
        <v>1114</v>
      </c>
      <c r="AP483" s="56" t="s">
        <v>1125</v>
      </c>
      <c r="AQ483" s="56"/>
      <c r="AR483" s="56" t="s">
        <v>1918</v>
      </c>
      <c r="AS483" s="56" t="s">
        <v>449</v>
      </c>
      <c r="AT483" s="56" t="s">
        <v>449</v>
      </c>
      <c r="AU483" s="56" t="s">
        <v>449</v>
      </c>
      <c r="AV483" s="56" t="s">
        <v>449</v>
      </c>
      <c r="AW483" s="56" t="s">
        <v>449</v>
      </c>
      <c r="AX483" s="56" t="s">
        <v>449</v>
      </c>
      <c r="AY483" s="56" t="s">
        <v>449</v>
      </c>
      <c r="AZ483" s="56" t="s">
        <v>449</v>
      </c>
      <c r="BA483" s="56" t="s">
        <v>449</v>
      </c>
      <c r="BB483" s="323">
        <f>VLOOKUP($F483,'[2]1ª Parcela FAED Manutencao 2026'!$E$7:$K$1036,5,0)</f>
        <v>894</v>
      </c>
      <c r="BC483" s="324">
        <f>VLOOKUP($F483,'[2]1ª Parcela FAED Manutencao 2026'!$E$7:$K$1036,7,0)</f>
        <v>20516.305</v>
      </c>
      <c r="BD483" s="335">
        <f t="shared" si="99"/>
        <v>-241</v>
      </c>
      <c r="BE483" s="328">
        <f t="shared" si="100"/>
        <v>-5129.0750000000007</v>
      </c>
    </row>
    <row r="484" spans="1:57" s="178" customFormat="1" ht="28.5" customHeight="1">
      <c r="A484" s="68">
        <v>478</v>
      </c>
      <c r="B484" s="56" t="s">
        <v>1898</v>
      </c>
      <c r="C484" s="56">
        <v>6900</v>
      </c>
      <c r="D484" s="57">
        <v>17</v>
      </c>
      <c r="E484" s="163" t="s">
        <v>284</v>
      </c>
      <c r="F484" s="56">
        <v>1178118</v>
      </c>
      <c r="G484" s="56">
        <v>1105039</v>
      </c>
      <c r="H484" s="61">
        <v>29434530</v>
      </c>
      <c r="I484" s="84" t="str">
        <f>VLOOKUP($F484,'[3]Sistema Escolar'!$C$3:$E$5000,3,0)</f>
        <v>COLEGIO ESTADUAL DE TEMPO INTEGRAL JOSE DANTAS DE SOUZA</v>
      </c>
      <c r="J484" s="193" t="s">
        <v>1978</v>
      </c>
      <c r="K484" s="56">
        <v>0</v>
      </c>
      <c r="L484" s="56">
        <v>0</v>
      </c>
      <c r="M484" s="56">
        <v>0</v>
      </c>
      <c r="N484" s="56">
        <v>0</v>
      </c>
      <c r="O484" s="56">
        <v>111</v>
      </c>
      <c r="P484" s="56">
        <v>99</v>
      </c>
      <c r="Q484" s="56">
        <v>321</v>
      </c>
      <c r="R484" s="56">
        <v>345</v>
      </c>
      <c r="S484" s="56">
        <v>99</v>
      </c>
      <c r="T484" s="56">
        <v>92</v>
      </c>
      <c r="U484" s="56">
        <v>0</v>
      </c>
      <c r="V484" s="56">
        <v>0</v>
      </c>
      <c r="W484" s="56">
        <v>0</v>
      </c>
      <c r="X484" s="56">
        <v>14</v>
      </c>
      <c r="Y484" s="56">
        <f t="shared" si="101"/>
        <v>0</v>
      </c>
      <c r="Z484" s="56">
        <f t="shared" si="101"/>
        <v>0</v>
      </c>
      <c r="AA484" s="68">
        <f t="shared" si="102"/>
        <v>531</v>
      </c>
      <c r="AB484" s="68">
        <f t="shared" si="102"/>
        <v>536</v>
      </c>
      <c r="AC484" s="68">
        <f t="shared" si="96"/>
        <v>531</v>
      </c>
      <c r="AD484" s="68">
        <f t="shared" si="97"/>
        <v>550</v>
      </c>
      <c r="AE484" s="68">
        <f>VLOOKUP(F484,[1]quantitativo_estudantes_turmas_!$D$6:$H$1043,5,0)</f>
        <v>24</v>
      </c>
      <c r="AF484" s="318">
        <f t="shared" si="93"/>
        <v>0.97454545454545449</v>
      </c>
      <c r="AG484" s="248">
        <f t="shared" si="94"/>
        <v>30774.46</v>
      </c>
      <c r="AH484" s="194">
        <f t="shared" si="98"/>
        <v>30774.46</v>
      </c>
      <c r="AI484" s="70">
        <v>0</v>
      </c>
      <c r="AJ484" s="70">
        <f t="shared" si="95"/>
        <v>61548.92</v>
      </c>
      <c r="AK484" s="195">
        <v>12000</v>
      </c>
      <c r="AL484" s="337">
        <f t="shared" si="104"/>
        <v>15387.23</v>
      </c>
      <c r="AM484" s="56" t="str">
        <f>VLOOKUP(F484,'Plan atualizada aptas e desativ'!$C$4:$I$1457,7,0)</f>
        <v>APTA</v>
      </c>
      <c r="AN484" s="196">
        <f t="shared" si="103"/>
        <v>3387.2299999999996</v>
      </c>
      <c r="AO484" s="56" t="s">
        <v>1126</v>
      </c>
      <c r="AP484" s="56" t="s">
        <v>1127</v>
      </c>
      <c r="AQ484" s="56"/>
      <c r="AR484" s="56" t="s">
        <v>1918</v>
      </c>
      <c r="AS484" s="56" t="s">
        <v>449</v>
      </c>
      <c r="AT484" s="56" t="s">
        <v>449</v>
      </c>
      <c r="AU484" s="56" t="s">
        <v>449</v>
      </c>
      <c r="AV484" s="56" t="s">
        <v>449</v>
      </c>
      <c r="AW484" s="56" t="s">
        <v>449</v>
      </c>
      <c r="AX484" s="56" t="s">
        <v>449</v>
      </c>
      <c r="AY484" s="56" t="s">
        <v>449</v>
      </c>
      <c r="AZ484" s="56" t="s">
        <v>1858</v>
      </c>
      <c r="BA484" s="56" t="s">
        <v>449</v>
      </c>
      <c r="BB484" s="323">
        <f>VLOOKUP($F484,'[2]1ª Parcela FAED Manutencao 2026'!$E$7:$K$1036,5,0)</f>
        <v>531</v>
      </c>
      <c r="BC484" s="324">
        <f>VLOOKUP($F484,'[2]1ª Parcela FAED Manutencao 2026'!$E$7:$K$1036,7,0)</f>
        <v>15387.23</v>
      </c>
      <c r="BD484" s="336">
        <f t="shared" si="99"/>
        <v>19</v>
      </c>
      <c r="BE484" s="330">
        <f t="shared" si="100"/>
        <v>0</v>
      </c>
    </row>
    <row r="485" spans="1:57" s="178" customFormat="1" ht="28.5" customHeight="1">
      <c r="A485" s="68">
        <v>479</v>
      </c>
      <c r="B485" s="56" t="s">
        <v>1898</v>
      </c>
      <c r="C485" s="56">
        <v>6900</v>
      </c>
      <c r="D485" s="57">
        <v>17</v>
      </c>
      <c r="E485" s="163" t="s">
        <v>285</v>
      </c>
      <c r="F485" s="56">
        <v>1178136</v>
      </c>
      <c r="G485" s="56">
        <v>1105057</v>
      </c>
      <c r="H485" s="61">
        <v>29436931</v>
      </c>
      <c r="I485" s="84" t="str">
        <f>VLOOKUP($F485,'[3]Sistema Escolar'!$C$3:$E$5000,3,0)</f>
        <v>CENTRO TERRITORIAL DE EDUCACAO PROFISSIONAL RASO DA CATARINA</v>
      </c>
      <c r="J485" s="193" t="s">
        <v>1857</v>
      </c>
      <c r="K485" s="56">
        <v>0</v>
      </c>
      <c r="L485" s="56">
        <v>0</v>
      </c>
      <c r="M485" s="56">
        <v>0</v>
      </c>
      <c r="N485" s="56">
        <v>0</v>
      </c>
      <c r="O485" s="56">
        <v>1095</v>
      </c>
      <c r="P485" s="56">
        <v>855</v>
      </c>
      <c r="Q485" s="56">
        <v>305</v>
      </c>
      <c r="R485" s="56">
        <v>697</v>
      </c>
      <c r="S485" s="56">
        <v>212</v>
      </c>
      <c r="T485" s="56">
        <v>150</v>
      </c>
      <c r="U485" s="56">
        <v>0</v>
      </c>
      <c r="V485" s="56">
        <v>0</v>
      </c>
      <c r="W485" s="56">
        <v>0</v>
      </c>
      <c r="X485" s="56">
        <v>0</v>
      </c>
      <c r="Y485" s="56">
        <f t="shared" si="101"/>
        <v>0</v>
      </c>
      <c r="Z485" s="56">
        <f t="shared" si="101"/>
        <v>0</v>
      </c>
      <c r="AA485" s="68">
        <f t="shared" si="102"/>
        <v>1612</v>
      </c>
      <c r="AB485" s="68">
        <f t="shared" si="102"/>
        <v>1702</v>
      </c>
      <c r="AC485" s="68">
        <f t="shared" si="96"/>
        <v>1612</v>
      </c>
      <c r="AD485" s="68">
        <f t="shared" si="97"/>
        <v>1702</v>
      </c>
      <c r="AE485" s="68">
        <f>VLOOKUP(F485,[1]quantitativo_estudantes_turmas_!$D$6:$H$1043,5,0)</f>
        <v>57</v>
      </c>
      <c r="AF485" s="318">
        <f t="shared" si="93"/>
        <v>1</v>
      </c>
      <c r="AG485" s="248">
        <f t="shared" si="94"/>
        <v>71807.06</v>
      </c>
      <c r="AH485" s="194">
        <f t="shared" si="98"/>
        <v>71807.06</v>
      </c>
      <c r="AI485" s="70">
        <f>IF(AY97="POLO-UAB",AG97/4,"-")</f>
        <v>17951.764999999999</v>
      </c>
      <c r="AJ485" s="70">
        <f t="shared" si="95"/>
        <v>143614.12</v>
      </c>
      <c r="AK485" s="195">
        <v>42000</v>
      </c>
      <c r="AL485" s="337">
        <f t="shared" si="104"/>
        <v>53855.294999999998</v>
      </c>
      <c r="AM485" s="56" t="str">
        <f>VLOOKUP(F485,'Plan atualizada aptas e desativ'!$C$4:$I$1457,7,0)</f>
        <v>APTA</v>
      </c>
      <c r="AN485" s="196">
        <f t="shared" si="103"/>
        <v>11855.294999999998</v>
      </c>
      <c r="AO485" s="56" t="s">
        <v>1128</v>
      </c>
      <c r="AP485" s="56" t="s">
        <v>1129</v>
      </c>
      <c r="AQ485" s="56"/>
      <c r="AR485" s="56" t="s">
        <v>1918</v>
      </c>
      <c r="AS485" s="56" t="s">
        <v>449</v>
      </c>
      <c r="AT485" s="56" t="s">
        <v>449</v>
      </c>
      <c r="AU485" s="56" t="s">
        <v>449</v>
      </c>
      <c r="AV485" s="56" t="s">
        <v>449</v>
      </c>
      <c r="AW485" s="56" t="s">
        <v>449</v>
      </c>
      <c r="AX485" s="56" t="s">
        <v>449</v>
      </c>
      <c r="AY485" s="56" t="s">
        <v>1907</v>
      </c>
      <c r="AZ485" s="56" t="s">
        <v>449</v>
      </c>
      <c r="BA485" s="56" t="s">
        <v>449</v>
      </c>
      <c r="BB485" s="323">
        <f>VLOOKUP($F485,'[2]1ª Parcela FAED Manutencao 2026'!$E$7:$K$1036,5,0)</f>
        <v>1612</v>
      </c>
      <c r="BC485" s="324">
        <f>VLOOKUP($F485,'[2]1ª Parcela FAED Manutencao 2026'!$E$7:$K$1036,7,0)</f>
        <v>53855.294999999998</v>
      </c>
      <c r="BD485" s="336">
        <f t="shared" si="99"/>
        <v>90</v>
      </c>
      <c r="BE485" s="330">
        <f t="shared" si="100"/>
        <v>0</v>
      </c>
    </row>
    <row r="486" spans="1:57" s="178" customFormat="1" ht="28.5" customHeight="1">
      <c r="A486" s="68">
        <v>480</v>
      </c>
      <c r="B486" s="56" t="s">
        <v>1898</v>
      </c>
      <c r="C486" s="56">
        <v>6900</v>
      </c>
      <c r="D486" s="57">
        <v>17</v>
      </c>
      <c r="E486" s="163" t="s">
        <v>286</v>
      </c>
      <c r="F486" s="56">
        <v>1177006</v>
      </c>
      <c r="G486" s="56">
        <v>1101905</v>
      </c>
      <c r="H486" s="61">
        <v>29407834</v>
      </c>
      <c r="I486" s="84" t="str">
        <f>VLOOKUP($F486,'[3]Sistema Escolar'!$C$3:$E$5000,3,0)</f>
        <v>COLEGIO ESTADUAL DE TEMPO INTEGRAL SERTAO DA NATUBA DE NOVA SOURE</v>
      </c>
      <c r="J486" s="193" t="s">
        <v>1978</v>
      </c>
      <c r="K486" s="56">
        <v>0</v>
      </c>
      <c r="L486" s="56">
        <v>0</v>
      </c>
      <c r="M486" s="56">
        <v>0</v>
      </c>
      <c r="N486" s="56">
        <v>0</v>
      </c>
      <c r="O486" s="56">
        <v>555</v>
      </c>
      <c r="P486" s="56">
        <v>101</v>
      </c>
      <c r="Q486" s="56">
        <v>493</v>
      </c>
      <c r="R486" s="56">
        <v>720</v>
      </c>
      <c r="S486" s="56">
        <v>343</v>
      </c>
      <c r="T486" s="56">
        <v>287</v>
      </c>
      <c r="U486" s="56">
        <v>0</v>
      </c>
      <c r="V486" s="56">
        <v>0</v>
      </c>
      <c r="W486" s="56">
        <v>0</v>
      </c>
      <c r="X486" s="56">
        <v>0</v>
      </c>
      <c r="Y486" s="56">
        <f t="shared" si="101"/>
        <v>0</v>
      </c>
      <c r="Z486" s="56">
        <f t="shared" si="101"/>
        <v>0</v>
      </c>
      <c r="AA486" s="68">
        <f t="shared" si="102"/>
        <v>1391</v>
      </c>
      <c r="AB486" s="68">
        <f t="shared" si="102"/>
        <v>1108</v>
      </c>
      <c r="AC486" s="68">
        <f t="shared" si="96"/>
        <v>1391</v>
      </c>
      <c r="AD486" s="68">
        <f t="shared" si="97"/>
        <v>1108</v>
      </c>
      <c r="AE486" s="68">
        <f>VLOOKUP(F486,[1]quantitativo_estudantes_turmas_!$D$6:$H$1043,5,0)</f>
        <v>34</v>
      </c>
      <c r="AF486" s="318">
        <f t="shared" si="93"/>
        <v>1</v>
      </c>
      <c r="AG486" s="248">
        <f t="shared" si="94"/>
        <v>47919.3</v>
      </c>
      <c r="AH486" s="194">
        <f t="shared" si="98"/>
        <v>47919.3</v>
      </c>
      <c r="AI486" s="70">
        <v>0</v>
      </c>
      <c r="AJ486" s="70">
        <f t="shared" si="95"/>
        <v>95838.6</v>
      </c>
      <c r="AK486" s="195">
        <v>20000</v>
      </c>
      <c r="AL486" s="337">
        <f t="shared" si="104"/>
        <v>23959.65</v>
      </c>
      <c r="AM486" s="56" t="str">
        <f>VLOOKUP(F486,'Plan atualizada aptas e desativ'!$C$4:$I$1457,7,0)</f>
        <v>APTA</v>
      </c>
      <c r="AN486" s="196">
        <f t="shared" si="103"/>
        <v>3959.6500000000015</v>
      </c>
      <c r="AO486" s="56" t="s">
        <v>1130</v>
      </c>
      <c r="AP486" s="56" t="s">
        <v>1131</v>
      </c>
      <c r="AQ486" s="56"/>
      <c r="AR486" s="56" t="s">
        <v>1918</v>
      </c>
      <c r="AS486" s="56" t="s">
        <v>449</v>
      </c>
      <c r="AT486" s="56" t="s">
        <v>449</v>
      </c>
      <c r="AU486" s="56" t="s">
        <v>449</v>
      </c>
      <c r="AV486" s="56" t="s">
        <v>449</v>
      </c>
      <c r="AW486" s="56" t="s">
        <v>449</v>
      </c>
      <c r="AX486" s="56" t="s">
        <v>449</v>
      </c>
      <c r="AY486" s="56" t="s">
        <v>449</v>
      </c>
      <c r="AZ486" s="56" t="s">
        <v>449</v>
      </c>
      <c r="BA486" s="56" t="s">
        <v>449</v>
      </c>
      <c r="BB486" s="323">
        <f>VLOOKUP($F486,'[2]1ª Parcela FAED Manutencao 2026'!$E$7:$K$1036,5,0)</f>
        <v>1391</v>
      </c>
      <c r="BC486" s="324">
        <f>VLOOKUP($F486,'[2]1ª Parcela FAED Manutencao 2026'!$E$7:$K$1036,7,0)</f>
        <v>23959.65</v>
      </c>
      <c r="BD486" s="335">
        <f t="shared" si="99"/>
        <v>-283</v>
      </c>
      <c r="BE486" s="330">
        <f t="shared" si="100"/>
        <v>0</v>
      </c>
    </row>
    <row r="487" spans="1:57" s="87" customFormat="1" ht="28.5" customHeight="1">
      <c r="A487" s="68">
        <v>481</v>
      </c>
      <c r="B487" s="56" t="s">
        <v>1898</v>
      </c>
      <c r="C487" s="56">
        <v>6900</v>
      </c>
      <c r="D487" s="57">
        <v>17</v>
      </c>
      <c r="E487" s="163" t="s">
        <v>288</v>
      </c>
      <c r="F487" s="56">
        <v>1166133</v>
      </c>
      <c r="G487" s="56">
        <v>1101906</v>
      </c>
      <c r="H487" s="61">
        <v>29131383</v>
      </c>
      <c r="I487" s="84" t="str">
        <f>VLOOKUP($F487,'[3]Sistema Escolar'!$C$3:$E$5000,3,0)</f>
        <v>COLEGIO ESTADUAL DE TEMPO INTEGRAL PROFESSORA MARIA TEREZA DE OLIVEIRA</v>
      </c>
      <c r="J487" s="193" t="s">
        <v>1978</v>
      </c>
      <c r="K487" s="56">
        <v>0</v>
      </c>
      <c r="L487" s="56">
        <v>0</v>
      </c>
      <c r="M487" s="56">
        <v>0</v>
      </c>
      <c r="N487" s="56">
        <v>0</v>
      </c>
      <c r="O487" s="56">
        <v>264</v>
      </c>
      <c r="P487" s="56">
        <v>47</v>
      </c>
      <c r="Q487" s="56">
        <v>102</v>
      </c>
      <c r="R487" s="56">
        <v>326</v>
      </c>
      <c r="S487" s="56">
        <v>82</v>
      </c>
      <c r="T487" s="56">
        <v>39</v>
      </c>
      <c r="U487" s="56">
        <v>0</v>
      </c>
      <c r="V487" s="56">
        <v>0</v>
      </c>
      <c r="W487" s="56">
        <v>0</v>
      </c>
      <c r="X487" s="56">
        <v>0</v>
      </c>
      <c r="Y487" s="56">
        <f t="shared" si="101"/>
        <v>0</v>
      </c>
      <c r="Z487" s="56">
        <f t="shared" si="101"/>
        <v>0</v>
      </c>
      <c r="AA487" s="68">
        <f t="shared" si="102"/>
        <v>448</v>
      </c>
      <c r="AB487" s="68">
        <f t="shared" si="102"/>
        <v>412</v>
      </c>
      <c r="AC487" s="68">
        <f t="shared" si="96"/>
        <v>448</v>
      </c>
      <c r="AD487" s="68">
        <f t="shared" si="97"/>
        <v>412</v>
      </c>
      <c r="AE487" s="68">
        <f>VLOOKUP(F487,[1]quantitativo_estudantes_turmas_!$D$6:$H$1043,5,0)</f>
        <v>11</v>
      </c>
      <c r="AF487" s="318">
        <f t="shared" si="93"/>
        <v>1</v>
      </c>
      <c r="AG487" s="248">
        <f t="shared" si="94"/>
        <v>25645.38</v>
      </c>
      <c r="AH487" s="194">
        <f t="shared" si="98"/>
        <v>25645.38</v>
      </c>
      <c r="AI487" s="70">
        <v>0</v>
      </c>
      <c r="AJ487" s="70">
        <f t="shared" si="95"/>
        <v>51290.76</v>
      </c>
      <c r="AK487" s="195">
        <v>10000</v>
      </c>
      <c r="AL487" s="337">
        <f t="shared" si="104"/>
        <v>12822.69</v>
      </c>
      <c r="AM487" s="56" t="str">
        <f>VLOOKUP(F487,'Plan atualizada aptas e desativ'!$C$4:$I$1457,7,0)</f>
        <v>APTA</v>
      </c>
      <c r="AN487" s="196">
        <f t="shared" si="103"/>
        <v>2822.6900000000005</v>
      </c>
      <c r="AO487" s="56" t="s">
        <v>1106</v>
      </c>
      <c r="AP487" s="56" t="s">
        <v>1132</v>
      </c>
      <c r="AQ487" s="56"/>
      <c r="AR487" s="56" t="s">
        <v>1918</v>
      </c>
      <c r="AS487" s="56" t="s">
        <v>449</v>
      </c>
      <c r="AT487" s="56" t="s">
        <v>449</v>
      </c>
      <c r="AU487" s="56" t="s">
        <v>449</v>
      </c>
      <c r="AV487" s="56" t="s">
        <v>449</v>
      </c>
      <c r="AW487" s="56" t="s">
        <v>449</v>
      </c>
      <c r="AX487" s="56" t="s">
        <v>449</v>
      </c>
      <c r="AY487" s="56" t="s">
        <v>449</v>
      </c>
      <c r="AZ487" s="56" t="s">
        <v>449</v>
      </c>
      <c r="BA487" s="56" t="s">
        <v>1857</v>
      </c>
      <c r="BB487" s="323">
        <f>VLOOKUP($F487,'[2]1ª Parcela FAED Manutencao 2026'!$E$7:$K$1036,5,0)</f>
        <v>448</v>
      </c>
      <c r="BC487" s="324">
        <f>VLOOKUP($F487,'[2]1ª Parcela FAED Manutencao 2026'!$E$7:$K$1036,7,0)</f>
        <v>12822.69</v>
      </c>
      <c r="BD487" s="335">
        <f t="shared" si="99"/>
        <v>-36</v>
      </c>
      <c r="BE487" s="330">
        <f t="shared" si="100"/>
        <v>0</v>
      </c>
    </row>
    <row r="488" spans="1:57" s="178" customFormat="1" ht="28.5" customHeight="1">
      <c r="A488" s="68">
        <v>482</v>
      </c>
      <c r="B488" s="56" t="s">
        <v>1898</v>
      </c>
      <c r="C488" s="56">
        <v>6900</v>
      </c>
      <c r="D488" s="57">
        <v>17</v>
      </c>
      <c r="E488" s="163" t="s">
        <v>289</v>
      </c>
      <c r="F488" s="56">
        <v>1115091</v>
      </c>
      <c r="G488" s="56">
        <v>1101918</v>
      </c>
      <c r="H488" s="61">
        <v>29132045</v>
      </c>
      <c r="I488" s="84" t="str">
        <f>VLOOKUP($F488,'[3]Sistema Escolar'!$C$3:$E$5000,3,0)</f>
        <v>COLEGIO ESTADUAL DE TEMPO INTEGRAL DOUTOR JOSE CARLOS BEZERRA CARVALHO</v>
      </c>
      <c r="J488" s="193" t="s">
        <v>1978</v>
      </c>
      <c r="K488" s="56">
        <v>0</v>
      </c>
      <c r="L488" s="56">
        <v>0</v>
      </c>
      <c r="M488" s="56">
        <v>0</v>
      </c>
      <c r="N488" s="56">
        <v>0</v>
      </c>
      <c r="O488" s="56">
        <v>921</v>
      </c>
      <c r="P488" s="56">
        <v>977</v>
      </c>
      <c r="Q488" s="56">
        <v>0</v>
      </c>
      <c r="R488" s="56">
        <v>92</v>
      </c>
      <c r="S488" s="56">
        <v>151</v>
      </c>
      <c r="T488" s="56">
        <v>104</v>
      </c>
      <c r="U488" s="56">
        <v>0</v>
      </c>
      <c r="V488" s="56">
        <v>0</v>
      </c>
      <c r="W488" s="56">
        <v>0</v>
      </c>
      <c r="X488" s="56">
        <v>0</v>
      </c>
      <c r="Y488" s="56">
        <f t="shared" si="101"/>
        <v>0</v>
      </c>
      <c r="Z488" s="56">
        <f t="shared" si="101"/>
        <v>0</v>
      </c>
      <c r="AA488" s="68">
        <f t="shared" si="102"/>
        <v>1072</v>
      </c>
      <c r="AB488" s="68">
        <f t="shared" si="102"/>
        <v>1173</v>
      </c>
      <c r="AC488" s="68">
        <f t="shared" si="96"/>
        <v>1072</v>
      </c>
      <c r="AD488" s="68">
        <f t="shared" si="97"/>
        <v>1173</v>
      </c>
      <c r="AE488" s="68">
        <f>VLOOKUP(F488,[1]quantitativo_estudantes_turmas_!$D$6:$H$1043,5,0)</f>
        <v>36</v>
      </c>
      <c r="AF488" s="318">
        <f t="shared" si="93"/>
        <v>1</v>
      </c>
      <c r="AG488" s="248">
        <f t="shared" si="94"/>
        <v>47919.3</v>
      </c>
      <c r="AH488" s="194">
        <f t="shared" si="98"/>
        <v>47919.3</v>
      </c>
      <c r="AI488" s="70">
        <v>0</v>
      </c>
      <c r="AJ488" s="70">
        <f t="shared" si="95"/>
        <v>95838.6</v>
      </c>
      <c r="AK488" s="195">
        <v>20000</v>
      </c>
      <c r="AL488" s="337">
        <f t="shared" si="104"/>
        <v>23959.65</v>
      </c>
      <c r="AM488" s="56" t="str">
        <f>VLOOKUP(F488,'Plan atualizada aptas e desativ'!$C$4:$I$1457,7,0)</f>
        <v>APTA</v>
      </c>
      <c r="AN488" s="196">
        <f t="shared" si="103"/>
        <v>3959.6500000000015</v>
      </c>
      <c r="AO488" s="56" t="s">
        <v>1133</v>
      </c>
      <c r="AP488" s="56" t="s">
        <v>1134</v>
      </c>
      <c r="AQ488" s="56"/>
      <c r="AR488" s="56" t="s">
        <v>1918</v>
      </c>
      <c r="AS488" s="56" t="s">
        <v>449</v>
      </c>
      <c r="AT488" s="56" t="s">
        <v>449</v>
      </c>
      <c r="AU488" s="56" t="s">
        <v>449</v>
      </c>
      <c r="AV488" s="56" t="s">
        <v>449</v>
      </c>
      <c r="AW488" s="56" t="s">
        <v>449</v>
      </c>
      <c r="AX488" s="56" t="s">
        <v>449</v>
      </c>
      <c r="AY488" s="56" t="s">
        <v>449</v>
      </c>
      <c r="AZ488" s="56" t="s">
        <v>449</v>
      </c>
      <c r="BA488" s="56" t="s">
        <v>449</v>
      </c>
      <c r="BB488" s="323">
        <f>VLOOKUP($F488,'[2]1ª Parcela FAED Manutencao 2026'!$E$7:$K$1036,5,0)</f>
        <v>1072</v>
      </c>
      <c r="BC488" s="324">
        <f>VLOOKUP($F488,'[2]1ª Parcela FAED Manutencao 2026'!$E$7:$K$1036,7,0)</f>
        <v>23959.65</v>
      </c>
      <c r="BD488" s="336">
        <f t="shared" si="99"/>
        <v>101</v>
      </c>
      <c r="BE488" s="330">
        <f t="shared" si="100"/>
        <v>0</v>
      </c>
    </row>
    <row r="489" spans="1:57" s="178" customFormat="1" ht="28.5" customHeight="1">
      <c r="A489" s="68">
        <v>483</v>
      </c>
      <c r="B489" s="56" t="s">
        <v>1898</v>
      </c>
      <c r="C489" s="56">
        <v>6900</v>
      </c>
      <c r="D489" s="57">
        <v>17</v>
      </c>
      <c r="E489" s="163" t="s">
        <v>290</v>
      </c>
      <c r="F489" s="56">
        <v>1138539</v>
      </c>
      <c r="G489" s="56">
        <v>1101927</v>
      </c>
      <c r="H489" s="61">
        <v>29113881</v>
      </c>
      <c r="I489" s="84" t="str">
        <f>VLOOKUP($F489,'[3]Sistema Escolar'!$C$3:$E$5000,3,0)</f>
        <v>COLEGIO ESTADUAL DE TEMPO INTEGRAL PROFESSORA HELENA BRITTO</v>
      </c>
      <c r="J489" s="193" t="s">
        <v>1978</v>
      </c>
      <c r="K489" s="56">
        <v>0</v>
      </c>
      <c r="L489" s="56">
        <v>0</v>
      </c>
      <c r="M489" s="56">
        <v>0</v>
      </c>
      <c r="N489" s="56">
        <v>0</v>
      </c>
      <c r="O489" s="56">
        <v>451</v>
      </c>
      <c r="P489" s="56">
        <v>389</v>
      </c>
      <c r="Q489" s="56">
        <v>28</v>
      </c>
      <c r="R489" s="56">
        <v>149</v>
      </c>
      <c r="S489" s="56">
        <v>78</v>
      </c>
      <c r="T489" s="56">
        <v>56</v>
      </c>
      <c r="U489" s="56">
        <v>0</v>
      </c>
      <c r="V489" s="56">
        <v>0</v>
      </c>
      <c r="W489" s="56">
        <v>0</v>
      </c>
      <c r="X489" s="56">
        <v>0</v>
      </c>
      <c r="Y489" s="56">
        <f t="shared" si="101"/>
        <v>0</v>
      </c>
      <c r="Z489" s="56">
        <f t="shared" si="101"/>
        <v>0</v>
      </c>
      <c r="AA489" s="68">
        <f t="shared" si="102"/>
        <v>557</v>
      </c>
      <c r="AB489" s="68">
        <f t="shared" si="102"/>
        <v>594</v>
      </c>
      <c r="AC489" s="68">
        <f t="shared" si="96"/>
        <v>557</v>
      </c>
      <c r="AD489" s="68">
        <f t="shared" si="97"/>
        <v>594</v>
      </c>
      <c r="AE489" s="68">
        <f>VLOOKUP(F489,[1]quantitativo_estudantes_turmas_!$D$6:$H$1043,5,0)</f>
        <v>23</v>
      </c>
      <c r="AF489" s="318">
        <f t="shared" si="93"/>
        <v>1</v>
      </c>
      <c r="AG489" s="248">
        <f t="shared" si="94"/>
        <v>30774.46</v>
      </c>
      <c r="AH489" s="194">
        <f t="shared" si="98"/>
        <v>30774.46</v>
      </c>
      <c r="AI489" s="70">
        <v>0</v>
      </c>
      <c r="AJ489" s="70">
        <f t="shared" si="95"/>
        <v>61548.92</v>
      </c>
      <c r="AK489" s="195">
        <v>12000</v>
      </c>
      <c r="AL489" s="337">
        <f t="shared" si="104"/>
        <v>15387.23</v>
      </c>
      <c r="AM489" s="56" t="str">
        <f>VLOOKUP(F489,'Plan atualizada aptas e desativ'!$C$4:$I$1457,7,0)</f>
        <v>APTA</v>
      </c>
      <c r="AN489" s="196">
        <f t="shared" si="103"/>
        <v>3387.2299999999996</v>
      </c>
      <c r="AO489" s="56" t="s">
        <v>1128</v>
      </c>
      <c r="AP489" s="56" t="s">
        <v>1135</v>
      </c>
      <c r="AQ489" s="56"/>
      <c r="AR489" s="56" t="s">
        <v>1918</v>
      </c>
      <c r="AS489" s="56" t="s">
        <v>449</v>
      </c>
      <c r="AT489" s="56" t="s">
        <v>449</v>
      </c>
      <c r="AU489" s="56" t="s">
        <v>449</v>
      </c>
      <c r="AV489" s="56" t="s">
        <v>449</v>
      </c>
      <c r="AW489" s="56" t="s">
        <v>449</v>
      </c>
      <c r="AX489" s="56" t="s">
        <v>449</v>
      </c>
      <c r="AY489" s="56" t="s">
        <v>449</v>
      </c>
      <c r="AZ489" s="56" t="s">
        <v>449</v>
      </c>
      <c r="BA489" s="56" t="s">
        <v>449</v>
      </c>
      <c r="BB489" s="323">
        <f>VLOOKUP($F489,'[2]1ª Parcela FAED Manutencao 2026'!$E$7:$K$1036,5,0)</f>
        <v>557</v>
      </c>
      <c r="BC489" s="324">
        <f>VLOOKUP($F489,'[2]1ª Parcela FAED Manutencao 2026'!$E$7:$K$1036,7,0)</f>
        <v>15387.23</v>
      </c>
      <c r="BD489" s="336">
        <f t="shared" si="99"/>
        <v>37</v>
      </c>
      <c r="BE489" s="330">
        <f t="shared" si="100"/>
        <v>0</v>
      </c>
    </row>
    <row r="490" spans="1:57" s="178" customFormat="1" ht="28.5" customHeight="1">
      <c r="A490" s="68">
        <v>484</v>
      </c>
      <c r="B490" s="56" t="s">
        <v>1898</v>
      </c>
      <c r="C490" s="56">
        <v>6900</v>
      </c>
      <c r="D490" s="57">
        <v>17</v>
      </c>
      <c r="E490" s="163" t="s">
        <v>291</v>
      </c>
      <c r="F490" s="56">
        <v>1115342</v>
      </c>
      <c r="G490" s="56">
        <v>1101922</v>
      </c>
      <c r="H490" s="61">
        <v>29132711</v>
      </c>
      <c r="I490" s="84" t="str">
        <f>VLOOKUP($F490,'[3]Sistema Escolar'!$C$3:$E$5000,3,0)</f>
        <v>COLEGIO ESTADUAL JOSEFA SOARES DE OLIVEIRA</v>
      </c>
      <c r="J490" s="193" t="s">
        <v>1912</v>
      </c>
      <c r="K490" s="56">
        <v>0</v>
      </c>
      <c r="L490" s="56">
        <v>0</v>
      </c>
      <c r="M490" s="56">
        <v>0</v>
      </c>
      <c r="N490" s="56">
        <v>0</v>
      </c>
      <c r="O490" s="56">
        <v>419</v>
      </c>
      <c r="P490" s="56">
        <v>435</v>
      </c>
      <c r="Q490" s="56">
        <v>0</v>
      </c>
      <c r="R490" s="56">
        <v>0</v>
      </c>
      <c r="S490" s="56">
        <v>139</v>
      </c>
      <c r="T490" s="56">
        <v>91</v>
      </c>
      <c r="U490" s="56">
        <v>0</v>
      </c>
      <c r="V490" s="56">
        <v>0</v>
      </c>
      <c r="W490" s="56">
        <v>0</v>
      </c>
      <c r="X490" s="56">
        <v>0</v>
      </c>
      <c r="Y490" s="56">
        <f t="shared" si="101"/>
        <v>0</v>
      </c>
      <c r="Z490" s="56">
        <f t="shared" si="101"/>
        <v>0</v>
      </c>
      <c r="AA490" s="68">
        <f t="shared" si="102"/>
        <v>558</v>
      </c>
      <c r="AB490" s="68">
        <f t="shared" si="102"/>
        <v>526</v>
      </c>
      <c r="AC490" s="68">
        <f t="shared" si="96"/>
        <v>558</v>
      </c>
      <c r="AD490" s="68">
        <f t="shared" si="97"/>
        <v>526</v>
      </c>
      <c r="AE490" s="68">
        <f>VLOOKUP(F490,[1]quantitativo_estudantes_turmas_!$D$6:$H$1043,5,0)</f>
        <v>15</v>
      </c>
      <c r="AF490" s="318">
        <f t="shared" si="93"/>
        <v>1</v>
      </c>
      <c r="AG490" s="248">
        <f t="shared" si="94"/>
        <v>30774.46</v>
      </c>
      <c r="AH490" s="194">
        <f t="shared" si="98"/>
        <v>30774.46</v>
      </c>
      <c r="AI490" s="70">
        <v>0</v>
      </c>
      <c r="AJ490" s="70">
        <f t="shared" si="95"/>
        <v>61548.92</v>
      </c>
      <c r="AK490" s="195">
        <v>12000</v>
      </c>
      <c r="AL490" s="337">
        <f t="shared" si="104"/>
        <v>15387.23</v>
      </c>
      <c r="AM490" s="56" t="str">
        <f>VLOOKUP(F490,'Plan atualizada aptas e desativ'!$C$4:$I$1457,7,0)</f>
        <v>APTA</v>
      </c>
      <c r="AN490" s="196">
        <f t="shared" si="103"/>
        <v>3387.2299999999996</v>
      </c>
      <c r="AO490" s="56" t="s">
        <v>1126</v>
      </c>
      <c r="AP490" s="56" t="s">
        <v>1136</v>
      </c>
      <c r="AQ490" s="56"/>
      <c r="AR490" s="56" t="s">
        <v>449</v>
      </c>
      <c r="AS490" s="56" t="s">
        <v>449</v>
      </c>
      <c r="AT490" s="56" t="s">
        <v>449</v>
      </c>
      <c r="AU490" s="56" t="s">
        <v>449</v>
      </c>
      <c r="AV490" s="56" t="s">
        <v>449</v>
      </c>
      <c r="AW490" s="56" t="s">
        <v>449</v>
      </c>
      <c r="AX490" s="56" t="s">
        <v>449</v>
      </c>
      <c r="AY490" s="56" t="s">
        <v>449</v>
      </c>
      <c r="AZ490" s="56" t="s">
        <v>449</v>
      </c>
      <c r="BA490" s="56" t="s">
        <v>449</v>
      </c>
      <c r="BB490" s="323">
        <f>VLOOKUP($F490,'[2]1ª Parcela FAED Manutencao 2026'!$E$7:$K$1036,5,0)</f>
        <v>558</v>
      </c>
      <c r="BC490" s="324">
        <f>VLOOKUP($F490,'[2]1ª Parcela FAED Manutencao 2026'!$E$7:$K$1036,7,0)</f>
        <v>15387.23</v>
      </c>
      <c r="BD490" s="335">
        <f t="shared" si="99"/>
        <v>-32</v>
      </c>
      <c r="BE490" s="330">
        <f t="shared" si="100"/>
        <v>0</v>
      </c>
    </row>
    <row r="491" spans="1:57" s="178" customFormat="1" ht="28.5" customHeight="1">
      <c r="A491" s="68">
        <v>485</v>
      </c>
      <c r="B491" s="56" t="s">
        <v>1898</v>
      </c>
      <c r="C491" s="56">
        <v>6900</v>
      </c>
      <c r="D491" s="57">
        <v>17</v>
      </c>
      <c r="E491" s="163" t="s">
        <v>292</v>
      </c>
      <c r="F491" s="56">
        <v>1115326</v>
      </c>
      <c r="G491" s="56">
        <v>1102014</v>
      </c>
      <c r="H491" s="61">
        <v>29133130</v>
      </c>
      <c r="I491" s="84" t="str">
        <f>VLOOKUP($F491,'[3]Sistema Escolar'!$C$3:$E$5000,3,0)</f>
        <v>CENTRO TERRITORIAL DE EDUCACAO PROFISSIONAL DO SEMI ARIDO NORDESTE II</v>
      </c>
      <c r="J491" s="193" t="s">
        <v>1857</v>
      </c>
      <c r="K491" s="56">
        <v>0</v>
      </c>
      <c r="L491" s="56">
        <v>0</v>
      </c>
      <c r="M491" s="56">
        <v>0</v>
      </c>
      <c r="N491" s="56">
        <v>0</v>
      </c>
      <c r="O491" s="56">
        <v>1198</v>
      </c>
      <c r="P491" s="56">
        <v>1198</v>
      </c>
      <c r="Q491" s="56">
        <v>0</v>
      </c>
      <c r="R491" s="56">
        <v>71</v>
      </c>
      <c r="S491" s="56">
        <v>0</v>
      </c>
      <c r="T491" s="56">
        <v>0</v>
      </c>
      <c r="U491" s="56">
        <v>0</v>
      </c>
      <c r="V491" s="56">
        <v>0</v>
      </c>
      <c r="W491" s="56">
        <v>0</v>
      </c>
      <c r="X491" s="56">
        <v>0</v>
      </c>
      <c r="Y491" s="56">
        <f t="shared" si="101"/>
        <v>0</v>
      </c>
      <c r="Z491" s="56">
        <f t="shared" si="101"/>
        <v>0</v>
      </c>
      <c r="AA491" s="68">
        <f t="shared" si="102"/>
        <v>1198</v>
      </c>
      <c r="AB491" s="68">
        <f t="shared" si="102"/>
        <v>1269</v>
      </c>
      <c r="AC491" s="68">
        <f t="shared" si="96"/>
        <v>1198</v>
      </c>
      <c r="AD491" s="68">
        <f t="shared" si="97"/>
        <v>1269</v>
      </c>
      <c r="AE491" s="68">
        <f>VLOOKUP(F491,[1]quantitativo_estudantes_turmas_!$D$6:$H$1043,5,0)</f>
        <v>46</v>
      </c>
      <c r="AF491" s="318">
        <f t="shared" si="93"/>
        <v>1</v>
      </c>
      <c r="AG491" s="248">
        <f t="shared" si="94"/>
        <v>47919.3</v>
      </c>
      <c r="AH491" s="194">
        <f t="shared" si="98"/>
        <v>47919.3</v>
      </c>
      <c r="AI491" s="70">
        <f>IF(AY491="POLO-UAB",AG491/4,"-")</f>
        <v>11979.825000000001</v>
      </c>
      <c r="AJ491" s="70">
        <f t="shared" si="95"/>
        <v>95838.6</v>
      </c>
      <c r="AK491" s="195">
        <v>30000</v>
      </c>
      <c r="AL491" s="337">
        <f t="shared" si="104"/>
        <v>35939.475000000006</v>
      </c>
      <c r="AM491" s="56" t="str">
        <f>VLOOKUP(F491,'Plan atualizada aptas e desativ'!$C$4:$I$1457,7,0)</f>
        <v>APTA</v>
      </c>
      <c r="AN491" s="196">
        <f t="shared" si="103"/>
        <v>5939.4750000000058</v>
      </c>
      <c r="AO491" s="56" t="s">
        <v>1126</v>
      </c>
      <c r="AP491" s="56" t="s">
        <v>1137</v>
      </c>
      <c r="AQ491" s="56"/>
      <c r="AR491" s="56" t="s">
        <v>1918</v>
      </c>
      <c r="AS491" s="56" t="s">
        <v>449</v>
      </c>
      <c r="AT491" s="56" t="s">
        <v>449</v>
      </c>
      <c r="AU491" s="56" t="s">
        <v>449</v>
      </c>
      <c r="AV491" s="56" t="s">
        <v>449</v>
      </c>
      <c r="AW491" s="56" t="s">
        <v>449</v>
      </c>
      <c r="AX491" s="56" t="s">
        <v>449</v>
      </c>
      <c r="AY491" s="56" t="s">
        <v>1907</v>
      </c>
      <c r="AZ491" s="56" t="s">
        <v>449</v>
      </c>
      <c r="BA491" s="56" t="s">
        <v>449</v>
      </c>
      <c r="BB491" s="323">
        <f>VLOOKUP($F491,'[2]1ª Parcela FAED Manutencao 2026'!$E$7:$K$1036,5,0)</f>
        <v>1198</v>
      </c>
      <c r="BC491" s="324">
        <f>VLOOKUP($F491,'[2]1ª Parcela FAED Manutencao 2026'!$E$7:$K$1036,7,0)</f>
        <v>35939.475000000006</v>
      </c>
      <c r="BD491" s="336">
        <f t="shared" si="99"/>
        <v>71</v>
      </c>
      <c r="BE491" s="330">
        <f t="shared" si="100"/>
        <v>0</v>
      </c>
    </row>
    <row r="492" spans="1:57" s="178" customFormat="1" ht="28.5" customHeight="1">
      <c r="A492" s="68">
        <v>486</v>
      </c>
      <c r="B492" s="56" t="s">
        <v>1898</v>
      </c>
      <c r="C492" s="56">
        <v>6900</v>
      </c>
      <c r="D492" s="57">
        <v>17</v>
      </c>
      <c r="E492" s="163" t="s">
        <v>292</v>
      </c>
      <c r="F492" s="56">
        <v>1178084</v>
      </c>
      <c r="G492" s="56">
        <v>1104530</v>
      </c>
      <c r="H492" s="61">
        <v>29428530</v>
      </c>
      <c r="I492" s="84" t="str">
        <f>VLOOKUP($F492,'[3]Sistema Escolar'!$C$3:$E$5000,3,0)</f>
        <v>COLEGIO CENTRAL DE RIBEIRA DO POMBAL</v>
      </c>
      <c r="J492" s="193" t="s">
        <v>1912</v>
      </c>
      <c r="K492" s="56">
        <v>0</v>
      </c>
      <c r="L492" s="56">
        <v>0</v>
      </c>
      <c r="M492" s="56">
        <v>0</v>
      </c>
      <c r="N492" s="56">
        <v>0</v>
      </c>
      <c r="O492" s="56">
        <v>598</v>
      </c>
      <c r="P492" s="56">
        <v>536</v>
      </c>
      <c r="Q492" s="56">
        <v>0</v>
      </c>
      <c r="R492" s="56">
        <v>0</v>
      </c>
      <c r="S492" s="56">
        <v>112</v>
      </c>
      <c r="T492" s="56">
        <v>52</v>
      </c>
      <c r="U492" s="56">
        <v>0</v>
      </c>
      <c r="V492" s="56">
        <v>0</v>
      </c>
      <c r="W492" s="56">
        <v>0</v>
      </c>
      <c r="X492" s="56">
        <v>0</v>
      </c>
      <c r="Y492" s="56">
        <f t="shared" si="101"/>
        <v>0</v>
      </c>
      <c r="Z492" s="56">
        <f t="shared" si="101"/>
        <v>0</v>
      </c>
      <c r="AA492" s="68">
        <f t="shared" si="102"/>
        <v>710</v>
      </c>
      <c r="AB492" s="68">
        <f t="shared" si="102"/>
        <v>588</v>
      </c>
      <c r="AC492" s="68">
        <f t="shared" si="96"/>
        <v>710</v>
      </c>
      <c r="AD492" s="68">
        <f t="shared" si="97"/>
        <v>588</v>
      </c>
      <c r="AE492" s="68">
        <f>VLOOKUP(F492,[1]quantitativo_estudantes_turmas_!$D$6:$H$1043,5,0)</f>
        <v>18</v>
      </c>
      <c r="AF492" s="318">
        <f t="shared" si="93"/>
        <v>1</v>
      </c>
      <c r="AG492" s="248">
        <f t="shared" si="94"/>
        <v>30774.46</v>
      </c>
      <c r="AH492" s="194">
        <f t="shared" si="98"/>
        <v>30774.46</v>
      </c>
      <c r="AI492" s="70">
        <v>0</v>
      </c>
      <c r="AJ492" s="70">
        <f t="shared" si="95"/>
        <v>61548.92</v>
      </c>
      <c r="AK492" s="195">
        <v>12000</v>
      </c>
      <c r="AL492" s="337">
        <f t="shared" si="104"/>
        <v>15387.23</v>
      </c>
      <c r="AM492" s="56" t="str">
        <f>VLOOKUP(F492,'Plan atualizada aptas e desativ'!$C$4:$I$1457,7,0)</f>
        <v>APTA</v>
      </c>
      <c r="AN492" s="196">
        <f t="shared" si="103"/>
        <v>3387.2299999999996</v>
      </c>
      <c r="AO492" s="56" t="s">
        <v>1126</v>
      </c>
      <c r="AP492" s="56" t="s">
        <v>1138</v>
      </c>
      <c r="AQ492" s="56"/>
      <c r="AR492" s="56" t="s">
        <v>449</v>
      </c>
      <c r="AS492" s="56" t="s">
        <v>449</v>
      </c>
      <c r="AT492" s="56" t="s">
        <v>449</v>
      </c>
      <c r="AU492" s="56" t="s">
        <v>449</v>
      </c>
      <c r="AV492" s="56" t="s">
        <v>449</v>
      </c>
      <c r="AW492" s="56" t="s">
        <v>449</v>
      </c>
      <c r="AX492" s="56" t="s">
        <v>449</v>
      </c>
      <c r="AY492" s="56" t="s">
        <v>449</v>
      </c>
      <c r="AZ492" s="56" t="s">
        <v>449</v>
      </c>
      <c r="BA492" s="56" t="s">
        <v>1857</v>
      </c>
      <c r="BB492" s="323">
        <f>VLOOKUP($F492,'[2]1ª Parcela FAED Manutencao 2026'!$E$7:$K$1036,5,0)</f>
        <v>710</v>
      </c>
      <c r="BC492" s="324">
        <f>VLOOKUP($F492,'[2]1ª Parcela FAED Manutencao 2026'!$E$7:$K$1036,7,0)</f>
        <v>15387.23</v>
      </c>
      <c r="BD492" s="335">
        <f t="shared" si="99"/>
        <v>-122</v>
      </c>
      <c r="BE492" s="330">
        <f t="shared" si="100"/>
        <v>0</v>
      </c>
    </row>
    <row r="493" spans="1:57" s="87" customFormat="1" ht="28.5" customHeight="1">
      <c r="A493" s="68">
        <v>487</v>
      </c>
      <c r="B493" s="56" t="s">
        <v>1898</v>
      </c>
      <c r="C493" s="56">
        <v>6900</v>
      </c>
      <c r="D493" s="57">
        <v>17</v>
      </c>
      <c r="E493" s="163" t="s">
        <v>292</v>
      </c>
      <c r="F493" s="56">
        <v>1178429</v>
      </c>
      <c r="G493" s="56">
        <v>1105589</v>
      </c>
      <c r="H493" s="61">
        <v>29398940</v>
      </c>
      <c r="I493" s="84" t="str">
        <f>VLOOKUP($F493,'[3]Sistema Escolar'!$C$3:$E$5000,3,0)</f>
        <v>COLEGIO ESTADUAL DO CAMPO DE TEMPO INTEGRAL JOAO MARQUES DA SILVA</v>
      </c>
      <c r="J493" s="193" t="s">
        <v>1979</v>
      </c>
      <c r="K493" s="56">
        <v>0</v>
      </c>
      <c r="L493" s="56">
        <v>0</v>
      </c>
      <c r="M493" s="56">
        <v>0</v>
      </c>
      <c r="N493" s="56">
        <v>0</v>
      </c>
      <c r="O493" s="56">
        <v>182</v>
      </c>
      <c r="P493" s="56">
        <v>148</v>
      </c>
      <c r="Q493" s="56">
        <v>0</v>
      </c>
      <c r="R493" s="56">
        <v>18</v>
      </c>
      <c r="S493" s="56">
        <v>125</v>
      </c>
      <c r="T493" s="56">
        <v>63</v>
      </c>
      <c r="U493" s="56">
        <v>0</v>
      </c>
      <c r="V493" s="56">
        <v>0</v>
      </c>
      <c r="W493" s="56">
        <v>0</v>
      </c>
      <c r="X493" s="56">
        <v>0</v>
      </c>
      <c r="Y493" s="56">
        <f t="shared" si="101"/>
        <v>0</v>
      </c>
      <c r="Z493" s="56">
        <f t="shared" si="101"/>
        <v>0</v>
      </c>
      <c r="AA493" s="68">
        <f t="shared" si="102"/>
        <v>307</v>
      </c>
      <c r="AB493" s="68">
        <f t="shared" si="102"/>
        <v>229</v>
      </c>
      <c r="AC493" s="68">
        <f t="shared" si="96"/>
        <v>307</v>
      </c>
      <c r="AD493" s="68">
        <f t="shared" si="97"/>
        <v>229</v>
      </c>
      <c r="AE493" s="68">
        <f>VLOOKUP(F493,[1]quantitativo_estudantes_turmas_!$D$6:$H$1043,5,0)</f>
        <v>8</v>
      </c>
      <c r="AF493" s="318">
        <f t="shared" si="93"/>
        <v>1</v>
      </c>
      <c r="AG493" s="248">
        <f t="shared" si="94"/>
        <v>20516.3</v>
      </c>
      <c r="AH493" s="194">
        <f t="shared" si="98"/>
        <v>20516.3</v>
      </c>
      <c r="AI493" s="70">
        <v>0</v>
      </c>
      <c r="AJ493" s="70">
        <f t="shared" si="95"/>
        <v>41032.6</v>
      </c>
      <c r="AK493" s="195">
        <v>10000</v>
      </c>
      <c r="AL493" s="337">
        <f t="shared" si="104"/>
        <v>10258.15</v>
      </c>
      <c r="AM493" s="56" t="str">
        <f>VLOOKUP(F493,'Plan atualizada aptas e desativ'!$C$4:$I$1457,7,0)</f>
        <v>APTA</v>
      </c>
      <c r="AN493" s="196">
        <f t="shared" si="103"/>
        <v>258.14999999999964</v>
      </c>
      <c r="AO493" s="56" t="s">
        <v>1126</v>
      </c>
      <c r="AP493" s="56" t="s">
        <v>604</v>
      </c>
      <c r="AQ493" s="56"/>
      <c r="AR493" s="56" t="s">
        <v>1918</v>
      </c>
      <c r="AS493" s="56" t="s">
        <v>449</v>
      </c>
      <c r="AT493" s="56" t="s">
        <v>449</v>
      </c>
      <c r="AU493" s="56" t="s">
        <v>449</v>
      </c>
      <c r="AV493" s="56" t="s">
        <v>449</v>
      </c>
      <c r="AW493" s="56" t="s">
        <v>449</v>
      </c>
      <c r="AX493" s="56" t="s">
        <v>449</v>
      </c>
      <c r="AY493" s="56" t="s">
        <v>449</v>
      </c>
      <c r="AZ493" s="56" t="s">
        <v>449</v>
      </c>
      <c r="BA493" s="56" t="s">
        <v>449</v>
      </c>
      <c r="BB493" s="323">
        <f>VLOOKUP($F493,'[2]1ª Parcela FAED Manutencao 2026'!$E$7:$K$1036,5,0)</f>
        <v>307</v>
      </c>
      <c r="BC493" s="324">
        <f>VLOOKUP($F493,'[2]1ª Parcela FAED Manutencao 2026'!$E$7:$K$1036,7,0)</f>
        <v>12822.69</v>
      </c>
      <c r="BD493" s="335">
        <f t="shared" si="99"/>
        <v>-78</v>
      </c>
      <c r="BE493" s="328">
        <f t="shared" si="100"/>
        <v>-2564.5400000000009</v>
      </c>
    </row>
    <row r="494" spans="1:57" s="178" customFormat="1" ht="28.5" customHeight="1">
      <c r="A494" s="68">
        <v>488</v>
      </c>
      <c r="B494" s="56" t="s">
        <v>1898</v>
      </c>
      <c r="C494" s="56">
        <v>6900</v>
      </c>
      <c r="D494" s="57">
        <v>17</v>
      </c>
      <c r="E494" s="163" t="s">
        <v>292</v>
      </c>
      <c r="F494" s="56">
        <v>1115393</v>
      </c>
      <c r="G494" s="56">
        <v>1102016</v>
      </c>
      <c r="H494" s="61">
        <v>29133955</v>
      </c>
      <c r="I494" s="84" t="str">
        <f>VLOOKUP($F494,'[3]Sistema Escolar'!$C$3:$E$5000,3,0)</f>
        <v>COLEGIO ESTADUAL DE TEMPO INTEGRAL PROFESSORA SILVIA FERREIRA DE BRITO</v>
      </c>
      <c r="J494" s="193" t="s">
        <v>1912</v>
      </c>
      <c r="K494" s="56">
        <v>0</v>
      </c>
      <c r="L494" s="56">
        <v>0</v>
      </c>
      <c r="M494" s="56">
        <v>0</v>
      </c>
      <c r="N494" s="56">
        <v>0</v>
      </c>
      <c r="O494" s="56">
        <v>379</v>
      </c>
      <c r="P494" s="56">
        <v>344</v>
      </c>
      <c r="Q494" s="56">
        <v>25</v>
      </c>
      <c r="R494" s="56">
        <v>22</v>
      </c>
      <c r="S494" s="56">
        <v>190</v>
      </c>
      <c r="T494" s="56">
        <v>181</v>
      </c>
      <c r="U494" s="56">
        <v>0</v>
      </c>
      <c r="V494" s="56">
        <v>0</v>
      </c>
      <c r="W494" s="56">
        <v>0</v>
      </c>
      <c r="X494" s="56">
        <v>0</v>
      </c>
      <c r="Y494" s="56">
        <f t="shared" si="101"/>
        <v>0</v>
      </c>
      <c r="Z494" s="56">
        <f t="shared" si="101"/>
        <v>0</v>
      </c>
      <c r="AA494" s="68">
        <f t="shared" si="102"/>
        <v>594</v>
      </c>
      <c r="AB494" s="68">
        <f t="shared" si="102"/>
        <v>547</v>
      </c>
      <c r="AC494" s="68">
        <f t="shared" si="96"/>
        <v>594</v>
      </c>
      <c r="AD494" s="68">
        <f t="shared" si="97"/>
        <v>547</v>
      </c>
      <c r="AE494" s="68">
        <f>VLOOKUP(F494,[1]quantitativo_estudantes_turmas_!$D$6:$H$1043,5,0)</f>
        <v>19</v>
      </c>
      <c r="AF494" s="318">
        <f t="shared" si="93"/>
        <v>1</v>
      </c>
      <c r="AG494" s="248">
        <f t="shared" si="94"/>
        <v>30774.46</v>
      </c>
      <c r="AH494" s="194">
        <f t="shared" si="98"/>
        <v>30774.46</v>
      </c>
      <c r="AI494" s="70">
        <v>0</v>
      </c>
      <c r="AJ494" s="70">
        <f t="shared" si="95"/>
        <v>61548.92</v>
      </c>
      <c r="AK494" s="195">
        <v>12000</v>
      </c>
      <c r="AL494" s="337">
        <f t="shared" si="104"/>
        <v>15387.23</v>
      </c>
      <c r="AM494" s="56" t="str">
        <f>VLOOKUP(F494,'Plan atualizada aptas e desativ'!$C$4:$I$1457,7,0)</f>
        <v>APTA</v>
      </c>
      <c r="AN494" s="196">
        <f t="shared" si="103"/>
        <v>3387.2299999999996</v>
      </c>
      <c r="AO494" s="56" t="s">
        <v>1126</v>
      </c>
      <c r="AP494" s="56" t="s">
        <v>1139</v>
      </c>
      <c r="AQ494" s="56"/>
      <c r="AR494" s="56" t="s">
        <v>1918</v>
      </c>
      <c r="AS494" s="56" t="s">
        <v>449</v>
      </c>
      <c r="AT494" s="56" t="s">
        <v>449</v>
      </c>
      <c r="AU494" s="56" t="s">
        <v>449</v>
      </c>
      <c r="AV494" s="56" t="s">
        <v>449</v>
      </c>
      <c r="AW494" s="56" t="s">
        <v>449</v>
      </c>
      <c r="AX494" s="56" t="s">
        <v>449</v>
      </c>
      <c r="AY494" s="56" t="s">
        <v>449</v>
      </c>
      <c r="AZ494" s="56" t="s">
        <v>449</v>
      </c>
      <c r="BA494" s="56" t="s">
        <v>449</v>
      </c>
      <c r="BB494" s="323">
        <f>VLOOKUP($F494,'[2]1ª Parcela FAED Manutencao 2026'!$E$7:$K$1036,5,0)</f>
        <v>594</v>
      </c>
      <c r="BC494" s="324">
        <f>VLOOKUP($F494,'[2]1ª Parcela FAED Manutencao 2026'!$E$7:$K$1036,7,0)</f>
        <v>15387.23</v>
      </c>
      <c r="BD494" s="335">
        <f t="shared" si="99"/>
        <v>-47</v>
      </c>
      <c r="BE494" s="330">
        <f t="shared" si="100"/>
        <v>0</v>
      </c>
    </row>
    <row r="495" spans="1:57" s="178" customFormat="1" ht="28.5" customHeight="1">
      <c r="A495" s="68">
        <v>489</v>
      </c>
      <c r="B495" s="56" t="s">
        <v>1898</v>
      </c>
      <c r="C495" s="56">
        <v>6900</v>
      </c>
      <c r="D495" s="57">
        <v>17</v>
      </c>
      <c r="E495" s="163" t="s">
        <v>294</v>
      </c>
      <c r="F495" s="56">
        <v>1114303</v>
      </c>
      <c r="G495" s="56">
        <v>1101939</v>
      </c>
      <c r="H495" s="61">
        <v>29114500</v>
      </c>
      <c r="I495" s="84" t="str">
        <f>VLOOKUP($F495,'[3]Sistema Escolar'!$C$3:$E$5000,3,0)</f>
        <v>COLEGIO ESTADUAL DE TEMPO INTEGRAL MADRINHA DODO</v>
      </c>
      <c r="J495" s="193" t="s">
        <v>1978</v>
      </c>
      <c r="K495" s="56">
        <v>0</v>
      </c>
      <c r="L495" s="56">
        <v>0</v>
      </c>
      <c r="M495" s="56">
        <v>0</v>
      </c>
      <c r="N495" s="56">
        <v>0</v>
      </c>
      <c r="O495" s="56">
        <v>456</v>
      </c>
      <c r="P495" s="56">
        <v>288</v>
      </c>
      <c r="Q495" s="56">
        <v>24</v>
      </c>
      <c r="R495" s="56">
        <v>152</v>
      </c>
      <c r="S495" s="56">
        <v>131</v>
      </c>
      <c r="T495" s="56">
        <v>91</v>
      </c>
      <c r="U495" s="56">
        <v>0</v>
      </c>
      <c r="V495" s="56">
        <v>0</v>
      </c>
      <c r="W495" s="56">
        <v>0</v>
      </c>
      <c r="X495" s="56">
        <v>0</v>
      </c>
      <c r="Y495" s="56">
        <f t="shared" si="101"/>
        <v>0</v>
      </c>
      <c r="Z495" s="56">
        <f t="shared" si="101"/>
        <v>0</v>
      </c>
      <c r="AA495" s="68">
        <f t="shared" si="102"/>
        <v>611</v>
      </c>
      <c r="AB495" s="68">
        <f t="shared" si="102"/>
        <v>531</v>
      </c>
      <c r="AC495" s="68">
        <f t="shared" si="96"/>
        <v>611</v>
      </c>
      <c r="AD495" s="68">
        <f t="shared" si="97"/>
        <v>531</v>
      </c>
      <c r="AE495" s="68">
        <f>VLOOKUP(F495,[1]quantitativo_estudantes_turmas_!$D$6:$H$1043,5,0)</f>
        <v>19</v>
      </c>
      <c r="AF495" s="318">
        <f t="shared" si="93"/>
        <v>1</v>
      </c>
      <c r="AG495" s="248">
        <f t="shared" si="94"/>
        <v>30774.46</v>
      </c>
      <c r="AH495" s="194">
        <f t="shared" si="98"/>
        <v>30774.46</v>
      </c>
      <c r="AI495" s="70">
        <v>0</v>
      </c>
      <c r="AJ495" s="70">
        <f t="shared" si="95"/>
        <v>61548.92</v>
      </c>
      <c r="AK495" s="195">
        <v>12000</v>
      </c>
      <c r="AL495" s="337">
        <f t="shared" si="104"/>
        <v>15387.23</v>
      </c>
      <c r="AM495" s="56" t="str">
        <f>VLOOKUP(F495,'Plan atualizada aptas e desativ'!$C$4:$I$1457,7,0)</f>
        <v>APTA</v>
      </c>
      <c r="AN495" s="196">
        <f t="shared" si="103"/>
        <v>3387.2299999999996</v>
      </c>
      <c r="AO495" s="56" t="s">
        <v>1140</v>
      </c>
      <c r="AP495" s="56" t="s">
        <v>1141</v>
      </c>
      <c r="AQ495" s="56"/>
      <c r="AR495" s="56" t="s">
        <v>1918</v>
      </c>
      <c r="AS495" s="56" t="s">
        <v>449</v>
      </c>
      <c r="AT495" s="56" t="s">
        <v>449</v>
      </c>
      <c r="AU495" s="56" t="s">
        <v>449</v>
      </c>
      <c r="AV495" s="56" t="s">
        <v>449</v>
      </c>
      <c r="AW495" s="56" t="s">
        <v>449</v>
      </c>
      <c r="AX495" s="56" t="s">
        <v>449</v>
      </c>
      <c r="AY495" s="56" t="s">
        <v>449</v>
      </c>
      <c r="AZ495" s="56" t="s">
        <v>449</v>
      </c>
      <c r="BA495" s="56" t="s">
        <v>449</v>
      </c>
      <c r="BB495" s="323">
        <f>VLOOKUP($F495,'[2]1ª Parcela FAED Manutencao 2026'!$E$7:$K$1036,5,0)</f>
        <v>611</v>
      </c>
      <c r="BC495" s="324">
        <f>VLOOKUP($F495,'[2]1ª Parcela FAED Manutencao 2026'!$E$7:$K$1036,7,0)</f>
        <v>15387.23</v>
      </c>
      <c r="BD495" s="335">
        <f t="shared" si="99"/>
        <v>-80</v>
      </c>
      <c r="BE495" s="330">
        <f t="shared" si="100"/>
        <v>0</v>
      </c>
    </row>
    <row r="496" spans="1:57" s="178" customFormat="1" ht="28.5" customHeight="1">
      <c r="A496" s="68">
        <v>490</v>
      </c>
      <c r="B496" s="56" t="s">
        <v>1898</v>
      </c>
      <c r="C496" s="56">
        <v>6900</v>
      </c>
      <c r="D496" s="57">
        <v>17</v>
      </c>
      <c r="E496" s="163" t="s">
        <v>295</v>
      </c>
      <c r="F496" s="56">
        <v>1171196</v>
      </c>
      <c r="G496" s="56">
        <v>1101941</v>
      </c>
      <c r="H496" s="61">
        <v>29115396</v>
      </c>
      <c r="I496" s="84" t="str">
        <f>VLOOKUP($F496,'[3]Sistema Escolar'!$C$3:$E$5000,3,0)</f>
        <v>COLEGIO ESTADUAL DE TEMPO INTEGRAL JOAO FRANCISCO DA SILVA</v>
      </c>
      <c r="J496" s="193" t="s">
        <v>1978</v>
      </c>
      <c r="K496" s="56">
        <v>0</v>
      </c>
      <c r="L496" s="56">
        <v>0</v>
      </c>
      <c r="M496" s="56">
        <v>0</v>
      </c>
      <c r="N496" s="56">
        <v>0</v>
      </c>
      <c r="O496" s="56">
        <v>232</v>
      </c>
      <c r="P496" s="56">
        <v>38</v>
      </c>
      <c r="Q496" s="56">
        <v>265</v>
      </c>
      <c r="R496" s="56">
        <v>285</v>
      </c>
      <c r="S496" s="56">
        <v>148</v>
      </c>
      <c r="T496" s="56">
        <v>146</v>
      </c>
      <c r="U496" s="56">
        <v>0</v>
      </c>
      <c r="V496" s="56">
        <v>0</v>
      </c>
      <c r="W496" s="56">
        <v>0</v>
      </c>
      <c r="X496" s="56">
        <v>0</v>
      </c>
      <c r="Y496" s="56">
        <f t="shared" si="101"/>
        <v>0</v>
      </c>
      <c r="Z496" s="56">
        <f t="shared" si="101"/>
        <v>0</v>
      </c>
      <c r="AA496" s="68">
        <f t="shared" si="102"/>
        <v>645</v>
      </c>
      <c r="AB496" s="68">
        <f t="shared" si="102"/>
        <v>469</v>
      </c>
      <c r="AC496" s="68">
        <f t="shared" si="96"/>
        <v>645</v>
      </c>
      <c r="AD496" s="68">
        <f t="shared" si="97"/>
        <v>469</v>
      </c>
      <c r="AE496" s="68">
        <f>VLOOKUP(F496,[1]quantitativo_estudantes_turmas_!$D$6:$H$1043,5,0)</f>
        <v>17</v>
      </c>
      <c r="AF496" s="318">
        <f t="shared" si="93"/>
        <v>1</v>
      </c>
      <c r="AG496" s="248">
        <f t="shared" si="94"/>
        <v>25645.38</v>
      </c>
      <c r="AH496" s="194">
        <f t="shared" si="98"/>
        <v>25645.38</v>
      </c>
      <c r="AI496" s="70">
        <v>0</v>
      </c>
      <c r="AJ496" s="70">
        <f t="shared" si="95"/>
        <v>51290.76</v>
      </c>
      <c r="AK496" s="195">
        <v>12000</v>
      </c>
      <c r="AL496" s="337">
        <f t="shared" si="104"/>
        <v>12822.69</v>
      </c>
      <c r="AM496" s="56" t="str">
        <f>VLOOKUP(F496,'Plan atualizada aptas e desativ'!$C$4:$I$1457,7,0)</f>
        <v>INADIMPLENTE</v>
      </c>
      <c r="AN496" s="196">
        <f t="shared" si="103"/>
        <v>822.69000000000051</v>
      </c>
      <c r="AO496" s="56" t="s">
        <v>1106</v>
      </c>
      <c r="AP496" s="56" t="s">
        <v>1142</v>
      </c>
      <c r="AQ496" s="56"/>
      <c r="AR496" s="56" t="s">
        <v>1918</v>
      </c>
      <c r="AS496" s="56" t="s">
        <v>449</v>
      </c>
      <c r="AT496" s="56" t="s">
        <v>449</v>
      </c>
      <c r="AU496" s="56" t="s">
        <v>449</v>
      </c>
      <c r="AV496" s="56" t="s">
        <v>449</v>
      </c>
      <c r="AW496" s="56" t="s">
        <v>449</v>
      </c>
      <c r="AX496" s="56" t="s">
        <v>449</v>
      </c>
      <c r="AY496" s="56" t="s">
        <v>449</v>
      </c>
      <c r="AZ496" s="56" t="s">
        <v>449</v>
      </c>
      <c r="BA496" s="56" t="s">
        <v>449</v>
      </c>
      <c r="BB496" s="323">
        <f>VLOOKUP($F496,'[2]1ª Parcela FAED Manutencao 2026'!$E$7:$K$1036,5,0)</f>
        <v>645</v>
      </c>
      <c r="BC496" s="324">
        <f>VLOOKUP($F496,'[2]1ª Parcela FAED Manutencao 2026'!$E$7:$K$1036,7,0)</f>
        <v>15387.23</v>
      </c>
      <c r="BD496" s="335">
        <f t="shared" si="99"/>
        <v>-176</v>
      </c>
      <c r="BE496" s="328">
        <f t="shared" si="100"/>
        <v>-2564.5399999999991</v>
      </c>
    </row>
    <row r="497" spans="1:57" s="178" customFormat="1" ht="28.5" customHeight="1">
      <c r="A497" s="68">
        <v>491</v>
      </c>
      <c r="B497" s="56" t="s">
        <v>1898</v>
      </c>
      <c r="C497" s="56">
        <v>6900</v>
      </c>
      <c r="D497" s="57">
        <v>17</v>
      </c>
      <c r="E497" s="163" t="s">
        <v>276</v>
      </c>
      <c r="F497" s="56">
        <v>1179128</v>
      </c>
      <c r="G497" s="56">
        <v>1105575</v>
      </c>
      <c r="H497" s="61">
        <v>29126550</v>
      </c>
      <c r="I497" s="84" t="str">
        <f>VLOOKUP($F497,'[3]Sistema Escolar'!$C$3:$E$5000,3,0)</f>
        <v>COLEGIO ESTADUAL INDIGENA FLORENTINO DOMINGOS DE ANDRADE</v>
      </c>
      <c r="J497" s="193" t="s">
        <v>1914</v>
      </c>
      <c r="K497" s="56">
        <v>162</v>
      </c>
      <c r="L497" s="56">
        <v>165</v>
      </c>
      <c r="M497" s="56">
        <v>0</v>
      </c>
      <c r="N497" s="56">
        <v>0</v>
      </c>
      <c r="O497" s="56">
        <v>82</v>
      </c>
      <c r="P497" s="56">
        <v>42</v>
      </c>
      <c r="Q497" s="56">
        <v>0</v>
      </c>
      <c r="R497" s="56">
        <v>0</v>
      </c>
      <c r="S497" s="56">
        <v>20</v>
      </c>
      <c r="T497" s="56">
        <v>27</v>
      </c>
      <c r="U497" s="56">
        <v>0</v>
      </c>
      <c r="V497" s="56">
        <v>0</v>
      </c>
      <c r="W497" s="56">
        <v>0</v>
      </c>
      <c r="X497" s="56">
        <v>0</v>
      </c>
      <c r="Y497" s="56">
        <f t="shared" si="101"/>
        <v>162</v>
      </c>
      <c r="Z497" s="56">
        <f t="shared" si="101"/>
        <v>165</v>
      </c>
      <c r="AA497" s="68">
        <f t="shared" si="102"/>
        <v>102</v>
      </c>
      <c r="AB497" s="68">
        <f t="shared" si="102"/>
        <v>69</v>
      </c>
      <c r="AC497" s="68">
        <f t="shared" si="96"/>
        <v>264</v>
      </c>
      <c r="AD497" s="68">
        <f t="shared" si="97"/>
        <v>234</v>
      </c>
      <c r="AE497" s="68">
        <f>VLOOKUP(F497,[1]quantitativo_estudantes_turmas_!$D$6:$H$1043,5,0)</f>
        <v>41</v>
      </c>
      <c r="AF497" s="318">
        <f t="shared" si="93"/>
        <v>0.29487179487179488</v>
      </c>
      <c r="AG497" s="248">
        <f t="shared" si="94"/>
        <v>20516.3</v>
      </c>
      <c r="AH497" s="194" t="str">
        <f t="shared" si="98"/>
        <v>0,00</v>
      </c>
      <c r="AI497" s="70">
        <v>0</v>
      </c>
      <c r="AJ497" s="70">
        <f t="shared" si="95"/>
        <v>20516.3</v>
      </c>
      <c r="AK497" s="195">
        <v>5000</v>
      </c>
      <c r="AL497" s="337">
        <f t="shared" si="104"/>
        <v>5129.0749999999998</v>
      </c>
      <c r="AM497" s="56" t="str">
        <f>VLOOKUP(F497,'Plan atualizada aptas e desativ'!$C$4:$I$1457,7,0)</f>
        <v>APTA</v>
      </c>
      <c r="AN497" s="196">
        <f t="shared" si="103"/>
        <v>129.07499999999982</v>
      </c>
      <c r="AO497" s="56" t="s">
        <v>1108</v>
      </c>
      <c r="AP497" s="56" t="s">
        <v>1110</v>
      </c>
      <c r="AQ497" s="56"/>
      <c r="AR497" s="56" t="s">
        <v>449</v>
      </c>
      <c r="AS497" s="56" t="s">
        <v>449</v>
      </c>
      <c r="AT497" s="56" t="s">
        <v>449</v>
      </c>
      <c r="AU497" s="56" t="s">
        <v>449</v>
      </c>
      <c r="AV497" s="56" t="s">
        <v>449</v>
      </c>
      <c r="AW497" s="56" t="s">
        <v>449</v>
      </c>
      <c r="AX497" s="56" t="s">
        <v>449</v>
      </c>
      <c r="AY497" s="56" t="s">
        <v>449</v>
      </c>
      <c r="AZ497" s="56" t="s">
        <v>449</v>
      </c>
      <c r="BA497" s="56" t="s">
        <v>449</v>
      </c>
      <c r="BB497" s="323">
        <f>VLOOKUP($F497,'[2]1ª Parcela FAED Manutencao 2026'!$E$7:$K$1036,5,0)</f>
        <v>264</v>
      </c>
      <c r="BC497" s="324">
        <f>VLOOKUP($F497,'[2]1ª Parcela FAED Manutencao 2026'!$E$7:$K$1036,7,0)</f>
        <v>6411.3450000000003</v>
      </c>
      <c r="BD497" s="335">
        <f t="shared" si="99"/>
        <v>-30</v>
      </c>
      <c r="BE497" s="328">
        <f t="shared" si="100"/>
        <v>-1282.2700000000004</v>
      </c>
    </row>
    <row r="498" spans="1:57" s="178" customFormat="1" ht="28.5" customHeight="1">
      <c r="A498" s="68">
        <v>492</v>
      </c>
      <c r="B498" s="56" t="s">
        <v>1898</v>
      </c>
      <c r="C498" s="56">
        <v>6900</v>
      </c>
      <c r="D498" s="57">
        <v>17</v>
      </c>
      <c r="E498" s="163" t="s">
        <v>276</v>
      </c>
      <c r="F498" s="56">
        <v>1178319</v>
      </c>
      <c r="G498" s="56">
        <v>1105544</v>
      </c>
      <c r="H498" s="61">
        <v>29599601</v>
      </c>
      <c r="I498" s="84" t="str">
        <f>VLOOKUP($F498,'[3]Sistema Escolar'!$C$3:$E$5000,3,0)</f>
        <v>COLEGIO ESTADUAL INDIGENA JOSE ZACARIAS</v>
      </c>
      <c r="J498" s="193" t="s">
        <v>1914</v>
      </c>
      <c r="K498" s="56">
        <v>302</v>
      </c>
      <c r="L498" s="56">
        <v>296</v>
      </c>
      <c r="M498" s="56">
        <v>0</v>
      </c>
      <c r="N498" s="56">
        <v>0</v>
      </c>
      <c r="O498" s="56">
        <v>126</v>
      </c>
      <c r="P498" s="56">
        <v>46</v>
      </c>
      <c r="Q498" s="56">
        <v>0</v>
      </c>
      <c r="R498" s="56">
        <v>0</v>
      </c>
      <c r="S498" s="56">
        <v>99</v>
      </c>
      <c r="T498" s="56">
        <v>56</v>
      </c>
      <c r="U498" s="56">
        <v>0</v>
      </c>
      <c r="V498" s="56">
        <v>0</v>
      </c>
      <c r="W498" s="56">
        <v>0</v>
      </c>
      <c r="X498" s="56">
        <v>0</v>
      </c>
      <c r="Y498" s="56">
        <f t="shared" si="101"/>
        <v>302</v>
      </c>
      <c r="Z498" s="56">
        <f t="shared" si="101"/>
        <v>296</v>
      </c>
      <c r="AA498" s="68">
        <f t="shared" si="102"/>
        <v>225</v>
      </c>
      <c r="AB498" s="68">
        <f t="shared" si="102"/>
        <v>102</v>
      </c>
      <c r="AC498" s="68">
        <f t="shared" si="96"/>
        <v>527</v>
      </c>
      <c r="AD498" s="68">
        <f t="shared" si="97"/>
        <v>398</v>
      </c>
      <c r="AE498" s="68">
        <f>VLOOKUP(F498,[1]quantitativo_estudantes_turmas_!$D$6:$H$1043,5,0)</f>
        <v>54</v>
      </c>
      <c r="AF498" s="318">
        <f t="shared" si="93"/>
        <v>0.25628140703517588</v>
      </c>
      <c r="AG498" s="248">
        <f t="shared" si="94"/>
        <v>25645.38</v>
      </c>
      <c r="AH498" s="194" t="str">
        <f t="shared" si="98"/>
        <v>0,00</v>
      </c>
      <c r="AI498" s="70">
        <v>0</v>
      </c>
      <c r="AJ498" s="70">
        <f t="shared" si="95"/>
        <v>25645.38</v>
      </c>
      <c r="AK498" s="195">
        <v>6000</v>
      </c>
      <c r="AL498" s="337">
        <f t="shared" si="104"/>
        <v>6411.3450000000003</v>
      </c>
      <c r="AM498" s="56" t="str">
        <f>VLOOKUP(F498,'Plan atualizada aptas e desativ'!$C$4:$I$1457,7,0)</f>
        <v>APTA</v>
      </c>
      <c r="AN498" s="196">
        <f t="shared" si="103"/>
        <v>411.34500000000025</v>
      </c>
      <c r="AO498" s="56" t="s">
        <v>1108</v>
      </c>
      <c r="AP498" s="56" t="s">
        <v>1111</v>
      </c>
      <c r="AQ498" s="56"/>
      <c r="AR498" s="56" t="s">
        <v>449</v>
      </c>
      <c r="AS498" s="56" t="s">
        <v>449</v>
      </c>
      <c r="AT498" s="56" t="s">
        <v>449</v>
      </c>
      <c r="AU498" s="56" t="s">
        <v>449</v>
      </c>
      <c r="AV498" s="56" t="s">
        <v>449</v>
      </c>
      <c r="AW498" s="56" t="s">
        <v>449</v>
      </c>
      <c r="AX498" s="56" t="s">
        <v>449</v>
      </c>
      <c r="AY498" s="56" t="s">
        <v>449</v>
      </c>
      <c r="AZ498" s="56" t="s">
        <v>449</v>
      </c>
      <c r="BA498" s="56" t="s">
        <v>449</v>
      </c>
      <c r="BB498" s="323">
        <f>VLOOKUP($F498,'[2]1ª Parcela FAED Manutencao 2026'!$E$7:$K$1036,5,0)</f>
        <v>527</v>
      </c>
      <c r="BC498" s="324">
        <f>VLOOKUP($F498,'[2]1ª Parcela FAED Manutencao 2026'!$E$7:$K$1036,7,0)</f>
        <v>7693.6149999999998</v>
      </c>
      <c r="BD498" s="335">
        <f t="shared" si="99"/>
        <v>-129</v>
      </c>
      <c r="BE498" s="328">
        <f t="shared" si="100"/>
        <v>-1282.2699999999995</v>
      </c>
    </row>
    <row r="499" spans="1:57" s="178" customFormat="1" ht="28.5" customHeight="1">
      <c r="A499" s="68">
        <v>493</v>
      </c>
      <c r="B499" s="56" t="s">
        <v>1898</v>
      </c>
      <c r="C499" s="56">
        <v>6900</v>
      </c>
      <c r="D499" s="57">
        <v>17</v>
      </c>
      <c r="E499" s="163" t="s">
        <v>276</v>
      </c>
      <c r="F499" s="56">
        <v>1179131</v>
      </c>
      <c r="G499" s="56">
        <v>9999999</v>
      </c>
      <c r="H499" s="61">
        <v>29463980</v>
      </c>
      <c r="I499" s="84" t="str">
        <f>VLOOKUP($F499,'[3]Sistema Escolar'!$C$3:$E$5000,3,0)</f>
        <v>COLEGIO ESTADUAL INDIGENA KIRIRI INDIO FELIZ</v>
      </c>
      <c r="J499" s="193" t="s">
        <v>1914</v>
      </c>
      <c r="K499" s="56">
        <v>184</v>
      </c>
      <c r="L499" s="56">
        <v>152</v>
      </c>
      <c r="M499" s="56">
        <v>0</v>
      </c>
      <c r="N499" s="56">
        <v>0</v>
      </c>
      <c r="O499" s="56">
        <v>54</v>
      </c>
      <c r="P499" s="56">
        <v>22</v>
      </c>
      <c r="Q499" s="56">
        <v>0</v>
      </c>
      <c r="R499" s="56">
        <v>0</v>
      </c>
      <c r="S499" s="56">
        <v>33</v>
      </c>
      <c r="T499" s="56">
        <v>52</v>
      </c>
      <c r="U499" s="56">
        <v>0</v>
      </c>
      <c r="V499" s="56">
        <v>0</v>
      </c>
      <c r="W499" s="56">
        <v>0</v>
      </c>
      <c r="X499" s="56">
        <v>0</v>
      </c>
      <c r="Y499" s="56">
        <f t="shared" si="101"/>
        <v>184</v>
      </c>
      <c r="Z499" s="56">
        <f t="shared" si="101"/>
        <v>152</v>
      </c>
      <c r="AA499" s="68">
        <f t="shared" si="102"/>
        <v>87</v>
      </c>
      <c r="AB499" s="68">
        <f t="shared" si="102"/>
        <v>74</v>
      </c>
      <c r="AC499" s="68">
        <f t="shared" si="96"/>
        <v>271</v>
      </c>
      <c r="AD499" s="68">
        <f t="shared" si="97"/>
        <v>226</v>
      </c>
      <c r="AE499" s="68">
        <f>VLOOKUP(F499,[1]quantitativo_estudantes_turmas_!$D$6:$H$1043,5,0)</f>
        <v>41</v>
      </c>
      <c r="AF499" s="318">
        <f t="shared" si="93"/>
        <v>0.32743362831858408</v>
      </c>
      <c r="AG499" s="248">
        <f t="shared" si="94"/>
        <v>20516.3</v>
      </c>
      <c r="AH499" s="194" t="str">
        <f t="shared" si="98"/>
        <v>0,00</v>
      </c>
      <c r="AI499" s="70">
        <v>0</v>
      </c>
      <c r="AJ499" s="70">
        <f t="shared" si="95"/>
        <v>20516.3</v>
      </c>
      <c r="AK499" s="195">
        <v>5000</v>
      </c>
      <c r="AL499" s="337">
        <f t="shared" si="104"/>
        <v>5129.0749999999998</v>
      </c>
      <c r="AM499" s="56" t="str">
        <f>VLOOKUP(F499,'Plan atualizada aptas e desativ'!$C$4:$I$1457,7,0)</f>
        <v>APTA</v>
      </c>
      <c r="AN499" s="196">
        <f t="shared" si="103"/>
        <v>129.07499999999982</v>
      </c>
      <c r="AO499" s="56" t="s">
        <v>1108</v>
      </c>
      <c r="AP499" s="56" t="s">
        <v>1112</v>
      </c>
      <c r="AQ499" s="56"/>
      <c r="AR499" s="56" t="s">
        <v>449</v>
      </c>
      <c r="AS499" s="56" t="s">
        <v>449</v>
      </c>
      <c r="AT499" s="56" t="s">
        <v>449</v>
      </c>
      <c r="AU499" s="56" t="s">
        <v>449</v>
      </c>
      <c r="AV499" s="56" t="s">
        <v>449</v>
      </c>
      <c r="AW499" s="56" t="s">
        <v>449</v>
      </c>
      <c r="AX499" s="56" t="s">
        <v>449</v>
      </c>
      <c r="AY499" s="56" t="s">
        <v>449</v>
      </c>
      <c r="AZ499" s="56" t="s">
        <v>449</v>
      </c>
      <c r="BA499" s="56" t="s">
        <v>449</v>
      </c>
      <c r="BB499" s="323">
        <f>VLOOKUP($F499,'[2]1ª Parcela FAED Manutencao 2026'!$E$7:$K$1036,5,0)</f>
        <v>271</v>
      </c>
      <c r="BC499" s="324">
        <f>VLOOKUP($F499,'[2]1ª Parcela FAED Manutencao 2026'!$E$7:$K$1036,7,0)</f>
        <v>6411.3450000000003</v>
      </c>
      <c r="BD499" s="335">
        <f t="shared" si="99"/>
        <v>-45</v>
      </c>
      <c r="BE499" s="328">
        <f t="shared" si="100"/>
        <v>-1282.2700000000004</v>
      </c>
    </row>
    <row r="500" spans="1:57" s="87" customFormat="1" ht="28.5" customHeight="1">
      <c r="A500" s="68">
        <v>494</v>
      </c>
      <c r="B500" s="56" t="s">
        <v>1898</v>
      </c>
      <c r="C500" s="56">
        <v>6900</v>
      </c>
      <c r="D500" s="57">
        <v>17</v>
      </c>
      <c r="E500" s="163" t="s">
        <v>276</v>
      </c>
      <c r="F500" s="56">
        <v>1178443</v>
      </c>
      <c r="G500" s="56">
        <v>1105604</v>
      </c>
      <c r="H500" s="61">
        <v>29449340</v>
      </c>
      <c r="I500" s="84" t="str">
        <f>VLOOKUP($F500,'[3]Sistema Escolar'!$C$3:$E$5000,3,0)</f>
        <v>COLEGIO ESTADUAL INDIGENA TUXA CACIQUE RAUL VALERIO DE OLIVEIRA</v>
      </c>
      <c r="J500" s="193" t="s">
        <v>1914</v>
      </c>
      <c r="K500" s="56">
        <v>83</v>
      </c>
      <c r="L500" s="56">
        <v>90</v>
      </c>
      <c r="M500" s="56">
        <v>0</v>
      </c>
      <c r="N500" s="56">
        <v>0</v>
      </c>
      <c r="O500" s="56">
        <v>50</v>
      </c>
      <c r="P500" s="56">
        <v>47</v>
      </c>
      <c r="Q500" s="56">
        <v>0</v>
      </c>
      <c r="R500" s="56">
        <v>0</v>
      </c>
      <c r="S500" s="56">
        <v>182</v>
      </c>
      <c r="T500" s="56">
        <v>186</v>
      </c>
      <c r="U500" s="56">
        <v>0</v>
      </c>
      <c r="V500" s="56">
        <v>0</v>
      </c>
      <c r="W500" s="56">
        <v>0</v>
      </c>
      <c r="X500" s="56">
        <v>0</v>
      </c>
      <c r="Y500" s="56">
        <f t="shared" si="101"/>
        <v>83</v>
      </c>
      <c r="Z500" s="56">
        <f t="shared" si="101"/>
        <v>90</v>
      </c>
      <c r="AA500" s="68">
        <f t="shared" si="102"/>
        <v>232</v>
      </c>
      <c r="AB500" s="68">
        <f t="shared" si="102"/>
        <v>233</v>
      </c>
      <c r="AC500" s="68">
        <f t="shared" si="96"/>
        <v>315</v>
      </c>
      <c r="AD500" s="68">
        <f t="shared" si="97"/>
        <v>323</v>
      </c>
      <c r="AE500" s="68">
        <f>VLOOKUP(F500,[1]quantitativo_estudantes_turmas_!$D$6:$H$1043,5,0)</f>
        <v>22</v>
      </c>
      <c r="AF500" s="318">
        <f t="shared" si="93"/>
        <v>0.72136222910216719</v>
      </c>
      <c r="AG500" s="248">
        <f t="shared" si="94"/>
        <v>25645.38</v>
      </c>
      <c r="AH500" s="194">
        <f t="shared" si="98"/>
        <v>25645.38</v>
      </c>
      <c r="AI500" s="70">
        <v>0</v>
      </c>
      <c r="AJ500" s="70">
        <f t="shared" si="95"/>
        <v>51290.76</v>
      </c>
      <c r="AK500" s="195">
        <v>10000</v>
      </c>
      <c r="AL500" s="337">
        <f t="shared" si="104"/>
        <v>12822.69</v>
      </c>
      <c r="AM500" s="56" t="str">
        <f>VLOOKUP(F500,'Plan atualizada aptas e desativ'!$C$4:$I$1457,7,0)</f>
        <v>APTA</v>
      </c>
      <c r="AN500" s="196">
        <f t="shared" si="103"/>
        <v>2822.6900000000005</v>
      </c>
      <c r="AO500" s="56" t="s">
        <v>1108</v>
      </c>
      <c r="AP500" s="56" t="s">
        <v>1113</v>
      </c>
      <c r="AQ500" s="56"/>
      <c r="AR500" s="56" t="s">
        <v>449</v>
      </c>
      <c r="AS500" s="56" t="s">
        <v>449</v>
      </c>
      <c r="AT500" s="56" t="s">
        <v>449</v>
      </c>
      <c r="AU500" s="56" t="s">
        <v>449</v>
      </c>
      <c r="AV500" s="56" t="s">
        <v>449</v>
      </c>
      <c r="AW500" s="56" t="s">
        <v>449</v>
      </c>
      <c r="AX500" s="56" t="s">
        <v>449</v>
      </c>
      <c r="AY500" s="56" t="s">
        <v>449</v>
      </c>
      <c r="AZ500" s="56" t="s">
        <v>449</v>
      </c>
      <c r="BA500" s="56" t="s">
        <v>449</v>
      </c>
      <c r="BB500" s="323">
        <f>VLOOKUP($F500,'[2]1ª Parcela FAED Manutencao 2026'!$E$7:$K$1036,5,0)</f>
        <v>315</v>
      </c>
      <c r="BC500" s="324">
        <f>VLOOKUP($F500,'[2]1ª Parcela FAED Manutencao 2026'!$E$7:$K$1036,7,0)</f>
        <v>12822.69</v>
      </c>
      <c r="BD500" s="336">
        <f t="shared" si="99"/>
        <v>8</v>
      </c>
      <c r="BE500" s="330">
        <f t="shared" si="100"/>
        <v>0</v>
      </c>
    </row>
    <row r="501" spans="1:57" s="178" customFormat="1" ht="28.5" customHeight="1">
      <c r="A501" s="68">
        <v>495</v>
      </c>
      <c r="B501" s="56" t="s">
        <v>1898</v>
      </c>
      <c r="C501" s="56">
        <v>6900</v>
      </c>
      <c r="D501" s="57">
        <v>17</v>
      </c>
      <c r="E501" s="163" t="s">
        <v>280</v>
      </c>
      <c r="F501" s="56">
        <v>1179120</v>
      </c>
      <c r="G501" s="56">
        <v>1105581</v>
      </c>
      <c r="H501" s="61">
        <v>29117194</v>
      </c>
      <c r="I501" s="84" t="str">
        <f>VLOOKUP($F501,'[3]Sistema Escolar'!$C$3:$E$5000,3,0)</f>
        <v>COLEGIO ESTADUAL INDIGENA DOM JACKSON BERENGUER PRADO</v>
      </c>
      <c r="J501" s="193" t="s">
        <v>1914</v>
      </c>
      <c r="K501" s="56">
        <v>160</v>
      </c>
      <c r="L501" s="56">
        <v>158</v>
      </c>
      <c r="M501" s="56">
        <v>0</v>
      </c>
      <c r="N501" s="56">
        <v>0</v>
      </c>
      <c r="O501" s="56">
        <v>106</v>
      </c>
      <c r="P501" s="56">
        <v>117</v>
      </c>
      <c r="Q501" s="56">
        <v>0</v>
      </c>
      <c r="R501" s="56">
        <v>0</v>
      </c>
      <c r="S501" s="56">
        <v>129</v>
      </c>
      <c r="T501" s="56">
        <v>112</v>
      </c>
      <c r="U501" s="56">
        <v>0</v>
      </c>
      <c r="V501" s="56">
        <v>0</v>
      </c>
      <c r="W501" s="56">
        <v>0</v>
      </c>
      <c r="X501" s="56">
        <v>0</v>
      </c>
      <c r="Y501" s="56">
        <f t="shared" si="101"/>
        <v>160</v>
      </c>
      <c r="Z501" s="56">
        <f t="shared" si="101"/>
        <v>158</v>
      </c>
      <c r="AA501" s="68">
        <f t="shared" si="102"/>
        <v>235</v>
      </c>
      <c r="AB501" s="68">
        <f t="shared" si="102"/>
        <v>229</v>
      </c>
      <c r="AC501" s="68">
        <f t="shared" si="96"/>
        <v>395</v>
      </c>
      <c r="AD501" s="68">
        <f t="shared" si="97"/>
        <v>387</v>
      </c>
      <c r="AE501" s="68">
        <f>VLOOKUP(F501,[1]quantitativo_estudantes_turmas_!$D$6:$H$1043,5,0)</f>
        <v>22</v>
      </c>
      <c r="AF501" s="318">
        <f t="shared" si="93"/>
        <v>0.59173126614987082</v>
      </c>
      <c r="AG501" s="248">
        <f t="shared" si="94"/>
        <v>25645.38</v>
      </c>
      <c r="AH501" s="194" t="str">
        <f t="shared" si="98"/>
        <v>0,00</v>
      </c>
      <c r="AI501" s="70">
        <v>0</v>
      </c>
      <c r="AJ501" s="70">
        <f t="shared" si="95"/>
        <v>25645.38</v>
      </c>
      <c r="AK501" s="195">
        <v>5000</v>
      </c>
      <c r="AL501" s="337">
        <f t="shared" si="104"/>
        <v>6411.3450000000003</v>
      </c>
      <c r="AM501" s="56" t="str">
        <f>VLOOKUP(F501,'Plan atualizada aptas e desativ'!$C$4:$I$1457,7,0)</f>
        <v>APTA</v>
      </c>
      <c r="AN501" s="196">
        <f t="shared" si="103"/>
        <v>1411.3450000000003</v>
      </c>
      <c r="AO501" s="56" t="s">
        <v>1121</v>
      </c>
      <c r="AP501" s="56" t="s">
        <v>1123</v>
      </c>
      <c r="AQ501" s="56"/>
      <c r="AR501" s="56" t="s">
        <v>449</v>
      </c>
      <c r="AS501" s="56" t="s">
        <v>449</v>
      </c>
      <c r="AT501" s="56" t="s">
        <v>449</v>
      </c>
      <c r="AU501" s="56" t="s">
        <v>449</v>
      </c>
      <c r="AV501" s="56" t="s">
        <v>449</v>
      </c>
      <c r="AW501" s="56" t="s">
        <v>449</v>
      </c>
      <c r="AX501" s="56" t="s">
        <v>449</v>
      </c>
      <c r="AY501" s="56" t="s">
        <v>449</v>
      </c>
      <c r="AZ501" s="56" t="s">
        <v>449</v>
      </c>
      <c r="BA501" s="56" t="s">
        <v>1857</v>
      </c>
      <c r="BB501" s="323">
        <f>VLOOKUP($F501,'[2]1ª Parcela FAED Manutencao 2026'!$E$7:$K$1036,5,0)</f>
        <v>395</v>
      </c>
      <c r="BC501" s="324">
        <f>VLOOKUP($F501,'[2]1ª Parcela FAED Manutencao 2026'!$E$7:$K$1036,7,0)</f>
        <v>6411.3450000000003</v>
      </c>
      <c r="BD501" s="335">
        <f t="shared" si="99"/>
        <v>-8</v>
      </c>
      <c r="BE501" s="330">
        <f t="shared" si="100"/>
        <v>0</v>
      </c>
    </row>
    <row r="502" spans="1:57" s="178" customFormat="1" ht="28.5" customHeight="1">
      <c r="A502" s="68">
        <v>496</v>
      </c>
      <c r="B502" s="56" t="s">
        <v>1899</v>
      </c>
      <c r="C502" s="56">
        <v>7000</v>
      </c>
      <c r="D502" s="57">
        <v>18</v>
      </c>
      <c r="E502" s="163" t="s">
        <v>306</v>
      </c>
      <c r="F502" s="56">
        <v>1108753</v>
      </c>
      <c r="G502" s="56">
        <v>1101207</v>
      </c>
      <c r="H502" s="61">
        <v>29156211</v>
      </c>
      <c r="I502" s="84" t="str">
        <f>VLOOKUP($F502,'[3]Sistema Escolar'!$C$3:$E$5000,3,0)</f>
        <v>COLEGIO ESTADUAL DE TEMPO INTEGRAL DUQUE DE CAXIAS</v>
      </c>
      <c r="J502" s="193" t="s">
        <v>1978</v>
      </c>
      <c r="K502" s="56">
        <v>0</v>
      </c>
      <c r="L502" s="56">
        <v>0</v>
      </c>
      <c r="M502" s="56">
        <v>0</v>
      </c>
      <c r="N502" s="56">
        <v>0</v>
      </c>
      <c r="O502" s="56">
        <v>812</v>
      </c>
      <c r="P502" s="56">
        <v>508</v>
      </c>
      <c r="Q502" s="56">
        <v>153</v>
      </c>
      <c r="R502" s="56">
        <v>263</v>
      </c>
      <c r="S502" s="56">
        <v>242</v>
      </c>
      <c r="T502" s="56">
        <v>210</v>
      </c>
      <c r="U502" s="56">
        <v>0</v>
      </c>
      <c r="V502" s="56">
        <v>0</v>
      </c>
      <c r="W502" s="56">
        <v>0</v>
      </c>
      <c r="X502" s="56">
        <v>0</v>
      </c>
      <c r="Y502" s="56">
        <f t="shared" si="101"/>
        <v>0</v>
      </c>
      <c r="Z502" s="56">
        <f t="shared" si="101"/>
        <v>0</v>
      </c>
      <c r="AA502" s="68">
        <f t="shared" si="102"/>
        <v>1207</v>
      </c>
      <c r="AB502" s="68">
        <f t="shared" si="102"/>
        <v>981</v>
      </c>
      <c r="AC502" s="68">
        <f t="shared" si="96"/>
        <v>1207</v>
      </c>
      <c r="AD502" s="68">
        <f t="shared" si="97"/>
        <v>981</v>
      </c>
      <c r="AE502" s="68">
        <f>VLOOKUP(F502,[1]quantitativo_estudantes_turmas_!$D$6:$H$1043,5,0)</f>
        <v>29</v>
      </c>
      <c r="AF502" s="318">
        <f t="shared" si="93"/>
        <v>1</v>
      </c>
      <c r="AG502" s="248">
        <f t="shared" si="94"/>
        <v>41032.61</v>
      </c>
      <c r="AH502" s="194">
        <f t="shared" si="98"/>
        <v>41032.61</v>
      </c>
      <c r="AI502" s="70">
        <v>0</v>
      </c>
      <c r="AJ502" s="70">
        <f t="shared" si="95"/>
        <v>82065.22</v>
      </c>
      <c r="AK502" s="195">
        <v>20000</v>
      </c>
      <c r="AL502" s="337">
        <f t="shared" si="104"/>
        <v>20516.305</v>
      </c>
      <c r="AM502" s="56" t="str">
        <f>VLOOKUP(F502,'Plan atualizada aptas e desativ'!$C$4:$I$1457,7,0)</f>
        <v>APTA</v>
      </c>
      <c r="AN502" s="196">
        <f t="shared" si="103"/>
        <v>516.30500000000029</v>
      </c>
      <c r="AO502" s="56" t="s">
        <v>1176</v>
      </c>
      <c r="AP502" s="56" t="s">
        <v>1177</v>
      </c>
      <c r="AQ502" s="56"/>
      <c r="AR502" s="56" t="s">
        <v>1918</v>
      </c>
      <c r="AS502" s="56" t="s">
        <v>2049</v>
      </c>
      <c r="AT502" s="56" t="s">
        <v>449</v>
      </c>
      <c r="AU502" s="56" t="s">
        <v>449</v>
      </c>
      <c r="AV502" s="56" t="s">
        <v>449</v>
      </c>
      <c r="AW502" s="56" t="s">
        <v>449</v>
      </c>
      <c r="AX502" s="56" t="s">
        <v>449</v>
      </c>
      <c r="AY502" s="56" t="s">
        <v>449</v>
      </c>
      <c r="AZ502" s="56" t="s">
        <v>449</v>
      </c>
      <c r="BA502" s="56" t="s">
        <v>449</v>
      </c>
      <c r="BB502" s="323">
        <f>VLOOKUP($F502,'[2]1ª Parcela FAED Manutencao 2026'!$E$7:$K$1036,5,0)</f>
        <v>1207</v>
      </c>
      <c r="BC502" s="324">
        <f>VLOOKUP($F502,'[2]1ª Parcela FAED Manutencao 2026'!$E$7:$K$1036,7,0)</f>
        <v>55959.65</v>
      </c>
      <c r="BD502" s="335">
        <f t="shared" si="99"/>
        <v>-226</v>
      </c>
      <c r="BE502" s="328">
        <f t="shared" si="100"/>
        <v>-35443.345000000001</v>
      </c>
    </row>
    <row r="503" spans="1:57" s="178" customFormat="1" ht="28.5" customHeight="1">
      <c r="A503" s="68">
        <v>497</v>
      </c>
      <c r="B503" s="56" t="s">
        <v>1899</v>
      </c>
      <c r="C503" s="56">
        <v>7000</v>
      </c>
      <c r="D503" s="57">
        <v>18</v>
      </c>
      <c r="E503" s="163" t="s">
        <v>4473</v>
      </c>
      <c r="F503" s="56">
        <v>1178221</v>
      </c>
      <c r="G503" s="56">
        <v>1105533</v>
      </c>
      <c r="H503" s="61">
        <v>29446740</v>
      </c>
      <c r="I503" s="84" t="str">
        <f>VLOOKUP($F503,'[3]Sistema Escolar'!$C$3:$E$5000,3,0)</f>
        <v>COLEGIO ESTADUAL DE TEMPO INTEGRAL ANTONIO DA COSTA BRITO</v>
      </c>
      <c r="J503" s="193" t="s">
        <v>1978</v>
      </c>
      <c r="K503" s="56">
        <v>0</v>
      </c>
      <c r="L503" s="56">
        <v>0</v>
      </c>
      <c r="M503" s="56">
        <v>0</v>
      </c>
      <c r="N503" s="56">
        <v>0</v>
      </c>
      <c r="O503" s="56">
        <v>427</v>
      </c>
      <c r="P503" s="56">
        <v>232</v>
      </c>
      <c r="Q503" s="56">
        <v>227</v>
      </c>
      <c r="R503" s="56">
        <v>302</v>
      </c>
      <c r="S503" s="56">
        <v>201</v>
      </c>
      <c r="T503" s="56">
        <v>147</v>
      </c>
      <c r="U503" s="56">
        <v>0</v>
      </c>
      <c r="V503" s="56">
        <v>0</v>
      </c>
      <c r="W503" s="56">
        <v>0</v>
      </c>
      <c r="X503" s="56">
        <v>0</v>
      </c>
      <c r="Y503" s="56">
        <f t="shared" si="101"/>
        <v>0</v>
      </c>
      <c r="Z503" s="56">
        <f t="shared" si="101"/>
        <v>0</v>
      </c>
      <c r="AA503" s="68">
        <f t="shared" si="102"/>
        <v>855</v>
      </c>
      <c r="AB503" s="68">
        <f t="shared" si="102"/>
        <v>681</v>
      </c>
      <c r="AC503" s="68">
        <f t="shared" si="96"/>
        <v>855</v>
      </c>
      <c r="AD503" s="68">
        <f t="shared" si="97"/>
        <v>681</v>
      </c>
      <c r="AE503" s="68">
        <f>VLOOKUP(F503,[1]quantitativo_estudantes_turmas_!$D$6:$H$1043,5,0)</f>
        <v>22</v>
      </c>
      <c r="AF503" s="318">
        <f t="shared" si="93"/>
        <v>1</v>
      </c>
      <c r="AG503" s="248">
        <f t="shared" si="94"/>
        <v>30774.46</v>
      </c>
      <c r="AH503" s="194">
        <f t="shared" si="98"/>
        <v>30774.46</v>
      </c>
      <c r="AI503" s="70">
        <v>0</v>
      </c>
      <c r="AJ503" s="70">
        <f t="shared" si="95"/>
        <v>61548.92</v>
      </c>
      <c r="AK503" s="195">
        <v>16000</v>
      </c>
      <c r="AL503" s="337">
        <f t="shared" si="104"/>
        <v>15387.23</v>
      </c>
      <c r="AM503" s="56" t="str">
        <f>VLOOKUP(F503,'Plan atualizada aptas e desativ'!$C$4:$I$1457,7,0)</f>
        <v>APTA</v>
      </c>
      <c r="AN503" s="196">
        <f t="shared" si="103"/>
        <v>-612.77000000000044</v>
      </c>
      <c r="AO503" s="56" t="s">
        <v>1143</v>
      </c>
      <c r="AP503" s="56" t="s">
        <v>1144</v>
      </c>
      <c r="AQ503" s="56"/>
      <c r="AR503" s="56" t="s">
        <v>1918</v>
      </c>
      <c r="AS503" s="56" t="s">
        <v>449</v>
      </c>
      <c r="AT503" s="56" t="s">
        <v>449</v>
      </c>
      <c r="AU503" s="56" t="s">
        <v>449</v>
      </c>
      <c r="AV503" s="56" t="s">
        <v>449</v>
      </c>
      <c r="AW503" s="56" t="s">
        <v>449</v>
      </c>
      <c r="AX503" s="56" t="s">
        <v>449</v>
      </c>
      <c r="AY503" s="56" t="s">
        <v>449</v>
      </c>
      <c r="AZ503" s="56" t="s">
        <v>449</v>
      </c>
      <c r="BA503" s="56" t="s">
        <v>449</v>
      </c>
      <c r="BB503" s="323">
        <f>VLOOKUP($F503,'[2]1ª Parcela FAED Manutencao 2026'!$E$7:$K$1036,5,0)</f>
        <v>855</v>
      </c>
      <c r="BC503" s="324">
        <f>VLOOKUP($F503,'[2]1ª Parcela FAED Manutencao 2026'!$E$7:$K$1036,7,0)</f>
        <v>20516.305</v>
      </c>
      <c r="BD503" s="335">
        <f t="shared" si="99"/>
        <v>-174</v>
      </c>
      <c r="BE503" s="328">
        <f t="shared" si="100"/>
        <v>-5129.0750000000007</v>
      </c>
    </row>
    <row r="504" spans="1:57" s="178" customFormat="1" ht="28.5" customHeight="1">
      <c r="A504" s="68">
        <v>498</v>
      </c>
      <c r="B504" s="56" t="s">
        <v>1899</v>
      </c>
      <c r="C504" s="56">
        <v>7000</v>
      </c>
      <c r="D504" s="57">
        <v>18</v>
      </c>
      <c r="E504" s="163" t="s">
        <v>297</v>
      </c>
      <c r="F504" s="56">
        <v>1107927</v>
      </c>
      <c r="G504" s="56">
        <v>1101111</v>
      </c>
      <c r="H504" s="61">
        <v>29149835</v>
      </c>
      <c r="I504" s="84" t="str">
        <f>VLOOKUP($F504,'[3]Sistema Escolar'!$C$3:$E$5000,3,0)</f>
        <v>CENTRO TERRITORIAL DE EDUC.PROFISS. DO LITORAL NORTE E AGRESTE BAIANO</v>
      </c>
      <c r="J504" s="193" t="s">
        <v>1857</v>
      </c>
      <c r="K504" s="56">
        <v>0</v>
      </c>
      <c r="L504" s="56">
        <v>0</v>
      </c>
      <c r="M504" s="56">
        <v>0</v>
      </c>
      <c r="N504" s="56">
        <v>0</v>
      </c>
      <c r="O504" s="56">
        <v>2011</v>
      </c>
      <c r="P504" s="56">
        <v>1849</v>
      </c>
      <c r="Q504" s="56">
        <v>0</v>
      </c>
      <c r="R504" s="56">
        <v>0</v>
      </c>
      <c r="S504" s="56">
        <v>0</v>
      </c>
      <c r="T504" s="56">
        <v>0</v>
      </c>
      <c r="U504" s="56">
        <v>0</v>
      </c>
      <c r="V504" s="56">
        <v>0</v>
      </c>
      <c r="W504" s="56">
        <v>0</v>
      </c>
      <c r="X504" s="56">
        <v>0</v>
      </c>
      <c r="Y504" s="56">
        <f t="shared" si="101"/>
        <v>0</v>
      </c>
      <c r="Z504" s="56">
        <f t="shared" si="101"/>
        <v>0</v>
      </c>
      <c r="AA504" s="68">
        <f t="shared" si="102"/>
        <v>2011</v>
      </c>
      <c r="AB504" s="68">
        <f t="shared" si="102"/>
        <v>1849</v>
      </c>
      <c r="AC504" s="68">
        <f t="shared" si="96"/>
        <v>2011</v>
      </c>
      <c r="AD504" s="68">
        <f t="shared" si="97"/>
        <v>1849</v>
      </c>
      <c r="AE504" s="68">
        <f>VLOOKUP(F504,[1]quantitativo_estudantes_turmas_!$D$6:$H$1043,5,0)</f>
        <v>86</v>
      </c>
      <c r="AF504" s="318">
        <f t="shared" si="93"/>
        <v>1</v>
      </c>
      <c r="AG504" s="248">
        <f t="shared" si="94"/>
        <v>71807.06</v>
      </c>
      <c r="AH504" s="194">
        <f t="shared" si="98"/>
        <v>71807.06</v>
      </c>
      <c r="AI504" s="70">
        <v>0</v>
      </c>
      <c r="AJ504" s="70">
        <f t="shared" si="95"/>
        <v>143614.12</v>
      </c>
      <c r="AK504" s="195">
        <v>32000</v>
      </c>
      <c r="AL504" s="337">
        <f t="shared" si="104"/>
        <v>35903.53</v>
      </c>
      <c r="AM504" s="56" t="str">
        <f>VLOOKUP(F504,'Plan atualizada aptas e desativ'!$C$4:$I$1457,7,0)</f>
        <v>APTA</v>
      </c>
      <c r="AN504" s="196">
        <f t="shared" si="103"/>
        <v>3903.5299999999988</v>
      </c>
      <c r="AO504" s="56" t="s">
        <v>1145</v>
      </c>
      <c r="AP504" s="56" t="s">
        <v>1146</v>
      </c>
      <c r="AQ504" s="56"/>
      <c r="AR504" s="56" t="s">
        <v>449</v>
      </c>
      <c r="AS504" s="56" t="s">
        <v>449</v>
      </c>
      <c r="AT504" s="56" t="s">
        <v>449</v>
      </c>
      <c r="AU504" s="56" t="s">
        <v>449</v>
      </c>
      <c r="AV504" s="56" t="s">
        <v>449</v>
      </c>
      <c r="AW504" s="56" t="s">
        <v>449</v>
      </c>
      <c r="AX504" s="56" t="s">
        <v>449</v>
      </c>
      <c r="AY504" s="56" t="s">
        <v>449</v>
      </c>
      <c r="AZ504" s="56" t="s">
        <v>449</v>
      </c>
      <c r="BA504" s="56" t="s">
        <v>449</v>
      </c>
      <c r="BB504" s="323">
        <f>VLOOKUP($F504,'[2]1ª Parcela FAED Manutencao 2026'!$E$7:$K$1036,5,0)</f>
        <v>2011</v>
      </c>
      <c r="BC504" s="324">
        <f>VLOOKUP($F504,'[2]1ª Parcela FAED Manutencao 2026'!$E$7:$K$1036,7,0)</f>
        <v>41032.61</v>
      </c>
      <c r="BD504" s="335">
        <f t="shared" si="99"/>
        <v>-162</v>
      </c>
      <c r="BE504" s="328">
        <f t="shared" si="100"/>
        <v>-5129.0800000000017</v>
      </c>
    </row>
    <row r="505" spans="1:57" s="178" customFormat="1" ht="28.5" customHeight="1">
      <c r="A505" s="68">
        <v>499</v>
      </c>
      <c r="B505" s="56" t="s">
        <v>1899</v>
      </c>
      <c r="C505" s="56">
        <v>7000</v>
      </c>
      <c r="D505" s="57">
        <v>18</v>
      </c>
      <c r="E505" s="163" t="s">
        <v>297</v>
      </c>
      <c r="F505" s="56">
        <v>1176092</v>
      </c>
      <c r="G505" s="56">
        <v>1101139</v>
      </c>
      <c r="H505" s="61">
        <v>29150450</v>
      </c>
      <c r="I505" s="84" t="str">
        <f>VLOOKUP($F505,'[3]Sistema Escolar'!$C$3:$E$5000,3,0)</f>
        <v>COLEGIO DA POLICIA MILITAR - CPM PROFESSOR CARLOS ROSA</v>
      </c>
      <c r="J505" s="193" t="s">
        <v>1859</v>
      </c>
      <c r="K505" s="56">
        <v>731</v>
      </c>
      <c r="L505" s="56">
        <v>569</v>
      </c>
      <c r="M505" s="56">
        <v>0</v>
      </c>
      <c r="N505" s="56">
        <v>0</v>
      </c>
      <c r="O505" s="56">
        <v>415</v>
      </c>
      <c r="P505" s="56">
        <v>444</v>
      </c>
      <c r="Q505" s="56">
        <v>0</v>
      </c>
      <c r="R505" s="56">
        <v>0</v>
      </c>
      <c r="S505" s="56">
        <v>0</v>
      </c>
      <c r="T505" s="56">
        <v>0</v>
      </c>
      <c r="U505" s="56">
        <v>0</v>
      </c>
      <c r="V505" s="56">
        <v>0</v>
      </c>
      <c r="W505" s="56">
        <v>0</v>
      </c>
      <c r="X505" s="56">
        <v>0</v>
      </c>
      <c r="Y505" s="56">
        <f t="shared" si="101"/>
        <v>731</v>
      </c>
      <c r="Z505" s="56">
        <f t="shared" si="101"/>
        <v>569</v>
      </c>
      <c r="AA505" s="68">
        <f t="shared" si="102"/>
        <v>415</v>
      </c>
      <c r="AB505" s="68">
        <f t="shared" si="102"/>
        <v>444</v>
      </c>
      <c r="AC505" s="68">
        <f t="shared" si="96"/>
        <v>1146</v>
      </c>
      <c r="AD505" s="68">
        <f t="shared" si="97"/>
        <v>1013</v>
      </c>
      <c r="AE505" s="68">
        <f>VLOOKUP(F505,[1]quantitativo_estudantes_turmas_!$D$6:$H$1043,5,0)</f>
        <v>40</v>
      </c>
      <c r="AF505" s="318">
        <f t="shared" si="93"/>
        <v>0.43830207305034552</v>
      </c>
      <c r="AG505" s="248">
        <f t="shared" si="94"/>
        <v>47919.3</v>
      </c>
      <c r="AH505" s="194" t="str">
        <f t="shared" si="98"/>
        <v>0,00</v>
      </c>
      <c r="AI505" s="70">
        <v>0</v>
      </c>
      <c r="AJ505" s="70">
        <f t="shared" si="95"/>
        <v>47919.3</v>
      </c>
      <c r="AK505" s="195">
        <v>10000</v>
      </c>
      <c r="AL505" s="337">
        <f t="shared" si="104"/>
        <v>11979.825000000001</v>
      </c>
      <c r="AM505" s="56" t="str">
        <f>VLOOKUP(F505,'Plan atualizada aptas e desativ'!$C$4:$I$1457,7,0)</f>
        <v>APTA</v>
      </c>
      <c r="AN505" s="196">
        <f t="shared" si="103"/>
        <v>1979.8250000000007</v>
      </c>
      <c r="AO505" s="56" t="s">
        <v>1145</v>
      </c>
      <c r="AP505" s="56" t="s">
        <v>1147</v>
      </c>
      <c r="AQ505" s="56"/>
      <c r="AR505" s="56" t="s">
        <v>449</v>
      </c>
      <c r="AS505" s="56" t="s">
        <v>449</v>
      </c>
      <c r="AT505" s="56" t="s">
        <v>449</v>
      </c>
      <c r="AU505" s="56" t="s">
        <v>449</v>
      </c>
      <c r="AV505" s="56" t="s">
        <v>449</v>
      </c>
      <c r="AW505" s="56" t="s">
        <v>449</v>
      </c>
      <c r="AX505" s="56" t="s">
        <v>449</v>
      </c>
      <c r="AY505" s="56" t="s">
        <v>449</v>
      </c>
      <c r="AZ505" s="56" t="s">
        <v>449</v>
      </c>
      <c r="BA505" s="56" t="s">
        <v>449</v>
      </c>
      <c r="BB505" s="323">
        <f>VLOOKUP($F505,'[2]1ª Parcela FAED Manutencao 2026'!$E$7:$K$1036,5,0)</f>
        <v>1146</v>
      </c>
      <c r="BC505" s="324">
        <f>VLOOKUP($F505,'[2]1ª Parcela FAED Manutencao 2026'!$E$7:$K$1036,7,0)</f>
        <v>11979.825000000001</v>
      </c>
      <c r="BD505" s="335">
        <f t="shared" si="99"/>
        <v>-133</v>
      </c>
      <c r="BE505" s="330">
        <f t="shared" si="100"/>
        <v>0</v>
      </c>
    </row>
    <row r="506" spans="1:57" s="178" customFormat="1" ht="28.5" customHeight="1">
      <c r="A506" s="68">
        <v>500</v>
      </c>
      <c r="B506" s="56" t="s">
        <v>1899</v>
      </c>
      <c r="C506" s="56">
        <v>7000</v>
      </c>
      <c r="D506" s="57">
        <v>18</v>
      </c>
      <c r="E506" s="163" t="s">
        <v>297</v>
      </c>
      <c r="F506" s="56">
        <v>1107773</v>
      </c>
      <c r="G506" s="56">
        <v>1101098</v>
      </c>
      <c r="H506" s="61">
        <v>29150310</v>
      </c>
      <c r="I506" s="84" t="str">
        <f>VLOOKUP($F506,'[3]Sistema Escolar'!$C$3:$E$5000,3,0)</f>
        <v>COLEGIO ESTADUAL BRAZILINO VIEGAS</v>
      </c>
      <c r="J506" s="193" t="s">
        <v>1912</v>
      </c>
      <c r="K506" s="56">
        <v>823</v>
      </c>
      <c r="L506" s="56">
        <v>598</v>
      </c>
      <c r="M506" s="56">
        <v>0</v>
      </c>
      <c r="N506" s="56">
        <v>0</v>
      </c>
      <c r="O506" s="56">
        <v>401</v>
      </c>
      <c r="P506" s="56">
        <v>457</v>
      </c>
      <c r="Q506" s="56">
        <v>0</v>
      </c>
      <c r="R506" s="56">
        <v>0</v>
      </c>
      <c r="S506" s="56">
        <v>203</v>
      </c>
      <c r="T506" s="56">
        <v>136</v>
      </c>
      <c r="U506" s="56">
        <v>0</v>
      </c>
      <c r="V506" s="56">
        <v>0</v>
      </c>
      <c r="W506" s="56">
        <v>0</v>
      </c>
      <c r="X506" s="56">
        <v>0</v>
      </c>
      <c r="Y506" s="56">
        <f t="shared" si="101"/>
        <v>823</v>
      </c>
      <c r="Z506" s="56">
        <f t="shared" si="101"/>
        <v>598</v>
      </c>
      <c r="AA506" s="68">
        <f t="shared" si="102"/>
        <v>604</v>
      </c>
      <c r="AB506" s="68">
        <f t="shared" si="102"/>
        <v>593</v>
      </c>
      <c r="AC506" s="68">
        <f t="shared" si="96"/>
        <v>1427</v>
      </c>
      <c r="AD506" s="68">
        <f t="shared" si="97"/>
        <v>1191</v>
      </c>
      <c r="AE506" s="68">
        <f>VLOOKUP(F506,[1]quantitativo_estudantes_turmas_!$D$6:$H$1043,5,0)</f>
        <v>39</v>
      </c>
      <c r="AF506" s="318">
        <f t="shared" si="93"/>
        <v>0.49790092359361882</v>
      </c>
      <c r="AG506" s="248">
        <f t="shared" si="94"/>
        <v>47919.3</v>
      </c>
      <c r="AH506" s="194" t="str">
        <f t="shared" si="98"/>
        <v>0,00</v>
      </c>
      <c r="AI506" s="70">
        <v>0</v>
      </c>
      <c r="AJ506" s="70">
        <f t="shared" si="95"/>
        <v>47919.3</v>
      </c>
      <c r="AK506" s="195">
        <v>10000</v>
      </c>
      <c r="AL506" s="337">
        <f t="shared" si="104"/>
        <v>11979.825000000001</v>
      </c>
      <c r="AM506" s="56" t="str">
        <f>VLOOKUP(F506,'Plan atualizada aptas e desativ'!$C$4:$I$1457,7,0)</f>
        <v>APTA</v>
      </c>
      <c r="AN506" s="196">
        <f t="shared" si="103"/>
        <v>1979.8250000000007</v>
      </c>
      <c r="AO506" s="56" t="s">
        <v>1145</v>
      </c>
      <c r="AP506" s="56" t="s">
        <v>1148</v>
      </c>
      <c r="AQ506" s="56"/>
      <c r="AR506" s="56" t="s">
        <v>449</v>
      </c>
      <c r="AS506" s="56" t="s">
        <v>449</v>
      </c>
      <c r="AT506" s="56" t="s">
        <v>449</v>
      </c>
      <c r="AU506" s="56" t="s">
        <v>449</v>
      </c>
      <c r="AV506" s="56" t="s">
        <v>449</v>
      </c>
      <c r="AW506" s="56" t="s">
        <v>449</v>
      </c>
      <c r="AX506" s="56" t="s">
        <v>449</v>
      </c>
      <c r="AY506" s="56" t="s">
        <v>449</v>
      </c>
      <c r="AZ506" s="56" t="s">
        <v>449</v>
      </c>
      <c r="BA506" s="56" t="s">
        <v>449</v>
      </c>
      <c r="BB506" s="323">
        <f>VLOOKUP($F506,'[2]1ª Parcela FAED Manutencao 2026'!$E$7:$K$1036,5,0)</f>
        <v>1427</v>
      </c>
      <c r="BC506" s="324">
        <f>VLOOKUP($F506,'[2]1ª Parcela FAED Manutencao 2026'!$E$7:$K$1036,7,0)</f>
        <v>11979.825000000001</v>
      </c>
      <c r="BD506" s="335">
        <f t="shared" si="99"/>
        <v>-236</v>
      </c>
      <c r="BE506" s="330">
        <f t="shared" si="100"/>
        <v>0</v>
      </c>
    </row>
    <row r="507" spans="1:57" s="178" customFormat="1" ht="28.5" customHeight="1">
      <c r="A507" s="68">
        <v>501</v>
      </c>
      <c r="B507" s="56" t="s">
        <v>1899</v>
      </c>
      <c r="C507" s="56">
        <v>7000</v>
      </c>
      <c r="D507" s="57">
        <v>18</v>
      </c>
      <c r="E507" s="163" t="s">
        <v>297</v>
      </c>
      <c r="F507" s="56">
        <v>1135637</v>
      </c>
      <c r="G507" s="56">
        <v>1101121</v>
      </c>
      <c r="H507" s="61">
        <v>29150418</v>
      </c>
      <c r="I507" s="84" t="str">
        <f>VLOOKUP($F507,'[3]Sistema Escolar'!$C$3:$E$5000,3,0)</f>
        <v>COLEGIO ESTADUAL DE ALAGOINHAS</v>
      </c>
      <c r="J507" s="193" t="s">
        <v>1912</v>
      </c>
      <c r="K507" s="56">
        <v>0</v>
      </c>
      <c r="L507" s="56">
        <v>0</v>
      </c>
      <c r="M507" s="56">
        <v>0</v>
      </c>
      <c r="N507" s="56">
        <v>0</v>
      </c>
      <c r="O507" s="56">
        <v>0</v>
      </c>
      <c r="P507" s="56">
        <v>0</v>
      </c>
      <c r="Q507" s="56">
        <v>0</v>
      </c>
      <c r="R507" s="56">
        <v>0</v>
      </c>
      <c r="S507" s="56">
        <v>781</v>
      </c>
      <c r="T507" s="56">
        <v>734</v>
      </c>
      <c r="U507" s="56">
        <v>0</v>
      </c>
      <c r="V507" s="56">
        <v>0</v>
      </c>
      <c r="W507" s="56">
        <v>0</v>
      </c>
      <c r="X507" s="56">
        <v>0</v>
      </c>
      <c r="Y507" s="56">
        <f t="shared" si="101"/>
        <v>0</v>
      </c>
      <c r="Z507" s="56">
        <f t="shared" si="101"/>
        <v>0</v>
      </c>
      <c r="AA507" s="68">
        <f t="shared" si="102"/>
        <v>781</v>
      </c>
      <c r="AB507" s="68">
        <f t="shared" si="102"/>
        <v>734</v>
      </c>
      <c r="AC507" s="68">
        <f t="shared" si="96"/>
        <v>781</v>
      </c>
      <c r="AD507" s="68">
        <f t="shared" si="97"/>
        <v>734</v>
      </c>
      <c r="AE507" s="68">
        <f>VLOOKUP(F507,[1]quantitativo_estudantes_turmas_!$D$6:$H$1043,5,0)</f>
        <v>24</v>
      </c>
      <c r="AF507" s="318">
        <f t="shared" si="93"/>
        <v>1</v>
      </c>
      <c r="AG507" s="248">
        <f t="shared" si="94"/>
        <v>30774.46</v>
      </c>
      <c r="AH507" s="194">
        <f t="shared" si="98"/>
        <v>30774.46</v>
      </c>
      <c r="AI507" s="70">
        <v>0</v>
      </c>
      <c r="AJ507" s="70">
        <f t="shared" si="95"/>
        <v>61548.92</v>
      </c>
      <c r="AK507" s="195">
        <v>16000</v>
      </c>
      <c r="AL507" s="337">
        <f t="shared" si="104"/>
        <v>15387.23</v>
      </c>
      <c r="AM507" s="56" t="str">
        <f>VLOOKUP(F507,'Plan atualizada aptas e desativ'!$C$4:$I$1457,7,0)</f>
        <v>APTA</v>
      </c>
      <c r="AN507" s="196">
        <f t="shared" si="103"/>
        <v>-612.77000000000044</v>
      </c>
      <c r="AO507" s="56" t="s">
        <v>1145</v>
      </c>
      <c r="AP507" s="56" t="s">
        <v>1149</v>
      </c>
      <c r="AQ507" s="56"/>
      <c r="AR507" s="56" t="s">
        <v>449</v>
      </c>
      <c r="AS507" s="56" t="s">
        <v>449</v>
      </c>
      <c r="AT507" s="56" t="s">
        <v>449</v>
      </c>
      <c r="AU507" s="56" t="s">
        <v>449</v>
      </c>
      <c r="AV507" s="56" t="s">
        <v>449</v>
      </c>
      <c r="AW507" s="56" t="s">
        <v>449</v>
      </c>
      <c r="AX507" s="56" t="s">
        <v>449</v>
      </c>
      <c r="AY507" s="56" t="s">
        <v>449</v>
      </c>
      <c r="AZ507" s="56" t="s">
        <v>449</v>
      </c>
      <c r="BA507" s="56" t="s">
        <v>449</v>
      </c>
      <c r="BB507" s="323">
        <f>VLOOKUP($F507,'[2]1ª Parcela FAED Manutencao 2026'!$E$7:$K$1036,5,0)</f>
        <v>781</v>
      </c>
      <c r="BC507" s="324">
        <f>VLOOKUP($F507,'[2]1ª Parcela FAED Manutencao 2026'!$E$7:$K$1036,7,0)</f>
        <v>20516.305</v>
      </c>
      <c r="BD507" s="335">
        <f t="shared" si="99"/>
        <v>-47</v>
      </c>
      <c r="BE507" s="328">
        <f t="shared" si="100"/>
        <v>-5129.0750000000007</v>
      </c>
    </row>
    <row r="508" spans="1:57" s="178" customFormat="1" ht="28.5" customHeight="1">
      <c r="A508" s="68">
        <v>502</v>
      </c>
      <c r="B508" s="56" t="s">
        <v>1899</v>
      </c>
      <c r="C508" s="56">
        <v>7000</v>
      </c>
      <c r="D508" s="57">
        <v>18</v>
      </c>
      <c r="E508" s="163" t="s">
        <v>297</v>
      </c>
      <c r="F508" s="56">
        <v>1176465</v>
      </c>
      <c r="G508" s="56">
        <v>1101142</v>
      </c>
      <c r="H508" s="61">
        <v>29395712</v>
      </c>
      <c r="I508" s="84" t="str">
        <f>VLOOKUP($F508,'[3]Sistema Escolar'!$C$3:$E$5000,3,0)</f>
        <v>COLEGIO ESTADUAL DEPUTADO LUIS EDUARDO MAGALHAES</v>
      </c>
      <c r="J508" s="193" t="s">
        <v>1912</v>
      </c>
      <c r="K508" s="56">
        <v>0</v>
      </c>
      <c r="L508" s="56">
        <v>0</v>
      </c>
      <c r="M508" s="56">
        <v>0</v>
      </c>
      <c r="N508" s="56">
        <v>0</v>
      </c>
      <c r="O508" s="56">
        <v>522</v>
      </c>
      <c r="P508" s="56">
        <v>549</v>
      </c>
      <c r="Q508" s="56">
        <v>0</v>
      </c>
      <c r="R508" s="56">
        <v>0</v>
      </c>
      <c r="S508" s="56">
        <v>0</v>
      </c>
      <c r="T508" s="56">
        <v>0</v>
      </c>
      <c r="U508" s="56">
        <v>0</v>
      </c>
      <c r="V508" s="56">
        <v>0</v>
      </c>
      <c r="W508" s="56">
        <v>0</v>
      </c>
      <c r="X508" s="56">
        <v>0</v>
      </c>
      <c r="Y508" s="56">
        <f t="shared" si="101"/>
        <v>0</v>
      </c>
      <c r="Z508" s="56">
        <f t="shared" si="101"/>
        <v>0</v>
      </c>
      <c r="AA508" s="68">
        <f t="shared" si="102"/>
        <v>522</v>
      </c>
      <c r="AB508" s="68">
        <f t="shared" si="102"/>
        <v>549</v>
      </c>
      <c r="AC508" s="68">
        <f t="shared" si="96"/>
        <v>522</v>
      </c>
      <c r="AD508" s="68">
        <f t="shared" si="97"/>
        <v>549</v>
      </c>
      <c r="AE508" s="68">
        <f>VLOOKUP(F508,[1]quantitativo_estudantes_turmas_!$D$6:$H$1043,5,0)</f>
        <v>23</v>
      </c>
      <c r="AF508" s="318">
        <f t="shared" si="93"/>
        <v>1</v>
      </c>
      <c r="AG508" s="248">
        <f t="shared" si="94"/>
        <v>30774.46</v>
      </c>
      <c r="AH508" s="194">
        <f t="shared" si="98"/>
        <v>30774.46</v>
      </c>
      <c r="AI508" s="70">
        <v>0</v>
      </c>
      <c r="AJ508" s="70">
        <f t="shared" si="95"/>
        <v>61548.92</v>
      </c>
      <c r="AK508" s="195">
        <v>12000</v>
      </c>
      <c r="AL508" s="337">
        <f t="shared" si="104"/>
        <v>15387.23</v>
      </c>
      <c r="AM508" s="56" t="str">
        <f>VLOOKUP(F508,'Plan atualizada aptas e desativ'!$C$4:$I$1457,7,0)</f>
        <v>APTA</v>
      </c>
      <c r="AN508" s="196">
        <f t="shared" si="103"/>
        <v>3387.2299999999996</v>
      </c>
      <c r="AO508" s="56" t="s">
        <v>1145</v>
      </c>
      <c r="AP508" s="56" t="s">
        <v>1150</v>
      </c>
      <c r="AQ508" s="56"/>
      <c r="AR508" s="56" t="s">
        <v>449</v>
      </c>
      <c r="AS508" s="56" t="s">
        <v>449</v>
      </c>
      <c r="AT508" s="56" t="s">
        <v>449</v>
      </c>
      <c r="AU508" s="56" t="s">
        <v>449</v>
      </c>
      <c r="AV508" s="56" t="s">
        <v>449</v>
      </c>
      <c r="AW508" s="56" t="s">
        <v>449</v>
      </c>
      <c r="AX508" s="56" t="s">
        <v>449</v>
      </c>
      <c r="AY508" s="56" t="s">
        <v>449</v>
      </c>
      <c r="AZ508" s="56" t="s">
        <v>449</v>
      </c>
      <c r="BA508" s="56" t="s">
        <v>449</v>
      </c>
      <c r="BB508" s="323">
        <f>VLOOKUP($F508,'[2]1ª Parcela FAED Manutencao 2026'!$E$7:$K$1036,5,0)</f>
        <v>522</v>
      </c>
      <c r="BC508" s="324">
        <f>VLOOKUP($F508,'[2]1ª Parcela FAED Manutencao 2026'!$E$7:$K$1036,7,0)</f>
        <v>15387.23</v>
      </c>
      <c r="BD508" s="336">
        <f t="shared" si="99"/>
        <v>27</v>
      </c>
      <c r="BE508" s="330">
        <f t="shared" si="100"/>
        <v>0</v>
      </c>
    </row>
    <row r="509" spans="1:57" s="87" customFormat="1" ht="28.5" customHeight="1">
      <c r="A509" s="68">
        <v>503</v>
      </c>
      <c r="B509" s="56" t="s">
        <v>1899</v>
      </c>
      <c r="C509" s="56">
        <v>7000</v>
      </c>
      <c r="D509" s="57">
        <v>18</v>
      </c>
      <c r="E509" s="163" t="s">
        <v>297</v>
      </c>
      <c r="F509" s="56">
        <v>1178266</v>
      </c>
      <c r="G509" s="56">
        <v>1105507</v>
      </c>
      <c r="H509" s="61">
        <v>29456800</v>
      </c>
      <c r="I509" s="84" t="str">
        <f>VLOOKUP($F509,'[3]Sistema Escolar'!$C$3:$E$5000,3,0)</f>
        <v>COLEGIO ESTADUAL DO CAMPO JOAO CARLOS MEIRELES PAULILO</v>
      </c>
      <c r="J509" s="193" t="s">
        <v>1979</v>
      </c>
      <c r="K509" s="56">
        <v>0</v>
      </c>
      <c r="L509" s="56">
        <v>0</v>
      </c>
      <c r="M509" s="56">
        <v>0</v>
      </c>
      <c r="N509" s="56">
        <v>0</v>
      </c>
      <c r="O509" s="56">
        <v>0</v>
      </c>
      <c r="P509" s="56">
        <v>0</v>
      </c>
      <c r="Q509" s="56">
        <v>189</v>
      </c>
      <c r="R509" s="56">
        <v>147</v>
      </c>
      <c r="S509" s="56">
        <v>64</v>
      </c>
      <c r="T509" s="56">
        <v>50</v>
      </c>
      <c r="U509" s="56">
        <v>0</v>
      </c>
      <c r="V509" s="56">
        <v>0</v>
      </c>
      <c r="W509" s="56">
        <v>0</v>
      </c>
      <c r="X509" s="56">
        <v>0</v>
      </c>
      <c r="Y509" s="56">
        <f t="shared" si="101"/>
        <v>0</v>
      </c>
      <c r="Z509" s="56">
        <f t="shared" si="101"/>
        <v>0</v>
      </c>
      <c r="AA509" s="68">
        <f t="shared" si="102"/>
        <v>253</v>
      </c>
      <c r="AB509" s="68">
        <f t="shared" si="102"/>
        <v>197</v>
      </c>
      <c r="AC509" s="68">
        <f t="shared" si="96"/>
        <v>253</v>
      </c>
      <c r="AD509" s="68">
        <f t="shared" si="97"/>
        <v>197</v>
      </c>
      <c r="AE509" s="68">
        <f>VLOOKUP(F509,[1]quantitativo_estudantes_turmas_!$D$6:$H$1043,5,0)</f>
        <v>7</v>
      </c>
      <c r="AF509" s="318">
        <f t="shared" si="93"/>
        <v>1</v>
      </c>
      <c r="AG509" s="248">
        <f t="shared" si="94"/>
        <v>20516.3</v>
      </c>
      <c r="AH509" s="194">
        <f t="shared" si="98"/>
        <v>20516.3</v>
      </c>
      <c r="AI509" s="70">
        <v>0</v>
      </c>
      <c r="AJ509" s="70">
        <f t="shared" si="95"/>
        <v>41032.6</v>
      </c>
      <c r="AK509" s="195">
        <v>10000</v>
      </c>
      <c r="AL509" s="337">
        <f t="shared" si="104"/>
        <v>10258.15</v>
      </c>
      <c r="AM509" s="56" t="str">
        <f>VLOOKUP(F509,'Plan atualizada aptas e desativ'!$C$4:$I$1457,7,0)</f>
        <v>APTA</v>
      </c>
      <c r="AN509" s="196">
        <f t="shared" si="103"/>
        <v>258.14999999999964</v>
      </c>
      <c r="AO509" s="56" t="s">
        <v>1145</v>
      </c>
      <c r="AP509" s="56" t="s">
        <v>1152</v>
      </c>
      <c r="AQ509" s="56"/>
      <c r="AR509" s="56" t="s">
        <v>1918</v>
      </c>
      <c r="AS509" s="56" t="s">
        <v>449</v>
      </c>
      <c r="AT509" s="56" t="s">
        <v>449</v>
      </c>
      <c r="AU509" s="56" t="s">
        <v>449</v>
      </c>
      <c r="AV509" s="56" t="s">
        <v>449</v>
      </c>
      <c r="AW509" s="56" t="s">
        <v>449</v>
      </c>
      <c r="AX509" s="56" t="s">
        <v>449</v>
      </c>
      <c r="AY509" s="56" t="s">
        <v>449</v>
      </c>
      <c r="AZ509" s="56" t="s">
        <v>449</v>
      </c>
      <c r="BA509" s="56" t="s">
        <v>449</v>
      </c>
      <c r="BB509" s="323">
        <f>VLOOKUP($F509,'[2]1ª Parcela FAED Manutencao 2026'!$E$7:$K$1036,5,0)</f>
        <v>253</v>
      </c>
      <c r="BC509" s="324">
        <f>VLOOKUP($F509,'[2]1ª Parcela FAED Manutencao 2026'!$E$7:$K$1036,7,0)</f>
        <v>12822.69</v>
      </c>
      <c r="BD509" s="335">
        <f t="shared" si="99"/>
        <v>-56</v>
      </c>
      <c r="BE509" s="328">
        <f t="shared" si="100"/>
        <v>-2564.5400000000009</v>
      </c>
    </row>
    <row r="510" spans="1:57" s="178" customFormat="1" ht="28.5" customHeight="1">
      <c r="A510" s="68">
        <v>504</v>
      </c>
      <c r="B510" s="56" t="s">
        <v>1899</v>
      </c>
      <c r="C510" s="56">
        <v>7000</v>
      </c>
      <c r="D510" s="57">
        <v>18</v>
      </c>
      <c r="E510" s="163" t="s">
        <v>297</v>
      </c>
      <c r="F510" s="56">
        <v>1178440</v>
      </c>
      <c r="G510" s="56">
        <v>1105591</v>
      </c>
      <c r="H510" s="61">
        <v>29999812</v>
      </c>
      <c r="I510" s="84" t="str">
        <f>VLOOKUP($F510,'[3]Sistema Escolar'!$C$3:$E$5000,3,0)</f>
        <v>COLEGIO ESTADUAL DO CAMPO LEONCIO PEREIRA DOS SANTOS</v>
      </c>
      <c r="J510" s="193" t="s">
        <v>1912</v>
      </c>
      <c r="K510" s="56">
        <v>157</v>
      </c>
      <c r="L510" s="56">
        <v>172</v>
      </c>
      <c r="M510" s="56">
        <v>0</v>
      </c>
      <c r="N510" s="56">
        <v>0</v>
      </c>
      <c r="O510" s="68">
        <v>73</v>
      </c>
      <c r="P510" s="68">
        <v>61</v>
      </c>
      <c r="Q510" s="56">
        <v>0</v>
      </c>
      <c r="R510" s="56">
        <v>0</v>
      </c>
      <c r="S510" s="56">
        <v>0</v>
      </c>
      <c r="T510" s="56">
        <v>0</v>
      </c>
      <c r="U510" s="56">
        <v>0</v>
      </c>
      <c r="V510" s="56">
        <v>0</v>
      </c>
      <c r="W510" s="56">
        <v>0</v>
      </c>
      <c r="X510" s="56">
        <v>0</v>
      </c>
      <c r="Y510" s="56">
        <f t="shared" si="101"/>
        <v>157</v>
      </c>
      <c r="Z510" s="56">
        <f t="shared" si="101"/>
        <v>172</v>
      </c>
      <c r="AA510" s="68">
        <f t="shared" si="102"/>
        <v>73</v>
      </c>
      <c r="AB510" s="68">
        <f t="shared" si="102"/>
        <v>61</v>
      </c>
      <c r="AC510" s="68">
        <f t="shared" si="96"/>
        <v>230</v>
      </c>
      <c r="AD510" s="68">
        <f t="shared" si="97"/>
        <v>233</v>
      </c>
      <c r="AE510" s="68">
        <f>VLOOKUP(F510,[1]quantitativo_estudantes_turmas_!$D$6:$H$1043,5,0)</f>
        <v>10</v>
      </c>
      <c r="AF510" s="318">
        <f t="shared" si="93"/>
        <v>0.26180257510729615</v>
      </c>
      <c r="AG510" s="248">
        <f t="shared" si="94"/>
        <v>20516.3</v>
      </c>
      <c r="AH510" s="194" t="str">
        <f t="shared" si="98"/>
        <v>0,00</v>
      </c>
      <c r="AI510" s="70">
        <v>0</v>
      </c>
      <c r="AJ510" s="70">
        <f t="shared" si="95"/>
        <v>20516.3</v>
      </c>
      <c r="AK510" s="195">
        <v>4000</v>
      </c>
      <c r="AL510" s="337">
        <f t="shared" si="104"/>
        <v>5129.0749999999998</v>
      </c>
      <c r="AM510" s="56" t="str">
        <f>VLOOKUP(F510,'Plan atualizada aptas e desativ'!$C$4:$I$1457,7,0)</f>
        <v>APTA</v>
      </c>
      <c r="AN510" s="196">
        <f t="shared" si="103"/>
        <v>1129.0749999999998</v>
      </c>
      <c r="AO510" s="56" t="s">
        <v>1145</v>
      </c>
      <c r="AP510" s="56" t="s">
        <v>1151</v>
      </c>
      <c r="AQ510" s="56"/>
      <c r="AR510" s="56" t="s">
        <v>449</v>
      </c>
      <c r="AS510" s="56" t="s">
        <v>449</v>
      </c>
      <c r="AT510" s="56" t="s">
        <v>449</v>
      </c>
      <c r="AU510" s="56" t="s">
        <v>449</v>
      </c>
      <c r="AV510" s="56" t="s">
        <v>449</v>
      </c>
      <c r="AW510" s="56" t="s">
        <v>449</v>
      </c>
      <c r="AX510" s="56" t="s">
        <v>449</v>
      </c>
      <c r="AY510" s="56" t="s">
        <v>449</v>
      </c>
      <c r="AZ510" s="56" t="s">
        <v>449</v>
      </c>
      <c r="BA510" s="56" t="s">
        <v>449</v>
      </c>
      <c r="BB510" s="323">
        <f>VLOOKUP($F510,'[2]1ª Parcela FAED Manutencao 2026'!$E$7:$K$1036,5,0)</f>
        <v>230</v>
      </c>
      <c r="BC510" s="324">
        <f>VLOOKUP($F510,'[2]1ª Parcela FAED Manutencao 2026'!$E$7:$K$1036,7,0)</f>
        <v>5129.0749999999998</v>
      </c>
      <c r="BD510" s="336">
        <f t="shared" si="99"/>
        <v>3</v>
      </c>
      <c r="BE510" s="330">
        <f t="shared" si="100"/>
        <v>0</v>
      </c>
    </row>
    <row r="511" spans="1:57" s="178" customFormat="1" ht="28.5" customHeight="1">
      <c r="A511" s="68">
        <v>505</v>
      </c>
      <c r="B511" s="56" t="s">
        <v>1899</v>
      </c>
      <c r="C511" s="56">
        <v>7000</v>
      </c>
      <c r="D511" s="57">
        <v>18</v>
      </c>
      <c r="E511" s="163" t="s">
        <v>297</v>
      </c>
      <c r="F511" s="56">
        <v>1108028</v>
      </c>
      <c r="G511" s="56">
        <v>1101120</v>
      </c>
      <c r="H511" s="61">
        <v>29150663</v>
      </c>
      <c r="I511" s="84" t="str">
        <f>VLOOKUP($F511,'[3]Sistema Escolar'!$C$3:$E$5000,3,0)</f>
        <v>COLEGIO ESTADUAL MARIA JOSE BASTOS SILVA</v>
      </c>
      <c r="J511" s="193" t="s">
        <v>1912</v>
      </c>
      <c r="K511" s="56">
        <v>822</v>
      </c>
      <c r="L511" s="56">
        <v>831</v>
      </c>
      <c r="M511" s="56">
        <v>0</v>
      </c>
      <c r="N511" s="56">
        <v>0</v>
      </c>
      <c r="O511" s="56">
        <v>0</v>
      </c>
      <c r="P511" s="56">
        <v>0</v>
      </c>
      <c r="Q511" s="56">
        <v>0</v>
      </c>
      <c r="R511" s="56">
        <v>0</v>
      </c>
      <c r="S511" s="56">
        <v>0</v>
      </c>
      <c r="T511" s="56">
        <v>0</v>
      </c>
      <c r="U511" s="56">
        <v>0</v>
      </c>
      <c r="V511" s="56">
        <v>0</v>
      </c>
      <c r="W511" s="56">
        <v>0</v>
      </c>
      <c r="X511" s="56">
        <v>0</v>
      </c>
      <c r="Y511" s="56">
        <f t="shared" si="101"/>
        <v>822</v>
      </c>
      <c r="Z511" s="56">
        <f t="shared" si="101"/>
        <v>831</v>
      </c>
      <c r="AA511" s="68">
        <f t="shared" si="102"/>
        <v>0</v>
      </c>
      <c r="AB511" s="68">
        <f t="shared" si="102"/>
        <v>0</v>
      </c>
      <c r="AC511" s="68">
        <f t="shared" si="96"/>
        <v>822</v>
      </c>
      <c r="AD511" s="68">
        <f t="shared" si="97"/>
        <v>831</v>
      </c>
      <c r="AE511" s="68">
        <f>VLOOKUP(F511,[1]quantitativo_estudantes_turmas_!$D$6:$H$1043,5,0)</f>
        <v>24</v>
      </c>
      <c r="AF511" s="318">
        <f t="shared" si="93"/>
        <v>0</v>
      </c>
      <c r="AG511" s="248">
        <f t="shared" si="94"/>
        <v>41032.61</v>
      </c>
      <c r="AH511" s="194" t="str">
        <f t="shared" si="98"/>
        <v>0,00</v>
      </c>
      <c r="AI511" s="70">
        <v>0</v>
      </c>
      <c r="AJ511" s="70">
        <f t="shared" si="95"/>
        <v>41032.61</v>
      </c>
      <c r="AK511" s="195">
        <v>8000</v>
      </c>
      <c r="AL511" s="337">
        <f t="shared" si="104"/>
        <v>10258.1525</v>
      </c>
      <c r="AM511" s="56" t="str">
        <f>VLOOKUP(F511,'Plan atualizada aptas e desativ'!$C$4:$I$1457,7,0)</f>
        <v>INADIMPLENTE</v>
      </c>
      <c r="AN511" s="196">
        <f t="shared" si="103"/>
        <v>2258.1525000000001</v>
      </c>
      <c r="AO511" s="56" t="s">
        <v>1145</v>
      </c>
      <c r="AP511" s="56" t="s">
        <v>1154</v>
      </c>
      <c r="AQ511" s="56"/>
      <c r="AR511" s="56" t="s">
        <v>449</v>
      </c>
      <c r="AS511" s="56" t="s">
        <v>449</v>
      </c>
      <c r="AT511" s="56" t="s">
        <v>449</v>
      </c>
      <c r="AU511" s="56" t="s">
        <v>449</v>
      </c>
      <c r="AV511" s="56" t="s">
        <v>449</v>
      </c>
      <c r="AW511" s="56" t="s">
        <v>449</v>
      </c>
      <c r="AX511" s="56" t="s">
        <v>449</v>
      </c>
      <c r="AY511" s="56" t="s">
        <v>449</v>
      </c>
      <c r="AZ511" s="56" t="s">
        <v>449</v>
      </c>
      <c r="BA511" s="56" t="s">
        <v>449</v>
      </c>
      <c r="BB511" s="323">
        <f>VLOOKUP($F511,'[2]1ª Parcela FAED Manutencao 2026'!$E$7:$K$1036,5,0)</f>
        <v>822</v>
      </c>
      <c r="BC511" s="324">
        <f>VLOOKUP($F511,'[2]1ª Parcela FAED Manutencao 2026'!$E$7:$K$1036,7,0)</f>
        <v>10258.1525</v>
      </c>
      <c r="BD511" s="336">
        <f t="shared" si="99"/>
        <v>9</v>
      </c>
      <c r="BE511" s="330">
        <f t="shared" si="100"/>
        <v>0</v>
      </c>
    </row>
    <row r="512" spans="1:57" s="178" customFormat="1" ht="28.5" customHeight="1">
      <c r="A512" s="68">
        <v>506</v>
      </c>
      <c r="B512" s="56" t="s">
        <v>1899</v>
      </c>
      <c r="C512" s="56">
        <v>7000</v>
      </c>
      <c r="D512" s="57">
        <v>18</v>
      </c>
      <c r="E512" s="163" t="s">
        <v>297</v>
      </c>
      <c r="F512" s="56">
        <v>1169809</v>
      </c>
      <c r="G512" s="56">
        <v>1101134</v>
      </c>
      <c r="H512" s="61">
        <v>29150442</v>
      </c>
      <c r="I512" s="84" t="str">
        <f>VLOOKUP($F512,'[3]Sistema Escolar'!$C$3:$E$5000,3,0)</f>
        <v>COLEGIO ESTADUAL SAO FRANCISCO</v>
      </c>
      <c r="J512" s="193" t="s">
        <v>1912</v>
      </c>
      <c r="K512" s="56">
        <v>567</v>
      </c>
      <c r="L512" s="56">
        <v>447</v>
      </c>
      <c r="M512" s="56">
        <v>0</v>
      </c>
      <c r="N512" s="56">
        <v>0</v>
      </c>
      <c r="O512" s="56">
        <v>248</v>
      </c>
      <c r="P512" s="56">
        <v>278</v>
      </c>
      <c r="Q512" s="56">
        <v>0</v>
      </c>
      <c r="R512" s="56">
        <v>0</v>
      </c>
      <c r="S512" s="56">
        <v>115</v>
      </c>
      <c r="T512" s="56">
        <v>100</v>
      </c>
      <c r="U512" s="56">
        <v>0</v>
      </c>
      <c r="V512" s="56">
        <v>0</v>
      </c>
      <c r="W512" s="56">
        <v>0</v>
      </c>
      <c r="X512" s="56">
        <v>0</v>
      </c>
      <c r="Y512" s="56">
        <f t="shared" si="101"/>
        <v>567</v>
      </c>
      <c r="Z512" s="56">
        <f t="shared" si="101"/>
        <v>447</v>
      </c>
      <c r="AA512" s="68">
        <f t="shared" si="102"/>
        <v>363</v>
      </c>
      <c r="AB512" s="68">
        <f t="shared" si="102"/>
        <v>378</v>
      </c>
      <c r="AC512" s="68">
        <f t="shared" si="96"/>
        <v>930</v>
      </c>
      <c r="AD512" s="68">
        <f t="shared" si="97"/>
        <v>825</v>
      </c>
      <c r="AE512" s="68">
        <f>VLOOKUP(F512,[1]quantitativo_estudantes_turmas_!$D$6:$H$1043,5,0)</f>
        <v>23</v>
      </c>
      <c r="AF512" s="318">
        <f t="shared" si="93"/>
        <v>0.45818181818181819</v>
      </c>
      <c r="AG512" s="248">
        <f t="shared" si="94"/>
        <v>41032.61</v>
      </c>
      <c r="AH512" s="194" t="str">
        <f t="shared" si="98"/>
        <v>0,00</v>
      </c>
      <c r="AI512" s="70">
        <v>0</v>
      </c>
      <c r="AJ512" s="70">
        <f t="shared" si="95"/>
        <v>41032.61</v>
      </c>
      <c r="AK512" s="195">
        <v>8000</v>
      </c>
      <c r="AL512" s="337">
        <f t="shared" si="104"/>
        <v>10258.1525</v>
      </c>
      <c r="AM512" s="56" t="str">
        <f>VLOOKUP(F512,'Plan atualizada aptas e desativ'!$C$4:$I$1457,7,0)</f>
        <v>APTA</v>
      </c>
      <c r="AN512" s="196">
        <f t="shared" si="103"/>
        <v>2258.1525000000001</v>
      </c>
      <c r="AO512" s="56" t="s">
        <v>1145</v>
      </c>
      <c r="AP512" s="56" t="s">
        <v>1155</v>
      </c>
      <c r="AQ512" s="56"/>
      <c r="AR512" s="56" t="s">
        <v>449</v>
      </c>
      <c r="AS512" s="56" t="s">
        <v>449</v>
      </c>
      <c r="AT512" s="56" t="s">
        <v>449</v>
      </c>
      <c r="AU512" s="56" t="s">
        <v>449</v>
      </c>
      <c r="AV512" s="56" t="s">
        <v>449</v>
      </c>
      <c r="AW512" s="56" t="s">
        <v>449</v>
      </c>
      <c r="AX512" s="56" t="s">
        <v>449</v>
      </c>
      <c r="AY512" s="56" t="s">
        <v>449</v>
      </c>
      <c r="AZ512" s="56" t="s">
        <v>449</v>
      </c>
      <c r="BA512" s="56" t="s">
        <v>449</v>
      </c>
      <c r="BB512" s="323">
        <f>VLOOKUP($F512,'[2]1ª Parcela FAED Manutencao 2026'!$E$7:$K$1036,5,0)</f>
        <v>930</v>
      </c>
      <c r="BC512" s="324">
        <f>VLOOKUP($F512,'[2]1ª Parcela FAED Manutencao 2026'!$E$7:$K$1036,7,0)</f>
        <v>10258.1525</v>
      </c>
      <c r="BD512" s="335">
        <f t="shared" si="99"/>
        <v>-105</v>
      </c>
      <c r="BE512" s="330">
        <f t="shared" si="100"/>
        <v>0</v>
      </c>
    </row>
    <row r="513" spans="1:57" s="178" customFormat="1" ht="28.5" customHeight="1">
      <c r="A513" s="68">
        <v>507</v>
      </c>
      <c r="B513" s="56" t="s">
        <v>1899</v>
      </c>
      <c r="C513" s="56">
        <v>7000</v>
      </c>
      <c r="D513" s="57">
        <v>18</v>
      </c>
      <c r="E513" s="163" t="s">
        <v>297</v>
      </c>
      <c r="F513" s="56">
        <v>1177089</v>
      </c>
      <c r="G513" s="56">
        <v>1101143</v>
      </c>
      <c r="H513" s="61">
        <v>29417163</v>
      </c>
      <c r="I513" s="84" t="str">
        <f>VLOOKUP($F513,'[3]Sistema Escolar'!$C$3:$E$5000,3,0)</f>
        <v>COLEGIO MODELO LUIS EDUARDO MAGALHAES</v>
      </c>
      <c r="J513" s="193" t="s">
        <v>1912</v>
      </c>
      <c r="K513" s="56">
        <v>0</v>
      </c>
      <c r="L513" s="56">
        <v>0</v>
      </c>
      <c r="M513" s="56">
        <v>0</v>
      </c>
      <c r="N513" s="56">
        <v>0</v>
      </c>
      <c r="O513" s="56">
        <v>1070</v>
      </c>
      <c r="P513" s="56">
        <v>948</v>
      </c>
      <c r="Q513" s="56">
        <v>0</v>
      </c>
      <c r="R513" s="56">
        <v>34</v>
      </c>
      <c r="S513" s="56">
        <v>0</v>
      </c>
      <c r="T513" s="56">
        <v>0</v>
      </c>
      <c r="U513" s="56">
        <v>0</v>
      </c>
      <c r="V513" s="56">
        <v>0</v>
      </c>
      <c r="W513" s="56">
        <v>0</v>
      </c>
      <c r="X513" s="56">
        <v>0</v>
      </c>
      <c r="Y513" s="56">
        <f t="shared" si="101"/>
        <v>0</v>
      </c>
      <c r="Z513" s="56">
        <f t="shared" si="101"/>
        <v>0</v>
      </c>
      <c r="AA513" s="68">
        <f t="shared" si="102"/>
        <v>1070</v>
      </c>
      <c r="AB513" s="68">
        <f t="shared" si="102"/>
        <v>982</v>
      </c>
      <c r="AC513" s="68">
        <f t="shared" si="96"/>
        <v>1070</v>
      </c>
      <c r="AD513" s="68">
        <f t="shared" si="97"/>
        <v>982</v>
      </c>
      <c r="AE513" s="68">
        <f>VLOOKUP(F513,[1]quantitativo_estudantes_turmas_!$D$6:$H$1043,5,0)</f>
        <v>26</v>
      </c>
      <c r="AF513" s="318">
        <f t="shared" si="93"/>
        <v>1</v>
      </c>
      <c r="AG513" s="248">
        <f t="shared" si="94"/>
        <v>41032.61</v>
      </c>
      <c r="AH513" s="194">
        <f t="shared" si="98"/>
        <v>41032.61</v>
      </c>
      <c r="AI513" s="70">
        <f>IF(AY513="POLO-UAB",AG513/4,"-")</f>
        <v>10258.1525</v>
      </c>
      <c r="AJ513" s="70">
        <f t="shared" si="95"/>
        <v>82065.22</v>
      </c>
      <c r="AK513" s="195">
        <v>30000</v>
      </c>
      <c r="AL513" s="337">
        <f t="shared" si="104"/>
        <v>30774.4575</v>
      </c>
      <c r="AM513" s="56" t="str">
        <f>VLOOKUP(F513,'Plan atualizada aptas e desativ'!$C$4:$I$1457,7,0)</f>
        <v>APTA</v>
      </c>
      <c r="AN513" s="196">
        <f t="shared" si="103"/>
        <v>774.45750000000044</v>
      </c>
      <c r="AO513" s="56" t="s">
        <v>1145</v>
      </c>
      <c r="AP513" s="56" t="s">
        <v>1156</v>
      </c>
      <c r="AQ513" s="56"/>
      <c r="AR513" s="56" t="s">
        <v>1918</v>
      </c>
      <c r="AS513" s="56" t="s">
        <v>449</v>
      </c>
      <c r="AT513" s="56" t="s">
        <v>449</v>
      </c>
      <c r="AU513" s="56" t="s">
        <v>449</v>
      </c>
      <c r="AV513" s="56" t="s">
        <v>449</v>
      </c>
      <c r="AW513" s="56" t="s">
        <v>449</v>
      </c>
      <c r="AX513" s="56" t="s">
        <v>1859</v>
      </c>
      <c r="AY513" s="56" t="s">
        <v>1907</v>
      </c>
      <c r="AZ513" s="56" t="s">
        <v>449</v>
      </c>
      <c r="BA513" s="56" t="s">
        <v>449</v>
      </c>
      <c r="BB513" s="323">
        <f>VLOOKUP($F513,'[2]1ª Parcela FAED Manutencao 2026'!$E$7:$K$1036,5,0)</f>
        <v>1070</v>
      </c>
      <c r="BC513" s="324">
        <f>VLOOKUP($F513,'[2]1ª Parcela FAED Manutencao 2026'!$E$7:$K$1036,7,0)</f>
        <v>35939.475000000006</v>
      </c>
      <c r="BD513" s="335">
        <f t="shared" si="99"/>
        <v>-88</v>
      </c>
      <c r="BE513" s="328">
        <f t="shared" si="100"/>
        <v>-5165.0175000000054</v>
      </c>
    </row>
    <row r="514" spans="1:57" s="178" customFormat="1" ht="28.5" customHeight="1">
      <c r="A514" s="68">
        <v>508</v>
      </c>
      <c r="B514" s="56" t="s">
        <v>1899</v>
      </c>
      <c r="C514" s="56">
        <v>7000</v>
      </c>
      <c r="D514" s="57">
        <v>18</v>
      </c>
      <c r="E514" s="163" t="s">
        <v>297</v>
      </c>
      <c r="F514" s="56">
        <v>1105207</v>
      </c>
      <c r="G514" s="56">
        <v>1101095</v>
      </c>
      <c r="H514" s="61">
        <v>29150370</v>
      </c>
      <c r="I514" s="84" t="str">
        <f>VLOOKUP($F514,'[3]Sistema Escolar'!$C$3:$E$5000,3,0)</f>
        <v>ESCOLA DOS RODOVIARIOS</v>
      </c>
      <c r="J514" s="193" t="s">
        <v>1912</v>
      </c>
      <c r="K514" s="56">
        <v>573</v>
      </c>
      <c r="L514" s="56">
        <v>549</v>
      </c>
      <c r="M514" s="56">
        <v>0</v>
      </c>
      <c r="N514" s="56">
        <v>0</v>
      </c>
      <c r="O514" s="56">
        <v>0</v>
      </c>
      <c r="P514" s="56">
        <v>0</v>
      </c>
      <c r="Q514" s="56">
        <v>0</v>
      </c>
      <c r="R514" s="56">
        <v>0</v>
      </c>
      <c r="S514" s="56">
        <v>0</v>
      </c>
      <c r="T514" s="56">
        <v>0</v>
      </c>
      <c r="U514" s="56">
        <v>0</v>
      </c>
      <c r="V514" s="56">
        <v>0</v>
      </c>
      <c r="W514" s="56">
        <v>0</v>
      </c>
      <c r="X514" s="56">
        <v>0</v>
      </c>
      <c r="Y514" s="56">
        <f t="shared" si="101"/>
        <v>573</v>
      </c>
      <c r="Z514" s="56">
        <f t="shared" si="101"/>
        <v>549</v>
      </c>
      <c r="AA514" s="68">
        <f t="shared" si="102"/>
        <v>0</v>
      </c>
      <c r="AB514" s="68">
        <f t="shared" si="102"/>
        <v>0</v>
      </c>
      <c r="AC514" s="68">
        <f t="shared" si="96"/>
        <v>573</v>
      </c>
      <c r="AD514" s="68">
        <f t="shared" si="97"/>
        <v>549</v>
      </c>
      <c r="AE514" s="68">
        <f>VLOOKUP(F514,[1]quantitativo_estudantes_turmas_!$D$6:$H$1043,5,0)</f>
        <v>16</v>
      </c>
      <c r="AF514" s="318">
        <f t="shared" si="93"/>
        <v>0</v>
      </c>
      <c r="AG514" s="248">
        <f t="shared" si="94"/>
        <v>30774.46</v>
      </c>
      <c r="AH514" s="194" t="str">
        <f t="shared" si="98"/>
        <v>0,00</v>
      </c>
      <c r="AI514" s="70">
        <v>0</v>
      </c>
      <c r="AJ514" s="70">
        <f t="shared" si="95"/>
        <v>30774.46</v>
      </c>
      <c r="AK514" s="195">
        <v>6000</v>
      </c>
      <c r="AL514" s="337">
        <f t="shared" si="104"/>
        <v>7693.6149999999998</v>
      </c>
      <c r="AM514" s="56" t="str">
        <f>VLOOKUP(F514,'Plan atualizada aptas e desativ'!$C$4:$I$1457,7,0)</f>
        <v>APTA</v>
      </c>
      <c r="AN514" s="196">
        <f t="shared" si="103"/>
        <v>1693.6149999999998</v>
      </c>
      <c r="AO514" s="56" t="s">
        <v>1145</v>
      </c>
      <c r="AP514" s="56" t="s">
        <v>1157</v>
      </c>
      <c r="AQ514" s="56"/>
      <c r="AR514" s="56" t="s">
        <v>449</v>
      </c>
      <c r="AS514" s="56" t="s">
        <v>449</v>
      </c>
      <c r="AT514" s="56" t="s">
        <v>449</v>
      </c>
      <c r="AU514" s="56" t="s">
        <v>449</v>
      </c>
      <c r="AV514" s="56" t="s">
        <v>449</v>
      </c>
      <c r="AW514" s="56" t="s">
        <v>449</v>
      </c>
      <c r="AX514" s="56" t="s">
        <v>449</v>
      </c>
      <c r="AY514" s="56" t="s">
        <v>449</v>
      </c>
      <c r="AZ514" s="56" t="s">
        <v>449</v>
      </c>
      <c r="BA514" s="56" t="s">
        <v>449</v>
      </c>
      <c r="BB514" s="323">
        <f>VLOOKUP($F514,'[2]1ª Parcela FAED Manutencao 2026'!$E$7:$K$1036,5,0)</f>
        <v>573</v>
      </c>
      <c r="BC514" s="324">
        <f>VLOOKUP($F514,'[2]1ª Parcela FAED Manutencao 2026'!$E$7:$K$1036,7,0)</f>
        <v>7693.6149999999998</v>
      </c>
      <c r="BD514" s="335">
        <f t="shared" si="99"/>
        <v>-24</v>
      </c>
      <c r="BE514" s="330">
        <f t="shared" si="100"/>
        <v>0</v>
      </c>
    </row>
    <row r="515" spans="1:57" s="178" customFormat="1" ht="28.5" customHeight="1">
      <c r="A515" s="68">
        <v>509</v>
      </c>
      <c r="B515" s="56" t="s">
        <v>1899</v>
      </c>
      <c r="C515" s="56">
        <v>7000</v>
      </c>
      <c r="D515" s="57">
        <v>18</v>
      </c>
      <c r="E515" s="163" t="s">
        <v>297</v>
      </c>
      <c r="F515" s="56">
        <v>1107960</v>
      </c>
      <c r="G515" s="56">
        <v>1101114</v>
      </c>
      <c r="H515" s="61">
        <v>29150191</v>
      </c>
      <c r="I515" s="84" t="str">
        <f>VLOOKUP($F515,'[3]Sistema Escolar'!$C$3:$E$5000,3,0)</f>
        <v>ESCOLA ESTADUAL OSCAR CORDEIRO</v>
      </c>
      <c r="J515" s="193" t="s">
        <v>1912</v>
      </c>
      <c r="K515" s="56">
        <v>530</v>
      </c>
      <c r="L515" s="56">
        <v>427</v>
      </c>
      <c r="M515" s="56">
        <v>0</v>
      </c>
      <c r="N515" s="56">
        <v>0</v>
      </c>
      <c r="O515" s="56">
        <v>0</v>
      </c>
      <c r="P515" s="56">
        <v>0</v>
      </c>
      <c r="Q515" s="56">
        <v>0</v>
      </c>
      <c r="R515" s="56">
        <v>0</v>
      </c>
      <c r="S515" s="56">
        <v>0</v>
      </c>
      <c r="T515" s="56">
        <v>0</v>
      </c>
      <c r="U515" s="56">
        <v>0</v>
      </c>
      <c r="V515" s="56">
        <v>0</v>
      </c>
      <c r="W515" s="56">
        <v>0</v>
      </c>
      <c r="X515" s="56">
        <v>0</v>
      </c>
      <c r="Y515" s="56">
        <f t="shared" si="101"/>
        <v>530</v>
      </c>
      <c r="Z515" s="56">
        <f t="shared" si="101"/>
        <v>427</v>
      </c>
      <c r="AA515" s="68">
        <f t="shared" si="102"/>
        <v>0</v>
      </c>
      <c r="AB515" s="68">
        <f t="shared" si="102"/>
        <v>0</v>
      </c>
      <c r="AC515" s="68">
        <f t="shared" si="96"/>
        <v>530</v>
      </c>
      <c r="AD515" s="68">
        <f t="shared" si="97"/>
        <v>427</v>
      </c>
      <c r="AE515" s="68">
        <f>VLOOKUP(F515,[1]quantitativo_estudantes_turmas_!$D$6:$H$1043,5,0)</f>
        <v>12</v>
      </c>
      <c r="AF515" s="318">
        <f t="shared" si="93"/>
        <v>0</v>
      </c>
      <c r="AG515" s="248">
        <f t="shared" si="94"/>
        <v>25645.38</v>
      </c>
      <c r="AH515" s="194" t="str">
        <f t="shared" si="98"/>
        <v>0,00</v>
      </c>
      <c r="AI515" s="70">
        <v>0</v>
      </c>
      <c r="AJ515" s="70">
        <f t="shared" si="95"/>
        <v>25645.38</v>
      </c>
      <c r="AK515" s="195">
        <v>6000</v>
      </c>
      <c r="AL515" s="337">
        <f t="shared" si="104"/>
        <v>6411.3450000000003</v>
      </c>
      <c r="AM515" s="56" t="str">
        <f>VLOOKUP(F515,'Plan atualizada aptas e desativ'!$C$4:$I$1457,7,0)</f>
        <v>APTA</v>
      </c>
      <c r="AN515" s="196">
        <f t="shared" si="103"/>
        <v>411.34500000000025</v>
      </c>
      <c r="AO515" s="56" t="s">
        <v>1145</v>
      </c>
      <c r="AP515" s="56" t="s">
        <v>1159</v>
      </c>
      <c r="AQ515" s="56"/>
      <c r="AR515" s="56" t="s">
        <v>449</v>
      </c>
      <c r="AS515" s="56" t="s">
        <v>449</v>
      </c>
      <c r="AT515" s="56" t="s">
        <v>449</v>
      </c>
      <c r="AU515" s="56" t="s">
        <v>449</v>
      </c>
      <c r="AV515" s="56" t="s">
        <v>449</v>
      </c>
      <c r="AW515" s="56" t="s">
        <v>449</v>
      </c>
      <c r="AX515" s="56" t="s">
        <v>449</v>
      </c>
      <c r="AY515" s="56" t="s">
        <v>449</v>
      </c>
      <c r="AZ515" s="56" t="s">
        <v>449</v>
      </c>
      <c r="BA515" s="56" t="s">
        <v>449</v>
      </c>
      <c r="BB515" s="323">
        <f>VLOOKUP($F515,'[2]1ª Parcela FAED Manutencao 2026'!$E$7:$K$1036,5,0)</f>
        <v>530</v>
      </c>
      <c r="BC515" s="324">
        <f>VLOOKUP($F515,'[2]1ª Parcela FAED Manutencao 2026'!$E$7:$K$1036,7,0)</f>
        <v>7693.6149999999998</v>
      </c>
      <c r="BD515" s="335">
        <f t="shared" si="99"/>
        <v>-103</v>
      </c>
      <c r="BE515" s="328">
        <f t="shared" si="100"/>
        <v>-1282.2699999999995</v>
      </c>
    </row>
    <row r="516" spans="1:57" s="178" customFormat="1" ht="28.5" customHeight="1">
      <c r="A516" s="68">
        <v>510</v>
      </c>
      <c r="B516" s="56" t="s">
        <v>1899</v>
      </c>
      <c r="C516" s="56">
        <v>7000</v>
      </c>
      <c r="D516" s="57">
        <v>18</v>
      </c>
      <c r="E516" s="163" t="s">
        <v>297</v>
      </c>
      <c r="F516" s="56">
        <v>1107862</v>
      </c>
      <c r="G516" s="56">
        <v>1101105</v>
      </c>
      <c r="H516" s="61">
        <v>29150590</v>
      </c>
      <c r="I516" s="84" t="str">
        <f>VLOOKUP($F516,'[3]Sistema Escolar'!$C$3:$E$5000,3,0)</f>
        <v>ESCOLA PROFESSOR JULIO LEAL ARAUJO</v>
      </c>
      <c r="J516" s="193" t="s">
        <v>1912</v>
      </c>
      <c r="K516" s="56">
        <v>268</v>
      </c>
      <c r="L516" s="56">
        <v>211</v>
      </c>
      <c r="M516" s="56">
        <v>0</v>
      </c>
      <c r="N516" s="56">
        <v>0</v>
      </c>
      <c r="O516" s="56">
        <v>0</v>
      </c>
      <c r="P516" s="56">
        <v>0</v>
      </c>
      <c r="Q516" s="56">
        <v>0</v>
      </c>
      <c r="R516" s="56">
        <v>0</v>
      </c>
      <c r="S516" s="56">
        <v>0</v>
      </c>
      <c r="T516" s="56">
        <v>0</v>
      </c>
      <c r="U516" s="56">
        <v>0</v>
      </c>
      <c r="V516" s="56">
        <v>0</v>
      </c>
      <c r="W516" s="56">
        <v>0</v>
      </c>
      <c r="X516" s="56">
        <v>0</v>
      </c>
      <c r="Y516" s="56">
        <f t="shared" si="101"/>
        <v>268</v>
      </c>
      <c r="Z516" s="56">
        <f t="shared" si="101"/>
        <v>211</v>
      </c>
      <c r="AA516" s="68">
        <f t="shared" si="102"/>
        <v>0</v>
      </c>
      <c r="AB516" s="68">
        <f t="shared" si="102"/>
        <v>0</v>
      </c>
      <c r="AC516" s="68">
        <f t="shared" si="96"/>
        <v>268</v>
      </c>
      <c r="AD516" s="68">
        <f t="shared" si="97"/>
        <v>211</v>
      </c>
      <c r="AE516" s="68">
        <f>VLOOKUP(F516,[1]quantitativo_estudantes_turmas_!$D$6:$H$1043,5,0)</f>
        <v>6</v>
      </c>
      <c r="AF516" s="318">
        <f t="shared" si="93"/>
        <v>0</v>
      </c>
      <c r="AG516" s="248">
        <f t="shared" si="94"/>
        <v>20516.3</v>
      </c>
      <c r="AH516" s="194" t="str">
        <f t="shared" si="98"/>
        <v>0,00</v>
      </c>
      <c r="AI516" s="70">
        <v>0</v>
      </c>
      <c r="AJ516" s="70">
        <f t="shared" si="95"/>
        <v>20516.3</v>
      </c>
      <c r="AK516" s="195">
        <v>5000</v>
      </c>
      <c r="AL516" s="337">
        <f t="shared" si="104"/>
        <v>5129.0749999999998</v>
      </c>
      <c r="AM516" s="56" t="str">
        <f>VLOOKUP(F516,'Plan atualizada aptas e desativ'!$C$4:$I$1457,7,0)</f>
        <v>APTA</v>
      </c>
      <c r="AN516" s="196">
        <f t="shared" si="103"/>
        <v>129.07499999999982</v>
      </c>
      <c r="AO516" s="56" t="s">
        <v>1145</v>
      </c>
      <c r="AP516" s="56" t="s">
        <v>1158</v>
      </c>
      <c r="AQ516" s="56"/>
      <c r="AR516" s="56" t="s">
        <v>449</v>
      </c>
      <c r="AS516" s="56" t="s">
        <v>449</v>
      </c>
      <c r="AT516" s="56" t="s">
        <v>449</v>
      </c>
      <c r="AU516" s="56" t="s">
        <v>449</v>
      </c>
      <c r="AV516" s="56" t="s">
        <v>449</v>
      </c>
      <c r="AW516" s="56" t="s">
        <v>449</v>
      </c>
      <c r="AX516" s="56" t="s">
        <v>449</v>
      </c>
      <c r="AY516" s="56" t="s">
        <v>449</v>
      </c>
      <c r="AZ516" s="56" t="s">
        <v>449</v>
      </c>
      <c r="BA516" s="56" t="s">
        <v>449</v>
      </c>
      <c r="BB516" s="323">
        <f>VLOOKUP($F516,'[2]1ª Parcela FAED Manutencao 2026'!$E$7:$K$1036,5,0)</f>
        <v>268</v>
      </c>
      <c r="BC516" s="324">
        <f>VLOOKUP($F516,'[2]1ª Parcela FAED Manutencao 2026'!$E$7:$K$1036,7,0)</f>
        <v>6411.3450000000003</v>
      </c>
      <c r="BD516" s="335">
        <f t="shared" si="99"/>
        <v>-57</v>
      </c>
      <c r="BE516" s="328">
        <f t="shared" si="100"/>
        <v>-1282.2700000000004</v>
      </c>
    </row>
    <row r="517" spans="1:57" s="87" customFormat="1" ht="28.5" customHeight="1">
      <c r="A517" s="68">
        <v>511</v>
      </c>
      <c r="B517" s="56" t="s">
        <v>1899</v>
      </c>
      <c r="C517" s="56">
        <v>7000</v>
      </c>
      <c r="D517" s="57">
        <v>18</v>
      </c>
      <c r="E517" s="163" t="s">
        <v>299</v>
      </c>
      <c r="F517" s="56">
        <v>1107730</v>
      </c>
      <c r="G517" s="56">
        <v>1101144</v>
      </c>
      <c r="H517" s="61">
        <v>29151651</v>
      </c>
      <c r="I517" s="84" t="str">
        <f>VLOOKUP($F517,'[3]Sistema Escolar'!$C$3:$E$5000,3,0)</f>
        <v>COLEGIO ESTADUAL DE TEMPO INTEGRAL DE ITAMIRA</v>
      </c>
      <c r="J517" s="193" t="s">
        <v>1978</v>
      </c>
      <c r="K517" s="56">
        <v>0</v>
      </c>
      <c r="L517" s="56">
        <v>0</v>
      </c>
      <c r="M517" s="56">
        <v>0</v>
      </c>
      <c r="N517" s="56">
        <v>0</v>
      </c>
      <c r="O517" s="56">
        <v>110</v>
      </c>
      <c r="P517" s="56">
        <v>25</v>
      </c>
      <c r="Q517" s="56">
        <v>138</v>
      </c>
      <c r="R517" s="56">
        <v>275</v>
      </c>
      <c r="S517" s="56">
        <v>149</v>
      </c>
      <c r="T517" s="56">
        <v>90</v>
      </c>
      <c r="U517" s="56">
        <v>0</v>
      </c>
      <c r="V517" s="56">
        <v>0</v>
      </c>
      <c r="W517" s="56">
        <v>0</v>
      </c>
      <c r="X517" s="56">
        <v>0</v>
      </c>
      <c r="Y517" s="56">
        <f t="shared" si="101"/>
        <v>0</v>
      </c>
      <c r="Z517" s="56">
        <f t="shared" si="101"/>
        <v>0</v>
      </c>
      <c r="AA517" s="68">
        <f t="shared" si="102"/>
        <v>397</v>
      </c>
      <c r="AB517" s="68">
        <f t="shared" si="102"/>
        <v>390</v>
      </c>
      <c r="AC517" s="68">
        <f t="shared" si="96"/>
        <v>397</v>
      </c>
      <c r="AD517" s="68">
        <f t="shared" si="97"/>
        <v>390</v>
      </c>
      <c r="AE517" s="68">
        <f>VLOOKUP(F517,[1]quantitativo_estudantes_turmas_!$D$6:$H$1043,5,0)</f>
        <v>12</v>
      </c>
      <c r="AF517" s="318">
        <f t="shared" si="93"/>
        <v>1</v>
      </c>
      <c r="AG517" s="248">
        <f t="shared" si="94"/>
        <v>25645.38</v>
      </c>
      <c r="AH517" s="194">
        <f t="shared" si="98"/>
        <v>25645.38</v>
      </c>
      <c r="AI517" s="70">
        <v>0</v>
      </c>
      <c r="AJ517" s="70">
        <f t="shared" si="95"/>
        <v>51290.76</v>
      </c>
      <c r="AK517" s="195">
        <v>10000</v>
      </c>
      <c r="AL517" s="337">
        <f t="shared" si="104"/>
        <v>12822.69</v>
      </c>
      <c r="AM517" s="56" t="str">
        <f>VLOOKUP(F517,'Plan atualizada aptas e desativ'!$C$4:$I$1457,7,0)</f>
        <v>APTA</v>
      </c>
      <c r="AN517" s="196">
        <f t="shared" si="103"/>
        <v>2822.6900000000005</v>
      </c>
      <c r="AO517" s="56" t="s">
        <v>1160</v>
      </c>
      <c r="AP517" s="56" t="s">
        <v>1161</v>
      </c>
      <c r="AQ517" s="56"/>
      <c r="AR517" s="56" t="s">
        <v>1918</v>
      </c>
      <c r="AS517" s="56" t="s">
        <v>449</v>
      </c>
      <c r="AT517" s="56" t="s">
        <v>449</v>
      </c>
      <c r="AU517" s="56" t="s">
        <v>449</v>
      </c>
      <c r="AV517" s="56" t="s">
        <v>449</v>
      </c>
      <c r="AW517" s="56" t="s">
        <v>449</v>
      </c>
      <c r="AX517" s="56" t="s">
        <v>449</v>
      </c>
      <c r="AY517" s="56" t="s">
        <v>449</v>
      </c>
      <c r="AZ517" s="56" t="s">
        <v>449</v>
      </c>
      <c r="BA517" s="56" t="s">
        <v>1857</v>
      </c>
      <c r="BB517" s="323">
        <f>VLOOKUP($F517,'[2]1ª Parcela FAED Manutencao 2026'!$E$7:$K$1036,5,0)</f>
        <v>397</v>
      </c>
      <c r="BC517" s="324">
        <f>VLOOKUP($F517,'[2]1ª Parcela FAED Manutencao 2026'!$E$7:$K$1036,7,0)</f>
        <v>12822.69</v>
      </c>
      <c r="BD517" s="335">
        <f t="shared" si="99"/>
        <v>-7</v>
      </c>
      <c r="BE517" s="330">
        <f t="shared" si="100"/>
        <v>0</v>
      </c>
    </row>
    <row r="518" spans="1:57" s="87" customFormat="1" ht="28.5" customHeight="1">
      <c r="A518" s="68">
        <v>512</v>
      </c>
      <c r="B518" s="56" t="s">
        <v>1899</v>
      </c>
      <c r="C518" s="56">
        <v>7000</v>
      </c>
      <c r="D518" s="57">
        <v>18</v>
      </c>
      <c r="E518" s="163" t="s">
        <v>299</v>
      </c>
      <c r="F518" s="56">
        <v>1107749</v>
      </c>
      <c r="G518" s="56">
        <v>1101145</v>
      </c>
      <c r="H518" s="61">
        <v>29151554</v>
      </c>
      <c r="I518" s="84" t="str">
        <f>VLOOKUP($F518,'[3]Sistema Escolar'!$C$3:$E$5000,3,0)</f>
        <v>COLEGIO ESTADUAL DE TEMPO INTEGRAL PROF AUREA DOS HUMILDES OLIVEIRA</v>
      </c>
      <c r="J518" s="193" t="s">
        <v>1978</v>
      </c>
      <c r="K518" s="56">
        <v>0</v>
      </c>
      <c r="L518" s="56">
        <v>0</v>
      </c>
      <c r="M518" s="56">
        <v>0</v>
      </c>
      <c r="N518" s="56">
        <v>0</v>
      </c>
      <c r="O518" s="56">
        <v>173</v>
      </c>
      <c r="P518" s="56">
        <v>63</v>
      </c>
      <c r="Q518" s="56">
        <v>91</v>
      </c>
      <c r="R518" s="56">
        <v>174</v>
      </c>
      <c r="S518" s="56">
        <v>50</v>
      </c>
      <c r="T518" s="56">
        <v>54</v>
      </c>
      <c r="U518" s="56">
        <v>0</v>
      </c>
      <c r="V518" s="56">
        <v>0</v>
      </c>
      <c r="W518" s="56">
        <v>0</v>
      </c>
      <c r="X518" s="56">
        <v>0</v>
      </c>
      <c r="Y518" s="56">
        <f t="shared" si="101"/>
        <v>0</v>
      </c>
      <c r="Z518" s="56">
        <f t="shared" si="101"/>
        <v>0</v>
      </c>
      <c r="AA518" s="68">
        <f t="shared" si="102"/>
        <v>314</v>
      </c>
      <c r="AB518" s="68">
        <f t="shared" si="102"/>
        <v>291</v>
      </c>
      <c r="AC518" s="68">
        <f t="shared" si="96"/>
        <v>314</v>
      </c>
      <c r="AD518" s="68">
        <f t="shared" si="97"/>
        <v>291</v>
      </c>
      <c r="AE518" s="68">
        <f>VLOOKUP(F518,[1]quantitativo_estudantes_turmas_!$D$6:$H$1043,5,0)</f>
        <v>11</v>
      </c>
      <c r="AF518" s="318">
        <f t="shared" si="93"/>
        <v>1</v>
      </c>
      <c r="AG518" s="248">
        <f t="shared" si="94"/>
        <v>25645.38</v>
      </c>
      <c r="AH518" s="194">
        <f t="shared" si="98"/>
        <v>25645.38</v>
      </c>
      <c r="AI518" s="70">
        <v>0</v>
      </c>
      <c r="AJ518" s="70">
        <f t="shared" si="95"/>
        <v>51290.76</v>
      </c>
      <c r="AK518" s="195">
        <v>10000</v>
      </c>
      <c r="AL518" s="337">
        <f t="shared" si="104"/>
        <v>12822.69</v>
      </c>
      <c r="AM518" s="56" t="str">
        <f>VLOOKUP(F518,'Plan atualizada aptas e desativ'!$C$4:$I$1457,7,0)</f>
        <v>APTA</v>
      </c>
      <c r="AN518" s="196">
        <f t="shared" si="103"/>
        <v>2822.6900000000005</v>
      </c>
      <c r="AO518" s="56" t="s">
        <v>1160</v>
      </c>
      <c r="AP518" s="56" t="s">
        <v>1162</v>
      </c>
      <c r="AQ518" s="56"/>
      <c r="AR518" s="56" t="s">
        <v>1918</v>
      </c>
      <c r="AS518" s="56" t="s">
        <v>449</v>
      </c>
      <c r="AT518" s="56" t="s">
        <v>449</v>
      </c>
      <c r="AU518" s="56" t="s">
        <v>449</v>
      </c>
      <c r="AV518" s="56" t="s">
        <v>449</v>
      </c>
      <c r="AW518" s="56" t="s">
        <v>449</v>
      </c>
      <c r="AX518" s="56" t="s">
        <v>449</v>
      </c>
      <c r="AY518" s="56" t="s">
        <v>449</v>
      </c>
      <c r="AZ518" s="56" t="s">
        <v>449</v>
      </c>
      <c r="BA518" s="56" t="s">
        <v>449</v>
      </c>
      <c r="BB518" s="323">
        <f>VLOOKUP($F518,'[2]1ª Parcela FAED Manutencao 2026'!$E$7:$K$1036,5,0)</f>
        <v>314</v>
      </c>
      <c r="BC518" s="324">
        <f>VLOOKUP($F518,'[2]1ª Parcela FAED Manutencao 2026'!$E$7:$K$1036,7,0)</f>
        <v>12822.69</v>
      </c>
      <c r="BD518" s="335">
        <f t="shared" si="99"/>
        <v>-23</v>
      </c>
      <c r="BE518" s="330">
        <f t="shared" si="100"/>
        <v>0</v>
      </c>
    </row>
    <row r="519" spans="1:57" s="178" customFormat="1" ht="28.5" customHeight="1">
      <c r="A519" s="68">
        <v>513</v>
      </c>
      <c r="B519" s="56" t="s">
        <v>1899</v>
      </c>
      <c r="C519" s="56">
        <v>7000</v>
      </c>
      <c r="D519" s="57">
        <v>18</v>
      </c>
      <c r="E519" s="163" t="s">
        <v>4474</v>
      </c>
      <c r="F519" s="56">
        <v>1179312</v>
      </c>
      <c r="G519" s="56">
        <v>9999999</v>
      </c>
      <c r="H519" s="61">
        <v>29461464</v>
      </c>
      <c r="I519" s="84" t="str">
        <f>VLOOKUP($F519,'[3]Sistema Escolar'!$C$3:$E$5000,3,0)</f>
        <v>COLEGIO ESTADUAL DE TEMPO INTEGRAL JOSE VICENTE LEAL</v>
      </c>
      <c r="J519" s="193" t="s">
        <v>1978</v>
      </c>
      <c r="K519" s="56">
        <v>0</v>
      </c>
      <c r="L519" s="56">
        <v>0</v>
      </c>
      <c r="M519" s="56">
        <v>0</v>
      </c>
      <c r="N519" s="56">
        <v>0</v>
      </c>
      <c r="O519" s="56">
        <v>408</v>
      </c>
      <c r="P519" s="56">
        <v>317</v>
      </c>
      <c r="Q519" s="56">
        <v>93</v>
      </c>
      <c r="R519" s="56">
        <v>168</v>
      </c>
      <c r="S519" s="56">
        <v>182</v>
      </c>
      <c r="T519" s="56">
        <v>115</v>
      </c>
      <c r="U519" s="56">
        <v>0</v>
      </c>
      <c r="V519" s="56">
        <v>0</v>
      </c>
      <c r="W519" s="56">
        <v>0</v>
      </c>
      <c r="X519" s="56">
        <v>0</v>
      </c>
      <c r="Y519" s="56">
        <f t="shared" si="101"/>
        <v>0</v>
      </c>
      <c r="Z519" s="56">
        <f t="shared" si="101"/>
        <v>0</v>
      </c>
      <c r="AA519" s="68">
        <f t="shared" si="102"/>
        <v>683</v>
      </c>
      <c r="AB519" s="68">
        <f t="shared" si="102"/>
        <v>600</v>
      </c>
      <c r="AC519" s="68">
        <f t="shared" si="96"/>
        <v>683</v>
      </c>
      <c r="AD519" s="68">
        <f t="shared" si="97"/>
        <v>600</v>
      </c>
      <c r="AE519" s="68">
        <f>VLOOKUP(F519,[1]quantitativo_estudantes_turmas_!$D$6:$H$1043,5,0)</f>
        <v>19</v>
      </c>
      <c r="AF519" s="318">
        <f t="shared" ref="AF519:AF582" si="105">IF(AB519=0,0,(AB519)*100%/AD519)</f>
        <v>1</v>
      </c>
      <c r="AG519" s="248">
        <f t="shared" ref="AG519:AG582" si="106">IF(AD519=0,0,IF(AD519&lt;=120,15387.23,IF(AD519&lt;=250,20516.3,IF(AD519&lt;=500,25645.38,IF(AD519&lt;=750,30774.46,IF(AD519&lt;=1000,41032.61,IF(AD519&lt;=1500,47919.3,IF(AD519&lt;=2000,71807.06,IF(AD519&lt;=3000,82065.22,IF(AD519&lt;=5000,92323.37,102581.52))))))))))</f>
        <v>30774.46</v>
      </c>
      <c r="AH519" s="194">
        <f t="shared" si="98"/>
        <v>30774.46</v>
      </c>
      <c r="AI519" s="70">
        <v>0</v>
      </c>
      <c r="AJ519" s="70">
        <f t="shared" ref="AJ519:AJ582" si="107">SUM(AG519:AH519)</f>
        <v>61548.92</v>
      </c>
      <c r="AK519" s="195">
        <v>12000</v>
      </c>
      <c r="AL519" s="337">
        <f t="shared" si="104"/>
        <v>15387.23</v>
      </c>
      <c r="AM519" s="56" t="str">
        <f>VLOOKUP(F519,'Plan atualizada aptas e desativ'!$C$4:$I$1457,7,0)</f>
        <v>APTA</v>
      </c>
      <c r="AN519" s="196">
        <f t="shared" si="103"/>
        <v>3387.2299999999996</v>
      </c>
      <c r="AO519" s="56" t="s">
        <v>1145</v>
      </c>
      <c r="AP519" s="56" t="s">
        <v>1163</v>
      </c>
      <c r="AQ519" s="56"/>
      <c r="AR519" s="56" t="s">
        <v>1918</v>
      </c>
      <c r="AS519" s="56" t="s">
        <v>449</v>
      </c>
      <c r="AT519" s="56" t="s">
        <v>449</v>
      </c>
      <c r="AU519" s="56" t="s">
        <v>449</v>
      </c>
      <c r="AV519" s="56" t="s">
        <v>449</v>
      </c>
      <c r="AW519" s="56" t="s">
        <v>449</v>
      </c>
      <c r="AX519" s="56" t="s">
        <v>449</v>
      </c>
      <c r="AY519" s="56" t="s">
        <v>449</v>
      </c>
      <c r="AZ519" s="56" t="s">
        <v>449</v>
      </c>
      <c r="BA519" s="56" t="s">
        <v>449</v>
      </c>
      <c r="BB519" s="323">
        <f>VLOOKUP($F519,'[2]1ª Parcela FAED Manutencao 2026'!$E$7:$K$1036,5,0)</f>
        <v>683</v>
      </c>
      <c r="BC519" s="324">
        <f>VLOOKUP($F519,'[2]1ª Parcela FAED Manutencao 2026'!$E$7:$K$1036,7,0)</f>
        <v>15387.23</v>
      </c>
      <c r="BD519" s="335">
        <f t="shared" si="99"/>
        <v>-83</v>
      </c>
      <c r="BE519" s="330">
        <f t="shared" si="100"/>
        <v>0</v>
      </c>
    </row>
    <row r="520" spans="1:57" s="178" customFormat="1" ht="28.5" customHeight="1">
      <c r="A520" s="68">
        <v>514</v>
      </c>
      <c r="B520" s="56" t="s">
        <v>1899</v>
      </c>
      <c r="C520" s="56">
        <v>7000</v>
      </c>
      <c r="D520" s="57">
        <v>18</v>
      </c>
      <c r="E520" s="163" t="s">
        <v>301</v>
      </c>
      <c r="F520" s="56">
        <v>1179439</v>
      </c>
      <c r="G520" s="56">
        <v>9999999</v>
      </c>
      <c r="H520" s="61">
        <v>29465400</v>
      </c>
      <c r="I520" s="84" t="str">
        <f>VLOOKUP($F520,'[3]Sistema Escolar'!$C$3:$E$5000,3,0)</f>
        <v>COLEGIO ESTADUAL DE TEMPO INTEGRAL PROFESSORA MARIA DO CARMO SANTANA</v>
      </c>
      <c r="J520" s="193" t="s">
        <v>1978</v>
      </c>
      <c r="K520" s="56">
        <v>0</v>
      </c>
      <c r="L520" s="56">
        <v>0</v>
      </c>
      <c r="M520" s="56">
        <v>0</v>
      </c>
      <c r="N520" s="56">
        <v>0</v>
      </c>
      <c r="O520" s="56">
        <v>191</v>
      </c>
      <c r="P520" s="56">
        <v>182</v>
      </c>
      <c r="Q520" s="56">
        <v>310</v>
      </c>
      <c r="R520" s="56">
        <v>295</v>
      </c>
      <c r="S520" s="56">
        <v>70</v>
      </c>
      <c r="T520" s="56">
        <v>60</v>
      </c>
      <c r="U520" s="56">
        <v>0</v>
      </c>
      <c r="V520" s="56">
        <v>0</v>
      </c>
      <c r="W520" s="56">
        <v>0</v>
      </c>
      <c r="X520" s="56">
        <v>87</v>
      </c>
      <c r="Y520" s="56">
        <f t="shared" ref="Y520:Z582" si="108">K520+M520</f>
        <v>0</v>
      </c>
      <c r="Z520" s="56">
        <f t="shared" si="108"/>
        <v>0</v>
      </c>
      <c r="AA520" s="68">
        <f t="shared" ref="AA520:AB582" si="109">O520+Q520+S520</f>
        <v>571</v>
      </c>
      <c r="AB520" s="68">
        <f t="shared" si="109"/>
        <v>537</v>
      </c>
      <c r="AC520" s="68">
        <f t="shared" ref="AC520:AC583" si="110">K520+M520+O520+Q520+S520+U520+W520</f>
        <v>571</v>
      </c>
      <c r="AD520" s="68">
        <f t="shared" ref="AD520:AD583" si="111">L520+N520+P520+R520+T520+V520+X520</f>
        <v>624</v>
      </c>
      <c r="AE520" s="68">
        <f>VLOOKUP(F520,[1]quantitativo_estudantes_turmas_!$D$6:$H$1043,5,0)</f>
        <v>24</v>
      </c>
      <c r="AF520" s="318">
        <f t="shared" si="105"/>
        <v>0.86057692307692313</v>
      </c>
      <c r="AG520" s="248">
        <f t="shared" si="106"/>
        <v>30774.46</v>
      </c>
      <c r="AH520" s="194">
        <f t="shared" ref="AH520:AH583" si="112">IF(W520&lt;&gt;0,AG520,IF(AQ520="Escola nova",AG520,IF(AF520&gt;=70%,AG520,IF(AND(AF520&lt;70%,AR520="Tempo Integral"),AG520,"0,00"))))</f>
        <v>30774.46</v>
      </c>
      <c r="AI520" s="70">
        <v>0</v>
      </c>
      <c r="AJ520" s="70">
        <f t="shared" si="107"/>
        <v>61548.92</v>
      </c>
      <c r="AK520" s="195">
        <v>12000</v>
      </c>
      <c r="AL520" s="337">
        <f t="shared" si="104"/>
        <v>15387.23</v>
      </c>
      <c r="AM520" s="56" t="str">
        <f>VLOOKUP(F520,'Plan atualizada aptas e desativ'!$C$4:$I$1457,7,0)</f>
        <v>APTA</v>
      </c>
      <c r="AN520" s="196">
        <f t="shared" ref="AN520:AN582" si="113">AL520-AK520</f>
        <v>3387.2299999999996</v>
      </c>
      <c r="AO520" s="56" t="s">
        <v>1145</v>
      </c>
      <c r="AP520" s="56" t="s">
        <v>1164</v>
      </c>
      <c r="AQ520" s="56"/>
      <c r="AR520" s="56" t="s">
        <v>1918</v>
      </c>
      <c r="AS520" s="56" t="s">
        <v>449</v>
      </c>
      <c r="AT520" s="56" t="s">
        <v>449</v>
      </c>
      <c r="AU520" s="56" t="s">
        <v>449</v>
      </c>
      <c r="AV520" s="56" t="s">
        <v>449</v>
      </c>
      <c r="AW520" s="56" t="s">
        <v>449</v>
      </c>
      <c r="AX520" s="56" t="s">
        <v>449</v>
      </c>
      <c r="AY520" s="56" t="s">
        <v>449</v>
      </c>
      <c r="AZ520" s="56" t="s">
        <v>449</v>
      </c>
      <c r="BA520" s="56" t="s">
        <v>449</v>
      </c>
      <c r="BB520" s="323">
        <f>VLOOKUP($F520,'[2]1ª Parcela FAED Manutencao 2026'!$E$7:$K$1036,5,0)</f>
        <v>571</v>
      </c>
      <c r="BC520" s="324">
        <f>VLOOKUP($F520,'[2]1ª Parcela FAED Manutencao 2026'!$E$7:$K$1036,7,0)</f>
        <v>15387.23</v>
      </c>
      <c r="BD520" s="336">
        <f t="shared" ref="BD520:BD583" si="114">AD520-BB520</f>
        <v>53</v>
      </c>
      <c r="BE520" s="330">
        <f t="shared" ref="BE520:BE583" si="115">AL520-BC520</f>
        <v>0</v>
      </c>
    </row>
    <row r="521" spans="1:57" s="178" customFormat="1" ht="28.5" customHeight="1">
      <c r="A521" s="68">
        <v>515</v>
      </c>
      <c r="B521" s="56" t="s">
        <v>1899</v>
      </c>
      <c r="C521" s="56">
        <v>7000</v>
      </c>
      <c r="D521" s="57">
        <v>18</v>
      </c>
      <c r="E521" s="163" t="s">
        <v>302</v>
      </c>
      <c r="F521" s="56">
        <v>1108656</v>
      </c>
      <c r="G521" s="56">
        <v>1101155</v>
      </c>
      <c r="H521" s="61">
        <v>29155401</v>
      </c>
      <c r="I521" s="84" t="str">
        <f>VLOOKUP($F521,'[3]Sistema Escolar'!$C$3:$E$5000,3,0)</f>
        <v>COL EST DO CAMPO DE TEMPO INTEGRAL DR JOSE ANTONIO DE ARAUJO PIMENTA</v>
      </c>
      <c r="J521" s="193" t="s">
        <v>1978</v>
      </c>
      <c r="K521" s="56">
        <v>0</v>
      </c>
      <c r="L521" s="56">
        <v>0</v>
      </c>
      <c r="M521" s="56">
        <v>0</v>
      </c>
      <c r="N521" s="56">
        <v>0</v>
      </c>
      <c r="O521" s="56">
        <v>255</v>
      </c>
      <c r="P521" s="56">
        <v>85</v>
      </c>
      <c r="Q521" s="56">
        <v>269</v>
      </c>
      <c r="R521" s="56">
        <v>255</v>
      </c>
      <c r="S521" s="56">
        <v>172</v>
      </c>
      <c r="T521" s="56">
        <v>143</v>
      </c>
      <c r="U521" s="56">
        <v>0</v>
      </c>
      <c r="V521" s="56">
        <v>0</v>
      </c>
      <c r="W521" s="56">
        <v>0</v>
      </c>
      <c r="X521" s="56">
        <v>0</v>
      </c>
      <c r="Y521" s="56">
        <f t="shared" si="108"/>
        <v>0</v>
      </c>
      <c r="Z521" s="56">
        <f t="shared" si="108"/>
        <v>0</v>
      </c>
      <c r="AA521" s="68">
        <f t="shared" si="109"/>
        <v>696</v>
      </c>
      <c r="AB521" s="68">
        <f t="shared" si="109"/>
        <v>483</v>
      </c>
      <c r="AC521" s="68">
        <f t="shared" si="110"/>
        <v>696</v>
      </c>
      <c r="AD521" s="68">
        <f t="shared" si="111"/>
        <v>483</v>
      </c>
      <c r="AE521" s="68">
        <f>VLOOKUP(F521,[1]quantitativo_estudantes_turmas_!$D$6:$H$1043,5,0)</f>
        <v>17</v>
      </c>
      <c r="AF521" s="318">
        <f t="shared" si="105"/>
        <v>1</v>
      </c>
      <c r="AG521" s="248">
        <f t="shared" si="106"/>
        <v>25645.38</v>
      </c>
      <c r="AH521" s="194">
        <f t="shared" si="112"/>
        <v>25645.38</v>
      </c>
      <c r="AI521" s="70">
        <v>0</v>
      </c>
      <c r="AJ521" s="70">
        <f t="shared" si="107"/>
        <v>51290.76</v>
      </c>
      <c r="AK521" s="195">
        <v>12000</v>
      </c>
      <c r="AL521" s="337">
        <f t="shared" si="104"/>
        <v>12822.69</v>
      </c>
      <c r="AM521" s="56" t="str">
        <f>VLOOKUP(F521,'Plan atualizada aptas e desativ'!$C$4:$I$1457,7,0)</f>
        <v>APTA</v>
      </c>
      <c r="AN521" s="196">
        <f t="shared" si="113"/>
        <v>822.69000000000051</v>
      </c>
      <c r="AO521" s="56" t="s">
        <v>1165</v>
      </c>
      <c r="AP521" s="56" t="s">
        <v>1166</v>
      </c>
      <c r="AQ521" s="56"/>
      <c r="AR521" s="56" t="s">
        <v>1918</v>
      </c>
      <c r="AS521" s="56" t="s">
        <v>449</v>
      </c>
      <c r="AT521" s="56" t="s">
        <v>449</v>
      </c>
      <c r="AU521" s="56" t="s">
        <v>449</v>
      </c>
      <c r="AV521" s="56" t="s">
        <v>449</v>
      </c>
      <c r="AW521" s="56" t="s">
        <v>449</v>
      </c>
      <c r="AX521" s="56" t="s">
        <v>449</v>
      </c>
      <c r="AY521" s="56" t="s">
        <v>449</v>
      </c>
      <c r="AZ521" s="56" t="s">
        <v>449</v>
      </c>
      <c r="BA521" s="56" t="s">
        <v>449</v>
      </c>
      <c r="BB521" s="323">
        <f>VLOOKUP($F521,'[2]1ª Parcela FAED Manutencao 2026'!$E$7:$K$1036,5,0)</f>
        <v>696</v>
      </c>
      <c r="BC521" s="324">
        <f>VLOOKUP($F521,'[2]1ª Parcela FAED Manutencao 2026'!$E$7:$K$1036,7,0)</f>
        <v>15387.23</v>
      </c>
      <c r="BD521" s="335">
        <f t="shared" si="114"/>
        <v>-213</v>
      </c>
      <c r="BE521" s="328">
        <f t="shared" si="115"/>
        <v>-2564.5399999999991</v>
      </c>
    </row>
    <row r="522" spans="1:57" s="178" customFormat="1" ht="28.5" customHeight="1">
      <c r="A522" s="68">
        <v>516</v>
      </c>
      <c r="B522" s="56" t="s">
        <v>1899</v>
      </c>
      <c r="C522" s="56">
        <v>7000</v>
      </c>
      <c r="D522" s="57">
        <v>18</v>
      </c>
      <c r="E522" s="163" t="s">
        <v>303</v>
      </c>
      <c r="F522" s="56">
        <v>1108648</v>
      </c>
      <c r="G522" s="56">
        <v>1101159</v>
      </c>
      <c r="H522" s="61">
        <v>29158605</v>
      </c>
      <c r="I522" s="84" t="str">
        <f>VLOOKUP($F522,'[3]Sistema Escolar'!$C$3:$E$5000,3,0)</f>
        <v>CENTRO EST DE EDUC PROF CONT E GEST DO N BAIANO PEDRO RIBEIRO PESSOA</v>
      </c>
      <c r="J522" s="193" t="s">
        <v>1858</v>
      </c>
      <c r="K522" s="56">
        <v>0</v>
      </c>
      <c r="L522" s="56">
        <v>0</v>
      </c>
      <c r="M522" s="56">
        <v>0</v>
      </c>
      <c r="N522" s="56">
        <v>0</v>
      </c>
      <c r="O522" s="56">
        <v>1717</v>
      </c>
      <c r="P522" s="56">
        <v>1677</v>
      </c>
      <c r="Q522" s="56">
        <v>0</v>
      </c>
      <c r="R522" s="56">
        <v>0</v>
      </c>
      <c r="S522" s="56">
        <v>0</v>
      </c>
      <c r="T522" s="56">
        <v>0</v>
      </c>
      <c r="U522" s="56">
        <v>0</v>
      </c>
      <c r="V522" s="56">
        <v>0</v>
      </c>
      <c r="W522" s="56">
        <v>0</v>
      </c>
      <c r="X522" s="56">
        <v>0</v>
      </c>
      <c r="Y522" s="56">
        <f t="shared" si="108"/>
        <v>0</v>
      </c>
      <c r="Z522" s="56">
        <f t="shared" si="108"/>
        <v>0</v>
      </c>
      <c r="AA522" s="68">
        <f t="shared" si="109"/>
        <v>1717</v>
      </c>
      <c r="AB522" s="68">
        <f t="shared" si="109"/>
        <v>1677</v>
      </c>
      <c r="AC522" s="68">
        <f t="shared" si="110"/>
        <v>1717</v>
      </c>
      <c r="AD522" s="68">
        <f t="shared" si="111"/>
        <v>1677</v>
      </c>
      <c r="AE522" s="68">
        <f>VLOOKUP(F522,[1]quantitativo_estudantes_turmas_!$D$6:$H$1043,5,0)</f>
        <v>54</v>
      </c>
      <c r="AF522" s="318">
        <f t="shared" si="105"/>
        <v>1</v>
      </c>
      <c r="AG522" s="248">
        <f t="shared" si="106"/>
        <v>71807.06</v>
      </c>
      <c r="AH522" s="194">
        <f t="shared" si="112"/>
        <v>71807.06</v>
      </c>
      <c r="AI522" s="70">
        <v>0</v>
      </c>
      <c r="AJ522" s="70">
        <f t="shared" si="107"/>
        <v>143614.12</v>
      </c>
      <c r="AK522" s="195">
        <v>28000</v>
      </c>
      <c r="AL522" s="337">
        <f t="shared" si="104"/>
        <v>35903.53</v>
      </c>
      <c r="AM522" s="56" t="str">
        <f>VLOOKUP(F522,'Plan atualizada aptas e desativ'!$C$4:$I$1457,7,0)</f>
        <v>APTA</v>
      </c>
      <c r="AN522" s="196">
        <f t="shared" si="113"/>
        <v>7903.5299999999988</v>
      </c>
      <c r="AO522" s="56" t="s">
        <v>1167</v>
      </c>
      <c r="AP522" s="56" t="s">
        <v>1168</v>
      </c>
      <c r="AQ522" s="56"/>
      <c r="AR522" s="56" t="s">
        <v>449</v>
      </c>
      <c r="AS522" s="56" t="s">
        <v>449</v>
      </c>
      <c r="AT522" s="56" t="s">
        <v>449</v>
      </c>
      <c r="AU522" s="56" t="s">
        <v>449</v>
      </c>
      <c r="AV522" s="56" t="s">
        <v>449</v>
      </c>
      <c r="AW522" s="56" t="s">
        <v>449</v>
      </c>
      <c r="AX522" s="56" t="s">
        <v>449</v>
      </c>
      <c r="AY522" s="56" t="s">
        <v>449</v>
      </c>
      <c r="AZ522" s="56" t="s">
        <v>449</v>
      </c>
      <c r="BA522" s="56" t="s">
        <v>449</v>
      </c>
      <c r="BB522" s="323">
        <f>VLOOKUP($F522,'[2]1ª Parcela FAED Manutencao 2026'!$E$7:$K$1036,5,0)</f>
        <v>1717</v>
      </c>
      <c r="BC522" s="324">
        <f>VLOOKUP($F522,'[2]1ª Parcela FAED Manutencao 2026'!$E$7:$K$1036,7,0)</f>
        <v>35903.53</v>
      </c>
      <c r="BD522" s="335">
        <f t="shared" si="114"/>
        <v>-40</v>
      </c>
      <c r="BE522" s="330">
        <f t="shared" si="115"/>
        <v>0</v>
      </c>
    </row>
    <row r="523" spans="1:57" s="178" customFormat="1" ht="28.5" customHeight="1">
      <c r="A523" s="68">
        <v>517</v>
      </c>
      <c r="B523" s="56" t="s">
        <v>1899</v>
      </c>
      <c r="C523" s="56">
        <v>7000</v>
      </c>
      <c r="D523" s="57">
        <v>18</v>
      </c>
      <c r="E523" s="163" t="s">
        <v>303</v>
      </c>
      <c r="F523" s="56">
        <v>1108591</v>
      </c>
      <c r="G523" s="56">
        <v>1101157</v>
      </c>
      <c r="H523" s="61">
        <v>29158893</v>
      </c>
      <c r="I523" s="84" t="str">
        <f>VLOOKUP($F523,'[3]Sistema Escolar'!$C$3:$E$5000,3,0)</f>
        <v>COLEGIO ESTADUAL DE TEMPO INTEGRAL DE CATU</v>
      </c>
      <c r="J523" s="193" t="s">
        <v>1978</v>
      </c>
      <c r="K523" s="56">
        <v>0</v>
      </c>
      <c r="L523" s="56">
        <v>0</v>
      </c>
      <c r="M523" s="56">
        <v>0</v>
      </c>
      <c r="N523" s="56">
        <v>0</v>
      </c>
      <c r="O523" s="56">
        <v>428</v>
      </c>
      <c r="P523" s="56">
        <v>285</v>
      </c>
      <c r="Q523" s="56">
        <v>223</v>
      </c>
      <c r="R523" s="56">
        <v>313</v>
      </c>
      <c r="S523" s="56">
        <v>381</v>
      </c>
      <c r="T523" s="56">
        <v>265</v>
      </c>
      <c r="U523" s="56">
        <v>0</v>
      </c>
      <c r="V523" s="56">
        <v>0</v>
      </c>
      <c r="W523" s="56">
        <v>0</v>
      </c>
      <c r="X523" s="56">
        <v>21</v>
      </c>
      <c r="Y523" s="56">
        <f t="shared" si="108"/>
        <v>0</v>
      </c>
      <c r="Z523" s="56">
        <f t="shared" si="108"/>
        <v>0</v>
      </c>
      <c r="AA523" s="68">
        <f t="shared" si="109"/>
        <v>1032</v>
      </c>
      <c r="AB523" s="68">
        <f t="shared" si="109"/>
        <v>863</v>
      </c>
      <c r="AC523" s="68">
        <f t="shared" si="110"/>
        <v>1032</v>
      </c>
      <c r="AD523" s="68">
        <f t="shared" si="111"/>
        <v>884</v>
      </c>
      <c r="AE523" s="68">
        <f>VLOOKUP(F523,[1]quantitativo_estudantes_turmas_!$D$6:$H$1043,5,0)</f>
        <v>24</v>
      </c>
      <c r="AF523" s="318">
        <f t="shared" si="105"/>
        <v>0.97624434389140269</v>
      </c>
      <c r="AG523" s="248">
        <f t="shared" si="106"/>
        <v>41032.61</v>
      </c>
      <c r="AH523" s="194">
        <f t="shared" si="112"/>
        <v>41032.61</v>
      </c>
      <c r="AI523" s="70">
        <v>0</v>
      </c>
      <c r="AJ523" s="70">
        <f t="shared" si="107"/>
        <v>82065.22</v>
      </c>
      <c r="AK523" s="195">
        <v>20000</v>
      </c>
      <c r="AL523" s="337">
        <f t="shared" si="104"/>
        <v>20516.305</v>
      </c>
      <c r="AM523" s="56" t="str">
        <f>VLOOKUP(F523,'Plan atualizada aptas e desativ'!$C$4:$I$1457,7,0)</f>
        <v>INADIMPLENTE</v>
      </c>
      <c r="AN523" s="196">
        <f t="shared" si="113"/>
        <v>516.30500000000029</v>
      </c>
      <c r="AO523" s="56" t="s">
        <v>1167</v>
      </c>
      <c r="AP523" s="56" t="s">
        <v>1169</v>
      </c>
      <c r="AQ523" s="56"/>
      <c r="AR523" s="56" t="s">
        <v>1918</v>
      </c>
      <c r="AS523" s="56" t="s">
        <v>449</v>
      </c>
      <c r="AT523" s="56" t="s">
        <v>449</v>
      </c>
      <c r="AU523" s="56" t="s">
        <v>449</v>
      </c>
      <c r="AV523" s="56" t="s">
        <v>449</v>
      </c>
      <c r="AW523" s="56" t="s">
        <v>449</v>
      </c>
      <c r="AX523" s="56" t="s">
        <v>449</v>
      </c>
      <c r="AY523" s="56" t="s">
        <v>449</v>
      </c>
      <c r="AZ523" s="56" t="s">
        <v>449</v>
      </c>
      <c r="BA523" s="56" t="s">
        <v>449</v>
      </c>
      <c r="BB523" s="323">
        <f>VLOOKUP($F523,'[2]1ª Parcela FAED Manutencao 2026'!$E$7:$K$1036,5,0)</f>
        <v>1032</v>
      </c>
      <c r="BC523" s="324">
        <f>VLOOKUP($F523,'[2]1ª Parcela FAED Manutencao 2026'!$E$7:$K$1036,7,0)</f>
        <v>23959.65</v>
      </c>
      <c r="BD523" s="335">
        <f t="shared" si="114"/>
        <v>-148</v>
      </c>
      <c r="BE523" s="328">
        <f t="shared" si="115"/>
        <v>-3443.3450000000012</v>
      </c>
    </row>
    <row r="524" spans="1:57" s="87" customFormat="1" ht="28.5" customHeight="1">
      <c r="A524" s="68">
        <v>518</v>
      </c>
      <c r="B524" s="56" t="s">
        <v>1899</v>
      </c>
      <c r="C524" s="56">
        <v>7000</v>
      </c>
      <c r="D524" s="57">
        <v>18</v>
      </c>
      <c r="E524" s="163" t="s">
        <v>303</v>
      </c>
      <c r="F524" s="56">
        <v>1108729</v>
      </c>
      <c r="G524" s="56">
        <v>1101163</v>
      </c>
      <c r="H524" s="61">
        <v>29158850</v>
      </c>
      <c r="I524" s="84" t="str">
        <f>VLOOKUP($F524,'[3]Sistema Escolar'!$C$3:$E$5000,3,0)</f>
        <v>COLEGIO ESTADUAL DOUTOR ANTONIO CARLOS MAGALHAES</v>
      </c>
      <c r="J524" s="193" t="s">
        <v>1978</v>
      </c>
      <c r="K524" s="56">
        <v>0</v>
      </c>
      <c r="L524" s="56">
        <v>0</v>
      </c>
      <c r="M524" s="56">
        <v>0</v>
      </c>
      <c r="N524" s="56">
        <v>0</v>
      </c>
      <c r="O524" s="56">
        <v>45</v>
      </c>
      <c r="P524" s="56">
        <v>70</v>
      </c>
      <c r="Q524" s="56">
        <v>51</v>
      </c>
      <c r="R524" s="56">
        <v>71</v>
      </c>
      <c r="S524" s="56">
        <v>70</v>
      </c>
      <c r="T524" s="56">
        <v>63</v>
      </c>
      <c r="U524" s="56">
        <v>0</v>
      </c>
      <c r="V524" s="56">
        <v>0</v>
      </c>
      <c r="W524" s="56">
        <v>0</v>
      </c>
      <c r="X524" s="56">
        <v>0</v>
      </c>
      <c r="Y524" s="56">
        <f t="shared" si="108"/>
        <v>0</v>
      </c>
      <c r="Z524" s="56">
        <f t="shared" si="108"/>
        <v>0</v>
      </c>
      <c r="AA524" s="68">
        <f t="shared" si="109"/>
        <v>166</v>
      </c>
      <c r="AB524" s="68">
        <f t="shared" si="109"/>
        <v>204</v>
      </c>
      <c r="AC524" s="68">
        <f t="shared" si="110"/>
        <v>166</v>
      </c>
      <c r="AD524" s="68">
        <f t="shared" si="111"/>
        <v>204</v>
      </c>
      <c r="AE524" s="68">
        <f>VLOOKUP(F524,[1]quantitativo_estudantes_turmas_!$D$6:$H$1043,5,0)</f>
        <v>7</v>
      </c>
      <c r="AF524" s="318">
        <f t="shared" si="105"/>
        <v>1</v>
      </c>
      <c r="AG524" s="248">
        <f t="shared" si="106"/>
        <v>20516.3</v>
      </c>
      <c r="AH524" s="194">
        <f t="shared" si="112"/>
        <v>20516.3</v>
      </c>
      <c r="AI524" s="70">
        <v>0</v>
      </c>
      <c r="AJ524" s="70">
        <f t="shared" si="107"/>
        <v>41032.6</v>
      </c>
      <c r="AK524" s="195">
        <v>8000</v>
      </c>
      <c r="AL524" s="337">
        <f t="shared" si="104"/>
        <v>10258.15</v>
      </c>
      <c r="AM524" s="56" t="str">
        <f>VLOOKUP(F524,'Plan atualizada aptas e desativ'!$C$4:$I$1457,7,0)</f>
        <v>APTA</v>
      </c>
      <c r="AN524" s="196">
        <f t="shared" si="113"/>
        <v>2258.1499999999996</v>
      </c>
      <c r="AO524" s="56" t="s">
        <v>1167</v>
      </c>
      <c r="AP524" s="56" t="s">
        <v>1170</v>
      </c>
      <c r="AQ524" s="56"/>
      <c r="AR524" s="56" t="s">
        <v>1918</v>
      </c>
      <c r="AS524" s="56" t="s">
        <v>449</v>
      </c>
      <c r="AT524" s="56" t="s">
        <v>449</v>
      </c>
      <c r="AU524" s="56" t="s">
        <v>449</v>
      </c>
      <c r="AV524" s="56" t="s">
        <v>449</v>
      </c>
      <c r="AW524" s="56" t="s">
        <v>449</v>
      </c>
      <c r="AX524" s="56" t="s">
        <v>449</v>
      </c>
      <c r="AY524" s="56" t="s">
        <v>449</v>
      </c>
      <c r="AZ524" s="56" t="s">
        <v>1858</v>
      </c>
      <c r="BA524" s="56" t="s">
        <v>449</v>
      </c>
      <c r="BB524" s="323">
        <f>VLOOKUP($F524,'[2]1ª Parcela FAED Manutencao 2026'!$E$7:$K$1036,5,0)</f>
        <v>166</v>
      </c>
      <c r="BC524" s="324">
        <f>VLOOKUP($F524,'[2]1ª Parcela FAED Manutencao 2026'!$E$7:$K$1036,7,0)</f>
        <v>10258.15</v>
      </c>
      <c r="BD524" s="336">
        <f t="shared" si="114"/>
        <v>38</v>
      </c>
      <c r="BE524" s="330">
        <f t="shared" si="115"/>
        <v>0</v>
      </c>
    </row>
    <row r="525" spans="1:57" s="178" customFormat="1" ht="28.5" customHeight="1">
      <c r="A525" s="68">
        <v>519</v>
      </c>
      <c r="B525" s="56" t="s">
        <v>1899</v>
      </c>
      <c r="C525" s="56">
        <v>7000</v>
      </c>
      <c r="D525" s="57">
        <v>18</v>
      </c>
      <c r="E525" s="163" t="s">
        <v>304</v>
      </c>
      <c r="F525" s="56">
        <v>1108524</v>
      </c>
      <c r="G525" s="56">
        <v>1101201</v>
      </c>
      <c r="H525" s="61">
        <v>29155673</v>
      </c>
      <c r="I525" s="84" t="str">
        <f>VLOOKUP($F525,'[3]Sistema Escolar'!$C$3:$E$5000,3,0)</f>
        <v>CENTRO INTEGRADO DE EDUCACAO DO CONDE</v>
      </c>
      <c r="J525" s="193" t="s">
        <v>1912</v>
      </c>
      <c r="K525" s="56">
        <v>0</v>
      </c>
      <c r="L525" s="56">
        <v>0</v>
      </c>
      <c r="M525" s="56">
        <v>0</v>
      </c>
      <c r="N525" s="56">
        <v>0</v>
      </c>
      <c r="O525" s="56">
        <v>820</v>
      </c>
      <c r="P525" s="56">
        <v>515</v>
      </c>
      <c r="Q525" s="56">
        <v>0</v>
      </c>
      <c r="R525" s="56">
        <v>143</v>
      </c>
      <c r="S525" s="56">
        <v>168</v>
      </c>
      <c r="T525" s="56">
        <v>165</v>
      </c>
      <c r="U525" s="56">
        <v>0</v>
      </c>
      <c r="V525" s="56">
        <v>0</v>
      </c>
      <c r="W525" s="56">
        <v>0</v>
      </c>
      <c r="X525" s="56">
        <v>0</v>
      </c>
      <c r="Y525" s="56">
        <f t="shared" si="108"/>
        <v>0</v>
      </c>
      <c r="Z525" s="56">
        <f t="shared" si="108"/>
        <v>0</v>
      </c>
      <c r="AA525" s="68">
        <f t="shared" si="109"/>
        <v>988</v>
      </c>
      <c r="AB525" s="68">
        <f t="shared" si="109"/>
        <v>823</v>
      </c>
      <c r="AC525" s="68">
        <f t="shared" si="110"/>
        <v>988</v>
      </c>
      <c r="AD525" s="68">
        <f t="shared" si="111"/>
        <v>823</v>
      </c>
      <c r="AE525" s="68">
        <f>VLOOKUP(F525,[1]quantitativo_estudantes_turmas_!$D$6:$H$1043,5,0)</f>
        <v>26</v>
      </c>
      <c r="AF525" s="318">
        <f t="shared" si="105"/>
        <v>1</v>
      </c>
      <c r="AG525" s="248">
        <f t="shared" si="106"/>
        <v>41032.61</v>
      </c>
      <c r="AH525" s="194">
        <f t="shared" si="112"/>
        <v>41032.61</v>
      </c>
      <c r="AI525" s="70">
        <v>0</v>
      </c>
      <c r="AJ525" s="70">
        <f t="shared" si="107"/>
        <v>82065.22</v>
      </c>
      <c r="AK525" s="195">
        <v>16000</v>
      </c>
      <c r="AL525" s="337">
        <f t="shared" si="104"/>
        <v>20516.305</v>
      </c>
      <c r="AM525" s="56" t="str">
        <f>VLOOKUP(F525,'Plan atualizada aptas e desativ'!$C$4:$I$1457,7,0)</f>
        <v>APTA</v>
      </c>
      <c r="AN525" s="196">
        <f t="shared" si="113"/>
        <v>4516.3050000000003</v>
      </c>
      <c r="AO525" s="56" t="s">
        <v>1171</v>
      </c>
      <c r="AP525" s="56" t="s">
        <v>1172</v>
      </c>
      <c r="AQ525" s="56"/>
      <c r="AR525" s="56" t="s">
        <v>1918</v>
      </c>
      <c r="AS525" s="56" t="s">
        <v>449</v>
      </c>
      <c r="AT525" s="56" t="s">
        <v>449</v>
      </c>
      <c r="AU525" s="56" t="s">
        <v>449</v>
      </c>
      <c r="AV525" s="56" t="s">
        <v>449</v>
      </c>
      <c r="AW525" s="56" t="s">
        <v>449</v>
      </c>
      <c r="AX525" s="56" t="s">
        <v>449</v>
      </c>
      <c r="AY525" s="56" t="s">
        <v>449</v>
      </c>
      <c r="AZ525" s="56" t="s">
        <v>449</v>
      </c>
      <c r="BA525" s="56" t="s">
        <v>449</v>
      </c>
      <c r="BB525" s="323">
        <f>VLOOKUP($F525,'[2]1ª Parcela FAED Manutencao 2026'!$E$7:$K$1036,5,0)</f>
        <v>988</v>
      </c>
      <c r="BC525" s="324">
        <f>VLOOKUP($F525,'[2]1ª Parcela FAED Manutencao 2026'!$E$7:$K$1036,7,0)</f>
        <v>20516.305</v>
      </c>
      <c r="BD525" s="335">
        <f t="shared" si="114"/>
        <v>-165</v>
      </c>
      <c r="BE525" s="330">
        <f t="shared" si="115"/>
        <v>0</v>
      </c>
    </row>
    <row r="526" spans="1:57" s="87" customFormat="1" ht="28.5" customHeight="1">
      <c r="A526" s="68">
        <v>520</v>
      </c>
      <c r="B526" s="56" t="s">
        <v>1899</v>
      </c>
      <c r="C526" s="56">
        <v>7000</v>
      </c>
      <c r="D526" s="57">
        <v>18</v>
      </c>
      <c r="E526" s="163" t="s">
        <v>304</v>
      </c>
      <c r="F526" s="56">
        <v>1108532</v>
      </c>
      <c r="G526" s="56">
        <v>1101202</v>
      </c>
      <c r="H526" s="61">
        <v>29155894</v>
      </c>
      <c r="I526" s="84" t="str">
        <f>VLOOKUP($F526,'[3]Sistema Escolar'!$C$3:$E$5000,3,0)</f>
        <v>COLEGIO ESTADUAL CELSO MENDES DE LIMA</v>
      </c>
      <c r="J526" s="193" t="s">
        <v>1978</v>
      </c>
      <c r="K526" s="56">
        <v>0</v>
      </c>
      <c r="L526" s="56">
        <v>0</v>
      </c>
      <c r="M526" s="56">
        <v>0</v>
      </c>
      <c r="N526" s="56">
        <v>0</v>
      </c>
      <c r="O526" s="56">
        <v>92</v>
      </c>
      <c r="P526" s="56">
        <v>51</v>
      </c>
      <c r="Q526" s="56">
        <v>92</v>
      </c>
      <c r="R526" s="56">
        <v>78</v>
      </c>
      <c r="S526" s="56">
        <v>106</v>
      </c>
      <c r="T526" s="56">
        <v>89</v>
      </c>
      <c r="U526" s="56">
        <v>0</v>
      </c>
      <c r="V526" s="56">
        <v>0</v>
      </c>
      <c r="W526" s="56">
        <v>0</v>
      </c>
      <c r="X526" s="56">
        <v>0</v>
      </c>
      <c r="Y526" s="56">
        <f t="shared" si="108"/>
        <v>0</v>
      </c>
      <c r="Z526" s="56">
        <f t="shared" si="108"/>
        <v>0</v>
      </c>
      <c r="AA526" s="68">
        <f t="shared" si="109"/>
        <v>290</v>
      </c>
      <c r="AB526" s="68">
        <f t="shared" si="109"/>
        <v>218</v>
      </c>
      <c r="AC526" s="68">
        <f t="shared" si="110"/>
        <v>290</v>
      </c>
      <c r="AD526" s="68">
        <f t="shared" si="111"/>
        <v>218</v>
      </c>
      <c r="AE526" s="68">
        <f>VLOOKUP(F526,[1]quantitativo_estudantes_turmas_!$D$6:$H$1043,5,0)</f>
        <v>12</v>
      </c>
      <c r="AF526" s="318">
        <f t="shared" si="105"/>
        <v>1</v>
      </c>
      <c r="AG526" s="248">
        <f t="shared" si="106"/>
        <v>20516.3</v>
      </c>
      <c r="AH526" s="194">
        <f t="shared" si="112"/>
        <v>20516.3</v>
      </c>
      <c r="AI526" s="70">
        <v>0</v>
      </c>
      <c r="AJ526" s="70">
        <f t="shared" si="107"/>
        <v>41032.6</v>
      </c>
      <c r="AK526" s="195">
        <v>10000</v>
      </c>
      <c r="AL526" s="337">
        <f t="shared" si="104"/>
        <v>10258.15</v>
      </c>
      <c r="AM526" s="56" t="str">
        <f>VLOOKUP(F526,'Plan atualizada aptas e desativ'!$C$4:$I$1457,7,0)</f>
        <v>INADIMPLENTE</v>
      </c>
      <c r="AN526" s="196">
        <f t="shared" si="113"/>
        <v>258.14999999999964</v>
      </c>
      <c r="AO526" s="56" t="s">
        <v>1171</v>
      </c>
      <c r="AP526" s="56" t="s">
        <v>1173</v>
      </c>
      <c r="AQ526" s="56"/>
      <c r="AR526" s="56" t="s">
        <v>1918</v>
      </c>
      <c r="AS526" s="56" t="s">
        <v>449</v>
      </c>
      <c r="AT526" s="56" t="s">
        <v>449</v>
      </c>
      <c r="AU526" s="56" t="s">
        <v>449</v>
      </c>
      <c r="AV526" s="56" t="s">
        <v>449</v>
      </c>
      <c r="AW526" s="56" t="s">
        <v>449</v>
      </c>
      <c r="AX526" s="56" t="s">
        <v>449</v>
      </c>
      <c r="AY526" s="56" t="s">
        <v>449</v>
      </c>
      <c r="AZ526" s="56" t="s">
        <v>449</v>
      </c>
      <c r="BA526" s="56" t="s">
        <v>449</v>
      </c>
      <c r="BB526" s="323">
        <f>VLOOKUP($F526,'[2]1ª Parcela FAED Manutencao 2026'!$E$7:$K$1036,5,0)</f>
        <v>290</v>
      </c>
      <c r="BC526" s="324">
        <f>VLOOKUP($F526,'[2]1ª Parcela FAED Manutencao 2026'!$E$7:$K$1036,7,0)</f>
        <v>12822.69</v>
      </c>
      <c r="BD526" s="335">
        <f t="shared" si="114"/>
        <v>-72</v>
      </c>
      <c r="BE526" s="328">
        <f t="shared" si="115"/>
        <v>-2564.5400000000009</v>
      </c>
    </row>
    <row r="527" spans="1:57" s="178" customFormat="1" ht="28.5" customHeight="1">
      <c r="A527" s="68">
        <v>521</v>
      </c>
      <c r="B527" s="56" t="s">
        <v>1899</v>
      </c>
      <c r="C527" s="56">
        <v>7000</v>
      </c>
      <c r="D527" s="57">
        <v>18</v>
      </c>
      <c r="E527" s="163" t="s">
        <v>305</v>
      </c>
      <c r="F527" s="56">
        <v>1114613</v>
      </c>
      <c r="G527" s="56">
        <v>1101888</v>
      </c>
      <c r="H527" s="61">
        <v>29153190</v>
      </c>
      <c r="I527" s="84" t="str">
        <f>VLOOKUP($F527,'[3]Sistema Escolar'!$C$3:$E$5000,3,0)</f>
        <v>COLEGIO ESTADUAL DE TEMPO INTEGRAL EUDOXIA MARIA</v>
      </c>
      <c r="J527" s="193" t="s">
        <v>1978</v>
      </c>
      <c r="K527" s="56">
        <v>0</v>
      </c>
      <c r="L527" s="56">
        <v>0</v>
      </c>
      <c r="M527" s="56">
        <v>0</v>
      </c>
      <c r="N527" s="56">
        <v>0</v>
      </c>
      <c r="O527" s="56">
        <v>373</v>
      </c>
      <c r="P527" s="56">
        <v>238</v>
      </c>
      <c r="Q527" s="56">
        <v>387</v>
      </c>
      <c r="R527" s="56">
        <v>478</v>
      </c>
      <c r="S527" s="56">
        <v>147</v>
      </c>
      <c r="T527" s="56">
        <v>117</v>
      </c>
      <c r="U527" s="56">
        <v>0</v>
      </c>
      <c r="V527" s="56">
        <v>0</v>
      </c>
      <c r="W527" s="56">
        <v>0</v>
      </c>
      <c r="X527" s="56">
        <v>0</v>
      </c>
      <c r="Y527" s="56">
        <f t="shared" si="108"/>
        <v>0</v>
      </c>
      <c r="Z527" s="56">
        <f t="shared" si="108"/>
        <v>0</v>
      </c>
      <c r="AA527" s="68">
        <f t="shared" si="109"/>
        <v>907</v>
      </c>
      <c r="AB527" s="68">
        <f t="shared" si="109"/>
        <v>833</v>
      </c>
      <c r="AC527" s="68">
        <f t="shared" si="110"/>
        <v>907</v>
      </c>
      <c r="AD527" s="68">
        <f t="shared" si="111"/>
        <v>833</v>
      </c>
      <c r="AE527" s="68">
        <f>VLOOKUP(F527,[1]quantitativo_estudantes_turmas_!$D$6:$H$1043,5,0)</f>
        <v>24</v>
      </c>
      <c r="AF527" s="318">
        <f t="shared" si="105"/>
        <v>1</v>
      </c>
      <c r="AG527" s="248">
        <f t="shared" si="106"/>
        <v>41032.61</v>
      </c>
      <c r="AH527" s="194">
        <f t="shared" si="112"/>
        <v>41032.61</v>
      </c>
      <c r="AI527" s="70">
        <v>0</v>
      </c>
      <c r="AJ527" s="70">
        <f t="shared" si="107"/>
        <v>82065.22</v>
      </c>
      <c r="AK527" s="195">
        <v>16000</v>
      </c>
      <c r="AL527" s="337">
        <f t="shared" si="104"/>
        <v>20516.305</v>
      </c>
      <c r="AM527" s="56" t="str">
        <f>VLOOKUP(F527,'Plan atualizada aptas e desativ'!$C$4:$I$1457,7,0)</f>
        <v>APTA</v>
      </c>
      <c r="AN527" s="196">
        <f t="shared" si="113"/>
        <v>4516.3050000000003</v>
      </c>
      <c r="AO527" s="56" t="s">
        <v>1174</v>
      </c>
      <c r="AP527" s="56" t="s">
        <v>1175</v>
      </c>
      <c r="AQ527" s="56"/>
      <c r="AR527" s="56" t="s">
        <v>1918</v>
      </c>
      <c r="AS527" s="56" t="s">
        <v>449</v>
      </c>
      <c r="AT527" s="56" t="s">
        <v>449</v>
      </c>
      <c r="AU527" s="56" t="s">
        <v>449</v>
      </c>
      <c r="AV527" s="56" t="s">
        <v>449</v>
      </c>
      <c r="AW527" s="56" t="s">
        <v>449</v>
      </c>
      <c r="AX527" s="56" t="s">
        <v>449</v>
      </c>
      <c r="AY527" s="56" t="s">
        <v>449</v>
      </c>
      <c r="AZ527" s="56" t="s">
        <v>449</v>
      </c>
      <c r="BA527" s="56" t="s">
        <v>449</v>
      </c>
      <c r="BB527" s="323">
        <f>VLOOKUP($F527,'[2]1ª Parcela FAED Manutencao 2026'!$E$7:$K$1036,5,0)</f>
        <v>907</v>
      </c>
      <c r="BC527" s="324">
        <f>VLOOKUP($F527,'[2]1ª Parcela FAED Manutencao 2026'!$E$7:$K$1036,7,0)</f>
        <v>20516.305</v>
      </c>
      <c r="BD527" s="335">
        <f t="shared" si="114"/>
        <v>-74</v>
      </c>
      <c r="BE527" s="330">
        <f t="shared" si="115"/>
        <v>0</v>
      </c>
    </row>
    <row r="528" spans="1:57" s="178" customFormat="1" ht="28.5" customHeight="1">
      <c r="A528" s="68">
        <v>522</v>
      </c>
      <c r="B528" s="56" t="s">
        <v>1899</v>
      </c>
      <c r="C528" s="56">
        <v>7000</v>
      </c>
      <c r="D528" s="57">
        <v>18</v>
      </c>
      <c r="E528" s="163" t="s">
        <v>306</v>
      </c>
      <c r="F528" s="56">
        <v>1179222</v>
      </c>
      <c r="G528" s="56">
        <v>9999999</v>
      </c>
      <c r="H528" s="61">
        <v>29456495</v>
      </c>
      <c r="I528" s="84" t="str">
        <f>VLOOKUP($F528,'[3]Sistema Escolar'!$C$3:$E$5000,3,0)</f>
        <v>COLEGIO ESTADUAL PROFESSORA IVANECK MARIA AGUIAR COSTA</v>
      </c>
      <c r="J528" s="193" t="s">
        <v>1978</v>
      </c>
      <c r="K528" s="56">
        <v>0</v>
      </c>
      <c r="L528" s="56">
        <v>0</v>
      </c>
      <c r="M528" s="56">
        <v>0</v>
      </c>
      <c r="N528" s="56">
        <v>0</v>
      </c>
      <c r="O528" s="56">
        <v>322</v>
      </c>
      <c r="P528" s="56">
        <v>192</v>
      </c>
      <c r="Q528" s="56">
        <v>116</v>
      </c>
      <c r="R528" s="56">
        <v>168</v>
      </c>
      <c r="S528" s="56">
        <v>96</v>
      </c>
      <c r="T528" s="56">
        <v>82</v>
      </c>
      <c r="U528" s="56">
        <v>0</v>
      </c>
      <c r="V528" s="56">
        <v>0</v>
      </c>
      <c r="W528" s="56">
        <v>0</v>
      </c>
      <c r="X528" s="56">
        <v>7</v>
      </c>
      <c r="Y528" s="56">
        <f t="shared" si="108"/>
        <v>0</v>
      </c>
      <c r="Z528" s="56">
        <f t="shared" si="108"/>
        <v>0</v>
      </c>
      <c r="AA528" s="68">
        <f t="shared" si="109"/>
        <v>534</v>
      </c>
      <c r="AB528" s="68">
        <f t="shared" si="109"/>
        <v>442</v>
      </c>
      <c r="AC528" s="68">
        <f t="shared" si="110"/>
        <v>534</v>
      </c>
      <c r="AD528" s="68">
        <f t="shared" si="111"/>
        <v>449</v>
      </c>
      <c r="AE528" s="68">
        <f>VLOOKUP(F528,[1]quantitativo_estudantes_turmas_!$D$6:$H$1043,5,0)</f>
        <v>14</v>
      </c>
      <c r="AF528" s="318">
        <f t="shared" si="105"/>
        <v>0.98440979955456576</v>
      </c>
      <c r="AG528" s="248">
        <f t="shared" si="106"/>
        <v>25645.38</v>
      </c>
      <c r="AH528" s="194">
        <f t="shared" si="112"/>
        <v>25645.38</v>
      </c>
      <c r="AI528" s="70">
        <v>0</v>
      </c>
      <c r="AJ528" s="70">
        <f t="shared" si="107"/>
        <v>51290.76</v>
      </c>
      <c r="AK528" s="195">
        <v>12000</v>
      </c>
      <c r="AL528" s="337">
        <f t="shared" si="104"/>
        <v>12822.69</v>
      </c>
      <c r="AM528" s="56" t="str">
        <f>VLOOKUP(F528,'Plan atualizada aptas e desativ'!$C$4:$I$1457,7,0)</f>
        <v>APTA</v>
      </c>
      <c r="AN528" s="196">
        <f t="shared" si="113"/>
        <v>822.69000000000051</v>
      </c>
      <c r="AO528" s="56" t="s">
        <v>1178</v>
      </c>
      <c r="AP528" s="56" t="s">
        <v>1179</v>
      </c>
      <c r="AQ528" s="56"/>
      <c r="AR528" s="56" t="s">
        <v>1918</v>
      </c>
      <c r="AS528" s="56" t="s">
        <v>449</v>
      </c>
      <c r="AT528" s="56" t="s">
        <v>449</v>
      </c>
      <c r="AU528" s="56" t="s">
        <v>449</v>
      </c>
      <c r="AV528" s="56" t="s">
        <v>449</v>
      </c>
      <c r="AW528" s="56" t="s">
        <v>449</v>
      </c>
      <c r="AX528" s="56" t="s">
        <v>449</v>
      </c>
      <c r="AY528" s="56" t="s">
        <v>449</v>
      </c>
      <c r="AZ528" s="56" t="s">
        <v>449</v>
      </c>
      <c r="BA528" s="56" t="s">
        <v>449</v>
      </c>
      <c r="BB528" s="323">
        <f>VLOOKUP($F528,'[2]1ª Parcela FAED Manutencao 2026'!$E$7:$K$1036,5,0)</f>
        <v>534</v>
      </c>
      <c r="BC528" s="324">
        <f>VLOOKUP($F528,'[2]1ª Parcela FAED Manutencao 2026'!$E$7:$K$1036,7,0)</f>
        <v>15387.23</v>
      </c>
      <c r="BD528" s="335">
        <f t="shared" si="114"/>
        <v>-85</v>
      </c>
      <c r="BE528" s="328">
        <f t="shared" si="115"/>
        <v>-2564.5399999999991</v>
      </c>
    </row>
    <row r="529" spans="1:57" s="178" customFormat="1" ht="28.5" customHeight="1">
      <c r="A529" s="68">
        <v>523</v>
      </c>
      <c r="B529" s="56" t="s">
        <v>1899</v>
      </c>
      <c r="C529" s="56">
        <v>7000</v>
      </c>
      <c r="D529" s="57">
        <v>18</v>
      </c>
      <c r="E529" s="163" t="s">
        <v>307</v>
      </c>
      <c r="F529" s="56">
        <v>1176401</v>
      </c>
      <c r="G529" s="56">
        <v>1101214</v>
      </c>
      <c r="H529" s="61">
        <v>29373280</v>
      </c>
      <c r="I529" s="84" t="str">
        <f>VLOOKUP($F529,'[3]Sistema Escolar'!$C$3:$E$5000,3,0)</f>
        <v>COLEGIO EST DE TEMPO INTEGRAL PROFESSORA JOANICE BACELAR BATISTA</v>
      </c>
      <c r="J529" s="193" t="s">
        <v>1978</v>
      </c>
      <c r="K529" s="56">
        <v>0</v>
      </c>
      <c r="L529" s="56">
        <v>0</v>
      </c>
      <c r="M529" s="56">
        <v>0</v>
      </c>
      <c r="N529" s="56">
        <v>0</v>
      </c>
      <c r="O529" s="56">
        <v>958</v>
      </c>
      <c r="P529" s="56">
        <v>292</v>
      </c>
      <c r="Q529" s="56">
        <v>175</v>
      </c>
      <c r="R529" s="56">
        <v>441</v>
      </c>
      <c r="S529" s="56">
        <v>350</v>
      </c>
      <c r="T529" s="56">
        <v>271</v>
      </c>
      <c r="U529" s="56">
        <v>0</v>
      </c>
      <c r="V529" s="56">
        <v>0</v>
      </c>
      <c r="W529" s="56">
        <v>0</v>
      </c>
      <c r="X529" s="56">
        <v>0</v>
      </c>
      <c r="Y529" s="56">
        <f t="shared" si="108"/>
        <v>0</v>
      </c>
      <c r="Z529" s="56">
        <f t="shared" si="108"/>
        <v>0</v>
      </c>
      <c r="AA529" s="68">
        <f t="shared" si="109"/>
        <v>1483</v>
      </c>
      <c r="AB529" s="68">
        <f t="shared" si="109"/>
        <v>1004</v>
      </c>
      <c r="AC529" s="68">
        <f t="shared" si="110"/>
        <v>1483</v>
      </c>
      <c r="AD529" s="68">
        <f t="shared" si="111"/>
        <v>1004</v>
      </c>
      <c r="AE529" s="68">
        <f>VLOOKUP(F529,[1]quantitativo_estudantes_turmas_!$D$6:$H$1043,5,0)</f>
        <v>30</v>
      </c>
      <c r="AF529" s="318">
        <f t="shared" si="105"/>
        <v>1</v>
      </c>
      <c r="AG529" s="248">
        <f t="shared" si="106"/>
        <v>47919.3</v>
      </c>
      <c r="AH529" s="194">
        <f t="shared" si="112"/>
        <v>47919.3</v>
      </c>
      <c r="AI529" s="70">
        <v>0</v>
      </c>
      <c r="AJ529" s="70">
        <f t="shared" si="107"/>
        <v>95838.6</v>
      </c>
      <c r="AK529" s="195">
        <v>20000</v>
      </c>
      <c r="AL529" s="337">
        <f t="shared" si="104"/>
        <v>23959.65</v>
      </c>
      <c r="AM529" s="56" t="str">
        <f>VLOOKUP(F529,'Plan atualizada aptas e desativ'!$C$4:$I$1457,7,0)</f>
        <v>INADIMPLENTE</v>
      </c>
      <c r="AN529" s="196">
        <f t="shared" si="113"/>
        <v>3959.6500000000015</v>
      </c>
      <c r="AO529" s="56" t="s">
        <v>1160</v>
      </c>
      <c r="AP529" s="56" t="s">
        <v>1180</v>
      </c>
      <c r="AQ529" s="56"/>
      <c r="AR529" s="56" t="s">
        <v>1918</v>
      </c>
      <c r="AS529" s="56" t="s">
        <v>449</v>
      </c>
      <c r="AT529" s="56" t="s">
        <v>449</v>
      </c>
      <c r="AU529" s="56" t="s">
        <v>449</v>
      </c>
      <c r="AV529" s="56" t="s">
        <v>449</v>
      </c>
      <c r="AW529" s="56" t="s">
        <v>449</v>
      </c>
      <c r="AX529" s="56" t="s">
        <v>449</v>
      </c>
      <c r="AY529" s="56" t="s">
        <v>449</v>
      </c>
      <c r="AZ529" s="56" t="s">
        <v>449</v>
      </c>
      <c r="BA529" s="56" t="s">
        <v>449</v>
      </c>
      <c r="BB529" s="323">
        <f>VLOOKUP($F529,'[2]1ª Parcela FAED Manutencao 2026'!$E$7:$K$1036,5,0)</f>
        <v>1483</v>
      </c>
      <c r="BC529" s="324">
        <f>VLOOKUP($F529,'[2]1ª Parcela FAED Manutencao 2026'!$E$7:$K$1036,7,0)</f>
        <v>23959.65</v>
      </c>
      <c r="BD529" s="335">
        <f t="shared" si="114"/>
        <v>-479</v>
      </c>
      <c r="BE529" s="330">
        <f t="shared" si="115"/>
        <v>0</v>
      </c>
    </row>
    <row r="530" spans="1:57" s="87" customFormat="1" ht="28.5" customHeight="1">
      <c r="A530" s="68">
        <v>524</v>
      </c>
      <c r="B530" s="56" t="s">
        <v>1899</v>
      </c>
      <c r="C530" s="56">
        <v>7000</v>
      </c>
      <c r="D530" s="57">
        <v>18</v>
      </c>
      <c r="E530" s="163" t="s">
        <v>308</v>
      </c>
      <c r="F530" s="56">
        <v>1178251</v>
      </c>
      <c r="G530" s="56">
        <v>1105490</v>
      </c>
      <c r="H530" s="61">
        <v>29456606</v>
      </c>
      <c r="I530" s="84" t="str">
        <f>VLOOKUP($F530,'[3]Sistema Escolar'!$C$3:$E$5000,3,0)</f>
        <v>COLEGIO ESTADUAL DO CAMPO MARIA MENDES DE SOUZA</v>
      </c>
      <c r="J530" s="193" t="s">
        <v>1978</v>
      </c>
      <c r="K530" s="56">
        <v>0</v>
      </c>
      <c r="L530" s="56">
        <v>0</v>
      </c>
      <c r="M530" s="56">
        <v>0</v>
      </c>
      <c r="N530" s="56">
        <v>0</v>
      </c>
      <c r="O530" s="56">
        <v>159</v>
      </c>
      <c r="P530" s="56">
        <v>143</v>
      </c>
      <c r="Q530" s="56">
        <v>0</v>
      </c>
      <c r="R530" s="56">
        <v>0</v>
      </c>
      <c r="S530" s="56">
        <v>0</v>
      </c>
      <c r="T530" s="56">
        <v>0</v>
      </c>
      <c r="U530" s="56">
        <v>0</v>
      </c>
      <c r="V530" s="56">
        <v>0</v>
      </c>
      <c r="W530" s="56">
        <v>0</v>
      </c>
      <c r="X530" s="56">
        <v>0</v>
      </c>
      <c r="Y530" s="56">
        <f t="shared" si="108"/>
        <v>0</v>
      </c>
      <c r="Z530" s="56">
        <f t="shared" si="108"/>
        <v>0</v>
      </c>
      <c r="AA530" s="68">
        <f t="shared" si="109"/>
        <v>159</v>
      </c>
      <c r="AB530" s="68">
        <f t="shared" si="109"/>
        <v>143</v>
      </c>
      <c r="AC530" s="68">
        <f t="shared" si="110"/>
        <v>159</v>
      </c>
      <c r="AD530" s="68">
        <f t="shared" si="111"/>
        <v>143</v>
      </c>
      <c r="AE530" s="68">
        <f>VLOOKUP(F530,[1]quantitativo_estudantes_turmas_!$D$6:$H$1043,5,0)</f>
        <v>9</v>
      </c>
      <c r="AF530" s="318">
        <f t="shared" si="105"/>
        <v>1</v>
      </c>
      <c r="AG530" s="248">
        <f t="shared" si="106"/>
        <v>20516.3</v>
      </c>
      <c r="AH530" s="194">
        <f t="shared" si="112"/>
        <v>20516.3</v>
      </c>
      <c r="AI530" s="70">
        <v>0</v>
      </c>
      <c r="AJ530" s="70">
        <f t="shared" si="107"/>
        <v>41032.6</v>
      </c>
      <c r="AK530" s="195">
        <v>8000</v>
      </c>
      <c r="AL530" s="337">
        <f t="shared" si="104"/>
        <v>10258.15</v>
      </c>
      <c r="AM530" s="56" t="str">
        <f>VLOOKUP(F530,'Plan atualizada aptas e desativ'!$C$4:$I$1457,7,0)</f>
        <v>APTA</v>
      </c>
      <c r="AN530" s="196">
        <f t="shared" si="113"/>
        <v>2258.1499999999996</v>
      </c>
      <c r="AO530" s="56" t="s">
        <v>1181</v>
      </c>
      <c r="AP530" s="56" t="s">
        <v>1182</v>
      </c>
      <c r="AQ530" s="56"/>
      <c r="AR530" s="56" t="s">
        <v>449</v>
      </c>
      <c r="AS530" s="56" t="s">
        <v>449</v>
      </c>
      <c r="AT530" s="56" t="s">
        <v>449</v>
      </c>
      <c r="AU530" s="56" t="s">
        <v>449</v>
      </c>
      <c r="AV530" s="56" t="s">
        <v>449</v>
      </c>
      <c r="AW530" s="56" t="s">
        <v>449</v>
      </c>
      <c r="AX530" s="56" t="s">
        <v>449</v>
      </c>
      <c r="AY530" s="56" t="s">
        <v>449</v>
      </c>
      <c r="AZ530" s="56" t="s">
        <v>449</v>
      </c>
      <c r="BA530" s="56" t="s">
        <v>449</v>
      </c>
      <c r="BB530" s="323">
        <f>VLOOKUP($F530,'[2]1ª Parcela FAED Manutencao 2026'!$E$7:$K$1036,5,0)</f>
        <v>159</v>
      </c>
      <c r="BC530" s="324">
        <f>VLOOKUP($F530,'[2]1ª Parcela FAED Manutencao 2026'!$E$7:$K$1036,7,0)</f>
        <v>10258.15</v>
      </c>
      <c r="BD530" s="335">
        <f t="shared" si="114"/>
        <v>-16</v>
      </c>
      <c r="BE530" s="330">
        <f t="shared" si="115"/>
        <v>0</v>
      </c>
    </row>
    <row r="531" spans="1:57" s="178" customFormat="1" ht="28.5" customHeight="1">
      <c r="A531" s="68">
        <v>525</v>
      </c>
      <c r="B531" s="56" t="s">
        <v>1899</v>
      </c>
      <c r="C531" s="56">
        <v>7000</v>
      </c>
      <c r="D531" s="57">
        <v>18</v>
      </c>
      <c r="E531" s="163" t="s">
        <v>308</v>
      </c>
      <c r="F531" s="56">
        <v>1179754</v>
      </c>
      <c r="G531" s="56">
        <v>9999999</v>
      </c>
      <c r="H531" s="61">
        <v>29487900</v>
      </c>
      <c r="I531" s="84" t="str">
        <f>VLOOKUP($F531,'[3]Sistema Escolar'!$C$3:$E$5000,3,0)</f>
        <v>CENTRO REG. INT. TECNOLOGICA-CEMIT LITORAL NORTE E AGRESTE BAIANO</v>
      </c>
      <c r="J531" s="193" t="s">
        <v>1912</v>
      </c>
      <c r="K531" s="56">
        <v>0</v>
      </c>
      <c r="L531" s="56">
        <v>0</v>
      </c>
      <c r="M531" s="56">
        <v>0</v>
      </c>
      <c r="N531" s="56">
        <v>0</v>
      </c>
      <c r="O531" s="56">
        <v>866</v>
      </c>
      <c r="P531" s="56">
        <v>664</v>
      </c>
      <c r="Q531" s="56">
        <v>0</v>
      </c>
      <c r="R531" s="56">
        <v>0</v>
      </c>
      <c r="S531" s="56">
        <v>0</v>
      </c>
      <c r="T531" s="56">
        <v>0</v>
      </c>
      <c r="U531" s="56">
        <v>0</v>
      </c>
      <c r="V531" s="56">
        <v>0</v>
      </c>
      <c r="W531" s="56">
        <v>0</v>
      </c>
      <c r="X531" s="56">
        <v>0</v>
      </c>
      <c r="Y531" s="56">
        <f t="shared" si="108"/>
        <v>0</v>
      </c>
      <c r="Z531" s="56">
        <f t="shared" si="108"/>
        <v>0</v>
      </c>
      <c r="AA531" s="68">
        <f t="shared" si="109"/>
        <v>866</v>
      </c>
      <c r="AB531" s="68">
        <f t="shared" si="109"/>
        <v>664</v>
      </c>
      <c r="AC531" s="68">
        <f t="shared" si="110"/>
        <v>866</v>
      </c>
      <c r="AD531" s="68">
        <f t="shared" si="111"/>
        <v>664</v>
      </c>
      <c r="AE531" s="68">
        <f>VLOOKUP(F531,[1]quantitativo_estudantes_turmas_!$D$6:$H$1043,5,0)</f>
        <v>44</v>
      </c>
      <c r="AF531" s="318">
        <f t="shared" si="105"/>
        <v>1</v>
      </c>
      <c r="AG531" s="248">
        <f t="shared" si="106"/>
        <v>30774.46</v>
      </c>
      <c r="AH531" s="194">
        <f t="shared" si="112"/>
        <v>30774.46</v>
      </c>
      <c r="AI531" s="70">
        <v>0</v>
      </c>
      <c r="AJ531" s="70">
        <f t="shared" si="107"/>
        <v>61548.92</v>
      </c>
      <c r="AK531" s="195">
        <v>16000</v>
      </c>
      <c r="AL531" s="337">
        <f t="shared" si="104"/>
        <v>15387.23</v>
      </c>
      <c r="AM531" s="56" t="str">
        <f>VLOOKUP(F531,'Plan atualizada aptas e desativ'!$C$4:$I$1457,7,0)</f>
        <v>APTA</v>
      </c>
      <c r="AN531" s="196">
        <f t="shared" si="113"/>
        <v>-612.77000000000044</v>
      </c>
      <c r="AO531" s="56" t="s">
        <v>1181</v>
      </c>
      <c r="AP531" s="56" t="s">
        <v>2001</v>
      </c>
      <c r="AQ531" s="56"/>
      <c r="AR531" s="56" t="s">
        <v>449</v>
      </c>
      <c r="AS531" s="56" t="s">
        <v>449</v>
      </c>
      <c r="AT531" s="56" t="s">
        <v>449</v>
      </c>
      <c r="AU531" s="56" t="s">
        <v>449</v>
      </c>
      <c r="AV531" s="56" t="s">
        <v>449</v>
      </c>
      <c r="AW531" s="56" t="s">
        <v>449</v>
      </c>
      <c r="AX531" s="56" t="s">
        <v>449</v>
      </c>
      <c r="AY531" s="56" t="s">
        <v>449</v>
      </c>
      <c r="AZ531" s="56" t="s">
        <v>449</v>
      </c>
      <c r="BA531" s="56" t="s">
        <v>449</v>
      </c>
      <c r="BB531" s="323">
        <f>VLOOKUP($F531,'[2]1ª Parcela FAED Manutencao 2026'!$E$7:$K$1036,5,0)</f>
        <v>866</v>
      </c>
      <c r="BC531" s="324">
        <f>VLOOKUP($F531,'[2]1ª Parcela FAED Manutencao 2026'!$E$7:$K$1036,7,0)</f>
        <v>20516.305</v>
      </c>
      <c r="BD531" s="335">
        <f t="shared" si="114"/>
        <v>-202</v>
      </c>
      <c r="BE531" s="328">
        <f t="shared" si="115"/>
        <v>-5129.0750000000007</v>
      </c>
    </row>
    <row r="532" spans="1:57" s="178" customFormat="1" ht="28.5" customHeight="1">
      <c r="A532" s="68">
        <v>526</v>
      </c>
      <c r="B532" s="56" t="s">
        <v>1899</v>
      </c>
      <c r="C532" s="56">
        <v>7000</v>
      </c>
      <c r="D532" s="57">
        <v>18</v>
      </c>
      <c r="E532" s="163" t="s">
        <v>308</v>
      </c>
      <c r="F532" s="56">
        <v>1178078</v>
      </c>
      <c r="G532" s="56">
        <v>1104509</v>
      </c>
      <c r="H532" s="61">
        <v>29430305</v>
      </c>
      <c r="I532" s="84" t="str">
        <f>VLOOKUP($F532,'[3]Sistema Escolar'!$C$3:$E$5000,3,0)</f>
        <v>COLEGIO EST DE TEMPO INTEGRAL PROFESSORA SIMONE SIMOES NERI</v>
      </c>
      <c r="J532" s="193" t="s">
        <v>1978</v>
      </c>
      <c r="K532" s="56">
        <v>0</v>
      </c>
      <c r="L532" s="56">
        <v>0</v>
      </c>
      <c r="M532" s="56">
        <v>0</v>
      </c>
      <c r="N532" s="56">
        <v>0</v>
      </c>
      <c r="O532" s="56">
        <v>1100</v>
      </c>
      <c r="P532" s="56">
        <v>340</v>
      </c>
      <c r="Q532" s="56">
        <v>0</v>
      </c>
      <c r="R532" s="56">
        <v>607</v>
      </c>
      <c r="S532" s="56">
        <v>181</v>
      </c>
      <c r="T532" s="56">
        <v>172</v>
      </c>
      <c r="U532" s="56">
        <v>0</v>
      </c>
      <c r="V532" s="56">
        <v>0</v>
      </c>
      <c r="W532" s="56">
        <v>0</v>
      </c>
      <c r="X532" s="56">
        <v>0</v>
      </c>
      <c r="Y532" s="56">
        <f t="shared" si="108"/>
        <v>0</v>
      </c>
      <c r="Z532" s="56">
        <f t="shared" si="108"/>
        <v>0</v>
      </c>
      <c r="AA532" s="68">
        <f t="shared" si="109"/>
        <v>1281</v>
      </c>
      <c r="AB532" s="68">
        <f t="shared" si="109"/>
        <v>1119</v>
      </c>
      <c r="AC532" s="68">
        <f t="shared" si="110"/>
        <v>1281</v>
      </c>
      <c r="AD532" s="68">
        <f t="shared" si="111"/>
        <v>1119</v>
      </c>
      <c r="AE532" s="68">
        <f>VLOOKUP(F532,[1]quantitativo_estudantes_turmas_!$D$6:$H$1043,5,0)</f>
        <v>30</v>
      </c>
      <c r="AF532" s="318">
        <f t="shared" si="105"/>
        <v>1</v>
      </c>
      <c r="AG532" s="248">
        <f t="shared" si="106"/>
        <v>47919.3</v>
      </c>
      <c r="AH532" s="194">
        <f t="shared" si="112"/>
        <v>47919.3</v>
      </c>
      <c r="AI532" s="70">
        <v>0</v>
      </c>
      <c r="AJ532" s="70">
        <f t="shared" si="107"/>
        <v>95838.6</v>
      </c>
      <c r="AK532" s="195">
        <v>20000</v>
      </c>
      <c r="AL532" s="337">
        <f t="shared" si="104"/>
        <v>23959.65</v>
      </c>
      <c r="AM532" s="56" t="str">
        <f>VLOOKUP(F532,'Plan atualizada aptas e desativ'!$C$4:$I$1457,7,0)</f>
        <v>APTA</v>
      </c>
      <c r="AN532" s="196">
        <f t="shared" si="113"/>
        <v>3959.6500000000015</v>
      </c>
      <c r="AO532" s="56" t="s">
        <v>1181</v>
      </c>
      <c r="AP532" s="56" t="s">
        <v>1183</v>
      </c>
      <c r="AQ532" s="56"/>
      <c r="AR532" s="56" t="s">
        <v>1918</v>
      </c>
      <c r="AS532" s="56" t="s">
        <v>449</v>
      </c>
      <c r="AT532" s="56" t="s">
        <v>449</v>
      </c>
      <c r="AU532" s="56" t="s">
        <v>449</v>
      </c>
      <c r="AV532" s="56" t="s">
        <v>449</v>
      </c>
      <c r="AW532" s="56" t="s">
        <v>449</v>
      </c>
      <c r="AX532" s="56" t="s">
        <v>449</v>
      </c>
      <c r="AY532" s="56" t="s">
        <v>449</v>
      </c>
      <c r="AZ532" s="56" t="s">
        <v>449</v>
      </c>
      <c r="BA532" s="56" t="s">
        <v>449</v>
      </c>
      <c r="BB532" s="323">
        <f>VLOOKUP($F532,'[2]1ª Parcela FAED Manutencao 2026'!$E$7:$K$1036,5,0)</f>
        <v>1281</v>
      </c>
      <c r="BC532" s="324">
        <f>VLOOKUP($F532,'[2]1ª Parcela FAED Manutencao 2026'!$E$7:$K$1036,7,0)</f>
        <v>23959.65</v>
      </c>
      <c r="BD532" s="335">
        <f t="shared" si="114"/>
        <v>-162</v>
      </c>
      <c r="BE532" s="330">
        <f t="shared" si="115"/>
        <v>0</v>
      </c>
    </row>
    <row r="533" spans="1:57" s="87" customFormat="1" ht="28.5" customHeight="1">
      <c r="A533" s="68">
        <v>527</v>
      </c>
      <c r="B533" s="56" t="s">
        <v>1899</v>
      </c>
      <c r="C533" s="56">
        <v>7000</v>
      </c>
      <c r="D533" s="57">
        <v>18</v>
      </c>
      <c r="E533" s="163" t="s">
        <v>309</v>
      </c>
      <c r="F533" s="56">
        <v>1133936</v>
      </c>
      <c r="G533" s="56">
        <v>1103804</v>
      </c>
      <c r="H533" s="61">
        <v>29159318</v>
      </c>
      <c r="I533" s="84" t="str">
        <f>VLOOKUP($F533,'[3]Sistema Escolar'!$C$3:$E$5000,3,0)</f>
        <v>COLEGIO ESTADUAL PROFESSOR CARLOS SANTANA</v>
      </c>
      <c r="J533" s="193" t="s">
        <v>1978</v>
      </c>
      <c r="K533" s="56">
        <v>0</v>
      </c>
      <c r="L533" s="56">
        <v>0</v>
      </c>
      <c r="M533" s="56">
        <v>0</v>
      </c>
      <c r="N533" s="56">
        <v>0</v>
      </c>
      <c r="O533" s="56">
        <v>22</v>
      </c>
      <c r="P533" s="56">
        <v>0</v>
      </c>
      <c r="Q533" s="56">
        <v>220</v>
      </c>
      <c r="R533" s="56">
        <v>209</v>
      </c>
      <c r="S533" s="56">
        <v>97</v>
      </c>
      <c r="T533" s="56">
        <v>102</v>
      </c>
      <c r="U533" s="56">
        <v>0</v>
      </c>
      <c r="V533" s="56">
        <v>0</v>
      </c>
      <c r="W533" s="56">
        <v>0</v>
      </c>
      <c r="X533" s="56">
        <v>0</v>
      </c>
      <c r="Y533" s="56">
        <f t="shared" si="108"/>
        <v>0</v>
      </c>
      <c r="Z533" s="56">
        <f t="shared" si="108"/>
        <v>0</v>
      </c>
      <c r="AA533" s="68">
        <f t="shared" si="109"/>
        <v>339</v>
      </c>
      <c r="AB533" s="68">
        <f t="shared" si="109"/>
        <v>311</v>
      </c>
      <c r="AC533" s="68">
        <f t="shared" si="110"/>
        <v>339</v>
      </c>
      <c r="AD533" s="68">
        <f t="shared" si="111"/>
        <v>311</v>
      </c>
      <c r="AE533" s="68">
        <f>VLOOKUP(F533,[1]quantitativo_estudantes_turmas_!$D$6:$H$1043,5,0)</f>
        <v>11</v>
      </c>
      <c r="AF533" s="318">
        <f t="shared" si="105"/>
        <v>1</v>
      </c>
      <c r="AG533" s="248">
        <f t="shared" si="106"/>
        <v>25645.38</v>
      </c>
      <c r="AH533" s="194">
        <f t="shared" si="112"/>
        <v>25645.38</v>
      </c>
      <c r="AI533" s="70">
        <v>0</v>
      </c>
      <c r="AJ533" s="70">
        <f t="shared" si="107"/>
        <v>51290.76</v>
      </c>
      <c r="AK533" s="195">
        <v>10000</v>
      </c>
      <c r="AL533" s="337">
        <f t="shared" si="104"/>
        <v>12822.69</v>
      </c>
      <c r="AM533" s="56" t="str">
        <f>VLOOKUP(F533,'Plan atualizada aptas e desativ'!$C$4:$I$1457,7,0)</f>
        <v>INADIMPLENTE</v>
      </c>
      <c r="AN533" s="196">
        <f t="shared" si="113"/>
        <v>2822.6900000000005</v>
      </c>
      <c r="AO533" s="56" t="s">
        <v>1184</v>
      </c>
      <c r="AP533" s="56" t="s">
        <v>1185</v>
      </c>
      <c r="AQ533" s="56"/>
      <c r="AR533" s="56" t="s">
        <v>1918</v>
      </c>
      <c r="AS533" s="56" t="s">
        <v>449</v>
      </c>
      <c r="AT533" s="56" t="s">
        <v>449</v>
      </c>
      <c r="AU533" s="56" t="s">
        <v>449</v>
      </c>
      <c r="AV533" s="56" t="s">
        <v>449</v>
      </c>
      <c r="AW533" s="56" t="s">
        <v>449</v>
      </c>
      <c r="AX533" s="56" t="s">
        <v>449</v>
      </c>
      <c r="AY533" s="56" t="s">
        <v>449</v>
      </c>
      <c r="AZ533" s="56" t="s">
        <v>449</v>
      </c>
      <c r="BA533" s="56" t="s">
        <v>449</v>
      </c>
      <c r="BB533" s="323">
        <f>VLOOKUP($F533,'[2]1ª Parcela FAED Manutencao 2026'!$E$7:$K$1036,5,0)</f>
        <v>339</v>
      </c>
      <c r="BC533" s="324">
        <f>VLOOKUP($F533,'[2]1ª Parcela FAED Manutencao 2026'!$E$7:$K$1036,7,0)</f>
        <v>12822.69</v>
      </c>
      <c r="BD533" s="335">
        <f t="shared" si="114"/>
        <v>-28</v>
      </c>
      <c r="BE533" s="330">
        <f t="shared" si="115"/>
        <v>0</v>
      </c>
    </row>
    <row r="534" spans="1:57" s="178" customFormat="1" ht="28.5" customHeight="1">
      <c r="A534" s="68">
        <v>528</v>
      </c>
      <c r="B534" s="56" t="s">
        <v>1899</v>
      </c>
      <c r="C534" s="56">
        <v>7000</v>
      </c>
      <c r="D534" s="57">
        <v>18</v>
      </c>
      <c r="E534" s="163" t="s">
        <v>310</v>
      </c>
      <c r="F534" s="56">
        <v>1179315</v>
      </c>
      <c r="G534" s="56">
        <v>9999999</v>
      </c>
      <c r="H534" s="61">
        <v>29459915</v>
      </c>
      <c r="I534" s="84" t="str">
        <f>VLOOKUP($F534,'[3]Sistema Escolar'!$C$3:$E$5000,3,0)</f>
        <v>COLEGIO ESTADUAL DO CAMPO PROFESSORA MARIA FREIRE ANUNCIACAO SILVA</v>
      </c>
      <c r="J534" s="193" t="s">
        <v>1913</v>
      </c>
      <c r="K534" s="56">
        <v>0</v>
      </c>
      <c r="L534" s="56">
        <v>0</v>
      </c>
      <c r="M534" s="56">
        <v>0</v>
      </c>
      <c r="N534" s="56">
        <v>0</v>
      </c>
      <c r="O534" s="56">
        <v>505</v>
      </c>
      <c r="P534" s="56">
        <v>510</v>
      </c>
      <c r="Q534" s="56">
        <v>0</v>
      </c>
      <c r="R534" s="56">
        <v>0</v>
      </c>
      <c r="S534" s="56">
        <v>267</v>
      </c>
      <c r="T534" s="56">
        <v>183</v>
      </c>
      <c r="U534" s="56">
        <v>0</v>
      </c>
      <c r="V534" s="56">
        <v>0</v>
      </c>
      <c r="W534" s="56">
        <v>0</v>
      </c>
      <c r="X534" s="56">
        <v>0</v>
      </c>
      <c r="Y534" s="56">
        <f t="shared" si="108"/>
        <v>0</v>
      </c>
      <c r="Z534" s="56">
        <f t="shared" si="108"/>
        <v>0</v>
      </c>
      <c r="AA534" s="68">
        <f t="shared" si="109"/>
        <v>772</v>
      </c>
      <c r="AB534" s="68">
        <f t="shared" si="109"/>
        <v>693</v>
      </c>
      <c r="AC534" s="68">
        <f t="shared" si="110"/>
        <v>772</v>
      </c>
      <c r="AD534" s="68">
        <f t="shared" si="111"/>
        <v>693</v>
      </c>
      <c r="AE534" s="68">
        <f>VLOOKUP(F534,[1]quantitativo_estudantes_turmas_!$D$6:$H$1043,5,0)</f>
        <v>22</v>
      </c>
      <c r="AF534" s="318">
        <f t="shared" si="105"/>
        <v>1</v>
      </c>
      <c r="AG534" s="248">
        <f t="shared" si="106"/>
        <v>30774.46</v>
      </c>
      <c r="AH534" s="194">
        <f t="shared" si="112"/>
        <v>30774.46</v>
      </c>
      <c r="AI534" s="70">
        <v>0</v>
      </c>
      <c r="AJ534" s="70">
        <f t="shared" si="107"/>
        <v>61548.92</v>
      </c>
      <c r="AK534" s="195">
        <v>16000</v>
      </c>
      <c r="AL534" s="337">
        <f t="shared" si="104"/>
        <v>15387.23</v>
      </c>
      <c r="AM534" s="56" t="str">
        <f>VLOOKUP(F534,'Plan atualizada aptas e desativ'!$C$4:$I$1457,7,0)</f>
        <v>APTA</v>
      </c>
      <c r="AN534" s="196">
        <f t="shared" si="113"/>
        <v>-612.77000000000044</v>
      </c>
      <c r="AO534" s="56" t="s">
        <v>1186</v>
      </c>
      <c r="AP534" s="56" t="s">
        <v>1188</v>
      </c>
      <c r="AQ534" s="56"/>
      <c r="AR534" s="56" t="s">
        <v>449</v>
      </c>
      <c r="AS534" s="56" t="s">
        <v>449</v>
      </c>
      <c r="AT534" s="56" t="s">
        <v>449</v>
      </c>
      <c r="AU534" s="56" t="s">
        <v>449</v>
      </c>
      <c r="AV534" s="56" t="s">
        <v>449</v>
      </c>
      <c r="AW534" s="56" t="s">
        <v>449</v>
      </c>
      <c r="AX534" s="56" t="s">
        <v>449</v>
      </c>
      <c r="AY534" s="56" t="s">
        <v>449</v>
      </c>
      <c r="AZ534" s="56" t="s">
        <v>449</v>
      </c>
      <c r="BA534" s="56" t="s">
        <v>449</v>
      </c>
      <c r="BB534" s="323">
        <f>VLOOKUP($F534,'[2]1ª Parcela FAED Manutencao 2026'!$E$7:$K$1036,5,0)</f>
        <v>772</v>
      </c>
      <c r="BC534" s="324">
        <f>VLOOKUP($F534,'[2]1ª Parcela FAED Manutencao 2026'!$E$7:$K$1036,7,0)</f>
        <v>20516.305</v>
      </c>
      <c r="BD534" s="335">
        <f t="shared" si="114"/>
        <v>-79</v>
      </c>
      <c r="BE534" s="328">
        <f t="shared" si="115"/>
        <v>-5129.0750000000007</v>
      </c>
    </row>
    <row r="535" spans="1:57" s="178" customFormat="1" ht="28.5" customHeight="1">
      <c r="A535" s="68">
        <v>529</v>
      </c>
      <c r="B535" s="56" t="s">
        <v>1899</v>
      </c>
      <c r="C535" s="56">
        <v>7000</v>
      </c>
      <c r="D535" s="57">
        <v>18</v>
      </c>
      <c r="E535" s="163" t="s">
        <v>310</v>
      </c>
      <c r="F535" s="56">
        <v>1143494</v>
      </c>
      <c r="G535" s="56">
        <v>1101897</v>
      </c>
      <c r="H535" s="61">
        <v>29129435</v>
      </c>
      <c r="I535" s="84" t="str">
        <f>VLOOKUP($F535,'[3]Sistema Escolar'!$C$3:$E$5000,3,0)</f>
        <v>COLEGIO ESTADUAL UIRASSU DE ASSIS BATISTA</v>
      </c>
      <c r="J535" s="193" t="s">
        <v>1912</v>
      </c>
      <c r="K535" s="56">
        <v>0</v>
      </c>
      <c r="L535" s="56">
        <v>0</v>
      </c>
      <c r="M535" s="56">
        <v>0</v>
      </c>
      <c r="N535" s="56">
        <v>0</v>
      </c>
      <c r="O535" s="56">
        <v>585</v>
      </c>
      <c r="P535" s="56">
        <v>509</v>
      </c>
      <c r="Q535" s="56">
        <v>0</v>
      </c>
      <c r="R535" s="56">
        <v>0</v>
      </c>
      <c r="S535" s="56">
        <v>91</v>
      </c>
      <c r="T535" s="56">
        <v>64</v>
      </c>
      <c r="U535" s="56">
        <v>0</v>
      </c>
      <c r="V535" s="56">
        <v>0</v>
      </c>
      <c r="W535" s="56">
        <v>0</v>
      </c>
      <c r="X535" s="56">
        <v>14</v>
      </c>
      <c r="Y535" s="56">
        <f t="shared" si="108"/>
        <v>0</v>
      </c>
      <c r="Z535" s="56">
        <f t="shared" si="108"/>
        <v>0</v>
      </c>
      <c r="AA535" s="68">
        <f t="shared" si="109"/>
        <v>676</v>
      </c>
      <c r="AB535" s="68">
        <f t="shared" si="109"/>
        <v>573</v>
      </c>
      <c r="AC535" s="68">
        <f t="shared" si="110"/>
        <v>676</v>
      </c>
      <c r="AD535" s="68">
        <f t="shared" si="111"/>
        <v>587</v>
      </c>
      <c r="AE535" s="68">
        <f>VLOOKUP(F535,[1]quantitativo_estudantes_turmas_!$D$6:$H$1043,5,0)</f>
        <v>20</v>
      </c>
      <c r="AF535" s="318">
        <f t="shared" si="105"/>
        <v>0.97614991482112434</v>
      </c>
      <c r="AG535" s="248">
        <f t="shared" si="106"/>
        <v>30774.46</v>
      </c>
      <c r="AH535" s="194">
        <f t="shared" si="112"/>
        <v>30774.46</v>
      </c>
      <c r="AI535" s="70">
        <v>0</v>
      </c>
      <c r="AJ535" s="70">
        <f t="shared" si="107"/>
        <v>61548.92</v>
      </c>
      <c r="AK535" s="195">
        <v>12000</v>
      </c>
      <c r="AL535" s="337">
        <f t="shared" si="104"/>
        <v>15387.23</v>
      </c>
      <c r="AM535" s="56" t="str">
        <f>VLOOKUP(F535,'Plan atualizada aptas e desativ'!$C$4:$I$1457,7,0)</f>
        <v>APTA</v>
      </c>
      <c r="AN535" s="196">
        <f t="shared" si="113"/>
        <v>3387.2299999999996</v>
      </c>
      <c r="AO535" s="56" t="s">
        <v>1186</v>
      </c>
      <c r="AP535" s="56" t="s">
        <v>1187</v>
      </c>
      <c r="AQ535" s="56"/>
      <c r="AR535" s="56" t="s">
        <v>449</v>
      </c>
      <c r="AS535" s="56" t="s">
        <v>449</v>
      </c>
      <c r="AT535" s="56" t="s">
        <v>449</v>
      </c>
      <c r="AU535" s="56" t="s">
        <v>449</v>
      </c>
      <c r="AV535" s="56" t="s">
        <v>449</v>
      </c>
      <c r="AW535" s="56" t="s">
        <v>449</v>
      </c>
      <c r="AX535" s="56" t="s">
        <v>449</v>
      </c>
      <c r="AY535" s="56" t="s">
        <v>449</v>
      </c>
      <c r="AZ535" s="56" t="s">
        <v>449</v>
      </c>
      <c r="BA535" s="56" t="s">
        <v>449</v>
      </c>
      <c r="BB535" s="323">
        <f>VLOOKUP($F535,'[2]1ª Parcela FAED Manutencao 2026'!$E$7:$K$1036,5,0)</f>
        <v>676</v>
      </c>
      <c r="BC535" s="324">
        <f>VLOOKUP($F535,'[2]1ª Parcela FAED Manutencao 2026'!$E$7:$K$1036,7,0)</f>
        <v>15387.23</v>
      </c>
      <c r="BD535" s="335">
        <f t="shared" si="114"/>
        <v>-89</v>
      </c>
      <c r="BE535" s="330">
        <f t="shared" si="115"/>
        <v>0</v>
      </c>
    </row>
    <row r="536" spans="1:57" s="87" customFormat="1" ht="28.5" customHeight="1">
      <c r="A536" s="68">
        <v>530</v>
      </c>
      <c r="B536" s="56" t="s">
        <v>1899</v>
      </c>
      <c r="C536" s="56">
        <v>7000</v>
      </c>
      <c r="D536" s="57">
        <v>18</v>
      </c>
      <c r="E536" s="163" t="s">
        <v>311</v>
      </c>
      <c r="F536" s="56">
        <v>1108141</v>
      </c>
      <c r="G536" s="56">
        <v>1101222</v>
      </c>
      <c r="H536" s="61">
        <v>29157536</v>
      </c>
      <c r="I536" s="84" t="str">
        <f>VLOOKUP($F536,'[3]Sistema Escolar'!$C$3:$E$5000,3,0)</f>
        <v>COLEGIO ESTADUAL DOUTOR LUIZ VIANA FILHO</v>
      </c>
      <c r="J536" s="193" t="s">
        <v>1912</v>
      </c>
      <c r="K536" s="56">
        <v>0</v>
      </c>
      <c r="L536" s="56">
        <v>0</v>
      </c>
      <c r="M536" s="56">
        <v>0</v>
      </c>
      <c r="N536" s="56">
        <v>0</v>
      </c>
      <c r="O536" s="56">
        <v>350</v>
      </c>
      <c r="P536" s="56">
        <v>212</v>
      </c>
      <c r="Q536" s="56">
        <v>0</v>
      </c>
      <c r="R536" s="56">
        <v>0</v>
      </c>
      <c r="S536" s="56">
        <v>76</v>
      </c>
      <c r="T536" s="56">
        <v>47</v>
      </c>
      <c r="U536" s="56">
        <v>0</v>
      </c>
      <c r="V536" s="56">
        <v>0</v>
      </c>
      <c r="W536" s="56">
        <v>0</v>
      </c>
      <c r="X536" s="56">
        <v>0</v>
      </c>
      <c r="Y536" s="56">
        <f t="shared" si="108"/>
        <v>0</v>
      </c>
      <c r="Z536" s="56">
        <f t="shared" si="108"/>
        <v>0</v>
      </c>
      <c r="AA536" s="68">
        <f t="shared" si="109"/>
        <v>426</v>
      </c>
      <c r="AB536" s="68">
        <f t="shared" si="109"/>
        <v>259</v>
      </c>
      <c r="AC536" s="68">
        <f t="shared" si="110"/>
        <v>426</v>
      </c>
      <c r="AD536" s="68">
        <f t="shared" si="111"/>
        <v>259</v>
      </c>
      <c r="AE536" s="68">
        <f>VLOOKUP(F536,[1]quantitativo_estudantes_turmas_!$D$6:$H$1043,5,0)</f>
        <v>9</v>
      </c>
      <c r="AF536" s="318">
        <f t="shared" si="105"/>
        <v>1</v>
      </c>
      <c r="AG536" s="248">
        <f t="shared" si="106"/>
        <v>25645.38</v>
      </c>
      <c r="AH536" s="194">
        <f t="shared" si="112"/>
        <v>25645.38</v>
      </c>
      <c r="AI536" s="70">
        <v>0</v>
      </c>
      <c r="AJ536" s="70">
        <f t="shared" si="107"/>
        <v>51290.76</v>
      </c>
      <c r="AK536" s="195">
        <v>10000</v>
      </c>
      <c r="AL536" s="337">
        <f t="shared" si="104"/>
        <v>12822.69</v>
      </c>
      <c r="AM536" s="56" t="str">
        <f>VLOOKUP(F536,'Plan atualizada aptas e desativ'!$C$4:$I$1457,7,0)</f>
        <v>INADIMPLENTE</v>
      </c>
      <c r="AN536" s="196">
        <f t="shared" si="113"/>
        <v>2822.6900000000005</v>
      </c>
      <c r="AO536" s="56" t="s">
        <v>1189</v>
      </c>
      <c r="AP536" s="56" t="s">
        <v>1190</v>
      </c>
      <c r="AQ536" s="56"/>
      <c r="AR536" s="56" t="s">
        <v>449</v>
      </c>
      <c r="AS536" s="56" t="s">
        <v>449</v>
      </c>
      <c r="AT536" s="56" t="s">
        <v>449</v>
      </c>
      <c r="AU536" s="56" t="s">
        <v>449</v>
      </c>
      <c r="AV536" s="56" t="s">
        <v>449</v>
      </c>
      <c r="AW536" s="56" t="s">
        <v>449</v>
      </c>
      <c r="AX536" s="56" t="s">
        <v>449</v>
      </c>
      <c r="AY536" s="56" t="s">
        <v>449</v>
      </c>
      <c r="AZ536" s="56" t="s">
        <v>449</v>
      </c>
      <c r="BA536" s="56" t="s">
        <v>449</v>
      </c>
      <c r="BB536" s="323">
        <f>VLOOKUP($F536,'[2]1ª Parcela FAED Manutencao 2026'!$E$7:$K$1036,5,0)</f>
        <v>426</v>
      </c>
      <c r="BC536" s="324">
        <f>VLOOKUP($F536,'[2]1ª Parcela FAED Manutencao 2026'!$E$7:$K$1036,7,0)</f>
        <v>12822.69</v>
      </c>
      <c r="BD536" s="335">
        <f t="shared" si="114"/>
        <v>-167</v>
      </c>
      <c r="BE536" s="330">
        <f t="shared" si="115"/>
        <v>0</v>
      </c>
    </row>
    <row r="537" spans="1:57" s="87" customFormat="1" ht="28.5" customHeight="1">
      <c r="A537" s="68">
        <v>531</v>
      </c>
      <c r="B537" s="56" t="s">
        <v>1899</v>
      </c>
      <c r="C537" s="56">
        <v>7000</v>
      </c>
      <c r="D537" s="57">
        <v>18</v>
      </c>
      <c r="E537" s="163" t="s">
        <v>312</v>
      </c>
      <c r="F537" s="56">
        <v>1178259</v>
      </c>
      <c r="G537" s="56">
        <v>1105500</v>
      </c>
      <c r="H537" s="61">
        <v>29848873</v>
      </c>
      <c r="I537" s="84" t="str">
        <f>VLOOKUP($F537,'[3]Sistema Escolar'!$C$3:$E$5000,3,0)</f>
        <v>COLEGIO ESTADUAL ACELINA DANTAS DA SILVA</v>
      </c>
      <c r="J537" s="193" t="s">
        <v>1978</v>
      </c>
      <c r="K537" s="56">
        <v>0</v>
      </c>
      <c r="L537" s="56">
        <v>0</v>
      </c>
      <c r="M537" s="56">
        <v>0</v>
      </c>
      <c r="N537" s="56">
        <v>0</v>
      </c>
      <c r="O537" s="56">
        <v>165</v>
      </c>
      <c r="P537" s="56">
        <v>59</v>
      </c>
      <c r="Q537" s="56">
        <v>114</v>
      </c>
      <c r="R537" s="56">
        <v>98</v>
      </c>
      <c r="S537" s="56">
        <v>67</v>
      </c>
      <c r="T537" s="56">
        <v>47</v>
      </c>
      <c r="U537" s="56">
        <v>0</v>
      </c>
      <c r="V537" s="56">
        <v>0</v>
      </c>
      <c r="W537" s="56">
        <v>0</v>
      </c>
      <c r="X537" s="56">
        <v>11</v>
      </c>
      <c r="Y537" s="56">
        <f t="shared" si="108"/>
        <v>0</v>
      </c>
      <c r="Z537" s="56">
        <f t="shared" si="108"/>
        <v>0</v>
      </c>
      <c r="AA537" s="68">
        <f t="shared" si="109"/>
        <v>346</v>
      </c>
      <c r="AB537" s="68">
        <f t="shared" si="109"/>
        <v>204</v>
      </c>
      <c r="AC537" s="68">
        <f t="shared" si="110"/>
        <v>346</v>
      </c>
      <c r="AD537" s="68">
        <f t="shared" si="111"/>
        <v>215</v>
      </c>
      <c r="AE537" s="68">
        <f>VLOOKUP(F537,[1]quantitativo_estudantes_turmas_!$D$6:$H$1043,5,0)</f>
        <v>10</v>
      </c>
      <c r="AF537" s="318">
        <f t="shared" si="105"/>
        <v>0.94883720930232562</v>
      </c>
      <c r="AG537" s="248">
        <f t="shared" si="106"/>
        <v>20516.3</v>
      </c>
      <c r="AH537" s="194">
        <f t="shared" si="112"/>
        <v>20516.3</v>
      </c>
      <c r="AI537" s="70">
        <v>0</v>
      </c>
      <c r="AJ537" s="70">
        <f t="shared" si="107"/>
        <v>41032.6</v>
      </c>
      <c r="AK537" s="195">
        <v>10000</v>
      </c>
      <c r="AL537" s="337">
        <f t="shared" si="104"/>
        <v>10258.15</v>
      </c>
      <c r="AM537" s="56" t="str">
        <f>VLOOKUP(F537,'Plan atualizada aptas e desativ'!$C$4:$I$1457,7,0)</f>
        <v>APTA</v>
      </c>
      <c r="AN537" s="196">
        <f t="shared" si="113"/>
        <v>258.14999999999964</v>
      </c>
      <c r="AO537" s="56" t="s">
        <v>1186</v>
      </c>
      <c r="AP537" s="56" t="s">
        <v>1191</v>
      </c>
      <c r="AQ537" s="56"/>
      <c r="AR537" s="56" t="s">
        <v>1918</v>
      </c>
      <c r="AS537" s="56" t="s">
        <v>449</v>
      </c>
      <c r="AT537" s="56" t="s">
        <v>449</v>
      </c>
      <c r="AU537" s="56" t="s">
        <v>449</v>
      </c>
      <c r="AV537" s="56" t="s">
        <v>449</v>
      </c>
      <c r="AW537" s="56" t="s">
        <v>449</v>
      </c>
      <c r="AX537" s="56" t="s">
        <v>449</v>
      </c>
      <c r="AY537" s="56" t="s">
        <v>449</v>
      </c>
      <c r="AZ537" s="56" t="s">
        <v>449</v>
      </c>
      <c r="BA537" s="56" t="s">
        <v>449</v>
      </c>
      <c r="BB537" s="323">
        <f>VLOOKUP($F537,'[2]1ª Parcela FAED Manutencao 2026'!$E$7:$K$1036,5,0)</f>
        <v>346</v>
      </c>
      <c r="BC537" s="324">
        <f>VLOOKUP($F537,'[2]1ª Parcela FAED Manutencao 2026'!$E$7:$K$1036,7,0)</f>
        <v>12822.69</v>
      </c>
      <c r="BD537" s="335">
        <f t="shared" si="114"/>
        <v>-131</v>
      </c>
      <c r="BE537" s="328">
        <f t="shared" si="115"/>
        <v>-2564.5400000000009</v>
      </c>
    </row>
    <row r="538" spans="1:57" s="178" customFormat="1" ht="28.5" customHeight="1">
      <c r="A538" s="68">
        <v>532</v>
      </c>
      <c r="B538" s="56" t="s">
        <v>1899</v>
      </c>
      <c r="C538" s="56">
        <v>7000</v>
      </c>
      <c r="D538" s="57">
        <v>18</v>
      </c>
      <c r="E538" s="163" t="s">
        <v>312</v>
      </c>
      <c r="F538" s="56">
        <v>1115229</v>
      </c>
      <c r="G538" s="56">
        <v>1101910</v>
      </c>
      <c r="H538" s="61">
        <v>29131553</v>
      </c>
      <c r="I538" s="84" t="str">
        <f>VLOOKUP($F538,'[3]Sistema Escolar'!$C$3:$E$5000,3,0)</f>
        <v>COLEGIO EST DE TEMPO INTEGRAL PROFESSORA NINALVA MARIA PARAIZO SILVA</v>
      </c>
      <c r="J538" s="193" t="s">
        <v>1978</v>
      </c>
      <c r="K538" s="56">
        <v>0</v>
      </c>
      <c r="L538" s="56">
        <v>0</v>
      </c>
      <c r="M538" s="56">
        <v>0</v>
      </c>
      <c r="N538" s="56">
        <v>0</v>
      </c>
      <c r="O538" s="56">
        <v>409</v>
      </c>
      <c r="P538" s="56">
        <v>149</v>
      </c>
      <c r="Q538" s="56">
        <v>719</v>
      </c>
      <c r="R538" s="56">
        <v>587</v>
      </c>
      <c r="S538" s="56">
        <v>192</v>
      </c>
      <c r="T538" s="56">
        <v>139</v>
      </c>
      <c r="U538" s="56">
        <v>0</v>
      </c>
      <c r="V538" s="56">
        <v>0</v>
      </c>
      <c r="W538" s="56">
        <v>0</v>
      </c>
      <c r="X538" s="56">
        <v>0</v>
      </c>
      <c r="Y538" s="56">
        <f t="shared" si="108"/>
        <v>0</v>
      </c>
      <c r="Z538" s="56">
        <f t="shared" si="108"/>
        <v>0</v>
      </c>
      <c r="AA538" s="68">
        <f t="shared" si="109"/>
        <v>1320</v>
      </c>
      <c r="AB538" s="68">
        <f t="shared" si="109"/>
        <v>875</v>
      </c>
      <c r="AC538" s="68">
        <f t="shared" si="110"/>
        <v>1320</v>
      </c>
      <c r="AD538" s="68">
        <f t="shared" si="111"/>
        <v>875</v>
      </c>
      <c r="AE538" s="68">
        <f>VLOOKUP(F538,[1]quantitativo_estudantes_turmas_!$D$6:$H$1043,5,0)</f>
        <v>24</v>
      </c>
      <c r="AF538" s="318">
        <f t="shared" si="105"/>
        <v>1</v>
      </c>
      <c r="AG538" s="248">
        <f t="shared" si="106"/>
        <v>41032.61</v>
      </c>
      <c r="AH538" s="194">
        <f t="shared" si="112"/>
        <v>41032.61</v>
      </c>
      <c r="AI538" s="70">
        <v>0</v>
      </c>
      <c r="AJ538" s="70">
        <f t="shared" si="107"/>
        <v>82065.22</v>
      </c>
      <c r="AK538" s="195">
        <v>20000</v>
      </c>
      <c r="AL538" s="337">
        <f t="shared" si="104"/>
        <v>20516.305</v>
      </c>
      <c r="AM538" s="56" t="str">
        <f>VLOOKUP(F538,'Plan atualizada aptas e desativ'!$C$4:$I$1457,7,0)</f>
        <v>APTA</v>
      </c>
      <c r="AN538" s="196">
        <f t="shared" si="113"/>
        <v>516.30500000000029</v>
      </c>
      <c r="AO538" s="56" t="s">
        <v>1192</v>
      </c>
      <c r="AP538" s="56" t="s">
        <v>1193</v>
      </c>
      <c r="AQ538" s="56"/>
      <c r="AR538" s="56" t="s">
        <v>1918</v>
      </c>
      <c r="AS538" s="56" t="s">
        <v>449</v>
      </c>
      <c r="AT538" s="56" t="s">
        <v>449</v>
      </c>
      <c r="AU538" s="56" t="s">
        <v>449</v>
      </c>
      <c r="AV538" s="56" t="s">
        <v>449</v>
      </c>
      <c r="AW538" s="56" t="s">
        <v>449</v>
      </c>
      <c r="AX538" s="56" t="s">
        <v>449</v>
      </c>
      <c r="AY538" s="56" t="s">
        <v>449</v>
      </c>
      <c r="AZ538" s="56" t="s">
        <v>449</v>
      </c>
      <c r="BA538" s="56" t="s">
        <v>449</v>
      </c>
      <c r="BB538" s="323">
        <f>VLOOKUP($F538,'[2]1ª Parcela FAED Manutencao 2026'!$E$7:$K$1036,5,0)</f>
        <v>1320</v>
      </c>
      <c r="BC538" s="324">
        <f>VLOOKUP($F538,'[2]1ª Parcela FAED Manutencao 2026'!$E$7:$K$1036,7,0)</f>
        <v>23959.65</v>
      </c>
      <c r="BD538" s="335">
        <f t="shared" si="114"/>
        <v>-445</v>
      </c>
      <c r="BE538" s="328">
        <f t="shared" si="115"/>
        <v>-3443.3450000000012</v>
      </c>
    </row>
    <row r="539" spans="1:57" s="87" customFormat="1" ht="28.5" customHeight="1">
      <c r="A539" s="68">
        <v>533</v>
      </c>
      <c r="B539" s="56" t="s">
        <v>1899</v>
      </c>
      <c r="C539" s="56">
        <v>7000</v>
      </c>
      <c r="D539" s="57">
        <v>18</v>
      </c>
      <c r="E539" s="163" t="s">
        <v>313</v>
      </c>
      <c r="F539" s="56">
        <v>1160186</v>
      </c>
      <c r="G539" s="56">
        <v>1101251</v>
      </c>
      <c r="H539" s="61">
        <v>29104505</v>
      </c>
      <c r="I539" s="84" t="str">
        <f>VLOOKUP($F539,'[3]Sistema Escolar'!$C$3:$E$5000,3,0)</f>
        <v>COLEGIO ESTADUAL ELIEL MARTINS</v>
      </c>
      <c r="J539" s="193" t="s">
        <v>1978</v>
      </c>
      <c r="K539" s="56">
        <v>0</v>
      </c>
      <c r="L539" s="56">
        <v>0</v>
      </c>
      <c r="M539" s="56">
        <v>0</v>
      </c>
      <c r="N539" s="56">
        <v>0</v>
      </c>
      <c r="O539" s="56">
        <v>134</v>
      </c>
      <c r="P539" s="56">
        <v>19</v>
      </c>
      <c r="Q539" s="56">
        <v>90</v>
      </c>
      <c r="R539" s="56">
        <v>185</v>
      </c>
      <c r="S539" s="56">
        <v>67</v>
      </c>
      <c r="T539" s="56">
        <v>70</v>
      </c>
      <c r="U539" s="56">
        <v>0</v>
      </c>
      <c r="V539" s="56">
        <v>0</v>
      </c>
      <c r="W539" s="56">
        <v>0</v>
      </c>
      <c r="X539" s="56">
        <v>0</v>
      </c>
      <c r="Y539" s="56">
        <f t="shared" si="108"/>
        <v>0</v>
      </c>
      <c r="Z539" s="56">
        <f t="shared" si="108"/>
        <v>0</v>
      </c>
      <c r="AA539" s="68">
        <f t="shared" si="109"/>
        <v>291</v>
      </c>
      <c r="AB539" s="68">
        <f t="shared" si="109"/>
        <v>274</v>
      </c>
      <c r="AC539" s="68">
        <f t="shared" si="110"/>
        <v>291</v>
      </c>
      <c r="AD539" s="68">
        <f t="shared" si="111"/>
        <v>274</v>
      </c>
      <c r="AE539" s="68">
        <f>VLOOKUP(F539,[1]quantitativo_estudantes_turmas_!$D$6:$H$1043,5,0)</f>
        <v>8</v>
      </c>
      <c r="AF539" s="318">
        <f t="shared" si="105"/>
        <v>1</v>
      </c>
      <c r="AG539" s="248">
        <f t="shared" si="106"/>
        <v>25645.38</v>
      </c>
      <c r="AH539" s="194">
        <f t="shared" si="112"/>
        <v>25645.38</v>
      </c>
      <c r="AI539" s="70">
        <v>0</v>
      </c>
      <c r="AJ539" s="70">
        <f t="shared" si="107"/>
        <v>51290.76</v>
      </c>
      <c r="AK539" s="195">
        <v>10000</v>
      </c>
      <c r="AL539" s="337">
        <f t="shared" si="104"/>
        <v>12822.69</v>
      </c>
      <c r="AM539" s="56" t="str">
        <f>VLOOKUP(F539,'Plan atualizada aptas e desativ'!$C$4:$I$1457,7,0)</f>
        <v>INADIMPLENTE</v>
      </c>
      <c r="AN539" s="196">
        <f t="shared" si="113"/>
        <v>2822.6900000000005</v>
      </c>
      <c r="AO539" s="56" t="s">
        <v>1145</v>
      </c>
      <c r="AP539" s="56" t="s">
        <v>1194</v>
      </c>
      <c r="AQ539" s="56"/>
      <c r="AR539" s="56" t="s">
        <v>1918</v>
      </c>
      <c r="AS539" s="56" t="s">
        <v>449</v>
      </c>
      <c r="AT539" s="56" t="s">
        <v>449</v>
      </c>
      <c r="AU539" s="56" t="s">
        <v>449</v>
      </c>
      <c r="AV539" s="56" t="s">
        <v>449</v>
      </c>
      <c r="AW539" s="56" t="s">
        <v>449</v>
      </c>
      <c r="AX539" s="56" t="s">
        <v>449</v>
      </c>
      <c r="AY539" s="56" t="s">
        <v>449</v>
      </c>
      <c r="AZ539" s="56" t="s">
        <v>449</v>
      </c>
      <c r="BA539" s="56" t="s">
        <v>449</v>
      </c>
      <c r="BB539" s="323">
        <f>VLOOKUP($F539,'[2]1ª Parcela FAED Manutencao 2026'!$E$7:$K$1036,5,0)</f>
        <v>291</v>
      </c>
      <c r="BC539" s="324">
        <f>VLOOKUP($F539,'[2]1ª Parcela FAED Manutencao 2026'!$E$7:$K$1036,7,0)</f>
        <v>12822.69</v>
      </c>
      <c r="BD539" s="335">
        <f t="shared" si="114"/>
        <v>-17</v>
      </c>
      <c r="BE539" s="330">
        <f t="shared" si="115"/>
        <v>0</v>
      </c>
    </row>
    <row r="540" spans="1:57" s="87" customFormat="1" ht="28.5" customHeight="1">
      <c r="A540" s="68">
        <v>534</v>
      </c>
      <c r="B540" s="56" t="s">
        <v>1899</v>
      </c>
      <c r="C540" s="56">
        <v>7000</v>
      </c>
      <c r="D540" s="57">
        <v>18</v>
      </c>
      <c r="E540" s="163" t="s">
        <v>314</v>
      </c>
      <c r="F540" s="56">
        <v>1108222</v>
      </c>
      <c r="G540" s="56">
        <v>1101255</v>
      </c>
      <c r="H540" s="61">
        <v>29104580</v>
      </c>
      <c r="I540" s="84" t="str">
        <f>VLOOKUP($F540,'[3]Sistema Escolar'!$C$3:$E$5000,3,0)</f>
        <v>COLEGIO ESTADUAL JOAO BENEVIDES NOGUEIRA</v>
      </c>
      <c r="J540" s="193" t="s">
        <v>1978</v>
      </c>
      <c r="K540" s="56">
        <v>0</v>
      </c>
      <c r="L540" s="56">
        <v>0</v>
      </c>
      <c r="M540" s="56">
        <v>0</v>
      </c>
      <c r="N540" s="56">
        <v>0</v>
      </c>
      <c r="O540" s="56">
        <v>113</v>
      </c>
      <c r="P540" s="56">
        <v>31</v>
      </c>
      <c r="Q540" s="56">
        <v>54</v>
      </c>
      <c r="R540" s="56">
        <v>94</v>
      </c>
      <c r="S540" s="56">
        <v>63</v>
      </c>
      <c r="T540" s="56">
        <v>48</v>
      </c>
      <c r="U540" s="56">
        <v>0</v>
      </c>
      <c r="V540" s="56">
        <v>0</v>
      </c>
      <c r="W540" s="56">
        <v>0</v>
      </c>
      <c r="X540" s="56">
        <v>0</v>
      </c>
      <c r="Y540" s="56">
        <f t="shared" si="108"/>
        <v>0</v>
      </c>
      <c r="Z540" s="56">
        <f t="shared" si="108"/>
        <v>0</v>
      </c>
      <c r="AA540" s="68">
        <f t="shared" si="109"/>
        <v>230</v>
      </c>
      <c r="AB540" s="68">
        <f t="shared" si="109"/>
        <v>173</v>
      </c>
      <c r="AC540" s="68">
        <f t="shared" si="110"/>
        <v>230</v>
      </c>
      <c r="AD540" s="68">
        <f t="shared" si="111"/>
        <v>173</v>
      </c>
      <c r="AE540" s="68">
        <f>VLOOKUP(F540,[1]quantitativo_estudantes_turmas_!$D$6:$H$1043,5,0)</f>
        <v>8</v>
      </c>
      <c r="AF540" s="318">
        <f t="shared" si="105"/>
        <v>1</v>
      </c>
      <c r="AG540" s="248">
        <f t="shared" si="106"/>
        <v>20516.3</v>
      </c>
      <c r="AH540" s="194">
        <f t="shared" si="112"/>
        <v>20516.3</v>
      </c>
      <c r="AI540" s="70">
        <v>0</v>
      </c>
      <c r="AJ540" s="70">
        <f t="shared" si="107"/>
        <v>41032.6</v>
      </c>
      <c r="AK540" s="195">
        <v>8000</v>
      </c>
      <c r="AL540" s="337">
        <f t="shared" si="104"/>
        <v>10258.15</v>
      </c>
      <c r="AM540" s="56" t="str">
        <f>VLOOKUP(F540,'Plan atualizada aptas e desativ'!$C$4:$I$1457,7,0)</f>
        <v>APTA</v>
      </c>
      <c r="AN540" s="196">
        <f t="shared" si="113"/>
        <v>2258.1499999999996</v>
      </c>
      <c r="AO540" s="56" t="s">
        <v>1145</v>
      </c>
      <c r="AP540" s="56" t="s">
        <v>1195</v>
      </c>
      <c r="AQ540" s="56"/>
      <c r="AR540" s="56" t="s">
        <v>1918</v>
      </c>
      <c r="AS540" s="56" t="s">
        <v>449</v>
      </c>
      <c r="AT540" s="56" t="s">
        <v>449</v>
      </c>
      <c r="AU540" s="56" t="s">
        <v>449</v>
      </c>
      <c r="AV540" s="56" t="s">
        <v>449</v>
      </c>
      <c r="AW540" s="56" t="s">
        <v>449</v>
      </c>
      <c r="AX540" s="56" t="s">
        <v>449</v>
      </c>
      <c r="AY540" s="56" t="s">
        <v>449</v>
      </c>
      <c r="AZ540" s="56" t="s">
        <v>449</v>
      </c>
      <c r="BA540" s="56" t="s">
        <v>449</v>
      </c>
      <c r="BB540" s="323">
        <f>VLOOKUP($F540,'[2]1ª Parcela FAED Manutencao 2026'!$E$7:$K$1036,5,0)</f>
        <v>230</v>
      </c>
      <c r="BC540" s="324">
        <f>VLOOKUP($F540,'[2]1ª Parcela FAED Manutencao 2026'!$E$7:$K$1036,7,0)</f>
        <v>10258.15</v>
      </c>
      <c r="BD540" s="335">
        <f t="shared" si="114"/>
        <v>-57</v>
      </c>
      <c r="BE540" s="330">
        <f t="shared" si="115"/>
        <v>0</v>
      </c>
    </row>
    <row r="541" spans="1:57" s="178" customFormat="1" ht="28.5" customHeight="1">
      <c r="A541" s="68">
        <v>535</v>
      </c>
      <c r="B541" s="56" t="s">
        <v>1899</v>
      </c>
      <c r="C541" s="56">
        <v>7000</v>
      </c>
      <c r="D541" s="57">
        <v>18</v>
      </c>
      <c r="E541" s="163" t="s">
        <v>315</v>
      </c>
      <c r="F541" s="56">
        <v>1108320</v>
      </c>
      <c r="G541" s="56">
        <v>1101263</v>
      </c>
      <c r="H541" s="61">
        <v>29153964</v>
      </c>
      <c r="I541" s="84" t="str">
        <f>VLOOKUP($F541,'[3]Sistema Escolar'!$C$3:$E$5000,3,0)</f>
        <v>COLEGIO ESTADUAL DOUTOR JOSE CARVALHO BAPTISTA</v>
      </c>
      <c r="J541" s="193" t="s">
        <v>1912</v>
      </c>
      <c r="K541" s="56">
        <v>0</v>
      </c>
      <c r="L541" s="56">
        <v>0</v>
      </c>
      <c r="M541" s="56">
        <v>0</v>
      </c>
      <c r="N541" s="56">
        <v>0</v>
      </c>
      <c r="O541" s="56">
        <v>954</v>
      </c>
      <c r="P541" s="56">
        <v>961</v>
      </c>
      <c r="Q541" s="56">
        <v>0</v>
      </c>
      <c r="R541" s="56">
        <v>0</v>
      </c>
      <c r="S541" s="56">
        <v>208</v>
      </c>
      <c r="T541" s="56">
        <v>171</v>
      </c>
      <c r="U541" s="56">
        <v>0</v>
      </c>
      <c r="V541" s="56">
        <v>0</v>
      </c>
      <c r="W541" s="56">
        <v>0</v>
      </c>
      <c r="X541" s="56">
        <v>0</v>
      </c>
      <c r="Y541" s="56">
        <f t="shared" si="108"/>
        <v>0</v>
      </c>
      <c r="Z541" s="56">
        <f t="shared" si="108"/>
        <v>0</v>
      </c>
      <c r="AA541" s="68">
        <f t="shared" si="109"/>
        <v>1162</v>
      </c>
      <c r="AB541" s="68">
        <f t="shared" si="109"/>
        <v>1132</v>
      </c>
      <c r="AC541" s="68">
        <f t="shared" si="110"/>
        <v>1162</v>
      </c>
      <c r="AD541" s="68">
        <f t="shared" si="111"/>
        <v>1132</v>
      </c>
      <c r="AE541" s="68">
        <f>VLOOKUP(F541,[1]quantitativo_estudantes_turmas_!$D$6:$H$1043,5,0)</f>
        <v>27</v>
      </c>
      <c r="AF541" s="318">
        <f t="shared" si="105"/>
        <v>1</v>
      </c>
      <c r="AG541" s="248">
        <f t="shared" si="106"/>
        <v>47919.3</v>
      </c>
      <c r="AH541" s="194">
        <f t="shared" si="112"/>
        <v>47919.3</v>
      </c>
      <c r="AI541" s="70">
        <v>0</v>
      </c>
      <c r="AJ541" s="70">
        <f t="shared" si="107"/>
        <v>95838.6</v>
      </c>
      <c r="AK541" s="195">
        <v>20000</v>
      </c>
      <c r="AL541" s="337">
        <f t="shared" si="104"/>
        <v>23959.65</v>
      </c>
      <c r="AM541" s="56" t="str">
        <f>VLOOKUP(F541,'Plan atualizada aptas e desativ'!$C$4:$I$1457,7,0)</f>
        <v>APTA</v>
      </c>
      <c r="AN541" s="196">
        <f t="shared" si="113"/>
        <v>3959.6500000000015</v>
      </c>
      <c r="AO541" s="56" t="s">
        <v>1189</v>
      </c>
      <c r="AP541" s="56" t="s">
        <v>1196</v>
      </c>
      <c r="AQ541" s="56"/>
      <c r="AR541" s="56" t="s">
        <v>449</v>
      </c>
      <c r="AS541" s="56" t="s">
        <v>449</v>
      </c>
      <c r="AT541" s="56" t="s">
        <v>449</v>
      </c>
      <c r="AU541" s="56" t="s">
        <v>449</v>
      </c>
      <c r="AV541" s="56" t="s">
        <v>449</v>
      </c>
      <c r="AW541" s="56" t="s">
        <v>449</v>
      </c>
      <c r="AX541" s="56" t="s">
        <v>449</v>
      </c>
      <c r="AY541" s="56" t="s">
        <v>449</v>
      </c>
      <c r="AZ541" s="56" t="s">
        <v>449</v>
      </c>
      <c r="BA541" s="56" t="s">
        <v>449</v>
      </c>
      <c r="BB541" s="323">
        <f>VLOOKUP($F541,'[2]1ª Parcela FAED Manutencao 2026'!$E$7:$K$1036,5,0)</f>
        <v>1162</v>
      </c>
      <c r="BC541" s="324">
        <f>VLOOKUP($F541,'[2]1ª Parcela FAED Manutencao 2026'!$E$7:$K$1036,7,0)</f>
        <v>23959.65</v>
      </c>
      <c r="BD541" s="335">
        <f t="shared" si="114"/>
        <v>-30</v>
      </c>
      <c r="BE541" s="330">
        <f t="shared" si="115"/>
        <v>0</v>
      </c>
    </row>
    <row r="542" spans="1:57" s="87" customFormat="1" ht="28.5" customHeight="1">
      <c r="A542" s="68">
        <v>536</v>
      </c>
      <c r="B542" s="56" t="s">
        <v>1899</v>
      </c>
      <c r="C542" s="56">
        <v>7000</v>
      </c>
      <c r="D542" s="57">
        <v>18</v>
      </c>
      <c r="E542" s="163" t="s">
        <v>315</v>
      </c>
      <c r="F542" s="56">
        <v>1108311</v>
      </c>
      <c r="G542" s="56">
        <v>1101262</v>
      </c>
      <c r="H542" s="61">
        <v>29154618</v>
      </c>
      <c r="I542" s="84" t="str">
        <f>VLOOKUP($F542,'[3]Sistema Escolar'!$C$3:$E$5000,3,0)</f>
        <v>COLEGIO ESTADUAL MARQUES DE ABRANTES</v>
      </c>
      <c r="J542" s="193" t="s">
        <v>1912</v>
      </c>
      <c r="K542" s="56">
        <v>0</v>
      </c>
      <c r="L542" s="56">
        <v>0</v>
      </c>
      <c r="M542" s="56">
        <v>0</v>
      </c>
      <c r="N542" s="56">
        <v>0</v>
      </c>
      <c r="O542" s="56">
        <v>297</v>
      </c>
      <c r="P542" s="56">
        <v>182</v>
      </c>
      <c r="Q542" s="56">
        <v>0</v>
      </c>
      <c r="R542" s="56">
        <v>75</v>
      </c>
      <c r="S542" s="56">
        <v>70</v>
      </c>
      <c r="T542" s="56">
        <v>65</v>
      </c>
      <c r="U542" s="56">
        <v>0</v>
      </c>
      <c r="V542" s="56">
        <v>0</v>
      </c>
      <c r="W542" s="56">
        <v>0</v>
      </c>
      <c r="X542" s="56">
        <v>0</v>
      </c>
      <c r="Y542" s="56">
        <f t="shared" si="108"/>
        <v>0</v>
      </c>
      <c r="Z542" s="56">
        <f t="shared" si="108"/>
        <v>0</v>
      </c>
      <c r="AA542" s="68">
        <f t="shared" si="109"/>
        <v>367</v>
      </c>
      <c r="AB542" s="68">
        <f t="shared" si="109"/>
        <v>322</v>
      </c>
      <c r="AC542" s="68">
        <f t="shared" si="110"/>
        <v>367</v>
      </c>
      <c r="AD542" s="68">
        <f t="shared" si="111"/>
        <v>322</v>
      </c>
      <c r="AE542" s="68">
        <f>VLOOKUP(F542,[1]quantitativo_estudantes_turmas_!$D$6:$H$1043,5,0)</f>
        <v>9</v>
      </c>
      <c r="AF542" s="318">
        <f t="shared" si="105"/>
        <v>1</v>
      </c>
      <c r="AG542" s="248">
        <f t="shared" si="106"/>
        <v>25645.38</v>
      </c>
      <c r="AH542" s="194">
        <f t="shared" si="112"/>
        <v>25645.38</v>
      </c>
      <c r="AI542" s="70">
        <v>0</v>
      </c>
      <c r="AJ542" s="70">
        <f t="shared" si="107"/>
        <v>51290.76</v>
      </c>
      <c r="AK542" s="195">
        <v>10000</v>
      </c>
      <c r="AL542" s="337">
        <f t="shared" si="104"/>
        <v>12822.69</v>
      </c>
      <c r="AM542" s="56" t="str">
        <f>VLOOKUP(F542,'Plan atualizada aptas e desativ'!$C$4:$I$1457,7,0)</f>
        <v>APTA</v>
      </c>
      <c r="AN542" s="196">
        <f t="shared" si="113"/>
        <v>2822.6900000000005</v>
      </c>
      <c r="AO542" s="56" t="s">
        <v>1189</v>
      </c>
      <c r="AP542" s="56" t="s">
        <v>1197</v>
      </c>
      <c r="AQ542" s="56"/>
      <c r="AR542" s="56" t="s">
        <v>1918</v>
      </c>
      <c r="AS542" s="56" t="s">
        <v>449</v>
      </c>
      <c r="AT542" s="56" t="s">
        <v>449</v>
      </c>
      <c r="AU542" s="56" t="s">
        <v>449</v>
      </c>
      <c r="AV542" s="56" t="s">
        <v>449</v>
      </c>
      <c r="AW542" s="56" t="s">
        <v>449</v>
      </c>
      <c r="AX542" s="56" t="s">
        <v>449</v>
      </c>
      <c r="AY542" s="56" t="s">
        <v>449</v>
      </c>
      <c r="AZ542" s="56" t="s">
        <v>449</v>
      </c>
      <c r="BA542" s="56" t="s">
        <v>449</v>
      </c>
      <c r="BB542" s="323">
        <f>VLOOKUP($F542,'[2]1ª Parcela FAED Manutencao 2026'!$E$7:$K$1036,5,0)</f>
        <v>367</v>
      </c>
      <c r="BC542" s="324">
        <f>VLOOKUP($F542,'[2]1ª Parcela FAED Manutencao 2026'!$E$7:$K$1036,7,0)</f>
        <v>12822.69</v>
      </c>
      <c r="BD542" s="335">
        <f t="shared" si="114"/>
        <v>-45</v>
      </c>
      <c r="BE542" s="330">
        <f t="shared" si="115"/>
        <v>0</v>
      </c>
    </row>
    <row r="543" spans="1:57" s="178" customFormat="1" ht="28.5" customHeight="1">
      <c r="A543" s="68">
        <v>537</v>
      </c>
      <c r="B543" s="56" t="s">
        <v>1899</v>
      </c>
      <c r="C543" s="56">
        <v>7000</v>
      </c>
      <c r="D543" s="57">
        <v>18</v>
      </c>
      <c r="E543" s="163" t="s">
        <v>316</v>
      </c>
      <c r="F543" s="56">
        <v>1108273</v>
      </c>
      <c r="G543" s="56">
        <v>1101270</v>
      </c>
      <c r="H543" s="61">
        <v>29154707</v>
      </c>
      <c r="I543" s="84" t="str">
        <f>VLOOKUP($F543,'[3]Sistema Escolar'!$C$3:$E$5000,3,0)</f>
        <v>COLEGIO DEMOCRATICO ESTADUAL PROFESSOR EDGARD SANTOS</v>
      </c>
      <c r="J543" s="193" t="s">
        <v>1978</v>
      </c>
      <c r="K543" s="56">
        <v>0</v>
      </c>
      <c r="L543" s="56">
        <v>0</v>
      </c>
      <c r="M543" s="56">
        <v>0</v>
      </c>
      <c r="N543" s="56">
        <v>0</v>
      </c>
      <c r="O543" s="56">
        <v>276</v>
      </c>
      <c r="P543" s="56">
        <v>37</v>
      </c>
      <c r="Q543" s="56">
        <v>59</v>
      </c>
      <c r="R543" s="56">
        <v>211</v>
      </c>
      <c r="S543" s="56">
        <v>322</v>
      </c>
      <c r="T543" s="56">
        <v>246</v>
      </c>
      <c r="U543" s="56">
        <v>0</v>
      </c>
      <c r="V543" s="56">
        <v>0</v>
      </c>
      <c r="W543" s="56">
        <v>0</v>
      </c>
      <c r="X543" s="56">
        <v>0</v>
      </c>
      <c r="Y543" s="56">
        <f t="shared" si="108"/>
        <v>0</v>
      </c>
      <c r="Z543" s="56">
        <f t="shared" si="108"/>
        <v>0</v>
      </c>
      <c r="AA543" s="68">
        <f t="shared" si="109"/>
        <v>657</v>
      </c>
      <c r="AB543" s="68">
        <f t="shared" si="109"/>
        <v>494</v>
      </c>
      <c r="AC543" s="68">
        <f t="shared" si="110"/>
        <v>657</v>
      </c>
      <c r="AD543" s="68">
        <f t="shared" si="111"/>
        <v>494</v>
      </c>
      <c r="AE543" s="68">
        <f>VLOOKUP(F543,[1]quantitativo_estudantes_turmas_!$D$6:$H$1043,5,0)</f>
        <v>17</v>
      </c>
      <c r="AF543" s="318">
        <f t="shared" si="105"/>
        <v>1</v>
      </c>
      <c r="AG543" s="248">
        <f t="shared" si="106"/>
        <v>25645.38</v>
      </c>
      <c r="AH543" s="194">
        <f t="shared" si="112"/>
        <v>25645.38</v>
      </c>
      <c r="AI543" s="70">
        <v>0</v>
      </c>
      <c r="AJ543" s="70">
        <f t="shared" si="107"/>
        <v>51290.76</v>
      </c>
      <c r="AK543" s="195">
        <v>12000</v>
      </c>
      <c r="AL543" s="337">
        <f t="shared" si="104"/>
        <v>12822.69</v>
      </c>
      <c r="AM543" s="56" t="str">
        <f>VLOOKUP(F543,'Plan atualizada aptas e desativ'!$C$4:$I$1457,7,0)</f>
        <v>APTA</v>
      </c>
      <c r="AN543" s="196">
        <f t="shared" si="113"/>
        <v>822.69000000000051</v>
      </c>
      <c r="AO543" s="56" t="s">
        <v>1198</v>
      </c>
      <c r="AP543" s="56" t="s">
        <v>1199</v>
      </c>
      <c r="AQ543" s="56"/>
      <c r="AR543" s="56" t="s">
        <v>1918</v>
      </c>
      <c r="AS543" s="56" t="s">
        <v>449</v>
      </c>
      <c r="AT543" s="56" t="s">
        <v>449</v>
      </c>
      <c r="AU543" s="56" t="s">
        <v>449</v>
      </c>
      <c r="AV543" s="56" t="s">
        <v>449</v>
      </c>
      <c r="AW543" s="56" t="s">
        <v>449</v>
      </c>
      <c r="AX543" s="56" t="s">
        <v>449</v>
      </c>
      <c r="AY543" s="56" t="s">
        <v>449</v>
      </c>
      <c r="AZ543" s="56" t="s">
        <v>449</v>
      </c>
      <c r="BA543" s="56" t="s">
        <v>449</v>
      </c>
      <c r="BB543" s="323">
        <f>VLOOKUP($F543,'[2]1ª Parcela FAED Manutencao 2026'!$E$7:$K$1036,5,0)</f>
        <v>657</v>
      </c>
      <c r="BC543" s="324">
        <f>VLOOKUP($F543,'[2]1ª Parcela FAED Manutencao 2026'!$E$7:$K$1036,7,0)</f>
        <v>15387.23</v>
      </c>
      <c r="BD543" s="335">
        <f t="shared" si="114"/>
        <v>-163</v>
      </c>
      <c r="BE543" s="328">
        <f t="shared" si="115"/>
        <v>-2564.5399999999991</v>
      </c>
    </row>
    <row r="544" spans="1:57" s="178" customFormat="1" ht="28.5" customHeight="1">
      <c r="A544" s="68">
        <v>538</v>
      </c>
      <c r="B544" s="56" t="s">
        <v>1899</v>
      </c>
      <c r="C544" s="56">
        <v>7000</v>
      </c>
      <c r="D544" s="57">
        <v>18</v>
      </c>
      <c r="E544" s="163" t="s">
        <v>297</v>
      </c>
      <c r="F544" s="56">
        <v>1178077</v>
      </c>
      <c r="G544" s="56">
        <v>1104557</v>
      </c>
      <c r="H544" s="61">
        <v>29431530</v>
      </c>
      <c r="I544" s="84" t="str">
        <f>VLOOKUP($F544,'[3]Sistema Escolar'!$C$3:$E$5000,3,0)</f>
        <v>COLEGIO ESTADUAL LUIZ NAVARRO DE BRITO</v>
      </c>
      <c r="J544" s="193" t="s">
        <v>2051</v>
      </c>
      <c r="K544" s="56">
        <v>0</v>
      </c>
      <c r="L544" s="56">
        <v>0</v>
      </c>
      <c r="M544" s="56">
        <v>0</v>
      </c>
      <c r="N544" s="56">
        <v>0</v>
      </c>
      <c r="O544" s="56">
        <v>300</v>
      </c>
      <c r="P544" s="56">
        <v>177</v>
      </c>
      <c r="Q544" s="56">
        <v>16</v>
      </c>
      <c r="R544" s="56">
        <v>114</v>
      </c>
      <c r="S544" s="56">
        <v>320</v>
      </c>
      <c r="T544" s="56">
        <v>164</v>
      </c>
      <c r="U544" s="56">
        <v>0</v>
      </c>
      <c r="V544" s="56">
        <v>0</v>
      </c>
      <c r="W544" s="56">
        <v>0</v>
      </c>
      <c r="X544" s="56">
        <v>0</v>
      </c>
      <c r="Y544" s="56">
        <f t="shared" si="108"/>
        <v>0</v>
      </c>
      <c r="Z544" s="56">
        <f t="shared" si="108"/>
        <v>0</v>
      </c>
      <c r="AA544" s="68">
        <f t="shared" si="109"/>
        <v>636</v>
      </c>
      <c r="AB544" s="68">
        <f t="shared" si="109"/>
        <v>455</v>
      </c>
      <c r="AC544" s="68">
        <f t="shared" si="110"/>
        <v>636</v>
      </c>
      <c r="AD544" s="68">
        <f t="shared" si="111"/>
        <v>455</v>
      </c>
      <c r="AE544" s="68">
        <f>VLOOKUP(F544,[1]quantitativo_estudantes_turmas_!$D$6:$H$1043,5,0)</f>
        <v>16</v>
      </c>
      <c r="AF544" s="318">
        <f t="shared" si="105"/>
        <v>1</v>
      </c>
      <c r="AG544" s="248">
        <f t="shared" si="106"/>
        <v>25645.38</v>
      </c>
      <c r="AH544" s="194">
        <f t="shared" si="112"/>
        <v>25645.38</v>
      </c>
      <c r="AI544" s="70">
        <v>0</v>
      </c>
      <c r="AJ544" s="70">
        <f t="shared" si="107"/>
        <v>51290.76</v>
      </c>
      <c r="AK544" s="195">
        <v>12000</v>
      </c>
      <c r="AL544" s="337">
        <f t="shared" ref="AL544:AL608" si="116">AJ544/4+AI544</f>
        <v>12822.69</v>
      </c>
      <c r="AM544" s="56" t="str">
        <f>VLOOKUP(F544,'Plan atualizada aptas e desativ'!$C$4:$I$1457,7,0)</f>
        <v>APTA</v>
      </c>
      <c r="AN544" s="196">
        <f t="shared" si="113"/>
        <v>822.69000000000051</v>
      </c>
      <c r="AO544" s="56" t="s">
        <v>1145</v>
      </c>
      <c r="AP544" s="56" t="s">
        <v>1153</v>
      </c>
      <c r="AQ544" s="56"/>
      <c r="AR544" s="56" t="s">
        <v>1918</v>
      </c>
      <c r="AS544" s="56" t="s">
        <v>2049</v>
      </c>
      <c r="AT544" s="56" t="s">
        <v>449</v>
      </c>
      <c r="AU544" s="56" t="s">
        <v>449</v>
      </c>
      <c r="AV544" s="56" t="s">
        <v>449</v>
      </c>
      <c r="AW544" s="56" t="s">
        <v>449</v>
      </c>
      <c r="AX544" s="56" t="s">
        <v>449</v>
      </c>
      <c r="AY544" s="56" t="s">
        <v>449</v>
      </c>
      <c r="AZ544" s="56" t="s">
        <v>449</v>
      </c>
      <c r="BA544" s="56" t="s">
        <v>449</v>
      </c>
      <c r="BB544" s="323">
        <f>VLOOKUP($F544,'[2]1ª Parcela FAED Manutencao 2026'!$E$7:$K$1036,5,0)</f>
        <v>636</v>
      </c>
      <c r="BC544" s="324">
        <f>VLOOKUP($F544,'[2]1ª Parcela FAED Manutencao 2026'!$E$7:$K$1036,7,0)</f>
        <v>47387.229999999996</v>
      </c>
      <c r="BD544" s="335">
        <f t="shared" si="114"/>
        <v>-181</v>
      </c>
      <c r="BE544" s="328">
        <f t="shared" si="115"/>
        <v>-34564.539999999994</v>
      </c>
    </row>
    <row r="545" spans="1:57" s="178" customFormat="1" ht="28.5" customHeight="1">
      <c r="A545" s="68">
        <v>539</v>
      </c>
      <c r="B545" s="56" t="s">
        <v>1900</v>
      </c>
      <c r="C545" s="56">
        <v>7100</v>
      </c>
      <c r="D545" s="57">
        <v>19</v>
      </c>
      <c r="E545" s="163" t="s">
        <v>332</v>
      </c>
      <c r="F545" s="56">
        <v>1107536</v>
      </c>
      <c r="G545" s="56">
        <v>1101279</v>
      </c>
      <c r="H545" s="61">
        <v>29110076</v>
      </c>
      <c r="I545" s="84" t="str">
        <f>VLOOKUP($F545,'[3]Sistema Escolar'!$C$3:$E$5000,3,0)</f>
        <v>COLEGIO ESTADUAL DE TEMPO INTEGRAL DE SAO GONCALO DOS CAMPOS</v>
      </c>
      <c r="J545" s="193" t="s">
        <v>2051</v>
      </c>
      <c r="K545" s="56">
        <v>0</v>
      </c>
      <c r="L545" s="56">
        <v>0</v>
      </c>
      <c r="M545" s="56">
        <v>0</v>
      </c>
      <c r="N545" s="56">
        <v>0</v>
      </c>
      <c r="O545" s="56">
        <v>871</v>
      </c>
      <c r="P545" s="56">
        <v>275</v>
      </c>
      <c r="Q545" s="56">
        <v>266</v>
      </c>
      <c r="R545" s="56">
        <v>427</v>
      </c>
      <c r="S545" s="56">
        <v>218</v>
      </c>
      <c r="T545" s="56">
        <v>261</v>
      </c>
      <c r="U545" s="56">
        <v>0</v>
      </c>
      <c r="V545" s="56">
        <v>0</v>
      </c>
      <c r="W545" s="56">
        <v>0</v>
      </c>
      <c r="X545" s="56">
        <v>0</v>
      </c>
      <c r="Y545" s="56">
        <f t="shared" si="108"/>
        <v>0</v>
      </c>
      <c r="Z545" s="56">
        <f t="shared" si="108"/>
        <v>0</v>
      </c>
      <c r="AA545" s="68">
        <f t="shared" si="109"/>
        <v>1355</v>
      </c>
      <c r="AB545" s="68">
        <f t="shared" si="109"/>
        <v>963</v>
      </c>
      <c r="AC545" s="68">
        <f t="shared" si="110"/>
        <v>1355</v>
      </c>
      <c r="AD545" s="68">
        <f t="shared" si="111"/>
        <v>963</v>
      </c>
      <c r="AE545" s="68">
        <f>VLOOKUP(F545,[1]quantitativo_estudantes_turmas_!$D$6:$H$1043,5,0)</f>
        <v>27</v>
      </c>
      <c r="AF545" s="318">
        <f t="shared" si="105"/>
        <v>1</v>
      </c>
      <c r="AG545" s="248">
        <f t="shared" si="106"/>
        <v>41032.61</v>
      </c>
      <c r="AH545" s="194">
        <f t="shared" si="112"/>
        <v>41032.61</v>
      </c>
      <c r="AI545" s="70">
        <v>0</v>
      </c>
      <c r="AJ545" s="70">
        <f t="shared" si="107"/>
        <v>82065.22</v>
      </c>
      <c r="AK545" s="195">
        <v>20000</v>
      </c>
      <c r="AL545" s="337">
        <f t="shared" si="116"/>
        <v>20516.305</v>
      </c>
      <c r="AM545" s="56" t="str">
        <f>VLOOKUP(F545,'Plan atualizada aptas e desativ'!$C$4:$I$1457,7,0)</f>
        <v>APTA</v>
      </c>
      <c r="AN545" s="196">
        <f t="shared" si="113"/>
        <v>516.30500000000029</v>
      </c>
      <c r="AO545" s="56" t="s">
        <v>1053</v>
      </c>
      <c r="AP545" s="56" t="s">
        <v>1261</v>
      </c>
      <c r="AQ545" s="56"/>
      <c r="AR545" s="56" t="s">
        <v>1918</v>
      </c>
      <c r="AS545" s="56" t="s">
        <v>2049</v>
      </c>
      <c r="AT545" s="56" t="s">
        <v>449</v>
      </c>
      <c r="AU545" s="56" t="s">
        <v>449</v>
      </c>
      <c r="AV545" s="56" t="s">
        <v>449</v>
      </c>
      <c r="AW545" s="56" t="s">
        <v>449</v>
      </c>
      <c r="AX545" s="56" t="s">
        <v>449</v>
      </c>
      <c r="AY545" s="56" t="s">
        <v>449</v>
      </c>
      <c r="AZ545" s="56" t="s">
        <v>449</v>
      </c>
      <c r="BA545" s="56" t="s">
        <v>449</v>
      </c>
      <c r="BB545" s="323">
        <f>VLOOKUP($F545,'[2]1ª Parcela FAED Manutencao 2026'!$E$7:$K$1036,5,0)</f>
        <v>1355</v>
      </c>
      <c r="BC545" s="324">
        <f>VLOOKUP($F545,'[2]1ª Parcela FAED Manutencao 2026'!$E$7:$K$1036,7,0)</f>
        <v>55959.65</v>
      </c>
      <c r="BD545" s="335">
        <f t="shared" si="114"/>
        <v>-392</v>
      </c>
      <c r="BE545" s="328">
        <f t="shared" si="115"/>
        <v>-35443.345000000001</v>
      </c>
    </row>
    <row r="546" spans="1:57" s="178" customFormat="1" ht="28.5" customHeight="1">
      <c r="A546" s="68">
        <v>540</v>
      </c>
      <c r="B546" s="56" t="s">
        <v>1900</v>
      </c>
      <c r="C546" s="56">
        <v>7100</v>
      </c>
      <c r="D546" s="57">
        <v>19</v>
      </c>
      <c r="E546" s="163" t="s">
        <v>317</v>
      </c>
      <c r="F546" s="56">
        <v>1105320</v>
      </c>
      <c r="G546" s="56">
        <v>1101945</v>
      </c>
      <c r="H546" s="61">
        <v>29089115</v>
      </c>
      <c r="I546" s="84" t="str">
        <f>VLOOKUP($F546,'[3]Sistema Escolar'!$C$3:$E$5000,3,0)</f>
        <v>COLEGIO ESTADUAL DE AGUA FRIA</v>
      </c>
      <c r="J546" s="193" t="s">
        <v>1978</v>
      </c>
      <c r="K546" s="56">
        <v>0</v>
      </c>
      <c r="L546" s="56">
        <v>0</v>
      </c>
      <c r="M546" s="56">
        <v>0</v>
      </c>
      <c r="N546" s="56">
        <v>0</v>
      </c>
      <c r="O546" s="56">
        <v>364</v>
      </c>
      <c r="P546" s="56">
        <v>303</v>
      </c>
      <c r="Q546" s="56">
        <v>36</v>
      </c>
      <c r="R546" s="56">
        <v>122</v>
      </c>
      <c r="S546" s="56">
        <v>171</v>
      </c>
      <c r="T546" s="56">
        <v>108</v>
      </c>
      <c r="U546" s="56">
        <v>0</v>
      </c>
      <c r="V546" s="56">
        <v>0</v>
      </c>
      <c r="W546" s="56">
        <v>0</v>
      </c>
      <c r="X546" s="56">
        <v>0</v>
      </c>
      <c r="Y546" s="56">
        <f t="shared" si="108"/>
        <v>0</v>
      </c>
      <c r="Z546" s="56">
        <f t="shared" si="108"/>
        <v>0</v>
      </c>
      <c r="AA546" s="68">
        <f t="shared" si="109"/>
        <v>571</v>
      </c>
      <c r="AB546" s="68">
        <f t="shared" si="109"/>
        <v>533</v>
      </c>
      <c r="AC546" s="68">
        <f t="shared" si="110"/>
        <v>571</v>
      </c>
      <c r="AD546" s="68">
        <f t="shared" si="111"/>
        <v>533</v>
      </c>
      <c r="AE546" s="68">
        <f>VLOOKUP(F546,[1]quantitativo_estudantes_turmas_!$D$6:$H$1043,5,0)</f>
        <v>19</v>
      </c>
      <c r="AF546" s="318">
        <f t="shared" si="105"/>
        <v>1</v>
      </c>
      <c r="AG546" s="248">
        <f t="shared" si="106"/>
        <v>30774.46</v>
      </c>
      <c r="AH546" s="194">
        <f t="shared" si="112"/>
        <v>30774.46</v>
      </c>
      <c r="AI546" s="70">
        <v>0</v>
      </c>
      <c r="AJ546" s="70">
        <f t="shared" si="107"/>
        <v>61548.92</v>
      </c>
      <c r="AK546" s="195">
        <v>12000</v>
      </c>
      <c r="AL546" s="337">
        <f t="shared" si="116"/>
        <v>15387.23</v>
      </c>
      <c r="AM546" s="56" t="str">
        <f>VLOOKUP(F546,'Plan atualizada aptas e desativ'!$C$4:$I$1457,7,0)</f>
        <v>APTA</v>
      </c>
      <c r="AN546" s="196">
        <f t="shared" si="113"/>
        <v>3387.2299999999996</v>
      </c>
      <c r="AO546" s="56" t="s">
        <v>1200</v>
      </c>
      <c r="AP546" s="56" t="s">
        <v>1201</v>
      </c>
      <c r="AQ546" s="56"/>
      <c r="AR546" s="56" t="s">
        <v>1918</v>
      </c>
      <c r="AS546" s="56" t="s">
        <v>449</v>
      </c>
      <c r="AT546" s="56" t="s">
        <v>449</v>
      </c>
      <c r="AU546" s="56" t="s">
        <v>449</v>
      </c>
      <c r="AV546" s="56" t="s">
        <v>449</v>
      </c>
      <c r="AW546" s="56" t="s">
        <v>449</v>
      </c>
      <c r="AX546" s="56" t="s">
        <v>449</v>
      </c>
      <c r="AY546" s="56" t="s">
        <v>449</v>
      </c>
      <c r="AZ546" s="56" t="s">
        <v>449</v>
      </c>
      <c r="BA546" s="56" t="s">
        <v>449</v>
      </c>
      <c r="BB546" s="323">
        <f>VLOOKUP($F546,'[2]1ª Parcela FAED Manutencao 2026'!$E$7:$K$1036,5,0)</f>
        <v>571</v>
      </c>
      <c r="BC546" s="324">
        <f>VLOOKUP($F546,'[2]1ª Parcela FAED Manutencao 2026'!$E$7:$K$1036,7,0)</f>
        <v>15387.23</v>
      </c>
      <c r="BD546" s="335">
        <f t="shared" si="114"/>
        <v>-38</v>
      </c>
      <c r="BE546" s="330">
        <f t="shared" si="115"/>
        <v>0</v>
      </c>
    </row>
    <row r="547" spans="1:57" s="178" customFormat="1" ht="28.5" customHeight="1">
      <c r="A547" s="68">
        <v>541</v>
      </c>
      <c r="B547" s="56" t="s">
        <v>1900</v>
      </c>
      <c r="C547" s="56">
        <v>7100</v>
      </c>
      <c r="D547" s="57">
        <v>19</v>
      </c>
      <c r="E547" s="163" t="s">
        <v>318</v>
      </c>
      <c r="F547" s="56">
        <v>1105436</v>
      </c>
      <c r="G547" s="56">
        <v>1100743</v>
      </c>
      <c r="H547" s="61">
        <v>29157803</v>
      </c>
      <c r="I547" s="84" t="str">
        <f>VLOOKUP($F547,'[3]Sistema Escolar'!$C$3:$E$5000,3,0)</f>
        <v>COLEGIO ESTADUAL DE TEMPO INTEGRAL AMELIA RODRIGUES</v>
      </c>
      <c r="J547" s="193" t="s">
        <v>1978</v>
      </c>
      <c r="K547" s="56">
        <v>0</v>
      </c>
      <c r="L547" s="56">
        <v>0</v>
      </c>
      <c r="M547" s="56">
        <v>0</v>
      </c>
      <c r="N547" s="56">
        <v>0</v>
      </c>
      <c r="O547" s="56">
        <v>703</v>
      </c>
      <c r="P547" s="56">
        <v>385</v>
      </c>
      <c r="Q547" s="56">
        <v>234</v>
      </c>
      <c r="R547" s="56">
        <v>571</v>
      </c>
      <c r="S547" s="56">
        <v>316</v>
      </c>
      <c r="T547" s="56">
        <v>145</v>
      </c>
      <c r="U547" s="56">
        <v>0</v>
      </c>
      <c r="V547" s="56">
        <v>0</v>
      </c>
      <c r="W547" s="56">
        <v>0</v>
      </c>
      <c r="X547" s="56">
        <v>0</v>
      </c>
      <c r="Y547" s="56">
        <f t="shared" si="108"/>
        <v>0</v>
      </c>
      <c r="Z547" s="56">
        <f t="shared" si="108"/>
        <v>0</v>
      </c>
      <c r="AA547" s="68">
        <f t="shared" si="109"/>
        <v>1253</v>
      </c>
      <c r="AB547" s="68">
        <f t="shared" si="109"/>
        <v>1101</v>
      </c>
      <c r="AC547" s="68">
        <f t="shared" si="110"/>
        <v>1253</v>
      </c>
      <c r="AD547" s="68">
        <f t="shared" si="111"/>
        <v>1101</v>
      </c>
      <c r="AE547" s="68">
        <f>VLOOKUP(F547,[1]quantitativo_estudantes_turmas_!$D$6:$H$1043,5,0)</f>
        <v>35</v>
      </c>
      <c r="AF547" s="318">
        <f t="shared" si="105"/>
        <v>1</v>
      </c>
      <c r="AG547" s="248">
        <f t="shared" si="106"/>
        <v>47919.3</v>
      </c>
      <c r="AH547" s="194">
        <f t="shared" si="112"/>
        <v>47919.3</v>
      </c>
      <c r="AI547" s="70">
        <v>0</v>
      </c>
      <c r="AJ547" s="70">
        <f t="shared" si="107"/>
        <v>95838.6</v>
      </c>
      <c r="AK547" s="195">
        <v>20000</v>
      </c>
      <c r="AL547" s="337">
        <f t="shared" si="116"/>
        <v>23959.65</v>
      </c>
      <c r="AM547" s="56" t="str">
        <f>VLOOKUP(F547,'Plan atualizada aptas e desativ'!$C$4:$I$1457,7,0)</f>
        <v>APTA</v>
      </c>
      <c r="AN547" s="196">
        <f t="shared" si="113"/>
        <v>3959.6500000000015</v>
      </c>
      <c r="AO547" s="56" t="s">
        <v>1202</v>
      </c>
      <c r="AP547" s="56" t="s">
        <v>1203</v>
      </c>
      <c r="AQ547" s="56"/>
      <c r="AR547" s="56" t="s">
        <v>1918</v>
      </c>
      <c r="AS547" s="56" t="s">
        <v>449</v>
      </c>
      <c r="AT547" s="56" t="s">
        <v>449</v>
      </c>
      <c r="AU547" s="56" t="s">
        <v>449</v>
      </c>
      <c r="AV547" s="56" t="s">
        <v>449</v>
      </c>
      <c r="AW547" s="56" t="s">
        <v>449</v>
      </c>
      <c r="AX547" s="56" t="s">
        <v>449</v>
      </c>
      <c r="AY547" s="56" t="s">
        <v>449</v>
      </c>
      <c r="AZ547" s="56" t="s">
        <v>449</v>
      </c>
      <c r="BA547" s="56" t="s">
        <v>449</v>
      </c>
      <c r="BB547" s="323">
        <f>VLOOKUP($F547,'[2]1ª Parcela FAED Manutencao 2026'!$E$7:$K$1036,5,0)</f>
        <v>1253</v>
      </c>
      <c r="BC547" s="324">
        <f>VLOOKUP($F547,'[2]1ª Parcela FAED Manutencao 2026'!$E$7:$K$1036,7,0)</f>
        <v>23959.65</v>
      </c>
      <c r="BD547" s="335">
        <f t="shared" si="114"/>
        <v>-152</v>
      </c>
      <c r="BE547" s="330">
        <f t="shared" si="115"/>
        <v>0</v>
      </c>
    </row>
    <row r="548" spans="1:57" s="87" customFormat="1" ht="28.5" customHeight="1">
      <c r="A548" s="68">
        <v>542</v>
      </c>
      <c r="B548" s="56" t="s">
        <v>1900</v>
      </c>
      <c r="C548" s="56">
        <v>7100</v>
      </c>
      <c r="D548" s="57">
        <v>19</v>
      </c>
      <c r="E548" s="163" t="s">
        <v>319</v>
      </c>
      <c r="F548" s="56">
        <v>1105584</v>
      </c>
      <c r="G548" s="56">
        <v>1100756</v>
      </c>
      <c r="H548" s="61">
        <v>29089964</v>
      </c>
      <c r="I548" s="84" t="str">
        <f>VLOOKUP($F548,'[3]Sistema Escolar'!$C$3:$E$5000,3,0)</f>
        <v>COLEGIO ESTADUAL DE TEMPO INTEGRAL ARTHUR VIEIRA DE OLIVEIRA</v>
      </c>
      <c r="J548" s="193" t="s">
        <v>1978</v>
      </c>
      <c r="K548" s="56">
        <v>0</v>
      </c>
      <c r="L548" s="56">
        <v>0</v>
      </c>
      <c r="M548" s="56">
        <v>0</v>
      </c>
      <c r="N548" s="56">
        <v>0</v>
      </c>
      <c r="O548" s="56">
        <v>184</v>
      </c>
      <c r="P548" s="56">
        <v>128</v>
      </c>
      <c r="Q548" s="56">
        <v>153</v>
      </c>
      <c r="R548" s="56">
        <v>286</v>
      </c>
      <c r="S548" s="56">
        <v>106</v>
      </c>
      <c r="T548" s="56">
        <v>68</v>
      </c>
      <c r="U548" s="56">
        <v>0</v>
      </c>
      <c r="V548" s="56">
        <v>0</v>
      </c>
      <c r="W548" s="56">
        <v>0</v>
      </c>
      <c r="X548" s="56">
        <v>0</v>
      </c>
      <c r="Y548" s="56">
        <f t="shared" si="108"/>
        <v>0</v>
      </c>
      <c r="Z548" s="56">
        <f t="shared" si="108"/>
        <v>0</v>
      </c>
      <c r="AA548" s="68">
        <f t="shared" si="109"/>
        <v>443</v>
      </c>
      <c r="AB548" s="68">
        <f t="shared" si="109"/>
        <v>482</v>
      </c>
      <c r="AC548" s="68">
        <f t="shared" si="110"/>
        <v>443</v>
      </c>
      <c r="AD548" s="68">
        <f t="shared" si="111"/>
        <v>482</v>
      </c>
      <c r="AE548" s="68">
        <f>VLOOKUP(F548,[1]quantitativo_estudantes_turmas_!$D$6:$H$1043,5,0)</f>
        <v>16</v>
      </c>
      <c r="AF548" s="318">
        <f t="shared" si="105"/>
        <v>1</v>
      </c>
      <c r="AG548" s="248">
        <f t="shared" si="106"/>
        <v>25645.38</v>
      </c>
      <c r="AH548" s="194">
        <f t="shared" si="112"/>
        <v>25645.38</v>
      </c>
      <c r="AI548" s="70">
        <v>0</v>
      </c>
      <c r="AJ548" s="70">
        <f t="shared" si="107"/>
        <v>51290.76</v>
      </c>
      <c r="AK548" s="195">
        <v>10000</v>
      </c>
      <c r="AL548" s="337">
        <f t="shared" si="116"/>
        <v>12822.69</v>
      </c>
      <c r="AM548" s="56" t="str">
        <f>VLOOKUP(F548,'Plan atualizada aptas e desativ'!$C$4:$I$1457,7,0)</f>
        <v>INADIMPLENTE</v>
      </c>
      <c r="AN548" s="196">
        <f t="shared" si="113"/>
        <v>2822.6900000000005</v>
      </c>
      <c r="AO548" s="56" t="s">
        <v>1053</v>
      </c>
      <c r="AP548" s="56" t="s">
        <v>1204</v>
      </c>
      <c r="AQ548" s="56"/>
      <c r="AR548" s="56" t="s">
        <v>1918</v>
      </c>
      <c r="AS548" s="56" t="s">
        <v>449</v>
      </c>
      <c r="AT548" s="56" t="s">
        <v>449</v>
      </c>
      <c r="AU548" s="56" t="s">
        <v>449</v>
      </c>
      <c r="AV548" s="56" t="s">
        <v>449</v>
      </c>
      <c r="AW548" s="56" t="s">
        <v>449</v>
      </c>
      <c r="AX548" s="56" t="s">
        <v>449</v>
      </c>
      <c r="AY548" s="56" t="s">
        <v>449</v>
      </c>
      <c r="AZ548" s="56" t="s">
        <v>449</v>
      </c>
      <c r="BA548" s="56" t="s">
        <v>449</v>
      </c>
      <c r="BB548" s="323">
        <f>VLOOKUP($F548,'[2]1ª Parcela FAED Manutencao 2026'!$E$7:$K$1036,5,0)</f>
        <v>443</v>
      </c>
      <c r="BC548" s="324">
        <f>VLOOKUP($F548,'[2]1ª Parcela FAED Manutencao 2026'!$E$7:$K$1036,7,0)</f>
        <v>12822.69</v>
      </c>
      <c r="BD548" s="336">
        <f t="shared" si="114"/>
        <v>39</v>
      </c>
      <c r="BE548" s="330">
        <f t="shared" si="115"/>
        <v>0</v>
      </c>
    </row>
    <row r="549" spans="1:57" s="87" customFormat="1" ht="28.5" customHeight="1">
      <c r="A549" s="68">
        <v>543</v>
      </c>
      <c r="B549" s="56" t="s">
        <v>1900</v>
      </c>
      <c r="C549" s="56">
        <v>7100</v>
      </c>
      <c r="D549" s="57">
        <v>19</v>
      </c>
      <c r="E549" s="163" t="s">
        <v>320</v>
      </c>
      <c r="F549" s="56">
        <v>1105460</v>
      </c>
      <c r="G549" s="56">
        <v>1100767</v>
      </c>
      <c r="H549" s="61">
        <v>29090350</v>
      </c>
      <c r="I549" s="84" t="str">
        <f>VLOOKUP($F549,'[3]Sistema Escolar'!$C$3:$E$5000,3,0)</f>
        <v>COLEGIO EST DO CAMPO DE TEMPO INT GENIVALDO DE ALMEIDA BRANDAO</v>
      </c>
      <c r="J549" s="193" t="s">
        <v>1979</v>
      </c>
      <c r="K549" s="56">
        <v>0</v>
      </c>
      <c r="L549" s="56">
        <v>0</v>
      </c>
      <c r="M549" s="56">
        <v>0</v>
      </c>
      <c r="N549" s="56">
        <v>0</v>
      </c>
      <c r="O549" s="56">
        <v>239</v>
      </c>
      <c r="P549" s="56">
        <v>156</v>
      </c>
      <c r="Q549" s="56">
        <v>110</v>
      </c>
      <c r="R549" s="56">
        <v>149</v>
      </c>
      <c r="S549" s="56">
        <v>0</v>
      </c>
      <c r="T549" s="56">
        <v>0</v>
      </c>
      <c r="U549" s="56">
        <v>0</v>
      </c>
      <c r="V549" s="56">
        <v>0</v>
      </c>
      <c r="W549" s="56">
        <v>0</v>
      </c>
      <c r="X549" s="56">
        <v>0</v>
      </c>
      <c r="Y549" s="56">
        <f t="shared" si="108"/>
        <v>0</v>
      </c>
      <c r="Z549" s="56">
        <f t="shared" si="108"/>
        <v>0</v>
      </c>
      <c r="AA549" s="68">
        <f t="shared" si="109"/>
        <v>349</v>
      </c>
      <c r="AB549" s="68">
        <f t="shared" si="109"/>
        <v>305</v>
      </c>
      <c r="AC549" s="68">
        <f t="shared" si="110"/>
        <v>349</v>
      </c>
      <c r="AD549" s="68">
        <f t="shared" si="111"/>
        <v>305</v>
      </c>
      <c r="AE549" s="68">
        <f>VLOOKUP(F549,[1]quantitativo_estudantes_turmas_!$D$6:$H$1043,5,0)</f>
        <v>12</v>
      </c>
      <c r="AF549" s="318">
        <f t="shared" si="105"/>
        <v>1</v>
      </c>
      <c r="AG549" s="248">
        <f t="shared" si="106"/>
        <v>25645.38</v>
      </c>
      <c r="AH549" s="194">
        <f t="shared" si="112"/>
        <v>25645.38</v>
      </c>
      <c r="AI549" s="70">
        <v>0</v>
      </c>
      <c r="AJ549" s="70">
        <f t="shared" si="107"/>
        <v>51290.76</v>
      </c>
      <c r="AK549" s="195">
        <v>10000</v>
      </c>
      <c r="AL549" s="337">
        <f t="shared" si="116"/>
        <v>12822.69</v>
      </c>
      <c r="AM549" s="56" t="str">
        <f>VLOOKUP(F549,'Plan atualizada aptas e desativ'!$C$4:$I$1457,7,0)</f>
        <v>APTA</v>
      </c>
      <c r="AN549" s="196">
        <f t="shared" si="113"/>
        <v>2822.6900000000005</v>
      </c>
      <c r="AO549" s="56" t="s">
        <v>1053</v>
      </c>
      <c r="AP549" s="56" t="s">
        <v>1205</v>
      </c>
      <c r="AQ549" s="56"/>
      <c r="AR549" s="56" t="s">
        <v>1918</v>
      </c>
      <c r="AS549" s="56" t="s">
        <v>449</v>
      </c>
      <c r="AT549" s="56" t="s">
        <v>449</v>
      </c>
      <c r="AU549" s="56" t="s">
        <v>449</v>
      </c>
      <c r="AV549" s="56" t="s">
        <v>449</v>
      </c>
      <c r="AW549" s="56" t="s">
        <v>449</v>
      </c>
      <c r="AX549" s="56" t="s">
        <v>449</v>
      </c>
      <c r="AY549" s="56" t="s">
        <v>449</v>
      </c>
      <c r="AZ549" s="56" t="s">
        <v>449</v>
      </c>
      <c r="BA549" s="56" t="s">
        <v>449</v>
      </c>
      <c r="BB549" s="323">
        <f>VLOOKUP($F549,'[2]1ª Parcela FAED Manutencao 2026'!$E$7:$K$1036,5,0)</f>
        <v>349</v>
      </c>
      <c r="BC549" s="324">
        <f>VLOOKUP($F549,'[2]1ª Parcela FAED Manutencao 2026'!$E$7:$K$1036,7,0)</f>
        <v>12822.69</v>
      </c>
      <c r="BD549" s="335">
        <f t="shared" si="114"/>
        <v>-44</v>
      </c>
      <c r="BE549" s="330">
        <f t="shared" si="115"/>
        <v>0</v>
      </c>
    </row>
    <row r="550" spans="1:57" s="178" customFormat="1" ht="28.5" customHeight="1">
      <c r="A550" s="68">
        <v>544</v>
      </c>
      <c r="B550" s="56" t="s">
        <v>1900</v>
      </c>
      <c r="C550" s="56">
        <v>7100</v>
      </c>
      <c r="D550" s="57">
        <v>19</v>
      </c>
      <c r="E550" s="163" t="s">
        <v>321</v>
      </c>
      <c r="F550" s="56">
        <v>1105568</v>
      </c>
      <c r="G550" s="56">
        <v>1100822</v>
      </c>
      <c r="H550" s="61">
        <v>29090865</v>
      </c>
      <c r="I550" s="84" t="str">
        <f>VLOOKUP($F550,'[3]Sistema Escolar'!$C$3:$E$5000,3,0)</f>
        <v>COLEGIO ESTADUAL DE TEMPO INTEGRAL DE CONCEICAO DA FEIRA</v>
      </c>
      <c r="J550" s="193" t="s">
        <v>1978</v>
      </c>
      <c r="K550" s="56">
        <v>0</v>
      </c>
      <c r="L550" s="56">
        <v>0</v>
      </c>
      <c r="M550" s="56">
        <v>0</v>
      </c>
      <c r="N550" s="56">
        <v>0</v>
      </c>
      <c r="O550" s="56">
        <v>671</v>
      </c>
      <c r="P550" s="56">
        <v>538</v>
      </c>
      <c r="Q550" s="56">
        <v>198</v>
      </c>
      <c r="R550" s="56">
        <v>270</v>
      </c>
      <c r="S550" s="56">
        <v>169</v>
      </c>
      <c r="T550" s="56">
        <v>139</v>
      </c>
      <c r="U550" s="56">
        <v>0</v>
      </c>
      <c r="V550" s="56">
        <v>0</v>
      </c>
      <c r="W550" s="56">
        <v>0</v>
      </c>
      <c r="X550" s="56">
        <v>0</v>
      </c>
      <c r="Y550" s="56">
        <f t="shared" si="108"/>
        <v>0</v>
      </c>
      <c r="Z550" s="56">
        <f t="shared" si="108"/>
        <v>0</v>
      </c>
      <c r="AA550" s="68">
        <f t="shared" si="109"/>
        <v>1038</v>
      </c>
      <c r="AB550" s="68">
        <f t="shared" si="109"/>
        <v>947</v>
      </c>
      <c r="AC550" s="68">
        <f t="shared" si="110"/>
        <v>1038</v>
      </c>
      <c r="AD550" s="68">
        <f t="shared" si="111"/>
        <v>947</v>
      </c>
      <c r="AE550" s="68">
        <f>VLOOKUP(F550,[1]quantitativo_estudantes_turmas_!$D$6:$H$1043,5,0)</f>
        <v>31</v>
      </c>
      <c r="AF550" s="318">
        <f t="shared" si="105"/>
        <v>1</v>
      </c>
      <c r="AG550" s="248">
        <f t="shared" si="106"/>
        <v>41032.61</v>
      </c>
      <c r="AH550" s="194">
        <f t="shared" si="112"/>
        <v>41032.61</v>
      </c>
      <c r="AI550" s="70">
        <v>0</v>
      </c>
      <c r="AJ550" s="70">
        <f t="shared" si="107"/>
        <v>82065.22</v>
      </c>
      <c r="AK550" s="195">
        <v>20000</v>
      </c>
      <c r="AL550" s="337">
        <f t="shared" si="116"/>
        <v>20516.305</v>
      </c>
      <c r="AM550" s="56" t="str">
        <f>VLOOKUP(F550,'Plan atualizada aptas e desativ'!$C$4:$I$1457,7,0)</f>
        <v>APTA</v>
      </c>
      <c r="AN550" s="196">
        <f t="shared" si="113"/>
        <v>516.30500000000029</v>
      </c>
      <c r="AO550" s="56" t="s">
        <v>1206</v>
      </c>
      <c r="AP550" s="56" t="s">
        <v>1207</v>
      </c>
      <c r="AQ550" s="56"/>
      <c r="AR550" s="56" t="s">
        <v>1918</v>
      </c>
      <c r="AS550" s="56" t="s">
        <v>449</v>
      </c>
      <c r="AT550" s="56" t="s">
        <v>449</v>
      </c>
      <c r="AU550" s="56" t="s">
        <v>449</v>
      </c>
      <c r="AV550" s="56" t="s">
        <v>449</v>
      </c>
      <c r="AW550" s="56" t="s">
        <v>449</v>
      </c>
      <c r="AX550" s="56" t="s">
        <v>449</v>
      </c>
      <c r="AY550" s="56" t="s">
        <v>449</v>
      </c>
      <c r="AZ550" s="56" t="s">
        <v>449</v>
      </c>
      <c r="BA550" s="56" t="s">
        <v>449</v>
      </c>
      <c r="BB550" s="323">
        <f>VLOOKUP($F550,'[2]1ª Parcela FAED Manutencao 2026'!$E$7:$K$1036,5,0)</f>
        <v>1038</v>
      </c>
      <c r="BC550" s="324">
        <f>VLOOKUP($F550,'[2]1ª Parcela FAED Manutencao 2026'!$E$7:$K$1036,7,0)</f>
        <v>23959.65</v>
      </c>
      <c r="BD550" s="335">
        <f t="shared" si="114"/>
        <v>-91</v>
      </c>
      <c r="BE550" s="328">
        <f t="shared" si="115"/>
        <v>-3443.3450000000012</v>
      </c>
    </row>
    <row r="551" spans="1:57" s="178" customFormat="1" ht="28.5" customHeight="1">
      <c r="A551" s="68">
        <v>545</v>
      </c>
      <c r="B551" s="56" t="s">
        <v>1900</v>
      </c>
      <c r="C551" s="56">
        <v>7100</v>
      </c>
      <c r="D551" s="57">
        <v>19</v>
      </c>
      <c r="E551" s="163" t="s">
        <v>4475</v>
      </c>
      <c r="F551" s="56">
        <v>1105266</v>
      </c>
      <c r="G551" s="56">
        <v>1100830</v>
      </c>
      <c r="H551" s="61">
        <v>29091470</v>
      </c>
      <c r="I551" s="84" t="str">
        <f>VLOOKUP($F551,'[3]Sistema Escolar'!$C$3:$E$5000,3,0)</f>
        <v>COLEGIO ESTADUAL DE TEMPO INTEGRAL CONCEICAO DO JACUIPE</v>
      </c>
      <c r="J551" s="193" t="s">
        <v>1978</v>
      </c>
      <c r="K551" s="56">
        <v>0</v>
      </c>
      <c r="L551" s="56">
        <v>0</v>
      </c>
      <c r="M551" s="56">
        <v>0</v>
      </c>
      <c r="N551" s="56">
        <v>0</v>
      </c>
      <c r="O551" s="56">
        <v>1116</v>
      </c>
      <c r="P551" s="56">
        <v>208</v>
      </c>
      <c r="Q551" s="56">
        <v>809</v>
      </c>
      <c r="R551" s="56">
        <v>910</v>
      </c>
      <c r="S551" s="56">
        <v>191</v>
      </c>
      <c r="T551" s="56">
        <v>229</v>
      </c>
      <c r="U551" s="56">
        <v>0</v>
      </c>
      <c r="V551" s="56">
        <v>0</v>
      </c>
      <c r="W551" s="56">
        <v>0</v>
      </c>
      <c r="X551" s="56">
        <v>0</v>
      </c>
      <c r="Y551" s="56">
        <f t="shared" si="108"/>
        <v>0</v>
      </c>
      <c r="Z551" s="56">
        <f t="shared" si="108"/>
        <v>0</v>
      </c>
      <c r="AA551" s="68">
        <f t="shared" si="109"/>
        <v>2116</v>
      </c>
      <c r="AB551" s="68">
        <f t="shared" si="109"/>
        <v>1347</v>
      </c>
      <c r="AC551" s="68">
        <f t="shared" si="110"/>
        <v>2116</v>
      </c>
      <c r="AD551" s="68">
        <f t="shared" si="111"/>
        <v>1347</v>
      </c>
      <c r="AE551" s="68">
        <f>VLOOKUP(F551,[1]quantitativo_estudantes_turmas_!$D$6:$H$1043,5,0)</f>
        <v>47</v>
      </c>
      <c r="AF551" s="318">
        <f t="shared" si="105"/>
        <v>1</v>
      </c>
      <c r="AG551" s="248">
        <f t="shared" si="106"/>
        <v>47919.3</v>
      </c>
      <c r="AH551" s="194">
        <f t="shared" si="112"/>
        <v>47919.3</v>
      </c>
      <c r="AI551" s="70">
        <v>0</v>
      </c>
      <c r="AJ551" s="70">
        <f t="shared" si="107"/>
        <v>95838.6</v>
      </c>
      <c r="AK551" s="195">
        <v>32000</v>
      </c>
      <c r="AL551" s="337">
        <f t="shared" si="116"/>
        <v>23959.65</v>
      </c>
      <c r="AM551" s="56" t="str">
        <f>VLOOKUP(F551,'Plan atualizada aptas e desativ'!$C$4:$I$1457,7,0)</f>
        <v>APTA</v>
      </c>
      <c r="AN551" s="196">
        <f t="shared" si="113"/>
        <v>-8040.3499999999985</v>
      </c>
      <c r="AO551" s="56" t="s">
        <v>1053</v>
      </c>
      <c r="AP551" s="56" t="s">
        <v>1208</v>
      </c>
      <c r="AQ551" s="56"/>
      <c r="AR551" s="56" t="s">
        <v>1918</v>
      </c>
      <c r="AS551" s="56" t="s">
        <v>449</v>
      </c>
      <c r="AT551" s="56" t="s">
        <v>449</v>
      </c>
      <c r="AU551" s="56" t="s">
        <v>449</v>
      </c>
      <c r="AV551" s="56" t="s">
        <v>449</v>
      </c>
      <c r="AW551" s="56" t="s">
        <v>449</v>
      </c>
      <c r="AX551" s="56" t="s">
        <v>449</v>
      </c>
      <c r="AY551" s="56" t="s">
        <v>449</v>
      </c>
      <c r="AZ551" s="56" t="s">
        <v>449</v>
      </c>
      <c r="BA551" s="56" t="s">
        <v>449</v>
      </c>
      <c r="BB551" s="323">
        <f>VLOOKUP($F551,'[2]1ª Parcela FAED Manutencao 2026'!$E$7:$K$1036,5,0)</f>
        <v>2116</v>
      </c>
      <c r="BC551" s="324">
        <f>VLOOKUP($F551,'[2]1ª Parcela FAED Manutencao 2026'!$E$7:$K$1036,7,0)</f>
        <v>41032.61</v>
      </c>
      <c r="BD551" s="335">
        <f t="shared" si="114"/>
        <v>-769</v>
      </c>
      <c r="BE551" s="328">
        <f t="shared" si="115"/>
        <v>-17072.96</v>
      </c>
    </row>
    <row r="552" spans="1:57" s="178" customFormat="1" ht="28.5" customHeight="1">
      <c r="A552" s="68">
        <v>546</v>
      </c>
      <c r="B552" s="56" t="s">
        <v>1900</v>
      </c>
      <c r="C552" s="56">
        <v>7100</v>
      </c>
      <c r="D552" s="57">
        <v>19</v>
      </c>
      <c r="E552" s="163" t="s">
        <v>4476</v>
      </c>
      <c r="F552" s="56">
        <v>1105169</v>
      </c>
      <c r="G552" s="56">
        <v>1100842</v>
      </c>
      <c r="H552" s="61">
        <v>29092191</v>
      </c>
      <c r="I552" s="84" t="str">
        <f>VLOOKUP($F552,'[3]Sistema Escolar'!$C$3:$E$5000,3,0)</f>
        <v>COLEGIO ESTADUAL DE TEMPO INTEGRAL DOM PEDRO II</v>
      </c>
      <c r="J552" s="193" t="s">
        <v>1978</v>
      </c>
      <c r="K552" s="56">
        <v>0</v>
      </c>
      <c r="L552" s="56">
        <v>0</v>
      </c>
      <c r="M552" s="56">
        <v>0</v>
      </c>
      <c r="N552" s="56">
        <v>0</v>
      </c>
      <c r="O552" s="56">
        <v>336</v>
      </c>
      <c r="P552" s="56">
        <v>218</v>
      </c>
      <c r="Q552" s="56">
        <v>509</v>
      </c>
      <c r="R552" s="56">
        <v>617</v>
      </c>
      <c r="S552" s="56">
        <v>173</v>
      </c>
      <c r="T552" s="56">
        <v>158</v>
      </c>
      <c r="U552" s="56">
        <v>0</v>
      </c>
      <c r="V552" s="56">
        <v>0</v>
      </c>
      <c r="W552" s="56">
        <v>0</v>
      </c>
      <c r="X552" s="56">
        <v>0</v>
      </c>
      <c r="Y552" s="56">
        <f t="shared" si="108"/>
        <v>0</v>
      </c>
      <c r="Z552" s="56">
        <f t="shared" si="108"/>
        <v>0</v>
      </c>
      <c r="AA552" s="68">
        <f t="shared" si="109"/>
        <v>1018</v>
      </c>
      <c r="AB552" s="68">
        <f t="shared" si="109"/>
        <v>993</v>
      </c>
      <c r="AC552" s="68">
        <f t="shared" si="110"/>
        <v>1018</v>
      </c>
      <c r="AD552" s="68">
        <f t="shared" si="111"/>
        <v>993</v>
      </c>
      <c r="AE552" s="68">
        <f>VLOOKUP(F552,[1]quantitativo_estudantes_turmas_!$D$6:$H$1043,5,0)</f>
        <v>33</v>
      </c>
      <c r="AF552" s="318">
        <f t="shared" si="105"/>
        <v>1</v>
      </c>
      <c r="AG552" s="248">
        <f t="shared" si="106"/>
        <v>41032.61</v>
      </c>
      <c r="AH552" s="194">
        <f t="shared" si="112"/>
        <v>41032.61</v>
      </c>
      <c r="AI552" s="70">
        <v>0</v>
      </c>
      <c r="AJ552" s="70">
        <f t="shared" si="107"/>
        <v>82065.22</v>
      </c>
      <c r="AK552" s="195">
        <v>20000</v>
      </c>
      <c r="AL552" s="337">
        <f t="shared" si="116"/>
        <v>20516.305</v>
      </c>
      <c r="AM552" s="56" t="str">
        <f>VLOOKUP(F552,'Plan atualizada aptas e desativ'!$C$4:$I$1457,7,0)</f>
        <v>APTA</v>
      </c>
      <c r="AN552" s="196">
        <f t="shared" si="113"/>
        <v>516.30500000000029</v>
      </c>
      <c r="AO552" s="56" t="s">
        <v>1211</v>
      </c>
      <c r="AP552" s="56" t="s">
        <v>1212</v>
      </c>
      <c r="AQ552" s="56"/>
      <c r="AR552" s="56" t="s">
        <v>1918</v>
      </c>
      <c r="AS552" s="56" t="s">
        <v>449</v>
      </c>
      <c r="AT552" s="56" t="s">
        <v>449</v>
      </c>
      <c r="AU552" s="56" t="s">
        <v>449</v>
      </c>
      <c r="AV552" s="56" t="s">
        <v>449</v>
      </c>
      <c r="AW552" s="56" t="s">
        <v>449</v>
      </c>
      <c r="AX552" s="56" t="s">
        <v>449</v>
      </c>
      <c r="AY552" s="56" t="s">
        <v>449</v>
      </c>
      <c r="AZ552" s="56" t="s">
        <v>449</v>
      </c>
      <c r="BA552" s="56" t="s">
        <v>449</v>
      </c>
      <c r="BB552" s="323">
        <f>VLOOKUP($F552,'[2]1ª Parcela FAED Manutencao 2026'!$E$7:$K$1036,5,0)</f>
        <v>1018</v>
      </c>
      <c r="BC552" s="324">
        <f>VLOOKUP($F552,'[2]1ª Parcela FAED Manutencao 2026'!$E$7:$K$1036,7,0)</f>
        <v>23959.65</v>
      </c>
      <c r="BD552" s="335">
        <f t="shared" si="114"/>
        <v>-25</v>
      </c>
      <c r="BE552" s="328">
        <f t="shared" si="115"/>
        <v>-3443.3450000000012</v>
      </c>
    </row>
    <row r="553" spans="1:57" s="87" customFormat="1" ht="28.5" customHeight="1">
      <c r="A553" s="68">
        <v>547</v>
      </c>
      <c r="B553" s="56" t="s">
        <v>1900</v>
      </c>
      <c r="C553" s="56">
        <v>7100</v>
      </c>
      <c r="D553" s="57">
        <v>19</v>
      </c>
      <c r="E553" s="163" t="s">
        <v>4476</v>
      </c>
      <c r="F553" s="56">
        <v>1105100</v>
      </c>
      <c r="G553" s="56">
        <v>1100844</v>
      </c>
      <c r="H553" s="61">
        <v>29092213</v>
      </c>
      <c r="I553" s="84" t="str">
        <f>VLOOKUP($F553,'[3]Sistema Escolar'!$C$3:$E$5000,3,0)</f>
        <v>COLEGIO ESTADUAL DO CAMPO PROFESSOR JOSE WALDOMIRO SANTOS DA CONCEICAO</v>
      </c>
      <c r="J553" s="193" t="s">
        <v>1913</v>
      </c>
      <c r="K553" s="56">
        <v>0</v>
      </c>
      <c r="L553" s="56">
        <v>0</v>
      </c>
      <c r="M553" s="56">
        <v>0</v>
      </c>
      <c r="N553" s="56">
        <v>0</v>
      </c>
      <c r="O553" s="56">
        <v>275</v>
      </c>
      <c r="P553" s="56">
        <v>214</v>
      </c>
      <c r="Q553" s="56">
        <v>0</v>
      </c>
      <c r="R553" s="56">
        <v>47</v>
      </c>
      <c r="S553" s="56">
        <v>135</v>
      </c>
      <c r="T553" s="56">
        <v>119</v>
      </c>
      <c r="U553" s="56">
        <v>0</v>
      </c>
      <c r="V553" s="56">
        <v>0</v>
      </c>
      <c r="W553" s="56">
        <v>0</v>
      </c>
      <c r="X553" s="56">
        <v>0</v>
      </c>
      <c r="Y553" s="56">
        <f t="shared" si="108"/>
        <v>0</v>
      </c>
      <c r="Z553" s="56">
        <f t="shared" si="108"/>
        <v>0</v>
      </c>
      <c r="AA553" s="68">
        <f t="shared" si="109"/>
        <v>410</v>
      </c>
      <c r="AB553" s="68">
        <f t="shared" si="109"/>
        <v>380</v>
      </c>
      <c r="AC553" s="68">
        <f t="shared" si="110"/>
        <v>410</v>
      </c>
      <c r="AD553" s="68">
        <f t="shared" si="111"/>
        <v>380</v>
      </c>
      <c r="AE553" s="68">
        <f>VLOOKUP(F553,[1]quantitativo_estudantes_turmas_!$D$6:$H$1043,5,0)</f>
        <v>16</v>
      </c>
      <c r="AF553" s="318">
        <f t="shared" si="105"/>
        <v>1</v>
      </c>
      <c r="AG553" s="248">
        <f t="shared" si="106"/>
        <v>25645.38</v>
      </c>
      <c r="AH553" s="194">
        <f t="shared" si="112"/>
        <v>25645.38</v>
      </c>
      <c r="AI553" s="70">
        <v>0</v>
      </c>
      <c r="AJ553" s="70">
        <f t="shared" si="107"/>
        <v>51290.76</v>
      </c>
      <c r="AK553" s="195">
        <v>10000</v>
      </c>
      <c r="AL553" s="337">
        <f t="shared" si="116"/>
        <v>12822.69</v>
      </c>
      <c r="AM553" s="56" t="str">
        <f>VLOOKUP(F553,'Plan atualizada aptas e desativ'!$C$4:$I$1457,7,0)</f>
        <v>APTA</v>
      </c>
      <c r="AN553" s="196">
        <f t="shared" si="113"/>
        <v>2822.6900000000005</v>
      </c>
      <c r="AO553" s="56" t="s">
        <v>1209</v>
      </c>
      <c r="AP553" s="56" t="s">
        <v>1210</v>
      </c>
      <c r="AQ553" s="56"/>
      <c r="AR553" s="56" t="s">
        <v>1918</v>
      </c>
      <c r="AS553" s="56" t="s">
        <v>449</v>
      </c>
      <c r="AT553" s="56" t="s">
        <v>449</v>
      </c>
      <c r="AU553" s="56" t="s">
        <v>449</v>
      </c>
      <c r="AV553" s="56" t="s">
        <v>449</v>
      </c>
      <c r="AW553" s="56" t="s">
        <v>449</v>
      </c>
      <c r="AX553" s="56" t="s">
        <v>449</v>
      </c>
      <c r="AY553" s="56" t="s">
        <v>449</v>
      </c>
      <c r="AZ553" s="56" t="s">
        <v>449</v>
      </c>
      <c r="BA553" s="56" t="s">
        <v>449</v>
      </c>
      <c r="BB553" s="323">
        <f>VLOOKUP($F553,'[2]1ª Parcela FAED Manutencao 2026'!$E$7:$K$1036,5,0)</f>
        <v>410</v>
      </c>
      <c r="BC553" s="324">
        <f>VLOOKUP($F553,'[2]1ª Parcela FAED Manutencao 2026'!$E$7:$K$1036,7,0)</f>
        <v>12822.69</v>
      </c>
      <c r="BD553" s="335">
        <f t="shared" si="114"/>
        <v>-30</v>
      </c>
      <c r="BE553" s="330">
        <f t="shared" si="115"/>
        <v>0</v>
      </c>
    </row>
    <row r="554" spans="1:57" s="87" customFormat="1" ht="28.5" customHeight="1">
      <c r="A554" s="68">
        <v>548</v>
      </c>
      <c r="B554" s="56" t="s">
        <v>1900</v>
      </c>
      <c r="C554" s="56">
        <v>7100</v>
      </c>
      <c r="D554" s="57">
        <v>19</v>
      </c>
      <c r="E554" s="163" t="s">
        <v>325</v>
      </c>
      <c r="F554" s="56">
        <v>1160607</v>
      </c>
      <c r="G554" s="56">
        <v>1100677</v>
      </c>
      <c r="H554" s="61">
        <v>29093341</v>
      </c>
      <c r="I554" s="84" t="str">
        <f>VLOOKUP($F554,'[3]Sistema Escolar'!$C$3:$E$5000,3,0)</f>
        <v>COLÉGIO ESTADUAL DO CAMPO DE TEMPO INTEGRAL CÔNEGO CUPERTINO DE LACERDA</v>
      </c>
      <c r="J554" s="193" t="s">
        <v>1913</v>
      </c>
      <c r="K554" s="56">
        <v>0</v>
      </c>
      <c r="L554" s="56">
        <v>0</v>
      </c>
      <c r="M554" s="56">
        <v>0</v>
      </c>
      <c r="N554" s="56">
        <v>0</v>
      </c>
      <c r="O554" s="56">
        <v>218</v>
      </c>
      <c r="P554" s="56">
        <v>168</v>
      </c>
      <c r="Q554" s="56">
        <v>0</v>
      </c>
      <c r="R554" s="56">
        <v>30</v>
      </c>
      <c r="S554" s="56">
        <v>133</v>
      </c>
      <c r="T554" s="56">
        <v>94</v>
      </c>
      <c r="U554" s="56">
        <v>0</v>
      </c>
      <c r="V554" s="56">
        <v>0</v>
      </c>
      <c r="W554" s="56">
        <v>0</v>
      </c>
      <c r="X554" s="56">
        <v>0</v>
      </c>
      <c r="Y554" s="56">
        <f t="shared" si="108"/>
        <v>0</v>
      </c>
      <c r="Z554" s="56">
        <f t="shared" si="108"/>
        <v>0</v>
      </c>
      <c r="AA554" s="68">
        <f t="shared" si="109"/>
        <v>351</v>
      </c>
      <c r="AB554" s="68">
        <f t="shared" si="109"/>
        <v>292</v>
      </c>
      <c r="AC554" s="68">
        <f t="shared" si="110"/>
        <v>351</v>
      </c>
      <c r="AD554" s="68">
        <f t="shared" si="111"/>
        <v>292</v>
      </c>
      <c r="AE554" s="68">
        <f>VLOOKUP(F554,[1]quantitativo_estudantes_turmas_!$D$6:$H$1043,5,0)</f>
        <v>15</v>
      </c>
      <c r="AF554" s="318">
        <f t="shared" si="105"/>
        <v>1</v>
      </c>
      <c r="AG554" s="248">
        <f t="shared" si="106"/>
        <v>25645.38</v>
      </c>
      <c r="AH554" s="194">
        <f t="shared" si="112"/>
        <v>25645.38</v>
      </c>
      <c r="AI554" s="70">
        <v>0</v>
      </c>
      <c r="AJ554" s="70">
        <f t="shared" si="107"/>
        <v>51290.76</v>
      </c>
      <c r="AK554" s="195">
        <v>10000</v>
      </c>
      <c r="AL554" s="337">
        <f t="shared" si="116"/>
        <v>12822.69</v>
      </c>
      <c r="AM554" s="56" t="str">
        <f>VLOOKUP(F554,'Plan atualizada aptas e desativ'!$C$4:$I$1457,7,0)</f>
        <v>APTA</v>
      </c>
      <c r="AN554" s="196">
        <f t="shared" si="113"/>
        <v>2822.6900000000005</v>
      </c>
      <c r="AO554" s="56" t="s">
        <v>1053</v>
      </c>
      <c r="AP554" s="56" t="s">
        <v>1215</v>
      </c>
      <c r="AQ554" s="56"/>
      <c r="AR554" s="56" t="s">
        <v>1918</v>
      </c>
      <c r="AS554" s="56" t="s">
        <v>449</v>
      </c>
      <c r="AT554" s="56" t="s">
        <v>449</v>
      </c>
      <c r="AU554" s="56" t="s">
        <v>449</v>
      </c>
      <c r="AV554" s="56" t="s">
        <v>449</v>
      </c>
      <c r="AW554" s="56" t="s">
        <v>449</v>
      </c>
      <c r="AX554" s="56" t="s">
        <v>449</v>
      </c>
      <c r="AY554" s="56" t="s">
        <v>449</v>
      </c>
      <c r="AZ554" s="56" t="s">
        <v>449</v>
      </c>
      <c r="BA554" s="56" t="s">
        <v>449</v>
      </c>
      <c r="BB554" s="323">
        <f>VLOOKUP($F554,'[2]1ª Parcela FAED Manutencao 2026'!$E$7:$K$1036,5,0)</f>
        <v>351</v>
      </c>
      <c r="BC554" s="324">
        <f>VLOOKUP($F554,'[2]1ª Parcela FAED Manutencao 2026'!$E$7:$K$1036,7,0)</f>
        <v>12822.69</v>
      </c>
      <c r="BD554" s="335">
        <f t="shared" si="114"/>
        <v>-59</v>
      </c>
      <c r="BE554" s="330">
        <f t="shared" si="115"/>
        <v>0</v>
      </c>
    </row>
    <row r="555" spans="1:57" s="178" customFormat="1" ht="28.5" customHeight="1">
      <c r="A555" s="68">
        <v>549</v>
      </c>
      <c r="B555" s="56" t="s">
        <v>1900</v>
      </c>
      <c r="C555" s="56">
        <v>7100</v>
      </c>
      <c r="D555" s="57">
        <v>19</v>
      </c>
      <c r="E555" s="163" t="s">
        <v>325</v>
      </c>
      <c r="F555" s="56">
        <v>1105797</v>
      </c>
      <c r="G555" s="56">
        <v>9999999</v>
      </c>
      <c r="H555" s="61">
        <v>29432960</v>
      </c>
      <c r="I555" s="84" t="str">
        <f>VLOOKUP($F555,'[3]Sistema Escolar'!$C$3:$E$5000,3,0)</f>
        <v>CENTRO ESTADUAL DE EDUCACAO PROFISSIONAL AUREO DE OLIVEIRA FILHO</v>
      </c>
      <c r="J555" s="193" t="s">
        <v>1858</v>
      </c>
      <c r="K555" s="56">
        <v>0</v>
      </c>
      <c r="L555" s="56">
        <v>0</v>
      </c>
      <c r="M555" s="56">
        <v>0</v>
      </c>
      <c r="N555" s="56">
        <v>0</v>
      </c>
      <c r="O555" s="56">
        <v>1381</v>
      </c>
      <c r="P555" s="56">
        <v>1344</v>
      </c>
      <c r="Q555" s="56">
        <v>0</v>
      </c>
      <c r="R555" s="56">
        <v>0</v>
      </c>
      <c r="S555" s="56">
        <v>0</v>
      </c>
      <c r="T555" s="56">
        <v>0</v>
      </c>
      <c r="U555" s="56">
        <v>0</v>
      </c>
      <c r="V555" s="56">
        <v>0</v>
      </c>
      <c r="W555" s="56">
        <v>0</v>
      </c>
      <c r="X555" s="56">
        <v>0</v>
      </c>
      <c r="Y555" s="56">
        <f t="shared" si="108"/>
        <v>0</v>
      </c>
      <c r="Z555" s="56">
        <f t="shared" si="108"/>
        <v>0</v>
      </c>
      <c r="AA555" s="68">
        <f t="shared" si="109"/>
        <v>1381</v>
      </c>
      <c r="AB555" s="68">
        <f t="shared" si="109"/>
        <v>1344</v>
      </c>
      <c r="AC555" s="68">
        <f t="shared" si="110"/>
        <v>1381</v>
      </c>
      <c r="AD555" s="68">
        <f t="shared" si="111"/>
        <v>1344</v>
      </c>
      <c r="AE555" s="68">
        <f>VLOOKUP(F555,[1]quantitativo_estudantes_turmas_!$D$6:$H$1043,5,0)</f>
        <v>57</v>
      </c>
      <c r="AF555" s="318">
        <f t="shared" si="105"/>
        <v>1</v>
      </c>
      <c r="AG555" s="248">
        <f t="shared" si="106"/>
        <v>47919.3</v>
      </c>
      <c r="AH555" s="194">
        <f t="shared" si="112"/>
        <v>47919.3</v>
      </c>
      <c r="AI555" s="70">
        <v>0</v>
      </c>
      <c r="AJ555" s="70">
        <f t="shared" si="107"/>
        <v>95838.6</v>
      </c>
      <c r="AK555" s="195">
        <v>20000</v>
      </c>
      <c r="AL555" s="337">
        <f t="shared" si="116"/>
        <v>23959.65</v>
      </c>
      <c r="AM555" s="56" t="str">
        <f>VLOOKUP(F555,'Plan atualizada aptas e desativ'!$C$4:$I$1457,7,0)</f>
        <v>APTA</v>
      </c>
      <c r="AN555" s="196">
        <f t="shared" si="113"/>
        <v>3959.6500000000015</v>
      </c>
      <c r="AO555" s="56" t="s">
        <v>1053</v>
      </c>
      <c r="AP555" s="56" t="s">
        <v>1216</v>
      </c>
      <c r="AQ555" s="56"/>
      <c r="AR555" s="56" t="s">
        <v>449</v>
      </c>
      <c r="AS555" s="56" t="s">
        <v>449</v>
      </c>
      <c r="AT555" s="56" t="s">
        <v>1908</v>
      </c>
      <c r="AU555" s="56" t="s">
        <v>449</v>
      </c>
      <c r="AV555" s="56" t="s">
        <v>449</v>
      </c>
      <c r="AW555" s="56" t="s">
        <v>449</v>
      </c>
      <c r="AX555" s="56" t="s">
        <v>449</v>
      </c>
      <c r="AY555" s="56" t="s">
        <v>449</v>
      </c>
      <c r="AZ555" s="56" t="s">
        <v>449</v>
      </c>
      <c r="BA555" s="56" t="s">
        <v>449</v>
      </c>
      <c r="BB555" s="323">
        <f>VLOOKUP($F555,'[2]1ª Parcela FAED Manutencao 2026'!$E$7:$K$1036,5,0)</f>
        <v>1381</v>
      </c>
      <c r="BC555" s="324">
        <f>VLOOKUP($F555,'[2]1ª Parcela FAED Manutencao 2026'!$E$7:$K$1036,7,0)</f>
        <v>23959.65</v>
      </c>
      <c r="BD555" s="335">
        <f t="shared" si="114"/>
        <v>-37</v>
      </c>
      <c r="BE555" s="330">
        <f t="shared" si="115"/>
        <v>0</v>
      </c>
    </row>
    <row r="556" spans="1:57" s="178" customFormat="1" ht="28.5" customHeight="1">
      <c r="A556" s="68">
        <v>550</v>
      </c>
      <c r="B556" s="56" t="s">
        <v>1900</v>
      </c>
      <c r="C556" s="56">
        <v>7100</v>
      </c>
      <c r="D556" s="57">
        <v>19</v>
      </c>
      <c r="E556" s="163" t="s">
        <v>325</v>
      </c>
      <c r="F556" s="56">
        <v>1105975</v>
      </c>
      <c r="G556" s="56">
        <v>1100658</v>
      </c>
      <c r="H556" s="61">
        <v>29093520</v>
      </c>
      <c r="I556" s="84" t="str">
        <f>VLOOKUP($F556,'[3]Sistema Escolar'!$C$3:$E$5000,3,0)</f>
        <v>CENTRO EST DE EDUCACAO PROFISSIONAL EM SAUDE DO CENTRO BAIANO</v>
      </c>
      <c r="J556" s="193" t="s">
        <v>1858</v>
      </c>
      <c r="K556" s="56">
        <v>0</v>
      </c>
      <c r="L556" s="56">
        <v>0</v>
      </c>
      <c r="M556" s="56">
        <v>0</v>
      </c>
      <c r="N556" s="56">
        <v>0</v>
      </c>
      <c r="O556" s="56">
        <v>1678</v>
      </c>
      <c r="P556" s="56">
        <v>1633</v>
      </c>
      <c r="Q556" s="56">
        <v>0</v>
      </c>
      <c r="R556" s="56">
        <v>0</v>
      </c>
      <c r="S556" s="56">
        <v>0</v>
      </c>
      <c r="T556" s="56">
        <v>0</v>
      </c>
      <c r="U556" s="56">
        <v>0</v>
      </c>
      <c r="V556" s="56">
        <v>0</v>
      </c>
      <c r="W556" s="56">
        <v>0</v>
      </c>
      <c r="X556" s="56">
        <v>0</v>
      </c>
      <c r="Y556" s="56">
        <f t="shared" si="108"/>
        <v>0</v>
      </c>
      <c r="Z556" s="56">
        <f t="shared" si="108"/>
        <v>0</v>
      </c>
      <c r="AA556" s="68">
        <f t="shared" si="109"/>
        <v>1678</v>
      </c>
      <c r="AB556" s="68">
        <f t="shared" si="109"/>
        <v>1633</v>
      </c>
      <c r="AC556" s="68">
        <f t="shared" si="110"/>
        <v>1678</v>
      </c>
      <c r="AD556" s="68">
        <f t="shared" si="111"/>
        <v>1633</v>
      </c>
      <c r="AE556" s="68">
        <f>VLOOKUP(F556,[1]quantitativo_estudantes_turmas_!$D$6:$H$1043,5,0)</f>
        <v>56</v>
      </c>
      <c r="AF556" s="318">
        <f t="shared" si="105"/>
        <v>1</v>
      </c>
      <c r="AG556" s="248">
        <f t="shared" si="106"/>
        <v>71807.06</v>
      </c>
      <c r="AH556" s="194">
        <f t="shared" si="112"/>
        <v>71807.06</v>
      </c>
      <c r="AI556" s="70">
        <f>IF(AY556="POLO-UAB",AG556/4,"-")</f>
        <v>17951.764999999999</v>
      </c>
      <c r="AJ556" s="70">
        <f t="shared" si="107"/>
        <v>143614.12</v>
      </c>
      <c r="AK556" s="195">
        <v>42000</v>
      </c>
      <c r="AL556" s="337">
        <f t="shared" si="116"/>
        <v>53855.294999999998</v>
      </c>
      <c r="AM556" s="56" t="str">
        <f>VLOOKUP(F556,'Plan atualizada aptas e desativ'!$C$4:$I$1457,7,0)</f>
        <v>APTA</v>
      </c>
      <c r="AN556" s="196">
        <f t="shared" si="113"/>
        <v>11855.294999999998</v>
      </c>
      <c r="AO556" s="56" t="s">
        <v>1053</v>
      </c>
      <c r="AP556" s="56" t="s">
        <v>1217</v>
      </c>
      <c r="AQ556" s="56"/>
      <c r="AR556" s="56" t="s">
        <v>449</v>
      </c>
      <c r="AS556" s="56" t="s">
        <v>449</v>
      </c>
      <c r="AT556" s="56" t="s">
        <v>449</v>
      </c>
      <c r="AU556" s="56" t="s">
        <v>449</v>
      </c>
      <c r="AV556" s="56" t="s">
        <v>449</v>
      </c>
      <c r="AW556" s="56" t="s">
        <v>449</v>
      </c>
      <c r="AX556" s="56" t="s">
        <v>449</v>
      </c>
      <c r="AY556" s="56" t="s">
        <v>1907</v>
      </c>
      <c r="AZ556" s="56" t="s">
        <v>449</v>
      </c>
      <c r="BA556" s="56" t="s">
        <v>449</v>
      </c>
      <c r="BB556" s="323">
        <f>VLOOKUP($F556,'[2]1ª Parcela FAED Manutencao 2026'!$E$7:$K$1036,5,0)</f>
        <v>1678</v>
      </c>
      <c r="BC556" s="324">
        <f>VLOOKUP($F556,'[2]1ª Parcela FAED Manutencao 2026'!$E$7:$K$1036,7,0)</f>
        <v>53855.294999999998</v>
      </c>
      <c r="BD556" s="335">
        <f t="shared" si="114"/>
        <v>-45</v>
      </c>
      <c r="BE556" s="330">
        <f t="shared" si="115"/>
        <v>0</v>
      </c>
    </row>
    <row r="557" spans="1:57" s="178" customFormat="1" ht="28.5" customHeight="1">
      <c r="A557" s="68">
        <v>551</v>
      </c>
      <c r="B557" s="56" t="s">
        <v>1900</v>
      </c>
      <c r="C557" s="56">
        <v>7100</v>
      </c>
      <c r="D557" s="57">
        <v>19</v>
      </c>
      <c r="E557" s="163" t="s">
        <v>325</v>
      </c>
      <c r="F557" s="56">
        <v>1105754</v>
      </c>
      <c r="G557" s="56">
        <v>1100654</v>
      </c>
      <c r="H557" s="61">
        <v>29093457</v>
      </c>
      <c r="I557" s="84" t="str">
        <f>VLOOKUP($F557,'[3]Sistema Escolar'!$C$3:$E$5000,3,0)</f>
        <v>CENTRO INTEGRADO DE EDUCACAO ASSIS CHATEAUBRIAND</v>
      </c>
      <c r="J557" s="193" t="s">
        <v>1978</v>
      </c>
      <c r="K557" s="56">
        <v>1443</v>
      </c>
      <c r="L557" s="56">
        <v>1169</v>
      </c>
      <c r="M557" s="56">
        <v>38</v>
      </c>
      <c r="N557" s="56">
        <v>29</v>
      </c>
      <c r="O557" s="56">
        <v>1706</v>
      </c>
      <c r="P557" s="56">
        <v>1344</v>
      </c>
      <c r="Q557" s="56">
        <v>120</v>
      </c>
      <c r="R557" s="56">
        <v>466</v>
      </c>
      <c r="S557" s="56">
        <v>190</v>
      </c>
      <c r="T557" s="56">
        <v>178</v>
      </c>
      <c r="U557" s="56">
        <v>0</v>
      </c>
      <c r="V557" s="56">
        <v>0</v>
      </c>
      <c r="W557" s="56">
        <v>0</v>
      </c>
      <c r="X557" s="56">
        <v>63</v>
      </c>
      <c r="Y557" s="56">
        <f t="shared" si="108"/>
        <v>1481</v>
      </c>
      <c r="Z557" s="56">
        <f t="shared" si="108"/>
        <v>1198</v>
      </c>
      <c r="AA557" s="68">
        <f t="shared" si="109"/>
        <v>2016</v>
      </c>
      <c r="AB557" s="68">
        <f t="shared" si="109"/>
        <v>1988</v>
      </c>
      <c r="AC557" s="68">
        <f t="shared" si="110"/>
        <v>3497</v>
      </c>
      <c r="AD557" s="68">
        <f t="shared" si="111"/>
        <v>3249</v>
      </c>
      <c r="AE557" s="68">
        <f>VLOOKUP(F557,[1]quantitativo_estudantes_turmas_!$D$6:$H$1043,5,0)</f>
        <v>97</v>
      </c>
      <c r="AF557" s="318">
        <f t="shared" si="105"/>
        <v>0.61188057863958145</v>
      </c>
      <c r="AG557" s="248">
        <f t="shared" si="106"/>
        <v>92323.37</v>
      </c>
      <c r="AH557" s="194">
        <f t="shared" si="112"/>
        <v>92323.37</v>
      </c>
      <c r="AI557" s="70">
        <v>0</v>
      </c>
      <c r="AJ557" s="70">
        <f t="shared" si="107"/>
        <v>184646.74</v>
      </c>
      <c r="AK557" s="195">
        <v>36000</v>
      </c>
      <c r="AL557" s="337">
        <f t="shared" si="116"/>
        <v>46161.684999999998</v>
      </c>
      <c r="AM557" s="56" t="str">
        <f>VLOOKUP(F557,'Plan atualizada aptas e desativ'!$C$4:$I$1457,7,0)</f>
        <v>INADIMPLENTE</v>
      </c>
      <c r="AN557" s="196">
        <f t="shared" si="113"/>
        <v>10161.684999999998</v>
      </c>
      <c r="AO557" s="56" t="s">
        <v>1053</v>
      </c>
      <c r="AP557" s="56" t="s">
        <v>1218</v>
      </c>
      <c r="AQ557" s="56"/>
      <c r="AR557" s="56" t="s">
        <v>1918</v>
      </c>
      <c r="AS557" s="56" t="s">
        <v>449</v>
      </c>
      <c r="AT557" s="56" t="s">
        <v>449</v>
      </c>
      <c r="AU557" s="56" t="s">
        <v>449</v>
      </c>
      <c r="AV557" s="56" t="s">
        <v>449</v>
      </c>
      <c r="AW557" s="56" t="s">
        <v>449</v>
      </c>
      <c r="AX557" s="56" t="s">
        <v>449</v>
      </c>
      <c r="AY557" s="56" t="s">
        <v>449</v>
      </c>
      <c r="AZ557" s="56" t="s">
        <v>449</v>
      </c>
      <c r="BA557" s="56" t="s">
        <v>449</v>
      </c>
      <c r="BB557" s="323">
        <f>VLOOKUP($F557,'[2]1ª Parcela FAED Manutencao 2026'!$E$7:$K$1036,5,0)</f>
        <v>3497</v>
      </c>
      <c r="BC557" s="324">
        <f>VLOOKUP($F557,'[2]1ª Parcela FAED Manutencao 2026'!$E$7:$K$1036,7,0)</f>
        <v>46161.684999999998</v>
      </c>
      <c r="BD557" s="335">
        <f t="shared" si="114"/>
        <v>-248</v>
      </c>
      <c r="BE557" s="330">
        <f t="shared" si="115"/>
        <v>0</v>
      </c>
    </row>
    <row r="558" spans="1:57" s="178" customFormat="1" ht="28.5" customHeight="1">
      <c r="A558" s="68">
        <v>552</v>
      </c>
      <c r="B558" s="56" t="s">
        <v>1900</v>
      </c>
      <c r="C558" s="56">
        <v>7100</v>
      </c>
      <c r="D558" s="57">
        <v>19</v>
      </c>
      <c r="E558" s="163" t="s">
        <v>325</v>
      </c>
      <c r="F558" s="56">
        <v>1163894</v>
      </c>
      <c r="G558" s="56">
        <v>1100683</v>
      </c>
      <c r="H558" s="61">
        <v>29097509</v>
      </c>
      <c r="I558" s="84" t="str">
        <f>VLOOKUP($F558,'[3]Sistema Escolar'!$C$3:$E$5000,3,0)</f>
        <v>CENTRO TERRITORIAL DE EDUCACAO PROFISSIONAL DO PORTAL DO SERTAO</v>
      </c>
      <c r="J558" s="193" t="s">
        <v>1857</v>
      </c>
      <c r="K558" s="56">
        <v>0</v>
      </c>
      <c r="L558" s="56">
        <v>0</v>
      </c>
      <c r="M558" s="56">
        <v>0</v>
      </c>
      <c r="N558" s="56">
        <v>0</v>
      </c>
      <c r="O558" s="56">
        <v>522</v>
      </c>
      <c r="P558" s="56">
        <v>478</v>
      </c>
      <c r="Q558" s="56">
        <v>0</v>
      </c>
      <c r="R558" s="56">
        <v>0</v>
      </c>
      <c r="S558" s="56">
        <v>0</v>
      </c>
      <c r="T558" s="56">
        <v>0</v>
      </c>
      <c r="U558" s="56">
        <v>0</v>
      </c>
      <c r="V558" s="56">
        <v>0</v>
      </c>
      <c r="W558" s="56">
        <v>0</v>
      </c>
      <c r="X558" s="56">
        <v>0</v>
      </c>
      <c r="Y558" s="56">
        <f t="shared" si="108"/>
        <v>0</v>
      </c>
      <c r="Z558" s="56">
        <f t="shared" si="108"/>
        <v>0</v>
      </c>
      <c r="AA558" s="68">
        <f t="shared" si="109"/>
        <v>522</v>
      </c>
      <c r="AB558" s="68">
        <f t="shared" si="109"/>
        <v>478</v>
      </c>
      <c r="AC558" s="68">
        <f t="shared" si="110"/>
        <v>522</v>
      </c>
      <c r="AD558" s="68">
        <f t="shared" si="111"/>
        <v>478</v>
      </c>
      <c r="AE558" s="68">
        <f>VLOOKUP(F558,[1]quantitativo_estudantes_turmas_!$D$6:$H$1043,5,0)</f>
        <v>26</v>
      </c>
      <c r="AF558" s="318">
        <f t="shared" si="105"/>
        <v>1</v>
      </c>
      <c r="AG558" s="248">
        <f t="shared" si="106"/>
        <v>25645.38</v>
      </c>
      <c r="AH558" s="194">
        <f t="shared" si="112"/>
        <v>25645.38</v>
      </c>
      <c r="AI558" s="70">
        <v>0</v>
      </c>
      <c r="AJ558" s="70">
        <f t="shared" si="107"/>
        <v>51290.76</v>
      </c>
      <c r="AK558" s="195">
        <v>12000</v>
      </c>
      <c r="AL558" s="337">
        <f t="shared" si="116"/>
        <v>12822.69</v>
      </c>
      <c r="AM558" s="56" t="str">
        <f>VLOOKUP(F558,'Plan atualizada aptas e desativ'!$C$4:$I$1457,7,0)</f>
        <v>APTA</v>
      </c>
      <c r="AN558" s="196">
        <f t="shared" si="113"/>
        <v>822.69000000000051</v>
      </c>
      <c r="AO558" s="56" t="s">
        <v>1053</v>
      </c>
      <c r="AP558" s="56" t="s">
        <v>1221</v>
      </c>
      <c r="AQ558" s="56"/>
      <c r="AR558" s="56" t="s">
        <v>449</v>
      </c>
      <c r="AS558" s="56" t="s">
        <v>449</v>
      </c>
      <c r="AT558" s="56" t="s">
        <v>449</v>
      </c>
      <c r="AU558" s="56" t="s">
        <v>449</v>
      </c>
      <c r="AV558" s="56" t="s">
        <v>449</v>
      </c>
      <c r="AW558" s="56" t="s">
        <v>449</v>
      </c>
      <c r="AX558" s="56" t="s">
        <v>449</v>
      </c>
      <c r="AY558" s="56" t="s">
        <v>449</v>
      </c>
      <c r="AZ558" s="56" t="s">
        <v>449</v>
      </c>
      <c r="BA558" s="56" t="s">
        <v>449</v>
      </c>
      <c r="BB558" s="323">
        <f>VLOOKUP($F558,'[2]1ª Parcela FAED Manutencao 2026'!$E$7:$K$1036,5,0)</f>
        <v>522</v>
      </c>
      <c r="BC558" s="324">
        <f>VLOOKUP($F558,'[2]1ª Parcela FAED Manutencao 2026'!$E$7:$K$1036,7,0)</f>
        <v>15387.23</v>
      </c>
      <c r="BD558" s="335">
        <f t="shared" si="114"/>
        <v>-44</v>
      </c>
      <c r="BE558" s="328">
        <f t="shared" si="115"/>
        <v>-2564.5399999999991</v>
      </c>
    </row>
    <row r="559" spans="1:57" s="178" customFormat="1" ht="28.5" customHeight="1">
      <c r="A559" s="68">
        <v>553</v>
      </c>
      <c r="B559" s="56" t="s">
        <v>1900</v>
      </c>
      <c r="C559" s="56">
        <v>7100</v>
      </c>
      <c r="D559" s="57">
        <v>19</v>
      </c>
      <c r="E559" s="163" t="s">
        <v>325</v>
      </c>
      <c r="F559" s="56">
        <v>1105878</v>
      </c>
      <c r="G559" s="56">
        <v>1100678</v>
      </c>
      <c r="H559" s="61">
        <v>29093317</v>
      </c>
      <c r="I559" s="84" t="str">
        <f>VLOOKUP($F559,'[3]Sistema Escolar'!$C$3:$E$5000,3,0)</f>
        <v>COLEGIO DA POLICIA MILITAR CPM DIVA PORTELA</v>
      </c>
      <c r="J559" s="193" t="s">
        <v>1859</v>
      </c>
      <c r="K559" s="56">
        <v>475</v>
      </c>
      <c r="L559" s="56">
        <v>597</v>
      </c>
      <c r="M559" s="56">
        <v>0</v>
      </c>
      <c r="N559" s="56">
        <v>0</v>
      </c>
      <c r="O559" s="56">
        <v>401</v>
      </c>
      <c r="P559" s="56">
        <v>427</v>
      </c>
      <c r="Q559" s="56">
        <v>0</v>
      </c>
      <c r="R559" s="56">
        <v>0</v>
      </c>
      <c r="S559" s="56">
        <v>101</v>
      </c>
      <c r="T559" s="56">
        <v>0</v>
      </c>
      <c r="U559" s="56">
        <v>0</v>
      </c>
      <c r="V559" s="56">
        <v>0</v>
      </c>
      <c r="W559" s="56">
        <v>0</v>
      </c>
      <c r="X559" s="56">
        <v>0</v>
      </c>
      <c r="Y559" s="56">
        <f t="shared" si="108"/>
        <v>475</v>
      </c>
      <c r="Z559" s="56">
        <f t="shared" si="108"/>
        <v>597</v>
      </c>
      <c r="AA559" s="68">
        <f t="shared" si="109"/>
        <v>502</v>
      </c>
      <c r="AB559" s="68">
        <f t="shared" si="109"/>
        <v>427</v>
      </c>
      <c r="AC559" s="68">
        <f t="shared" si="110"/>
        <v>977</v>
      </c>
      <c r="AD559" s="68">
        <f t="shared" si="111"/>
        <v>1024</v>
      </c>
      <c r="AE559" s="68">
        <f>VLOOKUP(F559,[1]quantitativo_estudantes_turmas_!$D$6:$H$1043,5,0)</f>
        <v>30</v>
      </c>
      <c r="AF559" s="318">
        <f t="shared" si="105"/>
        <v>0.4169921875</v>
      </c>
      <c r="AG559" s="248">
        <f t="shared" si="106"/>
        <v>47919.3</v>
      </c>
      <c r="AH559" s="194" t="str">
        <f t="shared" si="112"/>
        <v>0,00</v>
      </c>
      <c r="AI559" s="70">
        <v>0</v>
      </c>
      <c r="AJ559" s="70">
        <f t="shared" si="107"/>
        <v>47919.3</v>
      </c>
      <c r="AK559" s="195">
        <v>8000</v>
      </c>
      <c r="AL559" s="337">
        <f t="shared" si="116"/>
        <v>11979.825000000001</v>
      </c>
      <c r="AM559" s="56" t="str">
        <f>VLOOKUP(F559,'Plan atualizada aptas e desativ'!$C$4:$I$1457,7,0)</f>
        <v>INADIMPLENTE</v>
      </c>
      <c r="AN559" s="196">
        <f t="shared" si="113"/>
        <v>3979.8250000000007</v>
      </c>
      <c r="AO559" s="56" t="s">
        <v>1053</v>
      </c>
      <c r="AP559" s="56" t="s">
        <v>1222</v>
      </c>
      <c r="AQ559" s="56"/>
      <c r="AR559" s="56" t="s">
        <v>449</v>
      </c>
      <c r="AS559" s="56" t="s">
        <v>449</v>
      </c>
      <c r="AT559" s="56" t="s">
        <v>449</v>
      </c>
      <c r="AU559" s="56" t="s">
        <v>449</v>
      </c>
      <c r="AV559" s="56" t="s">
        <v>449</v>
      </c>
      <c r="AW559" s="56" t="s">
        <v>449</v>
      </c>
      <c r="AX559" s="56" t="s">
        <v>449</v>
      </c>
      <c r="AY559" s="56" t="s">
        <v>449</v>
      </c>
      <c r="AZ559" s="56" t="s">
        <v>449</v>
      </c>
      <c r="BA559" s="56" t="s">
        <v>449</v>
      </c>
      <c r="BB559" s="323">
        <f>VLOOKUP($F559,'[2]1ª Parcela FAED Manutencao 2026'!$E$7:$K$1036,5,0)</f>
        <v>977</v>
      </c>
      <c r="BC559" s="324">
        <f>VLOOKUP($F559,'[2]1ª Parcela FAED Manutencao 2026'!$E$7:$K$1036,7,0)</f>
        <v>10258.1525</v>
      </c>
      <c r="BD559" s="336">
        <f t="shared" si="114"/>
        <v>47</v>
      </c>
      <c r="BE559" s="331">
        <f t="shared" si="115"/>
        <v>1721.6725000000006</v>
      </c>
    </row>
    <row r="560" spans="1:57" s="178" customFormat="1" ht="28.5" customHeight="1">
      <c r="A560" s="68">
        <v>554</v>
      </c>
      <c r="B560" s="56" t="s">
        <v>1900</v>
      </c>
      <c r="C560" s="56">
        <v>7100</v>
      </c>
      <c r="D560" s="57">
        <v>19</v>
      </c>
      <c r="E560" s="163" t="s">
        <v>325</v>
      </c>
      <c r="F560" s="56">
        <v>1106645</v>
      </c>
      <c r="G560" s="56">
        <v>1100674</v>
      </c>
      <c r="H560" s="61">
        <v>29095166</v>
      </c>
      <c r="I560" s="84" t="str">
        <f>VLOOKUP($F560,'[3]Sistema Escolar'!$C$3:$E$5000,3,0)</f>
        <v>COLEGIO ESTADUAL DE TEMPO INTEGRAL CAROLINA MARIA DE JESUS</v>
      </c>
      <c r="J560" s="193" t="s">
        <v>1978</v>
      </c>
      <c r="K560" s="56">
        <v>858</v>
      </c>
      <c r="L560" s="56">
        <v>458</v>
      </c>
      <c r="M560" s="56">
        <v>119</v>
      </c>
      <c r="N560" s="56">
        <v>118</v>
      </c>
      <c r="O560" s="56">
        <v>427</v>
      </c>
      <c r="P560" s="56">
        <v>538</v>
      </c>
      <c r="Q560" s="56">
        <v>166</v>
      </c>
      <c r="R560" s="56">
        <v>146</v>
      </c>
      <c r="S560" s="56">
        <v>352</v>
      </c>
      <c r="T560" s="56">
        <v>302</v>
      </c>
      <c r="U560" s="56">
        <v>0</v>
      </c>
      <c r="V560" s="56">
        <v>0</v>
      </c>
      <c r="W560" s="56">
        <v>0</v>
      </c>
      <c r="X560" s="56">
        <v>0</v>
      </c>
      <c r="Y560" s="56">
        <f t="shared" si="108"/>
        <v>977</v>
      </c>
      <c r="Z560" s="56">
        <f t="shared" si="108"/>
        <v>576</v>
      </c>
      <c r="AA560" s="68">
        <f t="shared" si="109"/>
        <v>945</v>
      </c>
      <c r="AB560" s="68">
        <f t="shared" si="109"/>
        <v>986</v>
      </c>
      <c r="AC560" s="68">
        <f t="shared" si="110"/>
        <v>1922</v>
      </c>
      <c r="AD560" s="68">
        <f t="shared" si="111"/>
        <v>1562</v>
      </c>
      <c r="AE560" s="68">
        <f>VLOOKUP(F560,[1]quantitativo_estudantes_turmas_!$D$6:$H$1043,5,0)</f>
        <v>46</v>
      </c>
      <c r="AF560" s="318">
        <f t="shared" si="105"/>
        <v>0.63124199743918052</v>
      </c>
      <c r="AG560" s="248">
        <f t="shared" si="106"/>
        <v>71807.06</v>
      </c>
      <c r="AH560" s="194">
        <f t="shared" si="112"/>
        <v>71807.06</v>
      </c>
      <c r="AI560" s="70">
        <v>0</v>
      </c>
      <c r="AJ560" s="70">
        <f t="shared" si="107"/>
        <v>143614.12</v>
      </c>
      <c r="AK560" s="195">
        <v>28000</v>
      </c>
      <c r="AL560" s="337">
        <f t="shared" si="116"/>
        <v>35903.53</v>
      </c>
      <c r="AM560" s="56" t="str">
        <f>VLOOKUP(F560,'Plan atualizada aptas e desativ'!$C$4:$I$1457,7,0)</f>
        <v>APTA</v>
      </c>
      <c r="AN560" s="196">
        <f t="shared" si="113"/>
        <v>7903.5299999999988</v>
      </c>
      <c r="AO560" s="56" t="s">
        <v>1053</v>
      </c>
      <c r="AP560" s="56" t="s">
        <v>1223</v>
      </c>
      <c r="AQ560" s="56"/>
      <c r="AR560" s="56" t="s">
        <v>1918</v>
      </c>
      <c r="AS560" s="56" t="s">
        <v>449</v>
      </c>
      <c r="AT560" s="56" t="s">
        <v>449</v>
      </c>
      <c r="AU560" s="56" t="s">
        <v>449</v>
      </c>
      <c r="AV560" s="56" t="s">
        <v>449</v>
      </c>
      <c r="AW560" s="56" t="s">
        <v>449</v>
      </c>
      <c r="AX560" s="56" t="s">
        <v>449</v>
      </c>
      <c r="AY560" s="56" t="s">
        <v>449</v>
      </c>
      <c r="AZ560" s="56" t="s">
        <v>449</v>
      </c>
      <c r="BA560" s="56" t="s">
        <v>449</v>
      </c>
      <c r="BB560" s="323">
        <f>VLOOKUP($F560,'[2]1ª Parcela FAED Manutencao 2026'!$E$7:$K$1036,5,0)</f>
        <v>1922</v>
      </c>
      <c r="BC560" s="324">
        <f>VLOOKUP($F560,'[2]1ª Parcela FAED Manutencao 2026'!$E$7:$K$1036,7,0)</f>
        <v>35903.53</v>
      </c>
      <c r="BD560" s="335">
        <f t="shared" si="114"/>
        <v>-360</v>
      </c>
      <c r="BE560" s="330">
        <f t="shared" si="115"/>
        <v>0</v>
      </c>
    </row>
    <row r="561" spans="1:57" s="178" customFormat="1" ht="28.5" customHeight="1">
      <c r="A561" s="68">
        <v>555</v>
      </c>
      <c r="B561" s="56" t="s">
        <v>1900</v>
      </c>
      <c r="C561" s="56">
        <v>7100</v>
      </c>
      <c r="D561" s="57">
        <v>19</v>
      </c>
      <c r="E561" s="163" t="s">
        <v>325</v>
      </c>
      <c r="F561" s="56">
        <v>1106386</v>
      </c>
      <c r="G561" s="56">
        <v>1100671</v>
      </c>
      <c r="H561" s="61">
        <v>29094100</v>
      </c>
      <c r="I561" s="84" t="str">
        <f>VLOOKUP($F561,'[3]Sistema Escolar'!$C$3:$E$5000,3,0)</f>
        <v>COLEGIO ESTADUAL DE TEMPO INTEGRAL DE FEIRA DE SANTANA</v>
      </c>
      <c r="J561" s="193" t="s">
        <v>1978</v>
      </c>
      <c r="K561" s="56">
        <v>499</v>
      </c>
      <c r="L561" s="56">
        <v>207</v>
      </c>
      <c r="M561" s="56">
        <v>123</v>
      </c>
      <c r="N561" s="56">
        <v>159</v>
      </c>
      <c r="O561" s="56">
        <v>430</v>
      </c>
      <c r="P561" s="56">
        <v>518</v>
      </c>
      <c r="Q561" s="56">
        <v>119</v>
      </c>
      <c r="R561" s="56">
        <v>98</v>
      </c>
      <c r="S561" s="56">
        <v>403</v>
      </c>
      <c r="T561" s="56">
        <v>271</v>
      </c>
      <c r="U561" s="56">
        <v>0</v>
      </c>
      <c r="V561" s="56">
        <v>0</v>
      </c>
      <c r="W561" s="56">
        <v>0</v>
      </c>
      <c r="X561" s="56">
        <v>19</v>
      </c>
      <c r="Y561" s="56">
        <f t="shared" si="108"/>
        <v>622</v>
      </c>
      <c r="Z561" s="56">
        <f t="shared" si="108"/>
        <v>366</v>
      </c>
      <c r="AA561" s="68">
        <f t="shared" si="109"/>
        <v>952</v>
      </c>
      <c r="AB561" s="68">
        <f t="shared" si="109"/>
        <v>887</v>
      </c>
      <c r="AC561" s="68">
        <f t="shared" si="110"/>
        <v>1574</v>
      </c>
      <c r="AD561" s="68">
        <f t="shared" si="111"/>
        <v>1272</v>
      </c>
      <c r="AE561" s="68">
        <f>VLOOKUP(F561,[1]quantitativo_estudantes_turmas_!$D$6:$H$1043,5,0)</f>
        <v>90</v>
      </c>
      <c r="AF561" s="318">
        <f t="shared" si="105"/>
        <v>0.69732704402515722</v>
      </c>
      <c r="AG561" s="248">
        <f t="shared" si="106"/>
        <v>47919.3</v>
      </c>
      <c r="AH561" s="194">
        <f t="shared" si="112"/>
        <v>47919.3</v>
      </c>
      <c r="AI561" s="70">
        <v>0</v>
      </c>
      <c r="AJ561" s="70">
        <f t="shared" si="107"/>
        <v>95838.6</v>
      </c>
      <c r="AK561" s="195">
        <v>28000</v>
      </c>
      <c r="AL561" s="337">
        <f t="shared" si="116"/>
        <v>23959.65</v>
      </c>
      <c r="AM561" s="56" t="str">
        <f>VLOOKUP(F561,'Plan atualizada aptas e desativ'!$C$4:$I$1457,7,0)</f>
        <v>APTA</v>
      </c>
      <c r="AN561" s="196">
        <f t="shared" si="113"/>
        <v>-4040.3499999999985</v>
      </c>
      <c r="AO561" s="56" t="s">
        <v>1053</v>
      </c>
      <c r="AP561" s="56" t="s">
        <v>1243</v>
      </c>
      <c r="AQ561" s="56"/>
      <c r="AR561" s="56" t="s">
        <v>1918</v>
      </c>
      <c r="AS561" s="56" t="s">
        <v>449</v>
      </c>
      <c r="AT561" s="56" t="s">
        <v>449</v>
      </c>
      <c r="AU561" s="56" t="s">
        <v>449</v>
      </c>
      <c r="AV561" s="56" t="s">
        <v>449</v>
      </c>
      <c r="AW561" s="56" t="s">
        <v>449</v>
      </c>
      <c r="AX561" s="56" t="s">
        <v>449</v>
      </c>
      <c r="AY561" s="56" t="s">
        <v>449</v>
      </c>
      <c r="AZ561" s="56" t="s">
        <v>449</v>
      </c>
      <c r="BA561" s="56" t="s">
        <v>1857</v>
      </c>
      <c r="BB561" s="323">
        <f>VLOOKUP($F561,'[2]1ª Parcela FAED Manutencao 2026'!$E$7:$K$1036,5,0)</f>
        <v>1574</v>
      </c>
      <c r="BC561" s="324">
        <f>VLOOKUP($F561,'[2]1ª Parcela FAED Manutencao 2026'!$E$7:$K$1036,7,0)</f>
        <v>35903.53</v>
      </c>
      <c r="BD561" s="335">
        <f t="shared" si="114"/>
        <v>-302</v>
      </c>
      <c r="BE561" s="328">
        <f t="shared" si="115"/>
        <v>-11943.879999999997</v>
      </c>
    </row>
    <row r="562" spans="1:57" s="87" customFormat="1" ht="28.5" customHeight="1">
      <c r="A562" s="68">
        <v>556</v>
      </c>
      <c r="B562" s="56" t="s">
        <v>1900</v>
      </c>
      <c r="C562" s="56">
        <v>7100</v>
      </c>
      <c r="D562" s="57">
        <v>19</v>
      </c>
      <c r="E562" s="163" t="s">
        <v>325</v>
      </c>
      <c r="F562" s="56">
        <v>1178137</v>
      </c>
      <c r="G562" s="56">
        <v>1105426</v>
      </c>
      <c r="H562" s="61">
        <v>29441633</v>
      </c>
      <c r="I562" s="84" t="str">
        <f>VLOOKUP($F562,'[3]Sistema Escolar'!$C$3:$E$5000,3,0)</f>
        <v>COLEGIO ESTADUAL DO CAMPO DE JAGUARA</v>
      </c>
      <c r="J562" s="193" t="s">
        <v>1913</v>
      </c>
      <c r="K562" s="56">
        <v>0</v>
      </c>
      <c r="L562" s="56">
        <v>0</v>
      </c>
      <c r="M562" s="56">
        <v>0</v>
      </c>
      <c r="N562" s="56">
        <v>0</v>
      </c>
      <c r="O562" s="56">
        <v>122</v>
      </c>
      <c r="P562" s="56">
        <v>141</v>
      </c>
      <c r="Q562" s="56">
        <v>0</v>
      </c>
      <c r="R562" s="56">
        <v>0</v>
      </c>
      <c r="S562" s="56">
        <v>39</v>
      </c>
      <c r="T562" s="56">
        <v>24</v>
      </c>
      <c r="U562" s="56">
        <v>0</v>
      </c>
      <c r="V562" s="56">
        <v>0</v>
      </c>
      <c r="W562" s="56">
        <v>0</v>
      </c>
      <c r="X562" s="56">
        <v>0</v>
      </c>
      <c r="Y562" s="56">
        <f t="shared" si="108"/>
        <v>0</v>
      </c>
      <c r="Z562" s="56">
        <f t="shared" si="108"/>
        <v>0</v>
      </c>
      <c r="AA562" s="68">
        <f t="shared" si="109"/>
        <v>161</v>
      </c>
      <c r="AB562" s="68">
        <f t="shared" si="109"/>
        <v>165</v>
      </c>
      <c r="AC562" s="68">
        <f t="shared" si="110"/>
        <v>161</v>
      </c>
      <c r="AD562" s="68">
        <f t="shared" si="111"/>
        <v>165</v>
      </c>
      <c r="AE562" s="68">
        <f>VLOOKUP(F562,[1]quantitativo_estudantes_turmas_!$D$6:$H$1043,5,0)</f>
        <v>8</v>
      </c>
      <c r="AF562" s="318">
        <f t="shared" si="105"/>
        <v>1</v>
      </c>
      <c r="AG562" s="248">
        <f t="shared" si="106"/>
        <v>20516.3</v>
      </c>
      <c r="AH562" s="194">
        <f t="shared" si="112"/>
        <v>20516.3</v>
      </c>
      <c r="AI562" s="70">
        <v>0</v>
      </c>
      <c r="AJ562" s="70">
        <f t="shared" si="107"/>
        <v>41032.6</v>
      </c>
      <c r="AK562" s="195">
        <v>8000</v>
      </c>
      <c r="AL562" s="337">
        <f t="shared" si="116"/>
        <v>10258.15</v>
      </c>
      <c r="AM562" s="56" t="str">
        <f>VLOOKUP(F562,'Plan atualizada aptas e desativ'!$C$4:$I$1457,7,0)</f>
        <v>APTA</v>
      </c>
      <c r="AN562" s="196">
        <f t="shared" si="113"/>
        <v>2258.1499999999996</v>
      </c>
      <c r="AO562" s="56" t="s">
        <v>1053</v>
      </c>
      <c r="AP562" s="56" t="s">
        <v>1224</v>
      </c>
      <c r="AQ562" s="56"/>
      <c r="AR562" s="56" t="s">
        <v>449</v>
      </c>
      <c r="AS562" s="56" t="s">
        <v>449</v>
      </c>
      <c r="AT562" s="56" t="s">
        <v>449</v>
      </c>
      <c r="AU562" s="56" t="s">
        <v>449</v>
      </c>
      <c r="AV562" s="56" t="s">
        <v>449</v>
      </c>
      <c r="AW562" s="56" t="s">
        <v>449</v>
      </c>
      <c r="AX562" s="56" t="s">
        <v>449</v>
      </c>
      <c r="AY562" s="56" t="s">
        <v>449</v>
      </c>
      <c r="AZ562" s="56" t="s">
        <v>449</v>
      </c>
      <c r="BA562" s="56" t="s">
        <v>449</v>
      </c>
      <c r="BB562" s="323">
        <f>VLOOKUP($F562,'[2]1ª Parcela FAED Manutencao 2026'!$E$7:$K$1036,5,0)</f>
        <v>161</v>
      </c>
      <c r="BC562" s="324">
        <f>VLOOKUP($F562,'[2]1ª Parcela FAED Manutencao 2026'!$E$7:$K$1036,7,0)</f>
        <v>10258.15</v>
      </c>
      <c r="BD562" s="336">
        <f t="shared" si="114"/>
        <v>4</v>
      </c>
      <c r="BE562" s="330">
        <f t="shared" si="115"/>
        <v>0</v>
      </c>
    </row>
    <row r="563" spans="1:57" s="178" customFormat="1" ht="28.5" customHeight="1">
      <c r="A563" s="68">
        <v>557</v>
      </c>
      <c r="B563" s="56" t="s">
        <v>1900</v>
      </c>
      <c r="C563" s="56">
        <v>7100</v>
      </c>
      <c r="D563" s="57">
        <v>19</v>
      </c>
      <c r="E563" s="163" t="s">
        <v>325</v>
      </c>
      <c r="F563" s="56">
        <v>1105932</v>
      </c>
      <c r="G563" s="56">
        <v>1100681</v>
      </c>
      <c r="H563" s="61">
        <v>29096847</v>
      </c>
      <c r="I563" s="84" t="str">
        <f>VLOOKUP($F563,'[3]Sistema Escolar'!$C$3:$E$5000,3,0)</f>
        <v>COLEGIO ESTADUAL DO CAMPO EDIVALDO MACHADO BOAVENTURA</v>
      </c>
      <c r="J563" s="193" t="s">
        <v>1913</v>
      </c>
      <c r="K563" s="56">
        <v>131</v>
      </c>
      <c r="L563" s="56">
        <v>125</v>
      </c>
      <c r="M563" s="56">
        <v>0</v>
      </c>
      <c r="N563" s="56">
        <v>0</v>
      </c>
      <c r="O563" s="56">
        <v>109</v>
      </c>
      <c r="P563" s="56">
        <v>128</v>
      </c>
      <c r="Q563" s="56">
        <v>0</v>
      </c>
      <c r="R563" s="56">
        <v>0</v>
      </c>
      <c r="S563" s="56">
        <v>0</v>
      </c>
      <c r="T563" s="56">
        <v>0</v>
      </c>
      <c r="U563" s="56">
        <v>0</v>
      </c>
      <c r="V563" s="56">
        <v>0</v>
      </c>
      <c r="W563" s="56">
        <v>0</v>
      </c>
      <c r="X563" s="56">
        <v>0</v>
      </c>
      <c r="Y563" s="56">
        <f t="shared" si="108"/>
        <v>131</v>
      </c>
      <c r="Z563" s="56">
        <f t="shared" si="108"/>
        <v>125</v>
      </c>
      <c r="AA563" s="68">
        <f t="shared" si="109"/>
        <v>109</v>
      </c>
      <c r="AB563" s="68">
        <f t="shared" si="109"/>
        <v>128</v>
      </c>
      <c r="AC563" s="68">
        <f t="shared" si="110"/>
        <v>240</v>
      </c>
      <c r="AD563" s="68">
        <f t="shared" si="111"/>
        <v>253</v>
      </c>
      <c r="AE563" s="68">
        <f>VLOOKUP(F563,[1]quantitativo_estudantes_turmas_!$D$6:$H$1043,5,0)</f>
        <v>10</v>
      </c>
      <c r="AF563" s="318">
        <f t="shared" si="105"/>
        <v>0.50592885375494068</v>
      </c>
      <c r="AG563" s="248">
        <f t="shared" si="106"/>
        <v>25645.38</v>
      </c>
      <c r="AH563" s="194" t="str">
        <f t="shared" si="112"/>
        <v>0,00</v>
      </c>
      <c r="AI563" s="70">
        <v>0</v>
      </c>
      <c r="AJ563" s="70">
        <f t="shared" si="107"/>
        <v>25645.38</v>
      </c>
      <c r="AK563" s="195">
        <v>4000</v>
      </c>
      <c r="AL563" s="337">
        <f t="shared" si="116"/>
        <v>6411.3450000000003</v>
      </c>
      <c r="AM563" s="56" t="str">
        <f>VLOOKUP(F563,'Plan atualizada aptas e desativ'!$C$4:$I$1457,7,0)</f>
        <v>APTA</v>
      </c>
      <c r="AN563" s="196">
        <f t="shared" si="113"/>
        <v>2411.3450000000003</v>
      </c>
      <c r="AO563" s="56" t="s">
        <v>1053</v>
      </c>
      <c r="AP563" s="56" t="s">
        <v>1225</v>
      </c>
      <c r="AQ563" s="56"/>
      <c r="AR563" s="56" t="s">
        <v>449</v>
      </c>
      <c r="AS563" s="56" t="s">
        <v>449</v>
      </c>
      <c r="AT563" s="56" t="s">
        <v>449</v>
      </c>
      <c r="AU563" s="56" t="s">
        <v>449</v>
      </c>
      <c r="AV563" s="56" t="s">
        <v>449</v>
      </c>
      <c r="AW563" s="56" t="s">
        <v>449</v>
      </c>
      <c r="AX563" s="56" t="s">
        <v>449</v>
      </c>
      <c r="AY563" s="56" t="s">
        <v>449</v>
      </c>
      <c r="AZ563" s="56" t="s">
        <v>449</v>
      </c>
      <c r="BA563" s="56" t="s">
        <v>449</v>
      </c>
      <c r="BB563" s="323">
        <f>VLOOKUP($F563,'[2]1ª Parcela FAED Manutencao 2026'!$E$7:$K$1036,5,0)</f>
        <v>240</v>
      </c>
      <c r="BC563" s="324">
        <f>VLOOKUP($F563,'[2]1ª Parcela FAED Manutencao 2026'!$E$7:$K$1036,7,0)</f>
        <v>5129.0749999999998</v>
      </c>
      <c r="BD563" s="336">
        <f t="shared" si="114"/>
        <v>13</v>
      </c>
      <c r="BE563" s="331">
        <f t="shared" si="115"/>
        <v>1282.2700000000004</v>
      </c>
    </row>
    <row r="564" spans="1:57" s="178" customFormat="1" ht="28.5" customHeight="1">
      <c r="A564" s="68">
        <v>558</v>
      </c>
      <c r="B564" s="56" t="s">
        <v>1900</v>
      </c>
      <c r="C564" s="56">
        <v>7100</v>
      </c>
      <c r="D564" s="57">
        <v>19</v>
      </c>
      <c r="E564" s="163" t="s">
        <v>325</v>
      </c>
      <c r="F564" s="56">
        <v>1106394</v>
      </c>
      <c r="G564" s="56">
        <v>1100715</v>
      </c>
      <c r="H564" s="61">
        <v>29095239</v>
      </c>
      <c r="I564" s="84" t="str">
        <f>VLOOKUP($F564,'[3]Sistema Escolar'!$C$3:$E$5000,3,0)</f>
        <v>COLEGIO ESTADUAL DO CAMPO JOAO BAPTISTA CARNEIRO</v>
      </c>
      <c r="J564" s="193" t="s">
        <v>1913</v>
      </c>
      <c r="K564" s="56">
        <v>148</v>
      </c>
      <c r="L564" s="56">
        <v>148</v>
      </c>
      <c r="M564" s="56">
        <v>0</v>
      </c>
      <c r="N564" s="56">
        <v>0</v>
      </c>
      <c r="O564" s="56">
        <v>198</v>
      </c>
      <c r="P564" s="56">
        <v>182</v>
      </c>
      <c r="Q564" s="56">
        <v>0</v>
      </c>
      <c r="R564" s="56">
        <v>0</v>
      </c>
      <c r="S564" s="56">
        <v>98</v>
      </c>
      <c r="T564" s="56">
        <v>43</v>
      </c>
      <c r="U564" s="56">
        <v>0</v>
      </c>
      <c r="V564" s="56">
        <v>0</v>
      </c>
      <c r="W564" s="56">
        <v>0</v>
      </c>
      <c r="X564" s="56">
        <v>0</v>
      </c>
      <c r="Y564" s="56">
        <f t="shared" si="108"/>
        <v>148</v>
      </c>
      <c r="Z564" s="56">
        <f t="shared" si="108"/>
        <v>148</v>
      </c>
      <c r="AA564" s="68">
        <f t="shared" si="109"/>
        <v>296</v>
      </c>
      <c r="AB564" s="68">
        <f t="shared" si="109"/>
        <v>225</v>
      </c>
      <c r="AC564" s="68">
        <f t="shared" si="110"/>
        <v>444</v>
      </c>
      <c r="AD564" s="68">
        <f t="shared" si="111"/>
        <v>373</v>
      </c>
      <c r="AE564" s="68">
        <f>VLOOKUP(F564,[1]quantitativo_estudantes_turmas_!$D$6:$H$1043,5,0)</f>
        <v>22</v>
      </c>
      <c r="AF564" s="318">
        <f t="shared" si="105"/>
        <v>0.60321715817694366</v>
      </c>
      <c r="AG564" s="248">
        <f t="shared" si="106"/>
        <v>25645.38</v>
      </c>
      <c r="AH564" s="194" t="str">
        <f t="shared" si="112"/>
        <v>0,00</v>
      </c>
      <c r="AI564" s="70">
        <v>0</v>
      </c>
      <c r="AJ564" s="70">
        <f t="shared" si="107"/>
        <v>25645.38</v>
      </c>
      <c r="AK564" s="195">
        <v>5000</v>
      </c>
      <c r="AL564" s="337">
        <f t="shared" si="116"/>
        <v>6411.3450000000003</v>
      </c>
      <c r="AM564" s="56" t="str">
        <f>VLOOKUP(F564,'Plan atualizada aptas e desativ'!$C$4:$I$1457,7,0)</f>
        <v>INADIMPLENTE</v>
      </c>
      <c r="AN564" s="196">
        <f t="shared" si="113"/>
        <v>1411.3450000000003</v>
      </c>
      <c r="AO564" s="56" t="s">
        <v>1053</v>
      </c>
      <c r="AP564" s="56" t="s">
        <v>1238</v>
      </c>
      <c r="AQ564" s="56"/>
      <c r="AR564" s="56" t="s">
        <v>449</v>
      </c>
      <c r="AS564" s="56" t="s">
        <v>449</v>
      </c>
      <c r="AT564" s="56" t="s">
        <v>449</v>
      </c>
      <c r="AU564" s="56" t="s">
        <v>449</v>
      </c>
      <c r="AV564" s="56" t="s">
        <v>449</v>
      </c>
      <c r="AW564" s="56" t="s">
        <v>449</v>
      </c>
      <c r="AX564" s="56" t="s">
        <v>449</v>
      </c>
      <c r="AY564" s="56" t="s">
        <v>449</v>
      </c>
      <c r="AZ564" s="56" t="s">
        <v>449</v>
      </c>
      <c r="BA564" s="56" t="s">
        <v>449</v>
      </c>
      <c r="BB564" s="323">
        <f>VLOOKUP($F564,'[2]1ª Parcela FAED Manutencao 2026'!$E$7:$K$1036,5,0)</f>
        <v>444</v>
      </c>
      <c r="BC564" s="324">
        <f>VLOOKUP($F564,'[2]1ª Parcela FAED Manutencao 2026'!$E$7:$K$1036,7,0)</f>
        <v>6411.3450000000003</v>
      </c>
      <c r="BD564" s="335">
        <f t="shared" si="114"/>
        <v>-71</v>
      </c>
      <c r="BE564" s="330">
        <f t="shared" si="115"/>
        <v>0</v>
      </c>
    </row>
    <row r="565" spans="1:57" s="178" customFormat="1" ht="28.5" customHeight="1">
      <c r="A565" s="68">
        <v>559</v>
      </c>
      <c r="B565" s="56" t="s">
        <v>1900</v>
      </c>
      <c r="C565" s="56">
        <v>7100</v>
      </c>
      <c r="D565" s="57">
        <v>19</v>
      </c>
      <c r="E565" s="163" t="s">
        <v>325</v>
      </c>
      <c r="F565" s="56">
        <v>1106718</v>
      </c>
      <c r="G565" s="56">
        <v>1100652</v>
      </c>
      <c r="H565" s="61">
        <v>29097703</v>
      </c>
      <c r="I565" s="84" t="str">
        <f>VLOOKUP($F565,'[3]Sistema Escolar'!$C$3:$E$5000,3,0)</f>
        <v>COLEGIO ESTADUAL DO CAMPO MARIA QUITERIA</v>
      </c>
      <c r="J565" s="193" t="s">
        <v>1913</v>
      </c>
      <c r="K565" s="56">
        <v>433</v>
      </c>
      <c r="L565" s="56">
        <v>262</v>
      </c>
      <c r="M565" s="56">
        <v>0</v>
      </c>
      <c r="N565" s="56">
        <v>0</v>
      </c>
      <c r="O565" s="56">
        <v>392</v>
      </c>
      <c r="P565" s="56">
        <v>532</v>
      </c>
      <c r="Q565" s="56">
        <v>0</v>
      </c>
      <c r="R565" s="56">
        <v>48</v>
      </c>
      <c r="S565" s="56">
        <v>275</v>
      </c>
      <c r="T565" s="56">
        <v>139</v>
      </c>
      <c r="U565" s="56">
        <v>0</v>
      </c>
      <c r="V565" s="56">
        <v>0</v>
      </c>
      <c r="W565" s="56">
        <v>0</v>
      </c>
      <c r="X565" s="56">
        <v>0</v>
      </c>
      <c r="Y565" s="56">
        <f t="shared" si="108"/>
        <v>433</v>
      </c>
      <c r="Z565" s="56">
        <f t="shared" si="108"/>
        <v>262</v>
      </c>
      <c r="AA565" s="68">
        <f t="shared" si="109"/>
        <v>667</v>
      </c>
      <c r="AB565" s="68">
        <f t="shared" si="109"/>
        <v>719</v>
      </c>
      <c r="AC565" s="68">
        <f t="shared" si="110"/>
        <v>1100</v>
      </c>
      <c r="AD565" s="68">
        <f t="shared" si="111"/>
        <v>981</v>
      </c>
      <c r="AE565" s="68">
        <f>VLOOKUP(F565,[1]quantitativo_estudantes_turmas_!$D$6:$H$1043,5,0)</f>
        <v>33</v>
      </c>
      <c r="AF565" s="318">
        <f t="shared" si="105"/>
        <v>0.73292558613659531</v>
      </c>
      <c r="AG565" s="248">
        <f t="shared" si="106"/>
        <v>41032.61</v>
      </c>
      <c r="AH565" s="194">
        <f t="shared" si="112"/>
        <v>41032.61</v>
      </c>
      <c r="AI565" s="70">
        <v>0</v>
      </c>
      <c r="AJ565" s="70">
        <f t="shared" si="107"/>
        <v>82065.22</v>
      </c>
      <c r="AK565" s="195">
        <v>10000</v>
      </c>
      <c r="AL565" s="337">
        <f t="shared" si="116"/>
        <v>20516.305</v>
      </c>
      <c r="AM565" s="56" t="str">
        <f>VLOOKUP(F565,'Plan atualizada aptas e desativ'!$C$4:$I$1457,7,0)</f>
        <v>INADIMPLENTE</v>
      </c>
      <c r="AN565" s="196">
        <f t="shared" si="113"/>
        <v>10516.305</v>
      </c>
      <c r="AO565" s="56" t="s">
        <v>1053</v>
      </c>
      <c r="AP565" s="56" t="s">
        <v>1241</v>
      </c>
      <c r="AQ565" s="56"/>
      <c r="AR565" s="56" t="s">
        <v>1918</v>
      </c>
      <c r="AS565" s="56" t="s">
        <v>449</v>
      </c>
      <c r="AT565" s="56" t="s">
        <v>449</v>
      </c>
      <c r="AU565" s="56" t="s">
        <v>449</v>
      </c>
      <c r="AV565" s="56" t="s">
        <v>449</v>
      </c>
      <c r="AW565" s="56" t="s">
        <v>449</v>
      </c>
      <c r="AX565" s="56" t="s">
        <v>449</v>
      </c>
      <c r="AY565" s="56" t="s">
        <v>449</v>
      </c>
      <c r="AZ565" s="56" t="s">
        <v>449</v>
      </c>
      <c r="BA565" s="56" t="s">
        <v>449</v>
      </c>
      <c r="BB565" s="323">
        <f>VLOOKUP($F565,'[2]1ª Parcela FAED Manutencao 2026'!$E$7:$K$1036,5,0)</f>
        <v>1100</v>
      </c>
      <c r="BC565" s="324">
        <f>VLOOKUP($F565,'[2]1ª Parcela FAED Manutencao 2026'!$E$7:$K$1036,7,0)</f>
        <v>11979.825000000001</v>
      </c>
      <c r="BD565" s="335">
        <f t="shared" si="114"/>
        <v>-119</v>
      </c>
      <c r="BE565" s="331">
        <f t="shared" si="115"/>
        <v>8536.48</v>
      </c>
    </row>
    <row r="566" spans="1:57" s="178" customFormat="1" ht="28.5" customHeight="1">
      <c r="A566" s="68">
        <v>560</v>
      </c>
      <c r="B566" s="56" t="s">
        <v>1900</v>
      </c>
      <c r="C566" s="56">
        <v>7100</v>
      </c>
      <c r="D566" s="57">
        <v>19</v>
      </c>
      <c r="E566" s="163" t="s">
        <v>325</v>
      </c>
      <c r="F566" s="56">
        <v>1106211</v>
      </c>
      <c r="G566" s="56">
        <v>1100672</v>
      </c>
      <c r="H566" s="61">
        <v>29096596</v>
      </c>
      <c r="I566" s="84" t="str">
        <f>VLOOKUP($F566,'[3]Sistema Escolar'!$C$3:$E$5000,3,0)</f>
        <v>COLEGIO ESTADUAL DO CAMPO PADRE HENRIQUE ALVES BORGES</v>
      </c>
      <c r="J566" s="193" t="s">
        <v>1913</v>
      </c>
      <c r="K566" s="56">
        <v>135</v>
      </c>
      <c r="L566" s="56">
        <v>0</v>
      </c>
      <c r="M566" s="56">
        <v>0</v>
      </c>
      <c r="N566" s="56">
        <v>0</v>
      </c>
      <c r="O566" s="56">
        <v>502</v>
      </c>
      <c r="P566" s="56">
        <v>575</v>
      </c>
      <c r="Q566" s="56">
        <v>0</v>
      </c>
      <c r="R566" s="56">
        <v>11</v>
      </c>
      <c r="S566" s="56">
        <v>175</v>
      </c>
      <c r="T566" s="56">
        <v>104</v>
      </c>
      <c r="U566" s="56">
        <v>0</v>
      </c>
      <c r="V566" s="56">
        <v>0</v>
      </c>
      <c r="W566" s="56">
        <v>0</v>
      </c>
      <c r="X566" s="56">
        <v>0</v>
      </c>
      <c r="Y566" s="56">
        <f t="shared" si="108"/>
        <v>135</v>
      </c>
      <c r="Z566" s="56">
        <f t="shared" si="108"/>
        <v>0</v>
      </c>
      <c r="AA566" s="68">
        <f t="shared" si="109"/>
        <v>677</v>
      </c>
      <c r="AB566" s="68">
        <f t="shared" si="109"/>
        <v>690</v>
      </c>
      <c r="AC566" s="68">
        <f t="shared" si="110"/>
        <v>812</v>
      </c>
      <c r="AD566" s="68">
        <f t="shared" si="111"/>
        <v>690</v>
      </c>
      <c r="AE566" s="68">
        <f>VLOOKUP(F566,[1]quantitativo_estudantes_turmas_!$D$6:$H$1043,5,0)</f>
        <v>26</v>
      </c>
      <c r="AF566" s="318">
        <f t="shared" si="105"/>
        <v>1</v>
      </c>
      <c r="AG566" s="248">
        <f t="shared" si="106"/>
        <v>30774.46</v>
      </c>
      <c r="AH566" s="194">
        <f t="shared" si="112"/>
        <v>30774.46</v>
      </c>
      <c r="AI566" s="70">
        <v>0</v>
      </c>
      <c r="AJ566" s="70">
        <f t="shared" si="107"/>
        <v>61548.92</v>
      </c>
      <c r="AK566" s="195">
        <v>16000</v>
      </c>
      <c r="AL566" s="337">
        <f t="shared" si="116"/>
        <v>15387.23</v>
      </c>
      <c r="AM566" s="56" t="str">
        <f>VLOOKUP(F566,'Plan atualizada aptas e desativ'!$C$4:$I$1457,7,0)</f>
        <v>INADIMPLENTE</v>
      </c>
      <c r="AN566" s="196">
        <f t="shared" si="113"/>
        <v>-612.77000000000044</v>
      </c>
      <c r="AO566" s="56" t="s">
        <v>1053</v>
      </c>
      <c r="AP566" s="56" t="s">
        <v>1227</v>
      </c>
      <c r="AQ566" s="56"/>
      <c r="AR566" s="56" t="s">
        <v>1918</v>
      </c>
      <c r="AS566" s="56" t="s">
        <v>449</v>
      </c>
      <c r="AT566" s="56" t="s">
        <v>449</v>
      </c>
      <c r="AU566" s="56" t="s">
        <v>449</v>
      </c>
      <c r="AV566" s="56" t="s">
        <v>449</v>
      </c>
      <c r="AW566" s="56" t="s">
        <v>449</v>
      </c>
      <c r="AX566" s="56" t="s">
        <v>449</v>
      </c>
      <c r="AY566" s="56" t="s">
        <v>449</v>
      </c>
      <c r="AZ566" s="56" t="s">
        <v>449</v>
      </c>
      <c r="BA566" s="56" t="s">
        <v>449</v>
      </c>
      <c r="BB566" s="323">
        <f>VLOOKUP($F566,'[2]1ª Parcela FAED Manutencao 2026'!$E$7:$K$1036,5,0)</f>
        <v>812</v>
      </c>
      <c r="BC566" s="324">
        <f>VLOOKUP($F566,'[2]1ª Parcela FAED Manutencao 2026'!$E$7:$K$1036,7,0)</f>
        <v>20516.305</v>
      </c>
      <c r="BD566" s="335">
        <f t="shared" si="114"/>
        <v>-122</v>
      </c>
      <c r="BE566" s="328">
        <f t="shared" si="115"/>
        <v>-5129.0750000000007</v>
      </c>
    </row>
    <row r="567" spans="1:57" s="87" customFormat="1" ht="28.5" customHeight="1">
      <c r="A567" s="68">
        <v>561</v>
      </c>
      <c r="B567" s="56" t="s">
        <v>1900</v>
      </c>
      <c r="C567" s="56">
        <v>7100</v>
      </c>
      <c r="D567" s="57">
        <v>19</v>
      </c>
      <c r="E567" s="163" t="s">
        <v>325</v>
      </c>
      <c r="F567" s="56">
        <v>1178219</v>
      </c>
      <c r="G567" s="56">
        <v>1105442</v>
      </c>
      <c r="H567" s="61">
        <v>29443768</v>
      </c>
      <c r="I567" s="84" t="str">
        <f>VLOOKUP($F567,'[3]Sistema Escolar'!$C$3:$E$5000,3,0)</f>
        <v>COLEGIO ESTADUAL DOUTOR JAIR SANTOS SILVA</v>
      </c>
      <c r="J567" s="193" t="s">
        <v>1978</v>
      </c>
      <c r="K567" s="56">
        <v>0</v>
      </c>
      <c r="L567" s="56">
        <v>0</v>
      </c>
      <c r="M567" s="56">
        <v>0</v>
      </c>
      <c r="N567" s="56">
        <v>0</v>
      </c>
      <c r="O567" s="56">
        <v>182</v>
      </c>
      <c r="P567" s="56">
        <v>58</v>
      </c>
      <c r="Q567" s="56">
        <v>60</v>
      </c>
      <c r="R567" s="56">
        <v>103</v>
      </c>
      <c r="S567" s="56">
        <v>143</v>
      </c>
      <c r="T567" s="56">
        <v>96</v>
      </c>
      <c r="U567" s="56">
        <v>0</v>
      </c>
      <c r="V567" s="56">
        <v>0</v>
      </c>
      <c r="W567" s="56">
        <v>0</v>
      </c>
      <c r="X567" s="56">
        <v>0</v>
      </c>
      <c r="Y567" s="56">
        <f t="shared" si="108"/>
        <v>0</v>
      </c>
      <c r="Z567" s="56">
        <f t="shared" si="108"/>
        <v>0</v>
      </c>
      <c r="AA567" s="68">
        <f t="shared" si="109"/>
        <v>385</v>
      </c>
      <c r="AB567" s="68">
        <f t="shared" si="109"/>
        <v>257</v>
      </c>
      <c r="AC567" s="68">
        <f t="shared" si="110"/>
        <v>385</v>
      </c>
      <c r="AD567" s="68">
        <f t="shared" si="111"/>
        <v>257</v>
      </c>
      <c r="AE567" s="68">
        <f>VLOOKUP(F567,[1]quantitativo_estudantes_turmas_!$D$6:$H$1043,5,0)</f>
        <v>10</v>
      </c>
      <c r="AF567" s="318">
        <f t="shared" si="105"/>
        <v>1</v>
      </c>
      <c r="AG567" s="248">
        <f t="shared" si="106"/>
        <v>25645.38</v>
      </c>
      <c r="AH567" s="194">
        <f t="shared" si="112"/>
        <v>25645.38</v>
      </c>
      <c r="AI567" s="70">
        <v>0</v>
      </c>
      <c r="AJ567" s="70">
        <f t="shared" si="107"/>
        <v>51290.76</v>
      </c>
      <c r="AK567" s="195">
        <v>10000</v>
      </c>
      <c r="AL567" s="337">
        <f t="shared" si="116"/>
        <v>12822.69</v>
      </c>
      <c r="AM567" s="56" t="str">
        <f>VLOOKUP(F567,'Plan atualizada aptas e desativ'!$C$4:$I$1457,7,0)</f>
        <v>INADIMPLENTE</v>
      </c>
      <c r="AN567" s="196">
        <f t="shared" si="113"/>
        <v>2822.6900000000005</v>
      </c>
      <c r="AO567" s="56" t="s">
        <v>1053</v>
      </c>
      <c r="AP567" s="56" t="s">
        <v>1228</v>
      </c>
      <c r="AQ567" s="56"/>
      <c r="AR567" s="56" t="s">
        <v>1918</v>
      </c>
      <c r="AS567" s="56" t="s">
        <v>449</v>
      </c>
      <c r="AT567" s="56" t="s">
        <v>449</v>
      </c>
      <c r="AU567" s="56" t="s">
        <v>449</v>
      </c>
      <c r="AV567" s="56" t="s">
        <v>449</v>
      </c>
      <c r="AW567" s="56" t="s">
        <v>449</v>
      </c>
      <c r="AX567" s="56" t="s">
        <v>449</v>
      </c>
      <c r="AY567" s="56" t="s">
        <v>449</v>
      </c>
      <c r="AZ567" s="56" t="s">
        <v>449</v>
      </c>
      <c r="BA567" s="56" t="s">
        <v>449</v>
      </c>
      <c r="BB567" s="323">
        <f>VLOOKUP($F567,'[2]1ª Parcela FAED Manutencao 2026'!$E$7:$K$1036,5,0)</f>
        <v>385</v>
      </c>
      <c r="BC567" s="324">
        <f>VLOOKUP($F567,'[2]1ª Parcela FAED Manutencao 2026'!$E$7:$K$1036,7,0)</f>
        <v>12822.69</v>
      </c>
      <c r="BD567" s="335">
        <f t="shared" si="114"/>
        <v>-128</v>
      </c>
      <c r="BE567" s="330">
        <f t="shared" si="115"/>
        <v>0</v>
      </c>
    </row>
    <row r="568" spans="1:57" s="178" customFormat="1" ht="28.5" customHeight="1">
      <c r="A568" s="68">
        <v>562</v>
      </c>
      <c r="B568" s="56" t="s">
        <v>1900</v>
      </c>
      <c r="C568" s="56">
        <v>7100</v>
      </c>
      <c r="D568" s="57">
        <v>19</v>
      </c>
      <c r="E568" s="163" t="s">
        <v>325</v>
      </c>
      <c r="F568" s="56">
        <v>1105886</v>
      </c>
      <c r="G568" s="56">
        <v>1100664</v>
      </c>
      <c r="H568" s="61">
        <v>29093660</v>
      </c>
      <c r="I568" s="84" t="str">
        <f>VLOOKUP($F568,'[3]Sistema Escolar'!$C$3:$E$5000,3,0)</f>
        <v>COLEGIO ESTADUAL DURVALINA CARNEIRO</v>
      </c>
      <c r="J568" s="193" t="s">
        <v>1912</v>
      </c>
      <c r="K568" s="56">
        <v>447</v>
      </c>
      <c r="L568" s="56">
        <v>240</v>
      </c>
      <c r="M568" s="56">
        <v>0</v>
      </c>
      <c r="N568" s="56">
        <v>0</v>
      </c>
      <c r="O568" s="56">
        <v>318</v>
      </c>
      <c r="P568" s="56">
        <v>309</v>
      </c>
      <c r="Q568" s="56">
        <v>0</v>
      </c>
      <c r="R568" s="56">
        <v>20</v>
      </c>
      <c r="S568" s="56">
        <v>164</v>
      </c>
      <c r="T568" s="56">
        <v>93</v>
      </c>
      <c r="U568" s="56">
        <v>0</v>
      </c>
      <c r="V568" s="56">
        <v>0</v>
      </c>
      <c r="W568" s="56">
        <v>0</v>
      </c>
      <c r="X568" s="56">
        <v>0</v>
      </c>
      <c r="Y568" s="56">
        <f t="shared" si="108"/>
        <v>447</v>
      </c>
      <c r="Z568" s="56">
        <f t="shared" si="108"/>
        <v>240</v>
      </c>
      <c r="AA568" s="68">
        <f t="shared" si="109"/>
        <v>482</v>
      </c>
      <c r="AB568" s="68">
        <f t="shared" si="109"/>
        <v>422</v>
      </c>
      <c r="AC568" s="68">
        <f t="shared" si="110"/>
        <v>929</v>
      </c>
      <c r="AD568" s="68">
        <f t="shared" si="111"/>
        <v>662</v>
      </c>
      <c r="AE568" s="68">
        <f>VLOOKUP(F568,[1]quantitativo_estudantes_turmas_!$D$6:$H$1043,5,0)</f>
        <v>22</v>
      </c>
      <c r="AF568" s="318">
        <f t="shared" si="105"/>
        <v>0.63746223564954685</v>
      </c>
      <c r="AG568" s="248">
        <f t="shared" si="106"/>
        <v>30774.46</v>
      </c>
      <c r="AH568" s="194">
        <f t="shared" si="112"/>
        <v>30774.46</v>
      </c>
      <c r="AI568" s="70">
        <v>0</v>
      </c>
      <c r="AJ568" s="70">
        <f t="shared" si="107"/>
        <v>61548.92</v>
      </c>
      <c r="AK568" s="195">
        <v>8000</v>
      </c>
      <c r="AL568" s="337">
        <f t="shared" si="116"/>
        <v>15387.23</v>
      </c>
      <c r="AM568" s="56" t="str">
        <f>VLOOKUP(F568,'Plan atualizada aptas e desativ'!$C$4:$I$1457,7,0)</f>
        <v>INADIMPLENTE</v>
      </c>
      <c r="AN568" s="196">
        <f t="shared" si="113"/>
        <v>7387.23</v>
      </c>
      <c r="AO568" s="56" t="s">
        <v>1053</v>
      </c>
      <c r="AP568" s="56" t="s">
        <v>1229</v>
      </c>
      <c r="AQ568" s="56"/>
      <c r="AR568" s="56" t="s">
        <v>1918</v>
      </c>
      <c r="AS568" s="56" t="s">
        <v>449</v>
      </c>
      <c r="AT568" s="56" t="s">
        <v>449</v>
      </c>
      <c r="AU568" s="56" t="s">
        <v>449</v>
      </c>
      <c r="AV568" s="56" t="s">
        <v>449</v>
      </c>
      <c r="AW568" s="56" t="s">
        <v>449</v>
      </c>
      <c r="AX568" s="56" t="s">
        <v>449</v>
      </c>
      <c r="AY568" s="56" t="s">
        <v>449</v>
      </c>
      <c r="AZ568" s="56" t="s">
        <v>449</v>
      </c>
      <c r="BA568" s="56" t="s">
        <v>449</v>
      </c>
      <c r="BB568" s="323">
        <f>VLOOKUP($F568,'[2]1ª Parcela FAED Manutencao 2026'!$E$7:$K$1036,5,0)</f>
        <v>929</v>
      </c>
      <c r="BC568" s="324">
        <f>VLOOKUP($F568,'[2]1ª Parcela FAED Manutencao 2026'!$E$7:$K$1036,7,0)</f>
        <v>10258.1525</v>
      </c>
      <c r="BD568" s="335">
        <f t="shared" si="114"/>
        <v>-267</v>
      </c>
      <c r="BE568" s="331">
        <f t="shared" si="115"/>
        <v>5129.0774999999994</v>
      </c>
    </row>
    <row r="569" spans="1:57" s="178" customFormat="1" ht="28.5" customHeight="1">
      <c r="A569" s="68">
        <v>563</v>
      </c>
      <c r="B569" s="56" t="s">
        <v>1900</v>
      </c>
      <c r="C569" s="56">
        <v>7100</v>
      </c>
      <c r="D569" s="57">
        <v>19</v>
      </c>
      <c r="E569" s="163" t="s">
        <v>325</v>
      </c>
      <c r="F569" s="56">
        <v>1105916</v>
      </c>
      <c r="G569" s="56">
        <v>1100645</v>
      </c>
      <c r="H569" s="61">
        <v>29093511</v>
      </c>
      <c r="I569" s="84" t="str">
        <f>VLOOKUP($F569,'[3]Sistema Escolar'!$C$3:$E$5000,3,0)</f>
        <v>COLEGIO ESTADUAL DE TEMPO INTEGRAL EDITH MACHADO BOAVENTURA</v>
      </c>
      <c r="J569" s="193" t="s">
        <v>1978</v>
      </c>
      <c r="K569" s="56">
        <v>867</v>
      </c>
      <c r="L569" s="56">
        <v>247</v>
      </c>
      <c r="M569" s="56">
        <v>243</v>
      </c>
      <c r="N569" s="56">
        <v>273</v>
      </c>
      <c r="O569" s="56">
        <v>284</v>
      </c>
      <c r="P569" s="56">
        <v>0</v>
      </c>
      <c r="Q569" s="56">
        <v>150</v>
      </c>
      <c r="R569" s="56">
        <v>655</v>
      </c>
      <c r="S569" s="56">
        <v>194</v>
      </c>
      <c r="T569" s="56">
        <v>282</v>
      </c>
      <c r="U569" s="56">
        <v>0</v>
      </c>
      <c r="V569" s="56">
        <v>0</v>
      </c>
      <c r="W569" s="56">
        <v>0</v>
      </c>
      <c r="X569" s="56">
        <v>59</v>
      </c>
      <c r="Y569" s="56">
        <f t="shared" si="108"/>
        <v>1110</v>
      </c>
      <c r="Z569" s="56">
        <f t="shared" si="108"/>
        <v>520</v>
      </c>
      <c r="AA569" s="68">
        <f t="shared" si="109"/>
        <v>628</v>
      </c>
      <c r="AB569" s="68">
        <f t="shared" si="109"/>
        <v>937</v>
      </c>
      <c r="AC569" s="68">
        <f t="shared" si="110"/>
        <v>1738</v>
      </c>
      <c r="AD569" s="68">
        <f t="shared" si="111"/>
        <v>1516</v>
      </c>
      <c r="AE569" s="68">
        <f>VLOOKUP(F569,[1]quantitativo_estudantes_turmas_!$D$6:$H$1043,5,0)</f>
        <v>44</v>
      </c>
      <c r="AF569" s="318">
        <f t="shared" si="105"/>
        <v>0.61807387862796836</v>
      </c>
      <c r="AG569" s="248">
        <f t="shared" si="106"/>
        <v>71807.06</v>
      </c>
      <c r="AH569" s="194">
        <f t="shared" si="112"/>
        <v>71807.06</v>
      </c>
      <c r="AI569" s="70">
        <v>0</v>
      </c>
      <c r="AJ569" s="70">
        <f t="shared" si="107"/>
        <v>143614.12</v>
      </c>
      <c r="AK569" s="195">
        <v>28000</v>
      </c>
      <c r="AL569" s="337">
        <f t="shared" si="116"/>
        <v>35903.53</v>
      </c>
      <c r="AM569" s="56" t="str">
        <f>VLOOKUP(F569,'Plan atualizada aptas e desativ'!$C$4:$I$1457,7,0)</f>
        <v>APTA</v>
      </c>
      <c r="AN569" s="196">
        <f t="shared" si="113"/>
        <v>7903.5299999999988</v>
      </c>
      <c r="AO569" s="56" t="s">
        <v>1053</v>
      </c>
      <c r="AP569" s="56" t="s">
        <v>1230</v>
      </c>
      <c r="AQ569" s="56"/>
      <c r="AR569" s="56" t="s">
        <v>1918</v>
      </c>
      <c r="AS569" s="56" t="s">
        <v>449</v>
      </c>
      <c r="AT569" s="56" t="s">
        <v>449</v>
      </c>
      <c r="AU569" s="56" t="s">
        <v>449</v>
      </c>
      <c r="AV569" s="56" t="s">
        <v>449</v>
      </c>
      <c r="AW569" s="56" t="s">
        <v>449</v>
      </c>
      <c r="AX569" s="56" t="s">
        <v>449</v>
      </c>
      <c r="AY569" s="56" t="s">
        <v>449</v>
      </c>
      <c r="AZ569" s="56" t="s">
        <v>449</v>
      </c>
      <c r="BA569" s="56" t="s">
        <v>449</v>
      </c>
      <c r="BB569" s="323">
        <f>VLOOKUP($F569,'[2]1ª Parcela FAED Manutencao 2026'!$E$7:$K$1036,5,0)</f>
        <v>1738</v>
      </c>
      <c r="BC569" s="324">
        <f>VLOOKUP($F569,'[2]1ª Parcela FAED Manutencao 2026'!$E$7:$K$1036,7,0)</f>
        <v>35903.53</v>
      </c>
      <c r="BD569" s="335">
        <f t="shared" si="114"/>
        <v>-222</v>
      </c>
      <c r="BE569" s="330">
        <f t="shared" si="115"/>
        <v>0</v>
      </c>
    </row>
    <row r="570" spans="1:57" s="178" customFormat="1" ht="28.5" customHeight="1">
      <c r="A570" s="68">
        <v>564</v>
      </c>
      <c r="B570" s="56" t="s">
        <v>1900</v>
      </c>
      <c r="C570" s="56">
        <v>7100</v>
      </c>
      <c r="D570" s="57">
        <v>19</v>
      </c>
      <c r="E570" s="163" t="s">
        <v>325</v>
      </c>
      <c r="F570" s="56">
        <v>1105940</v>
      </c>
      <c r="G570" s="56">
        <v>1100660</v>
      </c>
      <c r="H570" s="61">
        <v>29094194</v>
      </c>
      <c r="I570" s="84" t="str">
        <f>VLOOKUP($F570,'[3]Sistema Escolar'!$C$3:$E$5000,3,0)</f>
        <v>COLEGIO ESTADUAL ERNESTO CARNEIRO RIBEIRO</v>
      </c>
      <c r="J570" s="193" t="s">
        <v>1912</v>
      </c>
      <c r="K570" s="56">
        <v>0</v>
      </c>
      <c r="L570" s="56">
        <v>0</v>
      </c>
      <c r="M570" s="56">
        <v>0</v>
      </c>
      <c r="N570" s="56">
        <v>0</v>
      </c>
      <c r="O570" s="56">
        <v>556</v>
      </c>
      <c r="P570" s="56">
        <v>608</v>
      </c>
      <c r="Q570" s="56">
        <v>0</v>
      </c>
      <c r="R570" s="56">
        <v>22</v>
      </c>
      <c r="S570" s="56">
        <v>218</v>
      </c>
      <c r="T570" s="56">
        <v>160</v>
      </c>
      <c r="U570" s="56">
        <v>0</v>
      </c>
      <c r="V570" s="56">
        <v>0</v>
      </c>
      <c r="W570" s="56">
        <v>0</v>
      </c>
      <c r="X570" s="56">
        <v>23</v>
      </c>
      <c r="Y570" s="56">
        <f t="shared" si="108"/>
        <v>0</v>
      </c>
      <c r="Z570" s="56">
        <f t="shared" si="108"/>
        <v>0</v>
      </c>
      <c r="AA570" s="68">
        <f t="shared" si="109"/>
        <v>774</v>
      </c>
      <c r="AB570" s="68">
        <f t="shared" si="109"/>
        <v>790</v>
      </c>
      <c r="AC570" s="68">
        <f t="shared" si="110"/>
        <v>774</v>
      </c>
      <c r="AD570" s="68">
        <f t="shared" si="111"/>
        <v>813</v>
      </c>
      <c r="AE570" s="68">
        <f>VLOOKUP(F570,[1]quantitativo_estudantes_turmas_!$D$6:$H$1043,5,0)</f>
        <v>28</v>
      </c>
      <c r="AF570" s="318">
        <f t="shared" si="105"/>
        <v>0.97170971709717102</v>
      </c>
      <c r="AG570" s="248">
        <f t="shared" si="106"/>
        <v>41032.61</v>
      </c>
      <c r="AH570" s="194">
        <f t="shared" si="112"/>
        <v>41032.61</v>
      </c>
      <c r="AI570" s="70">
        <v>0</v>
      </c>
      <c r="AJ570" s="70">
        <f t="shared" si="107"/>
        <v>82065.22</v>
      </c>
      <c r="AK570" s="195">
        <v>16000</v>
      </c>
      <c r="AL570" s="337">
        <f t="shared" si="116"/>
        <v>20516.305</v>
      </c>
      <c r="AM570" s="56" t="str">
        <f>VLOOKUP(F570,'Plan atualizada aptas e desativ'!$C$4:$I$1457,7,0)</f>
        <v>APTA</v>
      </c>
      <c r="AN570" s="196">
        <f t="shared" si="113"/>
        <v>4516.3050000000003</v>
      </c>
      <c r="AO570" s="56" t="s">
        <v>1053</v>
      </c>
      <c r="AP570" s="56" t="s">
        <v>1231</v>
      </c>
      <c r="AQ570" s="56"/>
      <c r="AR570" s="56" t="s">
        <v>1918</v>
      </c>
      <c r="AS570" s="56" t="s">
        <v>449</v>
      </c>
      <c r="AT570" s="56" t="s">
        <v>449</v>
      </c>
      <c r="AU570" s="56" t="s">
        <v>449</v>
      </c>
      <c r="AV570" s="56" t="s">
        <v>449</v>
      </c>
      <c r="AW570" s="56" t="s">
        <v>449</v>
      </c>
      <c r="AX570" s="56" t="s">
        <v>449</v>
      </c>
      <c r="AY570" s="56" t="s">
        <v>449</v>
      </c>
      <c r="AZ570" s="56" t="s">
        <v>449</v>
      </c>
      <c r="BA570" s="56" t="s">
        <v>449</v>
      </c>
      <c r="BB570" s="323">
        <f>VLOOKUP($F570,'[2]1ª Parcela FAED Manutencao 2026'!$E$7:$K$1036,5,0)</f>
        <v>774</v>
      </c>
      <c r="BC570" s="324">
        <f>VLOOKUP($F570,'[2]1ª Parcela FAED Manutencao 2026'!$E$7:$K$1036,7,0)</f>
        <v>20516.305</v>
      </c>
      <c r="BD570" s="336">
        <f t="shared" si="114"/>
        <v>39</v>
      </c>
      <c r="BE570" s="330">
        <f t="shared" si="115"/>
        <v>0</v>
      </c>
    </row>
    <row r="571" spans="1:57" s="87" customFormat="1" ht="28.5" customHeight="1">
      <c r="A571" s="68">
        <v>565</v>
      </c>
      <c r="B571" s="56" t="s">
        <v>1900</v>
      </c>
      <c r="C571" s="56">
        <v>7100</v>
      </c>
      <c r="D571" s="57">
        <v>19</v>
      </c>
      <c r="E571" s="163" t="s">
        <v>325</v>
      </c>
      <c r="F571" s="56">
        <v>1106335</v>
      </c>
      <c r="G571" s="56">
        <v>1100661</v>
      </c>
      <c r="H571" s="61">
        <v>29093260</v>
      </c>
      <c r="I571" s="84" t="str">
        <f>VLOOKUP($F571,'[3]Sistema Escolar'!$C$3:$E$5000,3,0)</f>
        <v>COLEGIO ESTADUAL PROFESSORA CARMINDA MASCARENHAS VIEIRA</v>
      </c>
      <c r="J571" s="193" t="s">
        <v>1978</v>
      </c>
      <c r="K571" s="56">
        <v>54</v>
      </c>
      <c r="L571" s="56">
        <v>71</v>
      </c>
      <c r="M571" s="56">
        <v>0</v>
      </c>
      <c r="N571" s="56">
        <v>0</v>
      </c>
      <c r="O571" s="56">
        <v>222</v>
      </c>
      <c r="P571" s="56">
        <v>25</v>
      </c>
      <c r="Q571" s="56">
        <v>61</v>
      </c>
      <c r="R571" s="56">
        <v>116</v>
      </c>
      <c r="S571" s="56">
        <v>96</v>
      </c>
      <c r="T571" s="56">
        <v>38</v>
      </c>
      <c r="U571" s="56">
        <v>0</v>
      </c>
      <c r="V571" s="56">
        <v>0</v>
      </c>
      <c r="W571" s="56">
        <v>0</v>
      </c>
      <c r="X571" s="56">
        <v>28</v>
      </c>
      <c r="Y571" s="56">
        <f t="shared" si="108"/>
        <v>54</v>
      </c>
      <c r="Z571" s="56">
        <f t="shared" si="108"/>
        <v>71</v>
      </c>
      <c r="AA571" s="68">
        <f t="shared" si="109"/>
        <v>379</v>
      </c>
      <c r="AB571" s="68">
        <f t="shared" si="109"/>
        <v>179</v>
      </c>
      <c r="AC571" s="68">
        <f t="shared" si="110"/>
        <v>433</v>
      </c>
      <c r="AD571" s="68">
        <f t="shared" si="111"/>
        <v>278</v>
      </c>
      <c r="AE571" s="68">
        <f>VLOOKUP(F571,[1]quantitativo_estudantes_turmas_!$D$6:$H$1043,5,0)</f>
        <v>15</v>
      </c>
      <c r="AF571" s="318">
        <f t="shared" si="105"/>
        <v>0.64388489208633093</v>
      </c>
      <c r="AG571" s="248">
        <f t="shared" si="106"/>
        <v>25645.38</v>
      </c>
      <c r="AH571" s="194">
        <f t="shared" si="112"/>
        <v>25645.38</v>
      </c>
      <c r="AI571" s="70">
        <v>0</v>
      </c>
      <c r="AJ571" s="70">
        <f t="shared" si="107"/>
        <v>51290.76</v>
      </c>
      <c r="AK571" s="195">
        <v>10000</v>
      </c>
      <c r="AL571" s="337">
        <f t="shared" si="116"/>
        <v>12822.69</v>
      </c>
      <c r="AM571" s="56" t="str">
        <f>VLOOKUP(F571,'Plan atualizada aptas e desativ'!$C$4:$I$1457,7,0)</f>
        <v>APTA</v>
      </c>
      <c r="AN571" s="196">
        <f t="shared" si="113"/>
        <v>2822.6900000000005</v>
      </c>
      <c r="AO571" s="56" t="s">
        <v>1053</v>
      </c>
      <c r="AP571" s="56" t="s">
        <v>1233</v>
      </c>
      <c r="AQ571" s="56"/>
      <c r="AR571" s="56" t="s">
        <v>1918</v>
      </c>
      <c r="AS571" s="56" t="s">
        <v>449</v>
      </c>
      <c r="AT571" s="56" t="s">
        <v>449</v>
      </c>
      <c r="AU571" s="56" t="s">
        <v>449</v>
      </c>
      <c r="AV571" s="56" t="s">
        <v>449</v>
      </c>
      <c r="AW571" s="56" t="s">
        <v>449</v>
      </c>
      <c r="AX571" s="56" t="s">
        <v>449</v>
      </c>
      <c r="AY571" s="56" t="s">
        <v>449</v>
      </c>
      <c r="AZ571" s="56" t="s">
        <v>1858</v>
      </c>
      <c r="BA571" s="56" t="s">
        <v>449</v>
      </c>
      <c r="BB571" s="323">
        <f>VLOOKUP($F571,'[2]1ª Parcela FAED Manutencao 2026'!$E$7:$K$1036,5,0)</f>
        <v>433</v>
      </c>
      <c r="BC571" s="324">
        <f>VLOOKUP($F571,'[2]1ª Parcela FAED Manutencao 2026'!$E$7:$K$1036,7,0)</f>
        <v>12822.69</v>
      </c>
      <c r="BD571" s="335">
        <f t="shared" si="114"/>
        <v>-155</v>
      </c>
      <c r="BE571" s="330">
        <f t="shared" si="115"/>
        <v>0</v>
      </c>
    </row>
    <row r="572" spans="1:57" s="178" customFormat="1" ht="28.5" customHeight="1">
      <c r="A572" s="68">
        <v>566</v>
      </c>
      <c r="B572" s="56" t="s">
        <v>1900</v>
      </c>
      <c r="C572" s="56">
        <v>7100</v>
      </c>
      <c r="D572" s="57">
        <v>19</v>
      </c>
      <c r="E572" s="163" t="s">
        <v>325</v>
      </c>
      <c r="F572" s="56">
        <v>1106742</v>
      </c>
      <c r="G572" s="56">
        <v>1100665</v>
      </c>
      <c r="H572" s="61">
        <v>29093279</v>
      </c>
      <c r="I572" s="84" t="str">
        <f>VLOOKUP($F572,'[3]Sistema Escolar'!$C$3:$E$5000,3,0)</f>
        <v>COLEGIO ESTADUAL GOVERNADOR LUIZ VIANA FILHO</v>
      </c>
      <c r="J572" s="193" t="s">
        <v>1978</v>
      </c>
      <c r="K572" s="56">
        <v>449</v>
      </c>
      <c r="L572" s="56">
        <v>360</v>
      </c>
      <c r="M572" s="56">
        <v>0</v>
      </c>
      <c r="N572" s="56">
        <v>0</v>
      </c>
      <c r="O572" s="56">
        <v>451</v>
      </c>
      <c r="P572" s="56">
        <v>73</v>
      </c>
      <c r="Q572" s="56">
        <v>221</v>
      </c>
      <c r="R572" s="56">
        <v>416</v>
      </c>
      <c r="S572" s="56">
        <v>296</v>
      </c>
      <c r="T572" s="56">
        <v>326</v>
      </c>
      <c r="U572" s="56">
        <v>0</v>
      </c>
      <c r="V572" s="56">
        <v>0</v>
      </c>
      <c r="W572" s="56">
        <v>0</v>
      </c>
      <c r="X572" s="56">
        <v>0</v>
      </c>
      <c r="Y572" s="56">
        <f t="shared" si="108"/>
        <v>449</v>
      </c>
      <c r="Z572" s="56">
        <f t="shared" si="108"/>
        <v>360</v>
      </c>
      <c r="AA572" s="68">
        <f t="shared" si="109"/>
        <v>968</v>
      </c>
      <c r="AB572" s="68">
        <f t="shared" si="109"/>
        <v>815</v>
      </c>
      <c r="AC572" s="68">
        <f t="shared" si="110"/>
        <v>1417</v>
      </c>
      <c r="AD572" s="68">
        <f t="shared" si="111"/>
        <v>1175</v>
      </c>
      <c r="AE572" s="68">
        <f>VLOOKUP(F572,[1]quantitativo_estudantes_turmas_!$D$6:$H$1043,5,0)</f>
        <v>39</v>
      </c>
      <c r="AF572" s="318">
        <f t="shared" si="105"/>
        <v>0.69361702127659575</v>
      </c>
      <c r="AG572" s="248">
        <f t="shared" si="106"/>
        <v>47919.3</v>
      </c>
      <c r="AH572" s="194">
        <f t="shared" si="112"/>
        <v>47919.3</v>
      </c>
      <c r="AI572" s="70">
        <v>0</v>
      </c>
      <c r="AJ572" s="70">
        <f t="shared" si="107"/>
        <v>95838.6</v>
      </c>
      <c r="AK572" s="195">
        <v>20000</v>
      </c>
      <c r="AL572" s="337">
        <f t="shared" si="116"/>
        <v>23959.65</v>
      </c>
      <c r="AM572" s="56" t="str">
        <f>VLOOKUP(F572,'Plan atualizada aptas e desativ'!$C$4:$I$1457,7,0)</f>
        <v>APTA</v>
      </c>
      <c r="AN572" s="196">
        <f t="shared" si="113"/>
        <v>3959.6500000000015</v>
      </c>
      <c r="AO572" s="56" t="s">
        <v>1053</v>
      </c>
      <c r="AP572" s="56" t="s">
        <v>1234</v>
      </c>
      <c r="AQ572" s="56"/>
      <c r="AR572" s="56" t="s">
        <v>1918</v>
      </c>
      <c r="AS572" s="56" t="s">
        <v>449</v>
      </c>
      <c r="AT572" s="56" t="s">
        <v>449</v>
      </c>
      <c r="AU572" s="56" t="s">
        <v>449</v>
      </c>
      <c r="AV572" s="56" t="s">
        <v>449</v>
      </c>
      <c r="AW572" s="56" t="s">
        <v>449</v>
      </c>
      <c r="AX572" s="56" t="s">
        <v>449</v>
      </c>
      <c r="AY572" s="56" t="s">
        <v>449</v>
      </c>
      <c r="AZ572" s="56" t="s">
        <v>449</v>
      </c>
      <c r="BA572" s="56" t="s">
        <v>449</v>
      </c>
      <c r="BB572" s="323">
        <f>VLOOKUP($F572,'[2]1ª Parcela FAED Manutencao 2026'!$E$7:$K$1036,5,0)</f>
        <v>1417</v>
      </c>
      <c r="BC572" s="324">
        <f>VLOOKUP($F572,'[2]1ª Parcela FAED Manutencao 2026'!$E$7:$K$1036,7,0)</f>
        <v>23959.65</v>
      </c>
      <c r="BD572" s="335">
        <f t="shared" si="114"/>
        <v>-242</v>
      </c>
      <c r="BE572" s="330">
        <f t="shared" si="115"/>
        <v>0</v>
      </c>
    </row>
    <row r="573" spans="1:57" s="87" customFormat="1" ht="28.5" customHeight="1">
      <c r="A573" s="68">
        <v>567</v>
      </c>
      <c r="B573" s="56" t="s">
        <v>1900</v>
      </c>
      <c r="C573" s="56">
        <v>7100</v>
      </c>
      <c r="D573" s="57">
        <v>19</v>
      </c>
      <c r="E573" s="163" t="s">
        <v>325</v>
      </c>
      <c r="F573" s="56">
        <v>1176448</v>
      </c>
      <c r="G573" s="56">
        <v>1100710</v>
      </c>
      <c r="H573" s="61">
        <v>29387728</v>
      </c>
      <c r="I573" s="84" t="str">
        <f>VLOOKUP($F573,'[3]Sistema Escolar'!$C$3:$E$5000,3,0)</f>
        <v>COLEGIO ESTADUAL HELENA ASSIS SUZART</v>
      </c>
      <c r="J573" s="193" t="s">
        <v>1912</v>
      </c>
      <c r="K573" s="56">
        <v>0</v>
      </c>
      <c r="L573" s="56">
        <v>0</v>
      </c>
      <c r="M573" s="56">
        <v>0</v>
      </c>
      <c r="N573" s="56">
        <v>0</v>
      </c>
      <c r="O573" s="56">
        <v>299</v>
      </c>
      <c r="P573" s="56">
        <v>293</v>
      </c>
      <c r="Q573" s="56">
        <v>0</v>
      </c>
      <c r="R573" s="56">
        <v>0</v>
      </c>
      <c r="S573" s="56">
        <v>79</v>
      </c>
      <c r="T573" s="56">
        <v>66</v>
      </c>
      <c r="U573" s="56">
        <v>0</v>
      </c>
      <c r="V573" s="56">
        <v>0</v>
      </c>
      <c r="W573" s="56">
        <v>0</v>
      </c>
      <c r="X573" s="56">
        <v>0</v>
      </c>
      <c r="Y573" s="56">
        <f t="shared" si="108"/>
        <v>0</v>
      </c>
      <c r="Z573" s="56">
        <f t="shared" si="108"/>
        <v>0</v>
      </c>
      <c r="AA573" s="68">
        <f t="shared" si="109"/>
        <v>378</v>
      </c>
      <c r="AB573" s="68">
        <f t="shared" si="109"/>
        <v>359</v>
      </c>
      <c r="AC573" s="68">
        <f t="shared" si="110"/>
        <v>378</v>
      </c>
      <c r="AD573" s="68">
        <f t="shared" si="111"/>
        <v>359</v>
      </c>
      <c r="AE573" s="68">
        <f>VLOOKUP(F573,[1]quantitativo_estudantes_turmas_!$D$6:$H$1043,5,0)</f>
        <v>11</v>
      </c>
      <c r="AF573" s="318">
        <f t="shared" si="105"/>
        <v>1</v>
      </c>
      <c r="AG573" s="248">
        <f t="shared" si="106"/>
        <v>25645.38</v>
      </c>
      <c r="AH573" s="194">
        <f t="shared" si="112"/>
        <v>25645.38</v>
      </c>
      <c r="AI573" s="70">
        <v>0</v>
      </c>
      <c r="AJ573" s="70">
        <f t="shared" si="107"/>
        <v>51290.76</v>
      </c>
      <c r="AK573" s="195">
        <v>10000</v>
      </c>
      <c r="AL573" s="337">
        <f t="shared" si="116"/>
        <v>12822.69</v>
      </c>
      <c r="AM573" s="56" t="str">
        <f>VLOOKUP(F573,'Plan atualizada aptas e desativ'!$C$4:$I$1457,7,0)</f>
        <v>APTA</v>
      </c>
      <c r="AN573" s="196">
        <f t="shared" si="113"/>
        <v>2822.6900000000005</v>
      </c>
      <c r="AO573" s="56" t="s">
        <v>1053</v>
      </c>
      <c r="AP573" s="56" t="s">
        <v>1235</v>
      </c>
      <c r="AQ573" s="56"/>
      <c r="AR573" s="56" t="s">
        <v>449</v>
      </c>
      <c r="AS573" s="56" t="s">
        <v>449</v>
      </c>
      <c r="AT573" s="56" t="s">
        <v>449</v>
      </c>
      <c r="AU573" s="56" t="s">
        <v>449</v>
      </c>
      <c r="AV573" s="56" t="s">
        <v>449</v>
      </c>
      <c r="AW573" s="56" t="s">
        <v>449</v>
      </c>
      <c r="AX573" s="56" t="s">
        <v>449</v>
      </c>
      <c r="AY573" s="56" t="s">
        <v>449</v>
      </c>
      <c r="AZ573" s="56" t="s">
        <v>449</v>
      </c>
      <c r="BA573" s="56" t="s">
        <v>449</v>
      </c>
      <c r="BB573" s="323">
        <f>VLOOKUP($F573,'[2]1ª Parcela FAED Manutencao 2026'!$E$7:$K$1036,5,0)</f>
        <v>378</v>
      </c>
      <c r="BC573" s="324">
        <f>VLOOKUP($F573,'[2]1ª Parcela FAED Manutencao 2026'!$E$7:$K$1036,7,0)</f>
        <v>12822.69</v>
      </c>
      <c r="BD573" s="335">
        <f t="shared" si="114"/>
        <v>-19</v>
      </c>
      <c r="BE573" s="330">
        <f t="shared" si="115"/>
        <v>0</v>
      </c>
    </row>
    <row r="574" spans="1:57" s="178" customFormat="1" ht="28.5" customHeight="1">
      <c r="A574" s="68">
        <v>568</v>
      </c>
      <c r="B574" s="56" t="s">
        <v>1900</v>
      </c>
      <c r="C574" s="56">
        <v>7100</v>
      </c>
      <c r="D574" s="57">
        <v>19</v>
      </c>
      <c r="E574" s="163" t="s">
        <v>325</v>
      </c>
      <c r="F574" s="56">
        <v>1106270</v>
      </c>
      <c r="G574" s="56">
        <v>1100666</v>
      </c>
      <c r="H574" s="61">
        <v>29095140</v>
      </c>
      <c r="I574" s="84" t="str">
        <f>VLOOKUP($F574,'[3]Sistema Escolar'!$C$3:$E$5000,3,0)</f>
        <v>COLEGIO ESTADUAL DE TEMPO INTEGRAL HILDA CARNEIRO</v>
      </c>
      <c r="J574" s="193" t="s">
        <v>1912</v>
      </c>
      <c r="K574" s="56">
        <v>342</v>
      </c>
      <c r="L574" s="56">
        <v>131</v>
      </c>
      <c r="M574" s="56">
        <v>80</v>
      </c>
      <c r="N574" s="56">
        <v>90</v>
      </c>
      <c r="O574" s="56">
        <v>315</v>
      </c>
      <c r="P574" s="56">
        <v>394</v>
      </c>
      <c r="Q574" s="56">
        <v>0</v>
      </c>
      <c r="R574" s="56">
        <v>0</v>
      </c>
      <c r="S574" s="56">
        <v>0</v>
      </c>
      <c r="T574" s="56">
        <v>0</v>
      </c>
      <c r="U574" s="56">
        <v>0</v>
      </c>
      <c r="V574" s="56">
        <v>0</v>
      </c>
      <c r="W574" s="56">
        <v>0</v>
      </c>
      <c r="X574" s="56">
        <v>32</v>
      </c>
      <c r="Y574" s="56">
        <f t="shared" si="108"/>
        <v>422</v>
      </c>
      <c r="Z574" s="56">
        <f t="shared" si="108"/>
        <v>221</v>
      </c>
      <c r="AA574" s="68">
        <f t="shared" si="109"/>
        <v>315</v>
      </c>
      <c r="AB574" s="68">
        <f t="shared" si="109"/>
        <v>394</v>
      </c>
      <c r="AC574" s="68">
        <f t="shared" si="110"/>
        <v>737</v>
      </c>
      <c r="AD574" s="68">
        <f t="shared" si="111"/>
        <v>647</v>
      </c>
      <c r="AE574" s="68">
        <f>VLOOKUP(F574,[1]quantitativo_estudantes_turmas_!$D$6:$H$1043,5,0)</f>
        <v>19</v>
      </c>
      <c r="AF574" s="318">
        <f t="shared" si="105"/>
        <v>0.60896445131375576</v>
      </c>
      <c r="AG574" s="248">
        <f t="shared" si="106"/>
        <v>30774.46</v>
      </c>
      <c r="AH574" s="194" t="str">
        <f t="shared" si="112"/>
        <v>0,00</v>
      </c>
      <c r="AI574" s="70">
        <v>0</v>
      </c>
      <c r="AJ574" s="70">
        <f t="shared" si="107"/>
        <v>30774.46</v>
      </c>
      <c r="AK574" s="195">
        <v>6000</v>
      </c>
      <c r="AL574" s="337">
        <f t="shared" si="116"/>
        <v>7693.6149999999998</v>
      </c>
      <c r="AM574" s="56" t="str">
        <f>VLOOKUP(F574,'Plan atualizada aptas e desativ'!$C$4:$I$1457,7,0)</f>
        <v>INADIMPLENTE</v>
      </c>
      <c r="AN574" s="196">
        <f t="shared" si="113"/>
        <v>1693.6149999999998</v>
      </c>
      <c r="AO574" s="56" t="s">
        <v>1053</v>
      </c>
      <c r="AP574" s="56" t="s">
        <v>1236</v>
      </c>
      <c r="AQ574" s="56"/>
      <c r="AR574" s="56" t="s">
        <v>449</v>
      </c>
      <c r="AS574" s="56" t="s">
        <v>449</v>
      </c>
      <c r="AT574" s="56" t="s">
        <v>449</v>
      </c>
      <c r="AU574" s="56" t="s">
        <v>449</v>
      </c>
      <c r="AV574" s="56" t="s">
        <v>449</v>
      </c>
      <c r="AW574" s="56" t="s">
        <v>449</v>
      </c>
      <c r="AX574" s="56" t="s">
        <v>449</v>
      </c>
      <c r="AY574" s="56" t="s">
        <v>449</v>
      </c>
      <c r="AZ574" s="56" t="s">
        <v>449</v>
      </c>
      <c r="BA574" s="56" t="s">
        <v>449</v>
      </c>
      <c r="BB574" s="323">
        <f>VLOOKUP($F574,'[2]1ª Parcela FAED Manutencao 2026'!$E$7:$K$1036,5,0)</f>
        <v>737</v>
      </c>
      <c r="BC574" s="324">
        <f>VLOOKUP($F574,'[2]1ª Parcela FAED Manutencao 2026'!$E$7:$K$1036,7,0)</f>
        <v>7693.6149999999998</v>
      </c>
      <c r="BD574" s="335">
        <f t="shared" si="114"/>
        <v>-90</v>
      </c>
      <c r="BE574" s="330">
        <f t="shared" si="115"/>
        <v>0</v>
      </c>
    </row>
    <row r="575" spans="1:57" s="178" customFormat="1" ht="28.5" customHeight="1">
      <c r="A575" s="68">
        <v>569</v>
      </c>
      <c r="B575" s="56" t="s">
        <v>1900</v>
      </c>
      <c r="C575" s="56">
        <v>7100</v>
      </c>
      <c r="D575" s="57">
        <v>19</v>
      </c>
      <c r="E575" s="163" t="s">
        <v>325</v>
      </c>
      <c r="F575" s="56">
        <v>1106297</v>
      </c>
      <c r="G575" s="56">
        <v>1100736</v>
      </c>
      <c r="H575" s="61">
        <v>29094151</v>
      </c>
      <c r="I575" s="84" t="str">
        <f>VLOOKUP($F575,'[3]Sistema Escolar'!$C$3:$E$5000,3,0)</f>
        <v>COLEGIO ESTADUAL IMACULADA CONCEICAO</v>
      </c>
      <c r="J575" s="193" t="s">
        <v>1912</v>
      </c>
      <c r="K575" s="56">
        <v>192</v>
      </c>
      <c r="L575" s="56">
        <v>179</v>
      </c>
      <c r="M575" s="56">
        <v>0</v>
      </c>
      <c r="N575" s="56">
        <v>0</v>
      </c>
      <c r="O575" s="56">
        <v>384</v>
      </c>
      <c r="P575" s="56">
        <v>369</v>
      </c>
      <c r="Q575" s="56">
        <v>0</v>
      </c>
      <c r="R575" s="56">
        <v>0</v>
      </c>
      <c r="S575" s="56">
        <v>169</v>
      </c>
      <c r="T575" s="56">
        <v>80</v>
      </c>
      <c r="U575" s="56">
        <v>0</v>
      </c>
      <c r="V575" s="56">
        <v>0</v>
      </c>
      <c r="W575" s="56">
        <v>0</v>
      </c>
      <c r="X575" s="56">
        <v>0</v>
      </c>
      <c r="Y575" s="56">
        <f t="shared" si="108"/>
        <v>192</v>
      </c>
      <c r="Z575" s="56">
        <f t="shared" si="108"/>
        <v>179</v>
      </c>
      <c r="AA575" s="68">
        <f t="shared" si="109"/>
        <v>553</v>
      </c>
      <c r="AB575" s="68">
        <f t="shared" si="109"/>
        <v>449</v>
      </c>
      <c r="AC575" s="68">
        <f t="shared" si="110"/>
        <v>745</v>
      </c>
      <c r="AD575" s="68">
        <f t="shared" si="111"/>
        <v>628</v>
      </c>
      <c r="AE575" s="68">
        <f>VLOOKUP(F575,[1]quantitativo_estudantes_turmas_!$D$6:$H$1043,5,0)</f>
        <v>20</v>
      </c>
      <c r="AF575" s="318">
        <f t="shared" si="105"/>
        <v>0.71496815286624205</v>
      </c>
      <c r="AG575" s="248">
        <f t="shared" si="106"/>
        <v>30774.46</v>
      </c>
      <c r="AH575" s="194">
        <f t="shared" si="112"/>
        <v>30774.46</v>
      </c>
      <c r="AI575" s="70">
        <v>0</v>
      </c>
      <c r="AJ575" s="70">
        <f t="shared" si="107"/>
        <v>61548.92</v>
      </c>
      <c r="AK575" s="195">
        <v>12000</v>
      </c>
      <c r="AL575" s="337">
        <f t="shared" si="116"/>
        <v>15387.23</v>
      </c>
      <c r="AM575" s="56" t="str">
        <f>VLOOKUP(F575,'Plan atualizada aptas e desativ'!$C$4:$I$1457,7,0)</f>
        <v>APTA</v>
      </c>
      <c r="AN575" s="196">
        <f t="shared" si="113"/>
        <v>3387.2299999999996</v>
      </c>
      <c r="AO575" s="56" t="s">
        <v>1053</v>
      </c>
      <c r="AP575" s="56" t="s">
        <v>1237</v>
      </c>
      <c r="AQ575" s="56"/>
      <c r="AR575" s="56" t="s">
        <v>449</v>
      </c>
      <c r="AS575" s="56" t="s">
        <v>449</v>
      </c>
      <c r="AT575" s="56" t="s">
        <v>449</v>
      </c>
      <c r="AU575" s="56" t="s">
        <v>449</v>
      </c>
      <c r="AV575" s="56" t="s">
        <v>449</v>
      </c>
      <c r="AW575" s="56" t="s">
        <v>449</v>
      </c>
      <c r="AX575" s="56" t="s">
        <v>449</v>
      </c>
      <c r="AY575" s="56" t="s">
        <v>449</v>
      </c>
      <c r="AZ575" s="56" t="s">
        <v>449</v>
      </c>
      <c r="BA575" s="56" t="s">
        <v>449</v>
      </c>
      <c r="BB575" s="323">
        <f>VLOOKUP($F575,'[2]1ª Parcela FAED Manutencao 2026'!$E$7:$K$1036,5,0)</f>
        <v>745</v>
      </c>
      <c r="BC575" s="324">
        <f>VLOOKUP($F575,'[2]1ª Parcela FAED Manutencao 2026'!$E$7:$K$1036,7,0)</f>
        <v>15387.23</v>
      </c>
      <c r="BD575" s="335">
        <f t="shared" si="114"/>
        <v>-117</v>
      </c>
      <c r="BE575" s="330">
        <f t="shared" si="115"/>
        <v>0</v>
      </c>
    </row>
    <row r="576" spans="1:57" s="178" customFormat="1" ht="28.5" customHeight="1">
      <c r="A576" s="68">
        <v>570</v>
      </c>
      <c r="B576" s="56" t="s">
        <v>1900</v>
      </c>
      <c r="C576" s="56">
        <v>7100</v>
      </c>
      <c r="D576" s="57">
        <v>19</v>
      </c>
      <c r="E576" s="163" t="s">
        <v>325</v>
      </c>
      <c r="F576" s="56">
        <v>1106599</v>
      </c>
      <c r="G576" s="56">
        <v>1100714</v>
      </c>
      <c r="H576" s="61">
        <v>29095212</v>
      </c>
      <c r="I576" s="84" t="str">
        <f>VLOOKUP($F576,'[3]Sistema Escolar'!$C$3:$E$5000,3,0)</f>
        <v>COLEGIO ESTADUAL IRMA ROSA APARECIDA</v>
      </c>
      <c r="J576" s="193" t="s">
        <v>1912</v>
      </c>
      <c r="K576" s="56">
        <v>377</v>
      </c>
      <c r="L576" s="56">
        <v>168</v>
      </c>
      <c r="M576" s="56">
        <v>0</v>
      </c>
      <c r="N576" s="56">
        <v>0</v>
      </c>
      <c r="O576" s="56">
        <v>142</v>
      </c>
      <c r="P576" s="56">
        <v>188</v>
      </c>
      <c r="Q576" s="56">
        <v>0</v>
      </c>
      <c r="R576" s="56">
        <v>0</v>
      </c>
      <c r="S576" s="56">
        <v>0</v>
      </c>
      <c r="T576" s="56">
        <v>0</v>
      </c>
      <c r="U576" s="56">
        <v>0</v>
      </c>
      <c r="V576" s="56">
        <v>0</v>
      </c>
      <c r="W576" s="56">
        <v>0</v>
      </c>
      <c r="X576" s="56">
        <v>0</v>
      </c>
      <c r="Y576" s="56">
        <f t="shared" si="108"/>
        <v>377</v>
      </c>
      <c r="Z576" s="56">
        <f t="shared" si="108"/>
        <v>168</v>
      </c>
      <c r="AA576" s="68">
        <f t="shared" si="109"/>
        <v>142</v>
      </c>
      <c r="AB576" s="68">
        <f t="shared" si="109"/>
        <v>188</v>
      </c>
      <c r="AC576" s="68">
        <f t="shared" si="110"/>
        <v>519</v>
      </c>
      <c r="AD576" s="68">
        <f t="shared" si="111"/>
        <v>356</v>
      </c>
      <c r="AE576" s="68">
        <f>VLOOKUP(F576,[1]quantitativo_estudantes_turmas_!$D$6:$H$1043,5,0)</f>
        <v>14</v>
      </c>
      <c r="AF576" s="318">
        <f t="shared" si="105"/>
        <v>0.5280898876404494</v>
      </c>
      <c r="AG576" s="248">
        <f t="shared" si="106"/>
        <v>25645.38</v>
      </c>
      <c r="AH576" s="194" t="str">
        <f t="shared" si="112"/>
        <v>0,00</v>
      </c>
      <c r="AI576" s="70">
        <v>0</v>
      </c>
      <c r="AJ576" s="70">
        <f t="shared" si="107"/>
        <v>25645.38</v>
      </c>
      <c r="AK576" s="195">
        <v>6000</v>
      </c>
      <c r="AL576" s="337">
        <f t="shared" si="116"/>
        <v>6411.3450000000003</v>
      </c>
      <c r="AM576" s="56" t="str">
        <f>VLOOKUP(F576,'Plan atualizada aptas e desativ'!$C$4:$I$1457,7,0)</f>
        <v>APTA</v>
      </c>
      <c r="AN576" s="196">
        <f t="shared" si="113"/>
        <v>411.34500000000025</v>
      </c>
      <c r="AO576" s="56" t="s">
        <v>1053</v>
      </c>
      <c r="AP576" s="56" t="s">
        <v>1251</v>
      </c>
      <c r="AQ576" s="56"/>
      <c r="AR576" s="56" t="s">
        <v>449</v>
      </c>
      <c r="AS576" s="56" t="s">
        <v>449</v>
      </c>
      <c r="AT576" s="56" t="s">
        <v>449</v>
      </c>
      <c r="AU576" s="56" t="s">
        <v>449</v>
      </c>
      <c r="AV576" s="56" t="s">
        <v>449</v>
      </c>
      <c r="AW576" s="56" t="s">
        <v>449</v>
      </c>
      <c r="AX576" s="56" t="s">
        <v>449</v>
      </c>
      <c r="AY576" s="56" t="s">
        <v>449</v>
      </c>
      <c r="AZ576" s="56" t="s">
        <v>449</v>
      </c>
      <c r="BA576" s="56" t="s">
        <v>449</v>
      </c>
      <c r="BB576" s="323">
        <f>VLOOKUP($F576,'[2]1ª Parcela FAED Manutencao 2026'!$E$7:$K$1036,5,0)</f>
        <v>519</v>
      </c>
      <c r="BC576" s="324">
        <f>VLOOKUP($F576,'[2]1ª Parcela FAED Manutencao 2026'!$E$7:$K$1036,7,0)</f>
        <v>7693.6149999999998</v>
      </c>
      <c r="BD576" s="335">
        <f t="shared" si="114"/>
        <v>-163</v>
      </c>
      <c r="BE576" s="328">
        <f t="shared" si="115"/>
        <v>-1282.2699999999995</v>
      </c>
    </row>
    <row r="577" spans="1:57" s="178" customFormat="1" ht="28.5" customHeight="1">
      <c r="A577" s="68">
        <v>571</v>
      </c>
      <c r="B577" s="56" t="s">
        <v>1900</v>
      </c>
      <c r="C577" s="56">
        <v>7100</v>
      </c>
      <c r="D577" s="57">
        <v>19</v>
      </c>
      <c r="E577" s="163" t="s">
        <v>325</v>
      </c>
      <c r="F577" s="56">
        <v>1106106</v>
      </c>
      <c r="G577" s="56">
        <v>1100694</v>
      </c>
      <c r="H577" s="61">
        <v>29097541</v>
      </c>
      <c r="I577" s="84" t="str">
        <f>VLOOKUP($F577,'[3]Sistema Escolar'!$C$3:$E$5000,3,0)</f>
        <v>COLEGIO ESTADUAL DO CAMPO ITAN GUIMARAES CERQUEIRA</v>
      </c>
      <c r="J577" s="193" t="s">
        <v>1913</v>
      </c>
      <c r="K577" s="56">
        <v>306</v>
      </c>
      <c r="L577" s="56">
        <v>301</v>
      </c>
      <c r="M577" s="56">
        <v>0</v>
      </c>
      <c r="N577" s="56">
        <v>0</v>
      </c>
      <c r="O577" s="56">
        <v>104</v>
      </c>
      <c r="P577" s="56">
        <v>181</v>
      </c>
      <c r="Q577" s="56">
        <v>0</v>
      </c>
      <c r="R577" s="56">
        <v>0</v>
      </c>
      <c r="S577" s="56">
        <v>148</v>
      </c>
      <c r="T577" s="56">
        <v>82</v>
      </c>
      <c r="U577" s="56">
        <v>0</v>
      </c>
      <c r="V577" s="56">
        <v>0</v>
      </c>
      <c r="W577" s="56">
        <v>0</v>
      </c>
      <c r="X577" s="56">
        <v>0</v>
      </c>
      <c r="Y577" s="56">
        <f t="shared" si="108"/>
        <v>306</v>
      </c>
      <c r="Z577" s="56">
        <f t="shared" si="108"/>
        <v>301</v>
      </c>
      <c r="AA577" s="68">
        <f t="shared" si="109"/>
        <v>252</v>
      </c>
      <c r="AB577" s="68">
        <f t="shared" si="109"/>
        <v>263</v>
      </c>
      <c r="AC577" s="68">
        <f t="shared" si="110"/>
        <v>558</v>
      </c>
      <c r="AD577" s="68">
        <f t="shared" si="111"/>
        <v>564</v>
      </c>
      <c r="AE577" s="68">
        <f>VLOOKUP(F577,[1]quantitativo_estudantes_turmas_!$D$6:$H$1043,5,0)</f>
        <v>18</v>
      </c>
      <c r="AF577" s="318">
        <f t="shared" si="105"/>
        <v>0.46631205673758863</v>
      </c>
      <c r="AG577" s="248">
        <f t="shared" si="106"/>
        <v>30774.46</v>
      </c>
      <c r="AH577" s="194" t="str">
        <f t="shared" si="112"/>
        <v>0,00</v>
      </c>
      <c r="AI577" s="70">
        <v>0</v>
      </c>
      <c r="AJ577" s="70">
        <f t="shared" si="107"/>
        <v>30774.46</v>
      </c>
      <c r="AK577" s="195">
        <v>6000</v>
      </c>
      <c r="AL577" s="337">
        <f t="shared" si="116"/>
        <v>7693.6149999999998</v>
      </c>
      <c r="AM577" s="56" t="str">
        <f>VLOOKUP(F577,'Plan atualizada aptas e desativ'!$C$4:$I$1457,7,0)</f>
        <v>APTA</v>
      </c>
      <c r="AN577" s="196">
        <f t="shared" si="113"/>
        <v>1693.6149999999998</v>
      </c>
      <c r="AO577" s="56" t="s">
        <v>1053</v>
      </c>
      <c r="AP577" s="56" t="s">
        <v>1226</v>
      </c>
      <c r="AQ577" s="56"/>
      <c r="AR577" s="56" t="s">
        <v>449</v>
      </c>
      <c r="AS577" s="56" t="s">
        <v>449</v>
      </c>
      <c r="AT577" s="56" t="s">
        <v>449</v>
      </c>
      <c r="AU577" s="56" t="s">
        <v>449</v>
      </c>
      <c r="AV577" s="56" t="s">
        <v>449</v>
      </c>
      <c r="AW577" s="56" t="s">
        <v>449</v>
      </c>
      <c r="AX577" s="56" t="s">
        <v>449</v>
      </c>
      <c r="AY577" s="56" t="s">
        <v>449</v>
      </c>
      <c r="AZ577" s="56" t="s">
        <v>449</v>
      </c>
      <c r="BA577" s="56" t="s">
        <v>449</v>
      </c>
      <c r="BB577" s="323">
        <f>VLOOKUP($F577,'[2]1ª Parcela FAED Manutencao 2026'!$E$7:$K$1036,5,0)</f>
        <v>558</v>
      </c>
      <c r="BC577" s="324">
        <f>VLOOKUP($F577,'[2]1ª Parcela FAED Manutencao 2026'!$E$7:$K$1036,7,0)</f>
        <v>7693.6149999999998</v>
      </c>
      <c r="BD577" s="336">
        <f t="shared" si="114"/>
        <v>6</v>
      </c>
      <c r="BE577" s="330">
        <f t="shared" si="115"/>
        <v>0</v>
      </c>
    </row>
    <row r="578" spans="1:57" s="178" customFormat="1" ht="28.5" customHeight="1">
      <c r="A578" s="68">
        <v>572</v>
      </c>
      <c r="B578" s="56" t="s">
        <v>1900</v>
      </c>
      <c r="C578" s="56">
        <v>7100</v>
      </c>
      <c r="D578" s="57">
        <v>19</v>
      </c>
      <c r="E578" s="163" t="s">
        <v>325</v>
      </c>
      <c r="F578" s="56">
        <v>1106467</v>
      </c>
      <c r="G578" s="56">
        <v>1100650</v>
      </c>
      <c r="H578" s="61">
        <v>29093546</v>
      </c>
      <c r="I578" s="84" t="str">
        <f>VLOOKUP($F578,'[3]Sistema Escolar'!$C$3:$E$5000,3,0)</f>
        <v>COLEGIO EST DE TEMPO INTEGRAL PROF ANA ANGELICA VERGNE DE MORAIS</v>
      </c>
      <c r="J578" s="193" t="s">
        <v>1978</v>
      </c>
      <c r="K578" s="56">
        <v>543</v>
      </c>
      <c r="L578" s="56">
        <v>199</v>
      </c>
      <c r="M578" s="56">
        <v>0</v>
      </c>
      <c r="N578" s="56">
        <v>0</v>
      </c>
      <c r="O578" s="56">
        <v>251</v>
      </c>
      <c r="P578" s="56">
        <v>16</v>
      </c>
      <c r="Q578" s="56">
        <v>571</v>
      </c>
      <c r="R578" s="56">
        <v>830</v>
      </c>
      <c r="S578" s="56">
        <v>75</v>
      </c>
      <c r="T578" s="56">
        <v>0</v>
      </c>
      <c r="U578" s="56">
        <v>0</v>
      </c>
      <c r="V578" s="56">
        <v>0</v>
      </c>
      <c r="W578" s="56">
        <v>0</v>
      </c>
      <c r="X578" s="56">
        <v>0</v>
      </c>
      <c r="Y578" s="56">
        <f t="shared" si="108"/>
        <v>543</v>
      </c>
      <c r="Z578" s="56">
        <f t="shared" si="108"/>
        <v>199</v>
      </c>
      <c r="AA578" s="68">
        <f t="shared" si="109"/>
        <v>897</v>
      </c>
      <c r="AB578" s="68">
        <f t="shared" si="109"/>
        <v>846</v>
      </c>
      <c r="AC578" s="68">
        <f t="shared" si="110"/>
        <v>1440</v>
      </c>
      <c r="AD578" s="68">
        <f t="shared" si="111"/>
        <v>1045</v>
      </c>
      <c r="AE578" s="68">
        <f>VLOOKUP(F578,[1]quantitativo_estudantes_turmas_!$D$6:$H$1043,5,0)</f>
        <v>27</v>
      </c>
      <c r="AF578" s="318">
        <f t="shared" si="105"/>
        <v>0.80956937799043061</v>
      </c>
      <c r="AG578" s="248">
        <f t="shared" si="106"/>
        <v>47919.3</v>
      </c>
      <c r="AH578" s="194">
        <f t="shared" si="112"/>
        <v>47919.3</v>
      </c>
      <c r="AI578" s="70">
        <v>0</v>
      </c>
      <c r="AJ578" s="70">
        <f t="shared" si="107"/>
        <v>95838.6</v>
      </c>
      <c r="AK578" s="195">
        <v>20000</v>
      </c>
      <c r="AL578" s="337">
        <f t="shared" si="116"/>
        <v>23959.65</v>
      </c>
      <c r="AM578" s="56" t="str">
        <f>VLOOKUP(F578,'Plan atualizada aptas e desativ'!$C$4:$I$1457,7,0)</f>
        <v>INADIMPLENTE</v>
      </c>
      <c r="AN578" s="196">
        <f t="shared" si="113"/>
        <v>3959.6500000000015</v>
      </c>
      <c r="AO578" s="56" t="s">
        <v>1053</v>
      </c>
      <c r="AP578" s="56" t="s">
        <v>1239</v>
      </c>
      <c r="AQ578" s="56"/>
      <c r="AR578" s="56" t="s">
        <v>1918</v>
      </c>
      <c r="AS578" s="56" t="s">
        <v>449</v>
      </c>
      <c r="AT578" s="56" t="s">
        <v>449</v>
      </c>
      <c r="AU578" s="56" t="s">
        <v>449</v>
      </c>
      <c r="AV578" s="56" t="s">
        <v>449</v>
      </c>
      <c r="AW578" s="56" t="s">
        <v>449</v>
      </c>
      <c r="AX578" s="56" t="s">
        <v>449</v>
      </c>
      <c r="AY578" s="56" t="s">
        <v>449</v>
      </c>
      <c r="AZ578" s="56" t="s">
        <v>449</v>
      </c>
      <c r="BA578" s="56" t="s">
        <v>449</v>
      </c>
      <c r="BB578" s="323">
        <f>VLOOKUP($F578,'[2]1ª Parcela FAED Manutencao 2026'!$E$7:$K$1036,5,0)</f>
        <v>1440</v>
      </c>
      <c r="BC578" s="324">
        <f>VLOOKUP($F578,'[2]1ª Parcela FAED Manutencao 2026'!$E$7:$K$1036,7,0)</f>
        <v>23959.65</v>
      </c>
      <c r="BD578" s="335">
        <f t="shared" si="114"/>
        <v>-395</v>
      </c>
      <c r="BE578" s="330">
        <f t="shared" si="115"/>
        <v>0</v>
      </c>
    </row>
    <row r="579" spans="1:57" s="178" customFormat="1" ht="28.5" customHeight="1">
      <c r="A579" s="68">
        <v>573</v>
      </c>
      <c r="B579" s="56" t="s">
        <v>1900</v>
      </c>
      <c r="C579" s="56">
        <v>7100</v>
      </c>
      <c r="D579" s="57">
        <v>19</v>
      </c>
      <c r="E579" s="163" t="s">
        <v>325</v>
      </c>
      <c r="F579" s="56">
        <v>1106491</v>
      </c>
      <c r="G579" s="56">
        <v>1100651</v>
      </c>
      <c r="H579" s="61">
        <v>29093554</v>
      </c>
      <c r="I579" s="84" t="str">
        <f>VLOOKUP($F579,'[3]Sistema Escolar'!$C$3:$E$5000,3,0)</f>
        <v>COLEGIO ESTADUAL JUIZ JORGE FARIAS GOES</v>
      </c>
      <c r="J579" s="193" t="s">
        <v>1978</v>
      </c>
      <c r="K579" s="56">
        <v>0</v>
      </c>
      <c r="L579" s="56">
        <v>0</v>
      </c>
      <c r="M579" s="56">
        <v>256</v>
      </c>
      <c r="N579" s="56">
        <v>100</v>
      </c>
      <c r="O579" s="56">
        <v>0</v>
      </c>
      <c r="P579" s="56">
        <v>0</v>
      </c>
      <c r="Q579" s="56">
        <v>308</v>
      </c>
      <c r="R579" s="56">
        <v>294</v>
      </c>
      <c r="S579" s="56">
        <v>0</v>
      </c>
      <c r="T579" s="56">
        <v>0</v>
      </c>
      <c r="U579" s="56">
        <v>0</v>
      </c>
      <c r="V579" s="56">
        <v>0</v>
      </c>
      <c r="W579" s="56">
        <v>0</v>
      </c>
      <c r="X579" s="56">
        <v>0</v>
      </c>
      <c r="Y579" s="56">
        <f t="shared" si="108"/>
        <v>256</v>
      </c>
      <c r="Z579" s="56">
        <f t="shared" si="108"/>
        <v>100</v>
      </c>
      <c r="AA579" s="68">
        <f t="shared" si="109"/>
        <v>308</v>
      </c>
      <c r="AB579" s="68">
        <f t="shared" si="109"/>
        <v>294</v>
      </c>
      <c r="AC579" s="68">
        <f t="shared" si="110"/>
        <v>564</v>
      </c>
      <c r="AD579" s="68">
        <f t="shared" si="111"/>
        <v>394</v>
      </c>
      <c r="AE579" s="68">
        <f>VLOOKUP(F579,[1]quantitativo_estudantes_turmas_!$D$6:$H$1043,5,0)</f>
        <v>15</v>
      </c>
      <c r="AF579" s="318">
        <f t="shared" si="105"/>
        <v>0.74619289340101524</v>
      </c>
      <c r="AG579" s="248">
        <f t="shared" si="106"/>
        <v>25645.38</v>
      </c>
      <c r="AH579" s="194">
        <f t="shared" si="112"/>
        <v>25645.38</v>
      </c>
      <c r="AI579" s="70">
        <v>0</v>
      </c>
      <c r="AJ579" s="70">
        <f t="shared" si="107"/>
        <v>51290.76</v>
      </c>
      <c r="AK579" s="195">
        <v>12000</v>
      </c>
      <c r="AL579" s="337">
        <f t="shared" si="116"/>
        <v>12822.69</v>
      </c>
      <c r="AM579" s="56" t="str">
        <f>VLOOKUP(F579,'Plan atualizada aptas e desativ'!$C$4:$I$1457,7,0)</f>
        <v>APTA</v>
      </c>
      <c r="AN579" s="196">
        <f t="shared" si="113"/>
        <v>822.69000000000051</v>
      </c>
      <c r="AO579" s="56" t="s">
        <v>1053</v>
      </c>
      <c r="AP579" s="56" t="s">
        <v>1240</v>
      </c>
      <c r="AQ579" s="56"/>
      <c r="AR579" s="56" t="s">
        <v>1918</v>
      </c>
      <c r="AS579" s="56" t="s">
        <v>449</v>
      </c>
      <c r="AT579" s="56" t="s">
        <v>449</v>
      </c>
      <c r="AU579" s="56" t="s">
        <v>449</v>
      </c>
      <c r="AV579" s="56" t="s">
        <v>449</v>
      </c>
      <c r="AW579" s="56" t="s">
        <v>449</v>
      </c>
      <c r="AX579" s="56" t="s">
        <v>449</v>
      </c>
      <c r="AY579" s="56" t="s">
        <v>449</v>
      </c>
      <c r="AZ579" s="56" t="s">
        <v>449</v>
      </c>
      <c r="BA579" s="56" t="s">
        <v>449</v>
      </c>
      <c r="BB579" s="323">
        <f>VLOOKUP($F579,'[2]1ª Parcela FAED Manutencao 2026'!$E$7:$K$1036,5,0)</f>
        <v>564</v>
      </c>
      <c r="BC579" s="324">
        <f>VLOOKUP($F579,'[2]1ª Parcela FAED Manutencao 2026'!$E$7:$K$1036,7,0)</f>
        <v>15387.23</v>
      </c>
      <c r="BD579" s="335">
        <f t="shared" si="114"/>
        <v>-170</v>
      </c>
      <c r="BE579" s="328">
        <f t="shared" si="115"/>
        <v>-2564.5399999999991</v>
      </c>
    </row>
    <row r="580" spans="1:57" s="178" customFormat="1" ht="28.5" customHeight="1">
      <c r="A580" s="68">
        <v>574</v>
      </c>
      <c r="B580" s="56" t="s">
        <v>1900</v>
      </c>
      <c r="C580" s="56">
        <v>7100</v>
      </c>
      <c r="D580" s="57">
        <v>19</v>
      </c>
      <c r="E580" s="163" t="s">
        <v>325</v>
      </c>
      <c r="F580" s="56">
        <v>1176068</v>
      </c>
      <c r="G580" s="56">
        <v>1100706</v>
      </c>
      <c r="H580" s="61">
        <v>29093473</v>
      </c>
      <c r="I580" s="84" t="str">
        <f>VLOOKUP($F580,'[3]Sistema Escolar'!$C$3:$E$5000,3,0)</f>
        <v>COLEGIO ESTADUAL LAZARO DOS SANTOS FERREIRA</v>
      </c>
      <c r="J580" s="193" t="s">
        <v>1978</v>
      </c>
      <c r="K580" s="56">
        <v>101</v>
      </c>
      <c r="L580" s="56">
        <v>50</v>
      </c>
      <c r="M580" s="56">
        <v>121</v>
      </c>
      <c r="N580" s="56">
        <v>78</v>
      </c>
      <c r="O580" s="56">
        <v>24</v>
      </c>
      <c r="P580" s="56">
        <v>68</v>
      </c>
      <c r="Q580" s="56">
        <v>123</v>
      </c>
      <c r="R580" s="56">
        <v>81</v>
      </c>
      <c r="S580" s="56">
        <v>185</v>
      </c>
      <c r="T580" s="56">
        <v>122</v>
      </c>
      <c r="U580" s="56">
        <v>0</v>
      </c>
      <c r="V580" s="56">
        <v>0</v>
      </c>
      <c r="W580" s="56">
        <v>0</v>
      </c>
      <c r="X580" s="56">
        <v>0</v>
      </c>
      <c r="Y580" s="56">
        <f t="shared" si="108"/>
        <v>222</v>
      </c>
      <c r="Z580" s="56">
        <f t="shared" si="108"/>
        <v>128</v>
      </c>
      <c r="AA580" s="68">
        <f t="shared" si="109"/>
        <v>332</v>
      </c>
      <c r="AB580" s="68">
        <f t="shared" si="109"/>
        <v>271</v>
      </c>
      <c r="AC580" s="68">
        <f t="shared" si="110"/>
        <v>554</v>
      </c>
      <c r="AD580" s="68">
        <f t="shared" si="111"/>
        <v>399</v>
      </c>
      <c r="AE580" s="68">
        <f>VLOOKUP(F580,[1]quantitativo_estudantes_turmas_!$D$6:$H$1043,5,0)</f>
        <v>16</v>
      </c>
      <c r="AF580" s="318">
        <f t="shared" si="105"/>
        <v>0.67919799498746869</v>
      </c>
      <c r="AG580" s="248">
        <f t="shared" si="106"/>
        <v>25645.38</v>
      </c>
      <c r="AH580" s="194">
        <f t="shared" si="112"/>
        <v>25645.38</v>
      </c>
      <c r="AI580" s="70">
        <v>0</v>
      </c>
      <c r="AJ580" s="70">
        <f t="shared" si="107"/>
        <v>51290.76</v>
      </c>
      <c r="AK580" s="195">
        <v>12000</v>
      </c>
      <c r="AL580" s="337">
        <f t="shared" si="116"/>
        <v>12822.69</v>
      </c>
      <c r="AM580" s="56" t="str">
        <f>VLOOKUP(F580,'Plan atualizada aptas e desativ'!$C$4:$I$1457,7,0)</f>
        <v>APTA</v>
      </c>
      <c r="AN580" s="196">
        <f t="shared" si="113"/>
        <v>822.69000000000051</v>
      </c>
      <c r="AO580" s="56" t="s">
        <v>1053</v>
      </c>
      <c r="AP580" s="56" t="s">
        <v>1232</v>
      </c>
      <c r="AQ580" s="56"/>
      <c r="AR580" s="56" t="s">
        <v>1918</v>
      </c>
      <c r="AS580" s="56" t="s">
        <v>449</v>
      </c>
      <c r="AT580" s="56" t="s">
        <v>449</v>
      </c>
      <c r="AU580" s="56" t="s">
        <v>449</v>
      </c>
      <c r="AV580" s="56" t="s">
        <v>449</v>
      </c>
      <c r="AW580" s="56" t="s">
        <v>449</v>
      </c>
      <c r="AX580" s="56" t="s">
        <v>449</v>
      </c>
      <c r="AY580" s="56" t="s">
        <v>449</v>
      </c>
      <c r="AZ580" s="56" t="s">
        <v>449</v>
      </c>
      <c r="BA580" s="56" t="s">
        <v>449</v>
      </c>
      <c r="BB580" s="323">
        <f>VLOOKUP($F580,'[2]1ª Parcela FAED Manutencao 2026'!$E$7:$K$1036,5,0)</f>
        <v>554</v>
      </c>
      <c r="BC580" s="324">
        <f>VLOOKUP($F580,'[2]1ª Parcela FAED Manutencao 2026'!$E$7:$K$1036,7,0)</f>
        <v>15387.23</v>
      </c>
      <c r="BD580" s="335">
        <f t="shared" si="114"/>
        <v>-155</v>
      </c>
      <c r="BE580" s="328">
        <f t="shared" si="115"/>
        <v>-2564.5399999999991</v>
      </c>
    </row>
    <row r="581" spans="1:57" s="178" customFormat="1" ht="28.5" customHeight="1">
      <c r="A581" s="68">
        <v>575</v>
      </c>
      <c r="B581" s="56" t="s">
        <v>1900</v>
      </c>
      <c r="C581" s="56">
        <v>7100</v>
      </c>
      <c r="D581" s="57">
        <v>19</v>
      </c>
      <c r="E581" s="163" t="s">
        <v>325</v>
      </c>
      <c r="F581" s="56">
        <v>1106289</v>
      </c>
      <c r="G581" s="56">
        <v>1100669</v>
      </c>
      <c r="H581" s="61">
        <v>29093350</v>
      </c>
      <c r="I581" s="84" t="str">
        <f>VLOOKUP($F581,'[3]Sistema Escolar'!$C$3:$E$5000,3,0)</f>
        <v>COLEGIO ESTADUAL ODORICO TAVARES</v>
      </c>
      <c r="J581" s="193" t="s">
        <v>1912</v>
      </c>
      <c r="K581" s="56">
        <v>379</v>
      </c>
      <c r="L581" s="56">
        <v>120</v>
      </c>
      <c r="M581" s="56">
        <v>0</v>
      </c>
      <c r="N581" s="56">
        <v>0</v>
      </c>
      <c r="O581" s="56">
        <v>443</v>
      </c>
      <c r="P581" s="56">
        <v>627</v>
      </c>
      <c r="Q581" s="56">
        <v>0</v>
      </c>
      <c r="R581" s="56">
        <v>19</v>
      </c>
      <c r="S581" s="56">
        <v>185</v>
      </c>
      <c r="T581" s="56">
        <v>109</v>
      </c>
      <c r="U581" s="56">
        <v>0</v>
      </c>
      <c r="V581" s="56">
        <v>0</v>
      </c>
      <c r="W581" s="56">
        <v>0</v>
      </c>
      <c r="X581" s="56">
        <v>20</v>
      </c>
      <c r="Y581" s="56">
        <f t="shared" si="108"/>
        <v>379</v>
      </c>
      <c r="Z581" s="56">
        <f t="shared" si="108"/>
        <v>120</v>
      </c>
      <c r="AA581" s="68">
        <f t="shared" si="109"/>
        <v>628</v>
      </c>
      <c r="AB581" s="68">
        <f t="shared" si="109"/>
        <v>755</v>
      </c>
      <c r="AC581" s="68">
        <f t="shared" si="110"/>
        <v>1007</v>
      </c>
      <c r="AD581" s="68">
        <f t="shared" si="111"/>
        <v>895</v>
      </c>
      <c r="AE581" s="68">
        <f>VLOOKUP(F581,[1]quantitativo_estudantes_turmas_!$D$6:$H$1043,5,0)</f>
        <v>28</v>
      </c>
      <c r="AF581" s="318">
        <f t="shared" si="105"/>
        <v>0.84357541899441346</v>
      </c>
      <c r="AG581" s="248">
        <f t="shared" si="106"/>
        <v>41032.61</v>
      </c>
      <c r="AH581" s="194">
        <f t="shared" si="112"/>
        <v>41032.61</v>
      </c>
      <c r="AI581" s="70">
        <v>0</v>
      </c>
      <c r="AJ581" s="70">
        <f t="shared" si="107"/>
        <v>82065.22</v>
      </c>
      <c r="AK581" s="195">
        <v>10000</v>
      </c>
      <c r="AL581" s="337">
        <f t="shared" si="116"/>
        <v>20516.305</v>
      </c>
      <c r="AM581" s="56" t="str">
        <f>VLOOKUP(F581,'Plan atualizada aptas e desativ'!$C$4:$I$1457,7,0)</f>
        <v>APTA</v>
      </c>
      <c r="AN581" s="196">
        <f t="shared" si="113"/>
        <v>10516.305</v>
      </c>
      <c r="AO581" s="56" t="s">
        <v>1053</v>
      </c>
      <c r="AP581" s="56" t="s">
        <v>1242</v>
      </c>
      <c r="AQ581" s="56"/>
      <c r="AR581" s="56" t="s">
        <v>1918</v>
      </c>
      <c r="AS581" s="56" t="s">
        <v>449</v>
      </c>
      <c r="AT581" s="56" t="s">
        <v>449</v>
      </c>
      <c r="AU581" s="56" t="s">
        <v>449</v>
      </c>
      <c r="AV581" s="56" t="s">
        <v>449</v>
      </c>
      <c r="AW581" s="56" t="s">
        <v>449</v>
      </c>
      <c r="AX581" s="56" t="s">
        <v>449</v>
      </c>
      <c r="AY581" s="56" t="s">
        <v>449</v>
      </c>
      <c r="AZ581" s="56" t="s">
        <v>449</v>
      </c>
      <c r="BA581" s="56" t="s">
        <v>449</v>
      </c>
      <c r="BB581" s="323">
        <f>VLOOKUP($F581,'[2]1ª Parcela FAED Manutencao 2026'!$E$7:$K$1036,5,0)</f>
        <v>1007</v>
      </c>
      <c r="BC581" s="324">
        <f>VLOOKUP($F581,'[2]1ª Parcela FAED Manutencao 2026'!$E$7:$K$1036,7,0)</f>
        <v>11979.825000000001</v>
      </c>
      <c r="BD581" s="335">
        <f t="shared" si="114"/>
        <v>-112</v>
      </c>
      <c r="BE581" s="331">
        <f t="shared" si="115"/>
        <v>8536.48</v>
      </c>
    </row>
    <row r="582" spans="1:57" s="178" customFormat="1" ht="28.5" customHeight="1">
      <c r="A582" s="68">
        <v>576</v>
      </c>
      <c r="B582" s="56" t="s">
        <v>1900</v>
      </c>
      <c r="C582" s="56">
        <v>7100</v>
      </c>
      <c r="D582" s="57">
        <v>19</v>
      </c>
      <c r="E582" s="163" t="s">
        <v>325</v>
      </c>
      <c r="F582" s="56">
        <v>1106564</v>
      </c>
      <c r="G582" s="56">
        <v>1100721</v>
      </c>
      <c r="H582" s="61">
        <v>29094712</v>
      </c>
      <c r="I582" s="84" t="str">
        <f>VLOOKUP($F582,'[3]Sistema Escolar'!$C$3:$E$5000,3,0)</f>
        <v>COLEGIO ESTADUAL DE TEMPO INTEGRAL PROF ANA ALICE FIGUEREDO DOS SANTOS</v>
      </c>
      <c r="J582" s="193" t="s">
        <v>1978</v>
      </c>
      <c r="K582" s="56">
        <v>381</v>
      </c>
      <c r="L582" s="56">
        <v>139</v>
      </c>
      <c r="M582" s="56">
        <v>118</v>
      </c>
      <c r="N582" s="56">
        <v>113</v>
      </c>
      <c r="O582" s="56">
        <v>336</v>
      </c>
      <c r="P582" s="56">
        <v>367</v>
      </c>
      <c r="Q582" s="56">
        <v>140</v>
      </c>
      <c r="R582" s="56">
        <v>156</v>
      </c>
      <c r="S582" s="56">
        <v>263</v>
      </c>
      <c r="T582" s="56">
        <v>128</v>
      </c>
      <c r="U582" s="56">
        <v>0</v>
      </c>
      <c r="V582" s="56">
        <v>0</v>
      </c>
      <c r="W582" s="56">
        <v>0</v>
      </c>
      <c r="X582" s="56">
        <v>65</v>
      </c>
      <c r="Y582" s="56">
        <f t="shared" si="108"/>
        <v>499</v>
      </c>
      <c r="Z582" s="56">
        <f t="shared" si="108"/>
        <v>252</v>
      </c>
      <c r="AA582" s="68">
        <f t="shared" si="109"/>
        <v>739</v>
      </c>
      <c r="AB582" s="68">
        <f t="shared" si="109"/>
        <v>651</v>
      </c>
      <c r="AC582" s="68">
        <f t="shared" si="110"/>
        <v>1238</v>
      </c>
      <c r="AD582" s="68">
        <f t="shared" si="111"/>
        <v>968</v>
      </c>
      <c r="AE582" s="68">
        <f>VLOOKUP(F582,[1]quantitativo_estudantes_turmas_!$D$6:$H$1043,5,0)</f>
        <v>35</v>
      </c>
      <c r="AF582" s="318">
        <f t="shared" si="105"/>
        <v>0.6725206611570248</v>
      </c>
      <c r="AG582" s="248">
        <f t="shared" si="106"/>
        <v>41032.61</v>
      </c>
      <c r="AH582" s="194">
        <f t="shared" si="112"/>
        <v>41032.61</v>
      </c>
      <c r="AI582" s="70">
        <v>0</v>
      </c>
      <c r="AJ582" s="70">
        <f t="shared" si="107"/>
        <v>82065.22</v>
      </c>
      <c r="AK582" s="195">
        <v>20000</v>
      </c>
      <c r="AL582" s="337">
        <f t="shared" si="116"/>
        <v>20516.305</v>
      </c>
      <c r="AM582" s="56" t="str">
        <f>VLOOKUP(F582,'Plan atualizada aptas e desativ'!$C$4:$I$1457,7,0)</f>
        <v>INADIMPLENTE</v>
      </c>
      <c r="AN582" s="196">
        <f t="shared" si="113"/>
        <v>516.30500000000029</v>
      </c>
      <c r="AO582" s="56" t="s">
        <v>1053</v>
      </c>
      <c r="AP582" s="56" t="s">
        <v>1244</v>
      </c>
      <c r="AQ582" s="56"/>
      <c r="AR582" s="56" t="s">
        <v>1918</v>
      </c>
      <c r="AS582" s="56" t="s">
        <v>449</v>
      </c>
      <c r="AT582" s="56" t="s">
        <v>449</v>
      </c>
      <c r="AU582" s="56" t="s">
        <v>449</v>
      </c>
      <c r="AV582" s="56" t="s">
        <v>449</v>
      </c>
      <c r="AW582" s="56" t="s">
        <v>449</v>
      </c>
      <c r="AX582" s="56" t="s">
        <v>449</v>
      </c>
      <c r="AY582" s="56" t="s">
        <v>449</v>
      </c>
      <c r="AZ582" s="56" t="s">
        <v>449</v>
      </c>
      <c r="BA582" s="56" t="s">
        <v>449</v>
      </c>
      <c r="BB582" s="323">
        <f>VLOOKUP($F582,'[2]1ª Parcela FAED Manutencao 2026'!$E$7:$K$1036,5,0)</f>
        <v>1238</v>
      </c>
      <c r="BC582" s="324">
        <f>VLOOKUP($F582,'[2]1ª Parcela FAED Manutencao 2026'!$E$7:$K$1036,7,0)</f>
        <v>23959.65</v>
      </c>
      <c r="BD582" s="335">
        <f t="shared" si="114"/>
        <v>-270</v>
      </c>
      <c r="BE582" s="328">
        <f t="shared" si="115"/>
        <v>-3443.3450000000012</v>
      </c>
    </row>
    <row r="583" spans="1:57" s="87" customFormat="1" ht="28.5" customHeight="1">
      <c r="A583" s="68">
        <v>577</v>
      </c>
      <c r="B583" s="56" t="s">
        <v>1900</v>
      </c>
      <c r="C583" s="56">
        <v>7100</v>
      </c>
      <c r="D583" s="57">
        <v>19</v>
      </c>
      <c r="E583" s="163" t="s">
        <v>325</v>
      </c>
      <c r="F583" s="56">
        <v>1106637</v>
      </c>
      <c r="G583" s="56">
        <v>1100727</v>
      </c>
      <c r="H583" s="61">
        <v>29095999</v>
      </c>
      <c r="I583" s="84" t="str">
        <f>VLOOKUP($F583,'[3]Sistema Escolar'!$C$3:$E$5000,3,0)</f>
        <v>COLEGIO ESTADUAL PROFESSORA TECLA MELLO</v>
      </c>
      <c r="J583" s="193" t="s">
        <v>1912</v>
      </c>
      <c r="K583" s="56">
        <v>0</v>
      </c>
      <c r="L583" s="56">
        <v>0</v>
      </c>
      <c r="M583" s="56">
        <v>0</v>
      </c>
      <c r="N583" s="56">
        <v>0</v>
      </c>
      <c r="O583" s="56">
        <v>341</v>
      </c>
      <c r="P583" s="56">
        <v>397</v>
      </c>
      <c r="Q583" s="56">
        <v>0</v>
      </c>
      <c r="R583" s="56">
        <v>0</v>
      </c>
      <c r="S583" s="56">
        <v>0</v>
      </c>
      <c r="T583" s="56">
        <v>0</v>
      </c>
      <c r="U583" s="56">
        <v>0</v>
      </c>
      <c r="V583" s="56">
        <v>0</v>
      </c>
      <c r="W583" s="56">
        <v>0</v>
      </c>
      <c r="X583" s="56">
        <v>13</v>
      </c>
      <c r="Y583" s="56">
        <f t="shared" ref="Y583:Z647" si="117">K583+M583</f>
        <v>0</v>
      </c>
      <c r="Z583" s="56">
        <f t="shared" si="117"/>
        <v>0</v>
      </c>
      <c r="AA583" s="68">
        <f t="shared" ref="AA583:AB647" si="118">O583+Q583+S583</f>
        <v>341</v>
      </c>
      <c r="AB583" s="68">
        <f t="shared" si="118"/>
        <v>397</v>
      </c>
      <c r="AC583" s="68">
        <f t="shared" si="110"/>
        <v>341</v>
      </c>
      <c r="AD583" s="68">
        <f t="shared" si="111"/>
        <v>410</v>
      </c>
      <c r="AE583" s="68">
        <f>VLOOKUP(F583,[1]quantitativo_estudantes_turmas_!$D$6:$H$1043,5,0)</f>
        <v>14</v>
      </c>
      <c r="AF583" s="318">
        <f t="shared" ref="AF583:AF646" si="119">IF(AB583=0,0,(AB583)*100%/AD583)</f>
        <v>0.96829268292682924</v>
      </c>
      <c r="AG583" s="248">
        <f t="shared" ref="AG583:AG646" si="120">IF(AD583=0,0,IF(AD583&lt;=120,15387.23,IF(AD583&lt;=250,20516.3,IF(AD583&lt;=500,25645.38,IF(AD583&lt;=750,30774.46,IF(AD583&lt;=1000,41032.61,IF(AD583&lt;=1500,47919.3,IF(AD583&lt;=2000,71807.06,IF(AD583&lt;=3000,82065.22,IF(AD583&lt;=5000,92323.37,102581.52))))))))))</f>
        <v>25645.38</v>
      </c>
      <c r="AH583" s="194">
        <f t="shared" si="112"/>
        <v>25645.38</v>
      </c>
      <c r="AI583" s="70">
        <v>0</v>
      </c>
      <c r="AJ583" s="70">
        <f t="shared" ref="AJ583:AJ646" si="121">SUM(AG583:AH583)</f>
        <v>51290.76</v>
      </c>
      <c r="AK583" s="195">
        <v>10000</v>
      </c>
      <c r="AL583" s="337">
        <f t="shared" si="116"/>
        <v>12822.69</v>
      </c>
      <c r="AM583" s="56" t="str">
        <f>VLOOKUP(F583,'Plan atualizada aptas e desativ'!$C$4:$I$1457,7,0)</f>
        <v>APTA</v>
      </c>
      <c r="AN583" s="196">
        <f t="shared" ref="AN583:AN647" si="122">AL583-AK583</f>
        <v>2822.6900000000005</v>
      </c>
      <c r="AO583" s="56" t="s">
        <v>1053</v>
      </c>
      <c r="AP583" s="56" t="s">
        <v>1245</v>
      </c>
      <c r="AQ583" s="56"/>
      <c r="AR583" s="56" t="s">
        <v>449</v>
      </c>
      <c r="AS583" s="56" t="s">
        <v>449</v>
      </c>
      <c r="AT583" s="56" t="s">
        <v>449</v>
      </c>
      <c r="AU583" s="56" t="s">
        <v>449</v>
      </c>
      <c r="AV583" s="56" t="s">
        <v>449</v>
      </c>
      <c r="AW583" s="56" t="s">
        <v>449</v>
      </c>
      <c r="AX583" s="56" t="s">
        <v>449</v>
      </c>
      <c r="AY583" s="56" t="s">
        <v>449</v>
      </c>
      <c r="AZ583" s="56" t="s">
        <v>1858</v>
      </c>
      <c r="BA583" s="56" t="s">
        <v>449</v>
      </c>
      <c r="BB583" s="323">
        <f>VLOOKUP($F583,'[2]1ª Parcela FAED Manutencao 2026'!$E$7:$K$1036,5,0)</f>
        <v>341</v>
      </c>
      <c r="BC583" s="324">
        <f>VLOOKUP($F583,'[2]1ª Parcela FAED Manutencao 2026'!$E$7:$K$1036,7,0)</f>
        <v>12822.69</v>
      </c>
      <c r="BD583" s="336">
        <f t="shared" si="114"/>
        <v>69</v>
      </c>
      <c r="BE583" s="330">
        <f t="shared" si="115"/>
        <v>0</v>
      </c>
    </row>
    <row r="584" spans="1:57" s="178" customFormat="1" ht="28.5" customHeight="1">
      <c r="A584" s="68">
        <v>578</v>
      </c>
      <c r="B584" s="56" t="s">
        <v>1900</v>
      </c>
      <c r="C584" s="56">
        <v>7100</v>
      </c>
      <c r="D584" s="57">
        <v>19</v>
      </c>
      <c r="E584" s="163" t="s">
        <v>325</v>
      </c>
      <c r="F584" s="56">
        <v>1106556</v>
      </c>
      <c r="G584" s="56">
        <v>1100733</v>
      </c>
      <c r="H584" s="61">
        <v>29094798</v>
      </c>
      <c r="I584" s="84" t="str">
        <f>VLOOKUP($F584,'[3]Sistema Escolar'!$C$3:$E$5000,3,0)</f>
        <v>COLEGIO ESTADUAL ROTARY</v>
      </c>
      <c r="J584" s="193" t="s">
        <v>1912</v>
      </c>
      <c r="K584" s="56">
        <v>0</v>
      </c>
      <c r="L584" s="56">
        <v>0</v>
      </c>
      <c r="M584" s="56">
        <v>0</v>
      </c>
      <c r="N584" s="56">
        <v>0</v>
      </c>
      <c r="O584" s="56">
        <v>519</v>
      </c>
      <c r="P584" s="56">
        <v>530</v>
      </c>
      <c r="Q584" s="56">
        <v>0</v>
      </c>
      <c r="R584" s="56">
        <v>0</v>
      </c>
      <c r="S584" s="56">
        <v>0</v>
      </c>
      <c r="T584" s="56">
        <v>0</v>
      </c>
      <c r="U584" s="56">
        <v>0</v>
      </c>
      <c r="V584" s="56">
        <v>0</v>
      </c>
      <c r="W584" s="56">
        <v>0</v>
      </c>
      <c r="X584" s="56">
        <v>0</v>
      </c>
      <c r="Y584" s="56">
        <f t="shared" si="117"/>
        <v>0</v>
      </c>
      <c r="Z584" s="56">
        <f t="shared" si="117"/>
        <v>0</v>
      </c>
      <c r="AA584" s="68">
        <f t="shared" si="118"/>
        <v>519</v>
      </c>
      <c r="AB584" s="68">
        <f t="shared" si="118"/>
        <v>530</v>
      </c>
      <c r="AC584" s="68">
        <f t="shared" ref="AC584:AC647" si="123">K584+M584+O584+Q584+S584+U584+W584</f>
        <v>519</v>
      </c>
      <c r="AD584" s="68">
        <f t="shared" ref="AD584:AD647" si="124">L584+N584+P584+R584+T584+V584+X584</f>
        <v>530</v>
      </c>
      <c r="AE584" s="68">
        <f>VLOOKUP(F584,[1]quantitativo_estudantes_turmas_!$D$6:$H$1043,5,0)</f>
        <v>14</v>
      </c>
      <c r="AF584" s="318">
        <f t="shared" si="119"/>
        <v>1</v>
      </c>
      <c r="AG584" s="248">
        <f t="shared" si="120"/>
        <v>30774.46</v>
      </c>
      <c r="AH584" s="194">
        <f t="shared" ref="AH584:AH647" si="125">IF(W584&lt;&gt;0,AG584,IF(AQ584="Escola nova",AG584,IF(AF584&gt;=70%,AG584,IF(AND(AF584&lt;70%,AR584="Tempo Integral"),AG584,"0,00"))))</f>
        <v>30774.46</v>
      </c>
      <c r="AI584" s="70">
        <v>0</v>
      </c>
      <c r="AJ584" s="70">
        <f t="shared" si="121"/>
        <v>61548.92</v>
      </c>
      <c r="AK584" s="195">
        <v>12000</v>
      </c>
      <c r="AL584" s="337">
        <f t="shared" si="116"/>
        <v>15387.23</v>
      </c>
      <c r="AM584" s="56" t="str">
        <f>VLOOKUP(F584,'Plan atualizada aptas e desativ'!$C$4:$I$1457,7,0)</f>
        <v>INADIMPLENTE</v>
      </c>
      <c r="AN584" s="196">
        <f t="shared" si="122"/>
        <v>3387.2299999999996</v>
      </c>
      <c r="AO584" s="56" t="s">
        <v>1053</v>
      </c>
      <c r="AP584" s="56" t="s">
        <v>1246</v>
      </c>
      <c r="AQ584" s="56"/>
      <c r="AR584" s="56" t="s">
        <v>449</v>
      </c>
      <c r="AS584" s="56" t="s">
        <v>449</v>
      </c>
      <c r="AT584" s="56" t="s">
        <v>449</v>
      </c>
      <c r="AU584" s="56" t="s">
        <v>449</v>
      </c>
      <c r="AV584" s="56" t="s">
        <v>449</v>
      </c>
      <c r="AW584" s="56" t="s">
        <v>449</v>
      </c>
      <c r="AX584" s="56" t="s">
        <v>449</v>
      </c>
      <c r="AY584" s="56" t="s">
        <v>449</v>
      </c>
      <c r="AZ584" s="56" t="s">
        <v>449</v>
      </c>
      <c r="BA584" s="56" t="s">
        <v>449</v>
      </c>
      <c r="BB584" s="323">
        <f>VLOOKUP($F584,'[2]1ª Parcela FAED Manutencao 2026'!$E$7:$K$1036,5,0)</f>
        <v>519</v>
      </c>
      <c r="BC584" s="324">
        <f>VLOOKUP($F584,'[2]1ª Parcela FAED Manutencao 2026'!$E$7:$K$1036,7,0)</f>
        <v>15387.23</v>
      </c>
      <c r="BD584" s="336">
        <f t="shared" ref="BD584:BD647" si="126">AD584-BB584</f>
        <v>11</v>
      </c>
      <c r="BE584" s="330">
        <f t="shared" ref="BE584:BE647" si="127">AL584-BC584</f>
        <v>0</v>
      </c>
    </row>
    <row r="585" spans="1:57" s="178" customFormat="1" ht="28.5" customHeight="1">
      <c r="A585" s="68">
        <v>579</v>
      </c>
      <c r="B585" s="56" t="s">
        <v>1900</v>
      </c>
      <c r="C585" s="56">
        <v>7100</v>
      </c>
      <c r="D585" s="57">
        <v>19</v>
      </c>
      <c r="E585" s="163" t="s">
        <v>325</v>
      </c>
      <c r="F585" s="56">
        <v>1106220</v>
      </c>
      <c r="G585" s="56">
        <v>1100735</v>
      </c>
      <c r="H585" s="61">
        <v>29094216</v>
      </c>
      <c r="I585" s="84" t="str">
        <f>VLOOKUP($F585,'[3]Sistema Escolar'!$C$3:$E$5000,3,0)</f>
        <v>COLEGIO ESTADUAL SANTO ANTONIO</v>
      </c>
      <c r="J585" s="193" t="s">
        <v>1912</v>
      </c>
      <c r="K585" s="56">
        <v>560</v>
      </c>
      <c r="L585" s="56">
        <v>326</v>
      </c>
      <c r="M585" s="56">
        <v>0</v>
      </c>
      <c r="N585" s="56">
        <v>0</v>
      </c>
      <c r="O585" s="56">
        <v>494</v>
      </c>
      <c r="P585" s="56">
        <v>595</v>
      </c>
      <c r="Q585" s="56">
        <v>0</v>
      </c>
      <c r="R585" s="56">
        <v>0</v>
      </c>
      <c r="S585" s="56">
        <v>89</v>
      </c>
      <c r="T585" s="56">
        <v>59</v>
      </c>
      <c r="U585" s="56">
        <v>0</v>
      </c>
      <c r="V585" s="56">
        <v>0</v>
      </c>
      <c r="W585" s="56">
        <v>0</v>
      </c>
      <c r="X585" s="56">
        <v>50</v>
      </c>
      <c r="Y585" s="56">
        <f t="shared" si="117"/>
        <v>560</v>
      </c>
      <c r="Z585" s="56">
        <f t="shared" si="117"/>
        <v>326</v>
      </c>
      <c r="AA585" s="68">
        <f t="shared" si="118"/>
        <v>583</v>
      </c>
      <c r="AB585" s="68">
        <f t="shared" si="118"/>
        <v>654</v>
      </c>
      <c r="AC585" s="68">
        <f t="shared" si="123"/>
        <v>1143</v>
      </c>
      <c r="AD585" s="68">
        <f t="shared" si="124"/>
        <v>1030</v>
      </c>
      <c r="AE585" s="68">
        <f>VLOOKUP(F585,[1]quantitativo_estudantes_turmas_!$D$6:$H$1043,5,0)</f>
        <v>37</v>
      </c>
      <c r="AF585" s="318">
        <f t="shared" si="119"/>
        <v>0.63495145631067962</v>
      </c>
      <c r="AG585" s="248">
        <f t="shared" si="120"/>
        <v>47919.3</v>
      </c>
      <c r="AH585" s="194" t="str">
        <f t="shared" si="125"/>
        <v>0,00</v>
      </c>
      <c r="AI585" s="70">
        <v>0</v>
      </c>
      <c r="AJ585" s="70">
        <f t="shared" si="121"/>
        <v>47919.3</v>
      </c>
      <c r="AK585" s="195">
        <v>10000</v>
      </c>
      <c r="AL585" s="337">
        <f t="shared" si="116"/>
        <v>11979.825000000001</v>
      </c>
      <c r="AM585" s="56" t="str">
        <f>VLOOKUP(F585,'Plan atualizada aptas e desativ'!$C$4:$I$1457,7,0)</f>
        <v>INADIMPLENTE</v>
      </c>
      <c r="AN585" s="196">
        <f t="shared" si="122"/>
        <v>1979.8250000000007</v>
      </c>
      <c r="AO585" s="56" t="s">
        <v>1053</v>
      </c>
      <c r="AP585" s="56" t="s">
        <v>1247</v>
      </c>
      <c r="AQ585" s="56"/>
      <c r="AR585" s="56" t="s">
        <v>449</v>
      </c>
      <c r="AS585" s="56" t="s">
        <v>449</v>
      </c>
      <c r="AT585" s="56" t="s">
        <v>449</v>
      </c>
      <c r="AU585" s="56" t="s">
        <v>449</v>
      </c>
      <c r="AV585" s="56" t="s">
        <v>449</v>
      </c>
      <c r="AW585" s="56" t="s">
        <v>449</v>
      </c>
      <c r="AX585" s="56" t="s">
        <v>1859</v>
      </c>
      <c r="AY585" s="56" t="s">
        <v>449</v>
      </c>
      <c r="AZ585" s="56" t="s">
        <v>449</v>
      </c>
      <c r="BA585" s="56" t="s">
        <v>449</v>
      </c>
      <c r="BB585" s="323">
        <f>VLOOKUP($F585,'[2]1ª Parcela FAED Manutencao 2026'!$E$7:$K$1036,5,0)</f>
        <v>1143</v>
      </c>
      <c r="BC585" s="324">
        <f>VLOOKUP($F585,'[2]1ª Parcela FAED Manutencao 2026'!$E$7:$K$1036,7,0)</f>
        <v>11979.825000000001</v>
      </c>
      <c r="BD585" s="335">
        <f t="shared" si="126"/>
        <v>-113</v>
      </c>
      <c r="BE585" s="330">
        <f t="shared" si="127"/>
        <v>0</v>
      </c>
    </row>
    <row r="586" spans="1:57" s="178" customFormat="1" ht="28.5" customHeight="1">
      <c r="A586" s="68">
        <v>580</v>
      </c>
      <c r="B586" s="56" t="s">
        <v>1900</v>
      </c>
      <c r="C586" s="56">
        <v>7100</v>
      </c>
      <c r="D586" s="57">
        <v>19</v>
      </c>
      <c r="E586" s="163" t="s">
        <v>325</v>
      </c>
      <c r="F586" s="56">
        <v>1142242</v>
      </c>
      <c r="G586" s="56">
        <v>1100709</v>
      </c>
      <c r="H586" s="61">
        <v>29097665</v>
      </c>
      <c r="I586" s="84" t="str">
        <f>VLOOKUP($F586,'[3]Sistema Escolar'!$C$3:$E$5000,3,0)</f>
        <v>COLEGIO ESTADUAL TEOTONIO VILELA</v>
      </c>
      <c r="J586" s="193" t="s">
        <v>1978</v>
      </c>
      <c r="K586" s="56">
        <v>358</v>
      </c>
      <c r="L586" s="56">
        <v>39</v>
      </c>
      <c r="M586" s="56">
        <v>0</v>
      </c>
      <c r="N586" s="56">
        <v>0</v>
      </c>
      <c r="O586" s="56">
        <v>228</v>
      </c>
      <c r="P586" s="56">
        <v>176</v>
      </c>
      <c r="Q586" s="56">
        <v>248</v>
      </c>
      <c r="R586" s="56">
        <v>429</v>
      </c>
      <c r="S586" s="56">
        <v>190</v>
      </c>
      <c r="T586" s="56">
        <v>120</v>
      </c>
      <c r="U586" s="56">
        <v>0</v>
      </c>
      <c r="V586" s="56">
        <v>0</v>
      </c>
      <c r="W586" s="56">
        <v>0</v>
      </c>
      <c r="X586" s="56">
        <v>0</v>
      </c>
      <c r="Y586" s="56">
        <f t="shared" si="117"/>
        <v>358</v>
      </c>
      <c r="Z586" s="56">
        <f t="shared" si="117"/>
        <v>39</v>
      </c>
      <c r="AA586" s="68">
        <f t="shared" si="118"/>
        <v>666</v>
      </c>
      <c r="AB586" s="68">
        <f t="shared" si="118"/>
        <v>725</v>
      </c>
      <c r="AC586" s="68">
        <f t="shared" si="123"/>
        <v>1024</v>
      </c>
      <c r="AD586" s="68">
        <f t="shared" si="124"/>
        <v>764</v>
      </c>
      <c r="AE586" s="68">
        <f>VLOOKUP(F586,[1]quantitativo_estudantes_turmas_!$D$6:$H$1043,5,0)</f>
        <v>27</v>
      </c>
      <c r="AF586" s="318">
        <f t="shared" si="119"/>
        <v>0.94895287958115182</v>
      </c>
      <c r="AG586" s="248">
        <f t="shared" si="120"/>
        <v>41032.61</v>
      </c>
      <c r="AH586" s="194">
        <f t="shared" si="125"/>
        <v>41032.61</v>
      </c>
      <c r="AI586" s="70">
        <v>0</v>
      </c>
      <c r="AJ586" s="70">
        <f t="shared" si="121"/>
        <v>82065.22</v>
      </c>
      <c r="AK586" s="195">
        <v>20000</v>
      </c>
      <c r="AL586" s="337">
        <f t="shared" si="116"/>
        <v>20516.305</v>
      </c>
      <c r="AM586" s="56" t="str">
        <f>VLOOKUP(F586,'Plan atualizada aptas e desativ'!$C$4:$I$1457,7,0)</f>
        <v>APTA</v>
      </c>
      <c r="AN586" s="196">
        <f t="shared" si="122"/>
        <v>516.30500000000029</v>
      </c>
      <c r="AO586" s="56" t="s">
        <v>1053</v>
      </c>
      <c r="AP586" s="56" t="s">
        <v>1248</v>
      </c>
      <c r="AQ586" s="56"/>
      <c r="AR586" s="56" t="s">
        <v>1918</v>
      </c>
      <c r="AS586" s="56" t="s">
        <v>449</v>
      </c>
      <c r="AT586" s="56" t="s">
        <v>449</v>
      </c>
      <c r="AU586" s="56" t="s">
        <v>449</v>
      </c>
      <c r="AV586" s="56" t="s">
        <v>449</v>
      </c>
      <c r="AW586" s="56" t="s">
        <v>449</v>
      </c>
      <c r="AX586" s="56" t="s">
        <v>449</v>
      </c>
      <c r="AY586" s="56" t="s">
        <v>449</v>
      </c>
      <c r="AZ586" s="56" t="s">
        <v>449</v>
      </c>
      <c r="BA586" s="56" t="s">
        <v>449</v>
      </c>
      <c r="BB586" s="323">
        <f>VLOOKUP($F586,'[2]1ª Parcela FAED Manutencao 2026'!$E$7:$K$1036,5,0)</f>
        <v>1024</v>
      </c>
      <c r="BC586" s="324">
        <f>VLOOKUP($F586,'[2]1ª Parcela FAED Manutencao 2026'!$E$7:$K$1036,7,0)</f>
        <v>23959.65</v>
      </c>
      <c r="BD586" s="335">
        <f t="shared" si="126"/>
        <v>-260</v>
      </c>
      <c r="BE586" s="328">
        <f t="shared" si="127"/>
        <v>-3443.3450000000012</v>
      </c>
    </row>
    <row r="587" spans="1:57" s="178" customFormat="1" ht="28.5" customHeight="1">
      <c r="A587" s="68">
        <v>581</v>
      </c>
      <c r="B587" s="56" t="s">
        <v>1900</v>
      </c>
      <c r="C587" s="56">
        <v>7100</v>
      </c>
      <c r="D587" s="57">
        <v>19</v>
      </c>
      <c r="E587" s="163" t="s">
        <v>325</v>
      </c>
      <c r="F587" s="56">
        <v>1179770</v>
      </c>
      <c r="G587" s="56">
        <v>1100724</v>
      </c>
      <c r="H587" s="61">
        <v>29094240</v>
      </c>
      <c r="I587" s="84" t="str">
        <f>VLOOKUP($F587,'[3]Sistema Escolar'!$C$3:$E$5000,3,0)</f>
        <v>COLEGIO ESTADUAL DE TEMPO INTEGRAL GEORGINA DE MELO ERISMANN</v>
      </c>
      <c r="J587" s="193" t="s">
        <v>1978</v>
      </c>
      <c r="K587" s="56">
        <v>45</v>
      </c>
      <c r="L587" s="56">
        <v>0</v>
      </c>
      <c r="M587" s="56">
        <v>315</v>
      </c>
      <c r="N587" s="56">
        <v>190</v>
      </c>
      <c r="O587" s="56">
        <v>173</v>
      </c>
      <c r="P587" s="56">
        <v>59</v>
      </c>
      <c r="Q587" s="56">
        <v>329</v>
      </c>
      <c r="R587" s="56">
        <v>405</v>
      </c>
      <c r="S587" s="56">
        <v>44</v>
      </c>
      <c r="T587" s="56">
        <v>31</v>
      </c>
      <c r="U587" s="56">
        <v>0</v>
      </c>
      <c r="V587" s="56">
        <v>0</v>
      </c>
      <c r="W587" s="56">
        <v>0</v>
      </c>
      <c r="X587" s="56">
        <v>0</v>
      </c>
      <c r="Y587" s="56">
        <f t="shared" si="117"/>
        <v>360</v>
      </c>
      <c r="Z587" s="56">
        <f t="shared" si="117"/>
        <v>190</v>
      </c>
      <c r="AA587" s="68">
        <f t="shared" si="118"/>
        <v>546</v>
      </c>
      <c r="AB587" s="68">
        <f t="shared" si="118"/>
        <v>495</v>
      </c>
      <c r="AC587" s="68">
        <f t="shared" si="123"/>
        <v>906</v>
      </c>
      <c r="AD587" s="68">
        <f t="shared" si="124"/>
        <v>685</v>
      </c>
      <c r="AE587" s="68">
        <f>VLOOKUP(F587,[1]quantitativo_estudantes_turmas_!$D$6:$H$1043,5,0)</f>
        <v>29</v>
      </c>
      <c r="AF587" s="318">
        <f t="shared" si="119"/>
        <v>0.72262773722627738</v>
      </c>
      <c r="AG587" s="248">
        <f t="shared" si="120"/>
        <v>30774.46</v>
      </c>
      <c r="AH587" s="194">
        <f t="shared" si="125"/>
        <v>30774.46</v>
      </c>
      <c r="AI587" s="70">
        <v>0</v>
      </c>
      <c r="AJ587" s="70">
        <f t="shared" si="121"/>
        <v>61548.92</v>
      </c>
      <c r="AK587" s="195">
        <v>16000</v>
      </c>
      <c r="AL587" s="337">
        <f t="shared" si="116"/>
        <v>15387.23</v>
      </c>
      <c r="AM587" s="56" t="str">
        <f>VLOOKUP(F587,'Plan atualizada aptas e desativ'!$C$4:$I$1457,7,0)</f>
        <v>INADIMPLENTE</v>
      </c>
      <c r="AN587" s="196">
        <f t="shared" si="122"/>
        <v>-612.77000000000044</v>
      </c>
      <c r="AO587" s="56" t="s">
        <v>1053</v>
      </c>
      <c r="AP587" s="56" t="s">
        <v>1921</v>
      </c>
      <c r="AQ587" s="56"/>
      <c r="AR587" s="56" t="s">
        <v>1918</v>
      </c>
      <c r="AS587" s="56" t="s">
        <v>449</v>
      </c>
      <c r="AT587" s="56" t="s">
        <v>449</v>
      </c>
      <c r="AU587" s="56" t="s">
        <v>449</v>
      </c>
      <c r="AV587" s="56" t="s">
        <v>449</v>
      </c>
      <c r="AW587" s="56" t="s">
        <v>449</v>
      </c>
      <c r="AX587" s="56" t="s">
        <v>449</v>
      </c>
      <c r="AY587" s="56" t="s">
        <v>449</v>
      </c>
      <c r="AZ587" s="56" t="s">
        <v>449</v>
      </c>
      <c r="BA587" s="56" t="s">
        <v>449</v>
      </c>
      <c r="BB587" s="323">
        <f>VLOOKUP($F587,'[2]1ª Parcela FAED Manutencao 2026'!$E$7:$K$1036,5,0)</f>
        <v>906</v>
      </c>
      <c r="BC587" s="324">
        <f>VLOOKUP($F587,'[2]1ª Parcela FAED Manutencao 2026'!$E$7:$K$1036,7,0)</f>
        <v>20516.305</v>
      </c>
      <c r="BD587" s="335">
        <f t="shared" si="126"/>
        <v>-221</v>
      </c>
      <c r="BE587" s="328">
        <f t="shared" si="127"/>
        <v>-5129.0750000000007</v>
      </c>
    </row>
    <row r="588" spans="1:57" s="178" customFormat="1" ht="28.5" customHeight="1">
      <c r="A588" s="68">
        <v>582</v>
      </c>
      <c r="B588" s="56" t="s">
        <v>1900</v>
      </c>
      <c r="C588" s="56">
        <v>7100</v>
      </c>
      <c r="D588" s="57">
        <v>19</v>
      </c>
      <c r="E588" s="163" t="s">
        <v>325</v>
      </c>
      <c r="F588" s="56">
        <v>1106084</v>
      </c>
      <c r="G588" s="56">
        <v>1100712</v>
      </c>
      <c r="H588" s="61">
        <v>29095190</v>
      </c>
      <c r="I588" s="84" t="str">
        <f>VLOOKUP($F588,'[3]Sistema Escolar'!$C$3:$E$5000,3,0)</f>
        <v>COLEGIO GEORGINA SOARES NASCIMENTO</v>
      </c>
      <c r="J588" s="193" t="s">
        <v>1912</v>
      </c>
      <c r="K588" s="56">
        <v>211</v>
      </c>
      <c r="L588" s="56">
        <v>149</v>
      </c>
      <c r="M588" s="56">
        <v>0</v>
      </c>
      <c r="N588" s="56">
        <v>0</v>
      </c>
      <c r="O588" s="56">
        <v>318</v>
      </c>
      <c r="P588" s="56">
        <v>497</v>
      </c>
      <c r="Q588" s="56">
        <v>0</v>
      </c>
      <c r="R588" s="56">
        <v>0</v>
      </c>
      <c r="S588" s="56">
        <v>247</v>
      </c>
      <c r="T588" s="56">
        <v>94</v>
      </c>
      <c r="U588" s="56">
        <v>0</v>
      </c>
      <c r="V588" s="56">
        <v>0</v>
      </c>
      <c r="W588" s="56">
        <v>0</v>
      </c>
      <c r="X588" s="56">
        <v>0</v>
      </c>
      <c r="Y588" s="56">
        <f t="shared" si="117"/>
        <v>211</v>
      </c>
      <c r="Z588" s="56">
        <f t="shared" si="117"/>
        <v>149</v>
      </c>
      <c r="AA588" s="68">
        <f t="shared" si="118"/>
        <v>565</v>
      </c>
      <c r="AB588" s="68">
        <f t="shared" si="118"/>
        <v>591</v>
      </c>
      <c r="AC588" s="68">
        <f t="shared" si="123"/>
        <v>776</v>
      </c>
      <c r="AD588" s="68">
        <f t="shared" si="124"/>
        <v>740</v>
      </c>
      <c r="AE588" s="68">
        <f>VLOOKUP(F588,[1]quantitativo_estudantes_turmas_!$D$6:$H$1043,5,0)</f>
        <v>26</v>
      </c>
      <c r="AF588" s="318">
        <f t="shared" si="119"/>
        <v>0.7986486486486486</v>
      </c>
      <c r="AG588" s="248">
        <f t="shared" si="120"/>
        <v>30774.46</v>
      </c>
      <c r="AH588" s="194">
        <f t="shared" si="125"/>
        <v>30774.46</v>
      </c>
      <c r="AI588" s="70">
        <v>0</v>
      </c>
      <c r="AJ588" s="70">
        <f t="shared" si="121"/>
        <v>61548.92</v>
      </c>
      <c r="AK588" s="195">
        <v>16000</v>
      </c>
      <c r="AL588" s="337">
        <f t="shared" si="116"/>
        <v>15387.23</v>
      </c>
      <c r="AM588" s="56" t="str">
        <f>VLOOKUP(F588,'Plan atualizada aptas e desativ'!$C$4:$I$1457,7,0)</f>
        <v>INADIMPLENTE</v>
      </c>
      <c r="AN588" s="196">
        <f t="shared" si="122"/>
        <v>-612.77000000000044</v>
      </c>
      <c r="AO588" s="56" t="s">
        <v>1053</v>
      </c>
      <c r="AP588" s="56" t="s">
        <v>1249</v>
      </c>
      <c r="AQ588" s="56"/>
      <c r="AR588" s="56" t="s">
        <v>449</v>
      </c>
      <c r="AS588" s="56" t="s">
        <v>449</v>
      </c>
      <c r="AT588" s="56" t="s">
        <v>449</v>
      </c>
      <c r="AU588" s="56" t="s">
        <v>449</v>
      </c>
      <c r="AV588" s="56" t="s">
        <v>449</v>
      </c>
      <c r="AW588" s="56" t="s">
        <v>449</v>
      </c>
      <c r="AX588" s="56" t="s">
        <v>449</v>
      </c>
      <c r="AY588" s="56" t="s">
        <v>449</v>
      </c>
      <c r="AZ588" s="56" t="s">
        <v>449</v>
      </c>
      <c r="BA588" s="56" t="s">
        <v>449</v>
      </c>
      <c r="BB588" s="323">
        <f>VLOOKUP($F588,'[2]1ª Parcela FAED Manutencao 2026'!$E$7:$K$1036,5,0)</f>
        <v>776</v>
      </c>
      <c r="BC588" s="324">
        <f>VLOOKUP($F588,'[2]1ª Parcela FAED Manutencao 2026'!$E$7:$K$1036,7,0)</f>
        <v>20516.305</v>
      </c>
      <c r="BD588" s="335">
        <f t="shared" si="126"/>
        <v>-36</v>
      </c>
      <c r="BE588" s="328">
        <f t="shared" si="127"/>
        <v>-5129.0750000000007</v>
      </c>
    </row>
    <row r="589" spans="1:57" s="178" customFormat="1" ht="28.5" customHeight="1">
      <c r="A589" s="68">
        <v>583</v>
      </c>
      <c r="B589" s="56" t="s">
        <v>1900</v>
      </c>
      <c r="C589" s="56">
        <v>7100</v>
      </c>
      <c r="D589" s="57">
        <v>19</v>
      </c>
      <c r="E589" s="163" t="s">
        <v>325</v>
      </c>
      <c r="F589" s="56">
        <v>1176423</v>
      </c>
      <c r="G589" s="56">
        <v>1100676</v>
      </c>
      <c r="H589" s="61">
        <v>29387736</v>
      </c>
      <c r="I589" s="84" t="str">
        <f>VLOOKUP($F589,'[3]Sistema Escolar'!$C$3:$E$5000,3,0)</f>
        <v>COLEGIO MODELO LUIS EDUARDO MAGALHAES</v>
      </c>
      <c r="J589" s="193" t="s">
        <v>1978</v>
      </c>
      <c r="K589" s="56">
        <v>0</v>
      </c>
      <c r="L589" s="56">
        <v>0</v>
      </c>
      <c r="M589" s="56">
        <v>0</v>
      </c>
      <c r="N589" s="56">
        <v>0</v>
      </c>
      <c r="O589" s="56">
        <v>702</v>
      </c>
      <c r="P589" s="56">
        <v>367</v>
      </c>
      <c r="Q589" s="56">
        <v>479</v>
      </c>
      <c r="R589" s="56">
        <v>566</v>
      </c>
      <c r="S589" s="56">
        <v>215</v>
      </c>
      <c r="T589" s="56">
        <v>188</v>
      </c>
      <c r="U589" s="56">
        <v>0</v>
      </c>
      <c r="V589" s="56">
        <v>0</v>
      </c>
      <c r="W589" s="56">
        <v>0</v>
      </c>
      <c r="X589" s="56">
        <v>0</v>
      </c>
      <c r="Y589" s="56">
        <f t="shared" si="117"/>
        <v>0</v>
      </c>
      <c r="Z589" s="56">
        <f t="shared" si="117"/>
        <v>0</v>
      </c>
      <c r="AA589" s="68">
        <f t="shared" si="118"/>
        <v>1396</v>
      </c>
      <c r="AB589" s="68">
        <f t="shared" si="118"/>
        <v>1121</v>
      </c>
      <c r="AC589" s="68">
        <f t="shared" si="123"/>
        <v>1396</v>
      </c>
      <c r="AD589" s="68">
        <f t="shared" si="124"/>
        <v>1121</v>
      </c>
      <c r="AE589" s="68">
        <f>VLOOKUP(F589,[1]quantitativo_estudantes_turmas_!$D$6:$H$1043,5,0)</f>
        <v>40</v>
      </c>
      <c r="AF589" s="318">
        <f t="shared" si="119"/>
        <v>1</v>
      </c>
      <c r="AG589" s="248">
        <f t="shared" si="120"/>
        <v>47919.3</v>
      </c>
      <c r="AH589" s="194">
        <f t="shared" si="125"/>
        <v>47919.3</v>
      </c>
      <c r="AI589" s="70">
        <v>0</v>
      </c>
      <c r="AJ589" s="70">
        <f t="shared" si="121"/>
        <v>95838.6</v>
      </c>
      <c r="AK589" s="195">
        <v>20000</v>
      </c>
      <c r="AL589" s="337">
        <f t="shared" si="116"/>
        <v>23959.65</v>
      </c>
      <c r="AM589" s="56" t="str">
        <f>VLOOKUP(F589,'Plan atualizada aptas e desativ'!$C$4:$I$1457,7,0)</f>
        <v>INADIMPLENTE</v>
      </c>
      <c r="AN589" s="196">
        <f t="shared" si="122"/>
        <v>3959.6500000000015</v>
      </c>
      <c r="AO589" s="56" t="s">
        <v>1053</v>
      </c>
      <c r="AP589" s="56" t="s">
        <v>1250</v>
      </c>
      <c r="AQ589" s="56"/>
      <c r="AR589" s="56" t="s">
        <v>1918</v>
      </c>
      <c r="AS589" s="56" t="s">
        <v>449</v>
      </c>
      <c r="AT589" s="56" t="s">
        <v>449</v>
      </c>
      <c r="AU589" s="56" t="s">
        <v>449</v>
      </c>
      <c r="AV589" s="56" t="s">
        <v>449</v>
      </c>
      <c r="AW589" s="56" t="s">
        <v>449</v>
      </c>
      <c r="AX589" s="56" t="s">
        <v>449</v>
      </c>
      <c r="AY589" s="56" t="s">
        <v>449</v>
      </c>
      <c r="AZ589" s="56" t="s">
        <v>449</v>
      </c>
      <c r="BA589" s="56" t="s">
        <v>449</v>
      </c>
      <c r="BB589" s="323">
        <f>VLOOKUP($F589,'[2]1ª Parcela FAED Manutencao 2026'!$E$7:$K$1036,5,0)</f>
        <v>1396</v>
      </c>
      <c r="BC589" s="324">
        <f>VLOOKUP($F589,'[2]1ª Parcela FAED Manutencao 2026'!$E$7:$K$1036,7,0)</f>
        <v>23959.65</v>
      </c>
      <c r="BD589" s="335">
        <f t="shared" si="126"/>
        <v>-275</v>
      </c>
      <c r="BE589" s="330">
        <f t="shared" si="127"/>
        <v>0</v>
      </c>
    </row>
    <row r="590" spans="1:57" s="178" customFormat="1" ht="28.5" customHeight="1">
      <c r="A590" s="68">
        <v>584</v>
      </c>
      <c r="B590" s="56" t="s">
        <v>1900</v>
      </c>
      <c r="C590" s="56">
        <v>7100</v>
      </c>
      <c r="D590" s="57">
        <v>19</v>
      </c>
      <c r="E590" s="163" t="s">
        <v>325</v>
      </c>
      <c r="F590" s="56">
        <v>1105959</v>
      </c>
      <c r="G590" s="56">
        <v>1100734</v>
      </c>
      <c r="H590" s="61">
        <v>29096243</v>
      </c>
      <c r="I590" s="84" t="str">
        <f>VLOOKUP($F590,'[3]Sistema Escolar'!$C$3:$E$5000,3,0)</f>
        <v>INSTITUTO DE EDUCACAO DE TEMPO INTEGRAL GASTAO GUIMARAES</v>
      </c>
      <c r="J590" s="193" t="s">
        <v>1978</v>
      </c>
      <c r="K590" s="56">
        <v>451</v>
      </c>
      <c r="L590" s="56">
        <v>0</v>
      </c>
      <c r="M590" s="56">
        <v>276</v>
      </c>
      <c r="N590" s="56">
        <v>389</v>
      </c>
      <c r="O590" s="56">
        <v>264</v>
      </c>
      <c r="P590" s="56">
        <v>1</v>
      </c>
      <c r="Q590" s="56">
        <v>606</v>
      </c>
      <c r="R590" s="56">
        <v>770</v>
      </c>
      <c r="S590" s="56">
        <v>0</v>
      </c>
      <c r="T590" s="56">
        <v>0</v>
      </c>
      <c r="U590" s="56">
        <v>0</v>
      </c>
      <c r="V590" s="56">
        <v>0</v>
      </c>
      <c r="W590" s="56">
        <v>0</v>
      </c>
      <c r="X590" s="56">
        <v>6</v>
      </c>
      <c r="Y590" s="56">
        <f t="shared" si="117"/>
        <v>727</v>
      </c>
      <c r="Z590" s="56">
        <f t="shared" si="117"/>
        <v>389</v>
      </c>
      <c r="AA590" s="68">
        <f t="shared" si="118"/>
        <v>870</v>
      </c>
      <c r="AB590" s="68">
        <f t="shared" si="118"/>
        <v>771</v>
      </c>
      <c r="AC590" s="68">
        <f t="shared" si="123"/>
        <v>1597</v>
      </c>
      <c r="AD590" s="68">
        <f t="shared" si="124"/>
        <v>1166</v>
      </c>
      <c r="AE590" s="68">
        <f>VLOOKUP(F590,[1]quantitativo_estudantes_turmas_!$D$6:$H$1043,5,0)</f>
        <v>39</v>
      </c>
      <c r="AF590" s="318">
        <f t="shared" si="119"/>
        <v>0.6612349914236707</v>
      </c>
      <c r="AG590" s="248">
        <f t="shared" si="120"/>
        <v>47919.3</v>
      </c>
      <c r="AH590" s="194">
        <f t="shared" si="125"/>
        <v>47919.3</v>
      </c>
      <c r="AI590" s="70">
        <v>0</v>
      </c>
      <c r="AJ590" s="70">
        <f t="shared" si="121"/>
        <v>95838.6</v>
      </c>
      <c r="AK590" s="195">
        <v>28000</v>
      </c>
      <c r="AL590" s="337">
        <f t="shared" si="116"/>
        <v>23959.65</v>
      </c>
      <c r="AM590" s="56" t="str">
        <f>VLOOKUP(F590,'Plan atualizada aptas e desativ'!$C$4:$I$1457,7,0)</f>
        <v>APTA</v>
      </c>
      <c r="AN590" s="196">
        <f t="shared" si="122"/>
        <v>-4040.3499999999985</v>
      </c>
      <c r="AO590" s="56" t="s">
        <v>1053</v>
      </c>
      <c r="AP590" s="56" t="s">
        <v>1252</v>
      </c>
      <c r="AQ590" s="56"/>
      <c r="AR590" s="56" t="s">
        <v>1918</v>
      </c>
      <c r="AS590" s="56" t="s">
        <v>449</v>
      </c>
      <c r="AT590" s="56" t="s">
        <v>449</v>
      </c>
      <c r="AU590" s="56" t="s">
        <v>449</v>
      </c>
      <c r="AV590" s="56" t="s">
        <v>449</v>
      </c>
      <c r="AW590" s="56" t="s">
        <v>449</v>
      </c>
      <c r="AX590" s="56" t="s">
        <v>449</v>
      </c>
      <c r="AY590" s="56" t="s">
        <v>449</v>
      </c>
      <c r="AZ590" s="56" t="s">
        <v>449</v>
      </c>
      <c r="BA590" s="56" t="s">
        <v>449</v>
      </c>
      <c r="BB590" s="323">
        <f>VLOOKUP($F590,'[2]1ª Parcela FAED Manutencao 2026'!$E$7:$K$1036,5,0)</f>
        <v>1597</v>
      </c>
      <c r="BC590" s="324">
        <f>VLOOKUP($F590,'[2]1ª Parcela FAED Manutencao 2026'!$E$7:$K$1036,7,0)</f>
        <v>35903.53</v>
      </c>
      <c r="BD590" s="335">
        <f t="shared" si="126"/>
        <v>-431</v>
      </c>
      <c r="BE590" s="328">
        <f t="shared" si="127"/>
        <v>-11943.879999999997</v>
      </c>
    </row>
    <row r="591" spans="1:57" s="178" customFormat="1" ht="28.5" customHeight="1">
      <c r="A591" s="68">
        <v>585</v>
      </c>
      <c r="B591" s="56" t="s">
        <v>1900</v>
      </c>
      <c r="C591" s="56">
        <v>7100</v>
      </c>
      <c r="D591" s="57">
        <v>19</v>
      </c>
      <c r="E591" s="163" t="s">
        <v>325</v>
      </c>
      <c r="F591" s="56">
        <v>1179769</v>
      </c>
      <c r="G591" s="56">
        <v>9999999</v>
      </c>
      <c r="H591" s="61">
        <v>29095158</v>
      </c>
      <c r="I591" s="84" t="str">
        <f>VLOOKUP($F591,'[3]Sistema Escolar'!$C$3:$E$5000,3,0)</f>
        <v>COLEGIO ESTADUAL DE TEMPO INTEGRAL PROFESSORA CELIA SANTOS ANDRADE</v>
      </c>
      <c r="J591" s="193" t="s">
        <v>1978</v>
      </c>
      <c r="K591" s="56">
        <v>461</v>
      </c>
      <c r="L591" s="56">
        <v>158</v>
      </c>
      <c r="M591" s="56">
        <v>0</v>
      </c>
      <c r="N591" s="56">
        <v>0</v>
      </c>
      <c r="O591" s="56">
        <v>256</v>
      </c>
      <c r="P591" s="56">
        <v>76</v>
      </c>
      <c r="Q591" s="56">
        <v>129</v>
      </c>
      <c r="R591" s="56">
        <v>291</v>
      </c>
      <c r="S591" s="56">
        <v>0</v>
      </c>
      <c r="T591" s="56">
        <v>0</v>
      </c>
      <c r="U591" s="56">
        <v>0</v>
      </c>
      <c r="V591" s="56">
        <v>0</v>
      </c>
      <c r="W591" s="56">
        <v>0</v>
      </c>
      <c r="X591" s="56">
        <v>0</v>
      </c>
      <c r="Y591" s="56">
        <f t="shared" si="117"/>
        <v>461</v>
      </c>
      <c r="Z591" s="56">
        <f t="shared" si="117"/>
        <v>158</v>
      </c>
      <c r="AA591" s="68">
        <f t="shared" si="118"/>
        <v>385</v>
      </c>
      <c r="AB591" s="68">
        <f t="shared" si="118"/>
        <v>367</v>
      </c>
      <c r="AC591" s="68">
        <f t="shared" si="123"/>
        <v>846</v>
      </c>
      <c r="AD591" s="68">
        <f t="shared" si="124"/>
        <v>525</v>
      </c>
      <c r="AE591" s="68">
        <f>VLOOKUP(F591,[1]quantitativo_estudantes_turmas_!$D$6:$H$1043,5,0)</f>
        <v>17</v>
      </c>
      <c r="AF591" s="318">
        <f t="shared" si="119"/>
        <v>0.69904761904761903</v>
      </c>
      <c r="AG591" s="248">
        <f t="shared" si="120"/>
        <v>30774.46</v>
      </c>
      <c r="AH591" s="194">
        <f t="shared" si="125"/>
        <v>30774.46</v>
      </c>
      <c r="AI591" s="70">
        <v>0</v>
      </c>
      <c r="AJ591" s="70">
        <f t="shared" si="121"/>
        <v>61548.92</v>
      </c>
      <c r="AK591" s="195">
        <v>8000</v>
      </c>
      <c r="AL591" s="337">
        <f t="shared" si="116"/>
        <v>15387.23</v>
      </c>
      <c r="AM591" s="56" t="str">
        <f>VLOOKUP(F591,'Plan atualizada aptas e desativ'!$C$4:$I$1457,7,0)</f>
        <v>APTA</v>
      </c>
      <c r="AN591" s="196">
        <f t="shared" si="122"/>
        <v>7387.23</v>
      </c>
      <c r="AO591" s="56" t="s">
        <v>1219</v>
      </c>
      <c r="AP591" s="56" t="s">
        <v>1924</v>
      </c>
      <c r="AQ591" s="56"/>
      <c r="AR591" s="56" t="s">
        <v>1918</v>
      </c>
      <c r="AS591" s="56" t="s">
        <v>449</v>
      </c>
      <c r="AT591" s="56" t="s">
        <v>449</v>
      </c>
      <c r="AU591" s="56" t="s">
        <v>449</v>
      </c>
      <c r="AV591" s="56" t="s">
        <v>449</v>
      </c>
      <c r="AW591" s="56" t="s">
        <v>449</v>
      </c>
      <c r="AX591" s="56" t="s">
        <v>449</v>
      </c>
      <c r="AY591" s="56" t="s">
        <v>449</v>
      </c>
      <c r="AZ591" s="56" t="s">
        <v>449</v>
      </c>
      <c r="BA591" s="56" t="s">
        <v>449</v>
      </c>
      <c r="BB591" s="323">
        <f>VLOOKUP($F591,'[2]1ª Parcela FAED Manutencao 2026'!$E$7:$K$1036,5,0)</f>
        <v>846</v>
      </c>
      <c r="BC591" s="324">
        <f>VLOOKUP($F591,'[2]1ª Parcela FAED Manutencao 2026'!$E$7:$K$1036,7,0)</f>
        <v>10258.1525</v>
      </c>
      <c r="BD591" s="335">
        <f t="shared" si="126"/>
        <v>-321</v>
      </c>
      <c r="BE591" s="331">
        <f t="shared" si="127"/>
        <v>5129.0774999999994</v>
      </c>
    </row>
    <row r="592" spans="1:57" s="178" customFormat="1" ht="28.5" customHeight="1">
      <c r="A592" s="68">
        <v>586</v>
      </c>
      <c r="B592" s="56" t="s">
        <v>1900</v>
      </c>
      <c r="C592" s="56">
        <v>7100</v>
      </c>
      <c r="D592" s="57">
        <v>19</v>
      </c>
      <c r="E592" s="163" t="s">
        <v>325</v>
      </c>
      <c r="F592" s="56">
        <v>1142994</v>
      </c>
      <c r="G592" s="56">
        <v>1100646</v>
      </c>
      <c r="H592" s="61">
        <v>29093295</v>
      </c>
      <c r="I592" s="84" t="str">
        <f>VLOOKUP($F592,'[3]Sistema Escolar'!$C$3:$E$5000,3,0)</f>
        <v>CENTRO DE ENSINO E CULTURA DR EDUARDO FROES DA MOTTA</v>
      </c>
      <c r="J592" s="193" t="s">
        <v>1978</v>
      </c>
      <c r="K592" s="56">
        <v>63</v>
      </c>
      <c r="L592" s="56">
        <v>3</v>
      </c>
      <c r="M592" s="56">
        <v>0</v>
      </c>
      <c r="N592" s="56">
        <v>0</v>
      </c>
      <c r="O592" s="56">
        <v>33</v>
      </c>
      <c r="P592" s="56">
        <v>0</v>
      </c>
      <c r="Q592" s="56">
        <v>48</v>
      </c>
      <c r="R592" s="56">
        <v>0</v>
      </c>
      <c r="S592" s="56">
        <v>95</v>
      </c>
      <c r="T592" s="56">
        <v>0</v>
      </c>
      <c r="U592" s="56">
        <v>0</v>
      </c>
      <c r="V592" s="56">
        <v>0</v>
      </c>
      <c r="W592" s="56">
        <v>0</v>
      </c>
      <c r="X592" s="56">
        <v>0</v>
      </c>
      <c r="Y592" s="56">
        <f t="shared" si="117"/>
        <v>63</v>
      </c>
      <c r="Z592" s="56">
        <f t="shared" si="117"/>
        <v>3</v>
      </c>
      <c r="AA592" s="68">
        <f t="shared" si="118"/>
        <v>176</v>
      </c>
      <c r="AB592" s="68">
        <f t="shared" si="118"/>
        <v>0</v>
      </c>
      <c r="AC592" s="68">
        <f t="shared" si="123"/>
        <v>239</v>
      </c>
      <c r="AD592" s="68">
        <f t="shared" si="124"/>
        <v>3</v>
      </c>
      <c r="AE592" s="68">
        <f>VLOOKUP(F592,[1]quantitativo_estudantes_turmas_!$D$6:$H$1043,5,0)</f>
        <v>1</v>
      </c>
      <c r="AF592" s="318">
        <f t="shared" si="119"/>
        <v>0</v>
      </c>
      <c r="AG592" s="248">
        <f t="shared" si="120"/>
        <v>15387.23</v>
      </c>
      <c r="AH592" s="194" t="str">
        <f t="shared" si="125"/>
        <v>0,00</v>
      </c>
      <c r="AI592" s="70">
        <v>0</v>
      </c>
      <c r="AJ592" s="70">
        <f t="shared" si="121"/>
        <v>15387.23</v>
      </c>
      <c r="AK592" s="195">
        <v>8000</v>
      </c>
      <c r="AL592" s="337">
        <f t="shared" si="116"/>
        <v>3846.8074999999999</v>
      </c>
      <c r="AM592" s="56" t="str">
        <f>VLOOKUP(F592,'Plan atualizada aptas e desativ'!$C$4:$I$1457,7,0)</f>
        <v>APTA</v>
      </c>
      <c r="AN592" s="196">
        <f t="shared" si="122"/>
        <v>-4153.1925000000001</v>
      </c>
      <c r="AO592" s="56" t="s">
        <v>1053</v>
      </c>
      <c r="AP592" s="56" t="s">
        <v>2070</v>
      </c>
      <c r="AQ592" s="56"/>
      <c r="AR592" s="56" t="s">
        <v>449</v>
      </c>
      <c r="AS592" s="56" t="s">
        <v>449</v>
      </c>
      <c r="AT592" s="56" t="s">
        <v>449</v>
      </c>
      <c r="AU592" s="56" t="s">
        <v>449</v>
      </c>
      <c r="AV592" s="56" t="s">
        <v>449</v>
      </c>
      <c r="AW592" s="56" t="s">
        <v>449</v>
      </c>
      <c r="AX592" s="56" t="s">
        <v>449</v>
      </c>
      <c r="AY592" s="56" t="s">
        <v>449</v>
      </c>
      <c r="AZ592" s="56" t="s">
        <v>449</v>
      </c>
      <c r="BA592" s="56" t="s">
        <v>449</v>
      </c>
      <c r="BB592" s="323">
        <f>VLOOKUP($F592,'[2]1ª Parcela FAED Manutencao 2026'!$E$7:$K$1036,5,0)</f>
        <v>239</v>
      </c>
      <c r="BC592" s="324">
        <f>VLOOKUP($F592,'[2]1ª Parcela FAED Manutencao 2026'!$E$7:$K$1036,7,0)</f>
        <v>10258.15</v>
      </c>
      <c r="BD592" s="335">
        <f t="shared" si="126"/>
        <v>-236</v>
      </c>
      <c r="BE592" s="328">
        <f t="shared" si="127"/>
        <v>-6411.3424999999997</v>
      </c>
    </row>
    <row r="593" spans="1:57" s="178" customFormat="1" ht="28.5" customHeight="1">
      <c r="A593" s="68">
        <v>587</v>
      </c>
      <c r="B593" s="56" t="s">
        <v>1900</v>
      </c>
      <c r="C593" s="56"/>
      <c r="D593" s="227">
        <v>19</v>
      </c>
      <c r="E593" s="201" t="s">
        <v>325</v>
      </c>
      <c r="F593" s="202">
        <v>1179826</v>
      </c>
      <c r="G593" s="202">
        <v>9999999</v>
      </c>
      <c r="H593" s="202">
        <v>44449</v>
      </c>
      <c r="I593" s="84" t="str">
        <f>VLOOKUP($F593,'[3]Sistema Escolar'!$C$3:$E$5000,3,0)</f>
        <v>COLEGIO ESTADUAL QUILOMBOLA DE TEMPO INTEGRAL DA MATINHA</v>
      </c>
      <c r="J593" s="213" t="s">
        <v>1986</v>
      </c>
      <c r="K593" s="56">
        <v>0</v>
      </c>
      <c r="L593" s="56">
        <v>0</v>
      </c>
      <c r="M593" s="56">
        <v>0</v>
      </c>
      <c r="N593" s="56">
        <v>0</v>
      </c>
      <c r="O593" s="56">
        <v>1</v>
      </c>
      <c r="P593" s="56">
        <v>104</v>
      </c>
      <c r="Q593" s="56">
        <v>0</v>
      </c>
      <c r="R593" s="56">
        <v>39</v>
      </c>
      <c r="S593" s="56">
        <v>0</v>
      </c>
      <c r="T593" s="56">
        <v>0</v>
      </c>
      <c r="U593" s="56">
        <v>0</v>
      </c>
      <c r="V593" s="56">
        <v>0</v>
      </c>
      <c r="W593" s="56">
        <v>0</v>
      </c>
      <c r="X593" s="56">
        <v>0</v>
      </c>
      <c r="Y593" s="56">
        <f t="shared" si="117"/>
        <v>0</v>
      </c>
      <c r="Z593" s="56">
        <f t="shared" si="117"/>
        <v>0</v>
      </c>
      <c r="AA593" s="68">
        <f t="shared" si="118"/>
        <v>1</v>
      </c>
      <c r="AB593" s="68">
        <f t="shared" si="118"/>
        <v>143</v>
      </c>
      <c r="AC593" s="68">
        <f t="shared" si="123"/>
        <v>1</v>
      </c>
      <c r="AD593" s="68">
        <f t="shared" si="124"/>
        <v>143</v>
      </c>
      <c r="AE593" s="68">
        <f>VLOOKUP(F593,[1]quantitativo_estudantes_turmas_!$D$6:$H$1043,5,0)</f>
        <v>6</v>
      </c>
      <c r="AF593" s="318">
        <f t="shared" si="119"/>
        <v>1</v>
      </c>
      <c r="AG593" s="248">
        <f t="shared" si="120"/>
        <v>20516.3</v>
      </c>
      <c r="AH593" s="194">
        <f t="shared" si="125"/>
        <v>20516.3</v>
      </c>
      <c r="AI593" s="70">
        <v>0</v>
      </c>
      <c r="AJ593" s="70">
        <f t="shared" si="121"/>
        <v>41032.6</v>
      </c>
      <c r="AK593" s="195">
        <v>0</v>
      </c>
      <c r="AL593" s="337">
        <f t="shared" si="116"/>
        <v>10258.15</v>
      </c>
      <c r="AM593" s="56" t="str">
        <f>VLOOKUP(F593,'Plan atualizada aptas e desativ'!$C$4:$I$1457,7,0)</f>
        <v>APTA</v>
      </c>
      <c r="AN593" s="196">
        <f t="shared" si="122"/>
        <v>10258.15</v>
      </c>
      <c r="AO593" s="56" t="s">
        <v>2039</v>
      </c>
      <c r="AP593" s="56" t="s">
        <v>2039</v>
      </c>
      <c r="AQ593" s="56" t="s">
        <v>2020</v>
      </c>
      <c r="AR593" s="56" t="s">
        <v>1918</v>
      </c>
      <c r="AS593" s="56"/>
      <c r="AT593" s="56"/>
      <c r="AU593" s="56"/>
      <c r="AV593" s="56"/>
      <c r="AW593" s="56"/>
      <c r="AX593" s="56"/>
      <c r="AY593" s="56"/>
      <c r="AZ593" s="56"/>
      <c r="BA593" s="56"/>
      <c r="BB593" s="323" t="e">
        <f>VLOOKUP($F593,'[2]1ª Parcela FAED Manutencao 2026'!$E$7:$K$1036,5,0)</f>
        <v>#N/A</v>
      </c>
      <c r="BC593" s="324" t="e">
        <f>VLOOKUP($F593,'[2]1ª Parcela FAED Manutencao 2026'!$E$7:$K$1036,7,0)</f>
        <v>#N/A</v>
      </c>
      <c r="BD593" s="334" t="e">
        <f t="shared" si="126"/>
        <v>#N/A</v>
      </c>
      <c r="BE593" s="328" t="e">
        <f t="shared" si="127"/>
        <v>#N/A</v>
      </c>
    </row>
    <row r="594" spans="1:57" s="178" customFormat="1" ht="28.5" customHeight="1">
      <c r="A594" s="68">
        <v>588</v>
      </c>
      <c r="B594" s="56" t="s">
        <v>1900</v>
      </c>
      <c r="C594" s="56">
        <v>7100</v>
      </c>
      <c r="D594" s="57">
        <v>19</v>
      </c>
      <c r="E594" s="163" t="s">
        <v>327</v>
      </c>
      <c r="F594" s="56">
        <v>1160380</v>
      </c>
      <c r="G594" s="56">
        <v>1100861</v>
      </c>
      <c r="H594" s="61">
        <v>29098165</v>
      </c>
      <c r="I594" s="84" t="str">
        <f>VLOOKUP($F594,'[3]Sistema Escolar'!$C$3:$E$5000,3,0)</f>
        <v>COLEGIO ESTADUAL DE TEMPO INTEGRAL AUREO FILHO</v>
      </c>
      <c r="J594" s="193" t="s">
        <v>1978</v>
      </c>
      <c r="K594" s="56">
        <v>0</v>
      </c>
      <c r="L594" s="56">
        <v>0</v>
      </c>
      <c r="M594" s="56">
        <v>0</v>
      </c>
      <c r="N594" s="56">
        <v>0</v>
      </c>
      <c r="O594" s="56">
        <v>207</v>
      </c>
      <c r="P594" s="56">
        <v>49</v>
      </c>
      <c r="Q594" s="56">
        <v>313</v>
      </c>
      <c r="R594" s="56">
        <v>395</v>
      </c>
      <c r="S594" s="56">
        <v>0</v>
      </c>
      <c r="T594" s="56">
        <v>0</v>
      </c>
      <c r="U594" s="56">
        <v>0</v>
      </c>
      <c r="V594" s="56">
        <v>0</v>
      </c>
      <c r="W594" s="56">
        <v>0</v>
      </c>
      <c r="X594" s="56">
        <v>0</v>
      </c>
      <c r="Y594" s="56">
        <f t="shared" si="117"/>
        <v>0</v>
      </c>
      <c r="Z594" s="56">
        <f t="shared" si="117"/>
        <v>0</v>
      </c>
      <c r="AA594" s="68">
        <f t="shared" si="118"/>
        <v>520</v>
      </c>
      <c r="AB594" s="68">
        <f t="shared" si="118"/>
        <v>444</v>
      </c>
      <c r="AC594" s="68">
        <f t="shared" si="123"/>
        <v>520</v>
      </c>
      <c r="AD594" s="68">
        <f t="shared" si="124"/>
        <v>444</v>
      </c>
      <c r="AE594" s="68">
        <f>VLOOKUP(F594,[1]quantitativo_estudantes_turmas_!$D$6:$H$1043,5,0)</f>
        <v>14</v>
      </c>
      <c r="AF594" s="318">
        <f t="shared" si="119"/>
        <v>1</v>
      </c>
      <c r="AG594" s="248">
        <f t="shared" si="120"/>
        <v>25645.38</v>
      </c>
      <c r="AH594" s="194">
        <f t="shared" si="125"/>
        <v>25645.38</v>
      </c>
      <c r="AI594" s="70">
        <v>0</v>
      </c>
      <c r="AJ594" s="70">
        <f t="shared" si="121"/>
        <v>51290.76</v>
      </c>
      <c r="AK594" s="195">
        <v>12000</v>
      </c>
      <c r="AL594" s="337">
        <f t="shared" si="116"/>
        <v>12822.69</v>
      </c>
      <c r="AM594" s="56" t="str">
        <f>VLOOKUP(F594,'Plan atualizada aptas e desativ'!$C$4:$I$1457,7,0)</f>
        <v>INADIMPLENTE</v>
      </c>
      <c r="AN594" s="196">
        <f t="shared" si="122"/>
        <v>822.69000000000051</v>
      </c>
      <c r="AO594" s="56" t="s">
        <v>1053</v>
      </c>
      <c r="AP594" s="56" t="s">
        <v>1253</v>
      </c>
      <c r="AQ594" s="56"/>
      <c r="AR594" s="56" t="s">
        <v>1918</v>
      </c>
      <c r="AS594" s="56" t="s">
        <v>449</v>
      </c>
      <c r="AT594" s="56" t="s">
        <v>449</v>
      </c>
      <c r="AU594" s="56" t="s">
        <v>449</v>
      </c>
      <c r="AV594" s="56" t="s">
        <v>449</v>
      </c>
      <c r="AW594" s="56" t="s">
        <v>449</v>
      </c>
      <c r="AX594" s="56" t="s">
        <v>449</v>
      </c>
      <c r="AY594" s="56" t="s">
        <v>449</v>
      </c>
      <c r="AZ594" s="56" t="s">
        <v>449</v>
      </c>
      <c r="BA594" s="56" t="s">
        <v>449</v>
      </c>
      <c r="BB594" s="323">
        <f>VLOOKUP($F594,'[2]1ª Parcela FAED Manutencao 2026'!$E$7:$K$1036,5,0)</f>
        <v>520</v>
      </c>
      <c r="BC594" s="324">
        <f>VLOOKUP($F594,'[2]1ª Parcela FAED Manutencao 2026'!$E$7:$K$1036,7,0)</f>
        <v>15387.23</v>
      </c>
      <c r="BD594" s="335">
        <f t="shared" si="126"/>
        <v>-76</v>
      </c>
      <c r="BE594" s="328">
        <f t="shared" si="127"/>
        <v>-2564.5399999999991</v>
      </c>
    </row>
    <row r="595" spans="1:57" s="178" customFormat="1" ht="28.5" customHeight="1">
      <c r="A595" s="68">
        <v>589</v>
      </c>
      <c r="B595" s="56" t="s">
        <v>1900</v>
      </c>
      <c r="C595" s="56">
        <v>7100</v>
      </c>
      <c r="D595" s="57">
        <v>19</v>
      </c>
      <c r="E595" s="163" t="s">
        <v>328</v>
      </c>
      <c r="F595" s="56">
        <v>1107129</v>
      </c>
      <c r="G595" s="56">
        <v>1101081</v>
      </c>
      <c r="H595" s="61">
        <v>29103290</v>
      </c>
      <c r="I595" s="84" t="str">
        <f>VLOOKUP($F595,'[3]Sistema Escolar'!$C$3:$E$5000,3,0)</f>
        <v>COLEGIO ESTADUAL DE TEMPO INTEGRAL PROFESSORA MARLENE ALVES DOS SANTOS</v>
      </c>
      <c r="J595" s="193" t="s">
        <v>1978</v>
      </c>
      <c r="K595" s="56">
        <v>0</v>
      </c>
      <c r="L595" s="56">
        <v>0</v>
      </c>
      <c r="M595" s="56">
        <v>0</v>
      </c>
      <c r="N595" s="56">
        <v>0</v>
      </c>
      <c r="O595" s="56">
        <v>822</v>
      </c>
      <c r="P595" s="56">
        <v>418</v>
      </c>
      <c r="Q595" s="56">
        <v>183</v>
      </c>
      <c r="R595" s="56">
        <v>575</v>
      </c>
      <c r="S595" s="56">
        <v>240</v>
      </c>
      <c r="T595" s="56">
        <v>259</v>
      </c>
      <c r="U595" s="56">
        <v>0</v>
      </c>
      <c r="V595" s="56">
        <v>0</v>
      </c>
      <c r="W595" s="56">
        <v>0</v>
      </c>
      <c r="X595" s="56">
        <v>0</v>
      </c>
      <c r="Y595" s="56">
        <f t="shared" si="117"/>
        <v>0</v>
      </c>
      <c r="Z595" s="56">
        <f t="shared" si="117"/>
        <v>0</v>
      </c>
      <c r="AA595" s="68">
        <f t="shared" si="118"/>
        <v>1245</v>
      </c>
      <c r="AB595" s="68">
        <f t="shared" si="118"/>
        <v>1252</v>
      </c>
      <c r="AC595" s="68">
        <f t="shared" si="123"/>
        <v>1245</v>
      </c>
      <c r="AD595" s="68">
        <f t="shared" si="124"/>
        <v>1252</v>
      </c>
      <c r="AE595" s="68">
        <f>VLOOKUP(F595,[1]quantitativo_estudantes_turmas_!$D$6:$H$1043,5,0)</f>
        <v>42</v>
      </c>
      <c r="AF595" s="318">
        <f t="shared" si="119"/>
        <v>1</v>
      </c>
      <c r="AG595" s="248">
        <f t="shared" si="120"/>
        <v>47919.3</v>
      </c>
      <c r="AH595" s="194">
        <f t="shared" si="125"/>
        <v>47919.3</v>
      </c>
      <c r="AI595" s="70">
        <v>0</v>
      </c>
      <c r="AJ595" s="70">
        <f t="shared" si="121"/>
        <v>95838.6</v>
      </c>
      <c r="AK595" s="195">
        <v>20000</v>
      </c>
      <c r="AL595" s="337">
        <f t="shared" si="116"/>
        <v>23959.65</v>
      </c>
      <c r="AM595" s="56" t="str">
        <f>VLOOKUP(F595,'Plan atualizada aptas e desativ'!$C$4:$I$1457,7,0)</f>
        <v>APTA</v>
      </c>
      <c r="AN595" s="196">
        <f t="shared" si="122"/>
        <v>3959.6500000000015</v>
      </c>
      <c r="AO595" s="56" t="s">
        <v>1254</v>
      </c>
      <c r="AP595" s="56" t="s">
        <v>1255</v>
      </c>
      <c r="AQ595" s="56"/>
      <c r="AR595" s="56" t="s">
        <v>1918</v>
      </c>
      <c r="AS595" s="56" t="s">
        <v>449</v>
      </c>
      <c r="AT595" s="56" t="s">
        <v>449</v>
      </c>
      <c r="AU595" s="56" t="s">
        <v>449</v>
      </c>
      <c r="AV595" s="56" t="s">
        <v>449</v>
      </c>
      <c r="AW595" s="56" t="s">
        <v>449</v>
      </c>
      <c r="AX595" s="56" t="s">
        <v>449</v>
      </c>
      <c r="AY595" s="56" t="s">
        <v>449</v>
      </c>
      <c r="AZ595" s="56" t="s">
        <v>449</v>
      </c>
      <c r="BA595" s="56" t="s">
        <v>449</v>
      </c>
      <c r="BB595" s="323">
        <f>VLOOKUP($F595,'[2]1ª Parcela FAED Manutencao 2026'!$E$7:$K$1036,5,0)</f>
        <v>1245</v>
      </c>
      <c r="BC595" s="324">
        <f>VLOOKUP($F595,'[2]1ª Parcela FAED Manutencao 2026'!$E$7:$K$1036,7,0)</f>
        <v>23959.65</v>
      </c>
      <c r="BD595" s="336">
        <f t="shared" si="126"/>
        <v>7</v>
      </c>
      <c r="BE595" s="330">
        <f t="shared" si="127"/>
        <v>0</v>
      </c>
    </row>
    <row r="596" spans="1:57" s="178" customFormat="1" ht="28.5" customHeight="1">
      <c r="A596" s="68">
        <v>590</v>
      </c>
      <c r="B596" s="56" t="s">
        <v>1900</v>
      </c>
      <c r="C596" s="56">
        <v>7100</v>
      </c>
      <c r="D596" s="57">
        <v>19</v>
      </c>
      <c r="E596" s="163" t="s">
        <v>329</v>
      </c>
      <c r="F596" s="56">
        <v>1107404</v>
      </c>
      <c r="G596" s="56">
        <v>1101227</v>
      </c>
      <c r="H596" s="61">
        <v>29107440</v>
      </c>
      <c r="I596" s="84" t="str">
        <f>VLOOKUP($F596,'[3]Sistema Escolar'!$C$3:$E$5000,3,0)</f>
        <v>COLEGIO ESTADUAL DE TEMPO INTEGRAL SAO JOSE</v>
      </c>
      <c r="J596" s="193" t="s">
        <v>1978</v>
      </c>
      <c r="K596" s="56">
        <v>0</v>
      </c>
      <c r="L596" s="56">
        <v>0</v>
      </c>
      <c r="M596" s="56">
        <v>0</v>
      </c>
      <c r="N596" s="56">
        <v>0</v>
      </c>
      <c r="O596" s="56">
        <v>404</v>
      </c>
      <c r="P596" s="56">
        <v>218</v>
      </c>
      <c r="Q596" s="56">
        <v>177</v>
      </c>
      <c r="R596" s="56">
        <v>301</v>
      </c>
      <c r="S596" s="56">
        <v>207</v>
      </c>
      <c r="T596" s="56">
        <v>159</v>
      </c>
      <c r="U596" s="56">
        <v>0</v>
      </c>
      <c r="V596" s="56">
        <v>0</v>
      </c>
      <c r="W596" s="56">
        <v>0</v>
      </c>
      <c r="X596" s="56">
        <v>0</v>
      </c>
      <c r="Y596" s="56">
        <f t="shared" si="117"/>
        <v>0</v>
      </c>
      <c r="Z596" s="56">
        <f t="shared" si="117"/>
        <v>0</v>
      </c>
      <c r="AA596" s="68">
        <f t="shared" si="118"/>
        <v>788</v>
      </c>
      <c r="AB596" s="68">
        <f t="shared" si="118"/>
        <v>678</v>
      </c>
      <c r="AC596" s="68">
        <f t="shared" si="123"/>
        <v>788</v>
      </c>
      <c r="AD596" s="68">
        <f t="shared" si="124"/>
        <v>678</v>
      </c>
      <c r="AE596" s="68">
        <f>VLOOKUP(F596,[1]quantitativo_estudantes_turmas_!$D$6:$H$1043,5,0)</f>
        <v>20</v>
      </c>
      <c r="AF596" s="318">
        <f t="shared" si="119"/>
        <v>1</v>
      </c>
      <c r="AG596" s="248">
        <f t="shared" si="120"/>
        <v>30774.46</v>
      </c>
      <c r="AH596" s="194">
        <f t="shared" si="125"/>
        <v>30774.46</v>
      </c>
      <c r="AI596" s="70">
        <v>0</v>
      </c>
      <c r="AJ596" s="70">
        <f t="shared" si="121"/>
        <v>61548.92</v>
      </c>
      <c r="AK596" s="195">
        <v>16000</v>
      </c>
      <c r="AL596" s="337">
        <f t="shared" si="116"/>
        <v>15387.23</v>
      </c>
      <c r="AM596" s="56" t="str">
        <f>VLOOKUP(F596,'Plan atualizada aptas e desativ'!$C$4:$I$1457,7,0)</f>
        <v>APTA</v>
      </c>
      <c r="AN596" s="196">
        <f t="shared" si="122"/>
        <v>-612.77000000000044</v>
      </c>
      <c r="AO596" s="56" t="s">
        <v>1256</v>
      </c>
      <c r="AP596" s="56" t="s">
        <v>1257</v>
      </c>
      <c r="AQ596" s="56"/>
      <c r="AR596" s="56" t="s">
        <v>1918</v>
      </c>
      <c r="AS596" s="56" t="s">
        <v>449</v>
      </c>
      <c r="AT596" s="56"/>
      <c r="AU596" s="56"/>
      <c r="AV596" s="56"/>
      <c r="AW596" s="56"/>
      <c r="AX596" s="56"/>
      <c r="AY596" s="56" t="s">
        <v>449</v>
      </c>
      <c r="AZ596" s="56"/>
      <c r="BA596" s="56"/>
      <c r="BB596" s="323">
        <f>VLOOKUP($F596,'[2]1ª Parcela FAED Manutencao 2026'!$E$7:$K$1036,5,0)</f>
        <v>788</v>
      </c>
      <c r="BC596" s="324">
        <f>VLOOKUP($F596,'[2]1ª Parcela FAED Manutencao 2026'!$E$7:$K$1036,7,0)</f>
        <v>20516.305</v>
      </c>
      <c r="BD596" s="335">
        <f t="shared" si="126"/>
        <v>-110</v>
      </c>
      <c r="BE596" s="328">
        <f t="shared" si="127"/>
        <v>-5129.0750000000007</v>
      </c>
    </row>
    <row r="597" spans="1:57" s="178" customFormat="1" ht="28.5" customHeight="1">
      <c r="A597" s="68">
        <v>591</v>
      </c>
      <c r="B597" s="56" t="s">
        <v>1900</v>
      </c>
      <c r="C597" s="56">
        <v>7100</v>
      </c>
      <c r="D597" s="57">
        <v>19</v>
      </c>
      <c r="E597" s="163" t="s">
        <v>329</v>
      </c>
      <c r="F597" s="56">
        <v>1107382</v>
      </c>
      <c r="G597" s="56">
        <v>1101217</v>
      </c>
      <c r="H597" s="61">
        <v>29107466</v>
      </c>
      <c r="I597" s="84" t="str">
        <f>VLOOKUP($F597,'[3]Sistema Escolar'!$C$3:$E$5000,3,0)</f>
        <v>COLEGIO ESTADUAL PROFESSOR CARLOS VALADARES</v>
      </c>
      <c r="J597" s="193" t="s">
        <v>1912</v>
      </c>
      <c r="K597" s="56">
        <v>0</v>
      </c>
      <c r="L597" s="56">
        <v>0</v>
      </c>
      <c r="M597" s="56">
        <v>0</v>
      </c>
      <c r="N597" s="56">
        <v>0</v>
      </c>
      <c r="O597" s="56">
        <v>611</v>
      </c>
      <c r="P597" s="56">
        <v>554</v>
      </c>
      <c r="Q597" s="56">
        <v>0</v>
      </c>
      <c r="R597" s="56">
        <v>44</v>
      </c>
      <c r="S597" s="56">
        <v>0</v>
      </c>
      <c r="T597" s="56">
        <v>0</v>
      </c>
      <c r="U597" s="56">
        <v>0</v>
      </c>
      <c r="V597" s="56">
        <v>0</v>
      </c>
      <c r="W597" s="56">
        <v>0</v>
      </c>
      <c r="X597" s="56">
        <v>15</v>
      </c>
      <c r="Y597" s="56">
        <f t="shared" si="117"/>
        <v>0</v>
      </c>
      <c r="Z597" s="56">
        <f t="shared" si="117"/>
        <v>0</v>
      </c>
      <c r="AA597" s="68">
        <f t="shared" si="118"/>
        <v>611</v>
      </c>
      <c r="AB597" s="68">
        <f t="shared" si="118"/>
        <v>598</v>
      </c>
      <c r="AC597" s="68">
        <f t="shared" si="123"/>
        <v>611</v>
      </c>
      <c r="AD597" s="68">
        <f t="shared" si="124"/>
        <v>613</v>
      </c>
      <c r="AE597" s="68">
        <f>VLOOKUP(F597,[1]quantitativo_estudantes_turmas_!$D$6:$H$1043,5,0)</f>
        <v>34</v>
      </c>
      <c r="AF597" s="318">
        <f t="shared" si="119"/>
        <v>0.9755301794453507</v>
      </c>
      <c r="AG597" s="248">
        <f t="shared" si="120"/>
        <v>30774.46</v>
      </c>
      <c r="AH597" s="194">
        <f t="shared" si="125"/>
        <v>30774.46</v>
      </c>
      <c r="AI597" s="70">
        <v>0</v>
      </c>
      <c r="AJ597" s="70">
        <f t="shared" si="121"/>
        <v>61548.92</v>
      </c>
      <c r="AK597" s="195">
        <v>12000</v>
      </c>
      <c r="AL597" s="337">
        <f t="shared" si="116"/>
        <v>15387.23</v>
      </c>
      <c r="AM597" s="56" t="str">
        <f>VLOOKUP(F597,'Plan atualizada aptas e desativ'!$C$4:$I$1457,7,0)</f>
        <v>INADIMPLENTE</v>
      </c>
      <c r="AN597" s="196">
        <f t="shared" si="122"/>
        <v>3387.2299999999996</v>
      </c>
      <c r="AO597" s="131" t="s">
        <v>1256</v>
      </c>
      <c r="AP597" s="131" t="s">
        <v>2004</v>
      </c>
      <c r="AQ597" s="56"/>
      <c r="AR597" s="56" t="s">
        <v>1918</v>
      </c>
      <c r="AS597" s="56" t="s">
        <v>449</v>
      </c>
      <c r="AT597" s="56"/>
      <c r="AU597" s="56"/>
      <c r="AV597" s="56"/>
      <c r="AW597" s="56"/>
      <c r="AX597" s="56"/>
      <c r="AY597" s="56"/>
      <c r="AZ597" s="56"/>
      <c r="BA597" s="56"/>
      <c r="BB597" s="323">
        <f>VLOOKUP($F597,'[2]1ª Parcela FAED Manutencao 2026'!$E$7:$K$1036,5,0)</f>
        <v>611</v>
      </c>
      <c r="BC597" s="324">
        <f>VLOOKUP($F597,'[2]1ª Parcela FAED Manutencao 2026'!$E$7:$K$1036,7,0)</f>
        <v>15387.23</v>
      </c>
      <c r="BD597" s="336">
        <f t="shared" si="126"/>
        <v>2</v>
      </c>
      <c r="BE597" s="330">
        <f t="shared" si="127"/>
        <v>0</v>
      </c>
    </row>
    <row r="598" spans="1:57" s="87" customFormat="1" ht="28.5" customHeight="1">
      <c r="A598" s="68">
        <v>592</v>
      </c>
      <c r="B598" s="56" t="s">
        <v>1900</v>
      </c>
      <c r="C598" s="56">
        <v>7100</v>
      </c>
      <c r="D598" s="57">
        <v>19</v>
      </c>
      <c r="E598" s="163" t="s">
        <v>330</v>
      </c>
      <c r="F598" s="56">
        <v>1107420</v>
      </c>
      <c r="G598" s="56">
        <v>1101232</v>
      </c>
      <c r="H598" s="61">
        <v>29108047</v>
      </c>
      <c r="I598" s="84" t="str">
        <f>VLOOKUP($F598,'[3]Sistema Escolar'!$C$3:$E$5000,3,0)</f>
        <v>COLEGIO EST DO CAMPO DE TEMPO INTEGRAL JOSE ANTONIO DE ALMEIDA</v>
      </c>
      <c r="J598" s="193" t="s">
        <v>1978</v>
      </c>
      <c r="K598" s="56">
        <v>0</v>
      </c>
      <c r="L598" s="56">
        <v>0</v>
      </c>
      <c r="M598" s="56">
        <v>0</v>
      </c>
      <c r="N598" s="56">
        <v>0</v>
      </c>
      <c r="O598" s="56">
        <v>269</v>
      </c>
      <c r="P598" s="56">
        <v>301</v>
      </c>
      <c r="Q598" s="56">
        <v>60</v>
      </c>
      <c r="R598" s="56">
        <v>96</v>
      </c>
      <c r="S598" s="56">
        <v>123</v>
      </c>
      <c r="T598" s="56">
        <v>65</v>
      </c>
      <c r="U598" s="56">
        <v>0</v>
      </c>
      <c r="V598" s="56">
        <v>0</v>
      </c>
      <c r="W598" s="56">
        <v>0</v>
      </c>
      <c r="X598" s="56">
        <v>0</v>
      </c>
      <c r="Y598" s="56">
        <f t="shared" si="117"/>
        <v>0</v>
      </c>
      <c r="Z598" s="56">
        <f t="shared" si="117"/>
        <v>0</v>
      </c>
      <c r="AA598" s="68">
        <f t="shared" si="118"/>
        <v>452</v>
      </c>
      <c r="AB598" s="68">
        <f t="shared" si="118"/>
        <v>462</v>
      </c>
      <c r="AC598" s="68">
        <f t="shared" si="123"/>
        <v>452</v>
      </c>
      <c r="AD598" s="68">
        <f t="shared" si="124"/>
        <v>462</v>
      </c>
      <c r="AE598" s="68">
        <f>VLOOKUP(F598,[1]quantitativo_estudantes_turmas_!$D$6:$H$1043,5,0)</f>
        <v>15</v>
      </c>
      <c r="AF598" s="318">
        <f t="shared" si="119"/>
        <v>1</v>
      </c>
      <c r="AG598" s="248">
        <f t="shared" si="120"/>
        <v>25645.38</v>
      </c>
      <c r="AH598" s="194">
        <f t="shared" si="125"/>
        <v>25645.38</v>
      </c>
      <c r="AI598" s="70">
        <v>0</v>
      </c>
      <c r="AJ598" s="70">
        <f t="shared" si="121"/>
        <v>51290.76</v>
      </c>
      <c r="AK598" s="195">
        <v>10000</v>
      </c>
      <c r="AL598" s="337">
        <f t="shared" si="116"/>
        <v>12822.69</v>
      </c>
      <c r="AM598" s="56" t="str">
        <f>VLOOKUP(F598,'Plan atualizada aptas e desativ'!$C$4:$I$1457,7,0)</f>
        <v>APTA</v>
      </c>
      <c r="AN598" s="196">
        <f t="shared" si="122"/>
        <v>2822.6900000000005</v>
      </c>
      <c r="AO598" s="56" t="s">
        <v>1053</v>
      </c>
      <c r="AP598" s="56" t="s">
        <v>1258</v>
      </c>
      <c r="AQ598" s="56"/>
      <c r="AR598" s="56" t="s">
        <v>1918</v>
      </c>
      <c r="AS598" s="56" t="s">
        <v>449</v>
      </c>
      <c r="AT598" s="56" t="s">
        <v>449</v>
      </c>
      <c r="AU598" s="56" t="s">
        <v>449</v>
      </c>
      <c r="AV598" s="56" t="s">
        <v>449</v>
      </c>
      <c r="AW598" s="56" t="s">
        <v>449</v>
      </c>
      <c r="AX598" s="56" t="s">
        <v>449</v>
      </c>
      <c r="AY598" s="56" t="s">
        <v>449</v>
      </c>
      <c r="AZ598" s="56" t="s">
        <v>449</v>
      </c>
      <c r="BA598" s="56" t="s">
        <v>449</v>
      </c>
      <c r="BB598" s="323">
        <f>VLOOKUP($F598,'[2]1ª Parcela FAED Manutencao 2026'!$E$7:$K$1036,5,0)</f>
        <v>452</v>
      </c>
      <c r="BC598" s="324">
        <f>VLOOKUP($F598,'[2]1ª Parcela FAED Manutencao 2026'!$E$7:$K$1036,7,0)</f>
        <v>12822.69</v>
      </c>
      <c r="BD598" s="336">
        <f t="shared" si="126"/>
        <v>10</v>
      </c>
      <c r="BE598" s="330">
        <f t="shared" si="127"/>
        <v>0</v>
      </c>
    </row>
    <row r="599" spans="1:57" s="178" customFormat="1" ht="28.5" customHeight="1">
      <c r="A599" s="68">
        <v>593</v>
      </c>
      <c r="B599" s="56" t="s">
        <v>1900</v>
      </c>
      <c r="C599" s="56">
        <v>7100</v>
      </c>
      <c r="D599" s="57">
        <v>19</v>
      </c>
      <c r="E599" s="163" t="s">
        <v>331</v>
      </c>
      <c r="F599" s="56">
        <v>1107501</v>
      </c>
      <c r="G599" s="56">
        <v>1101244</v>
      </c>
      <c r="H599" s="61">
        <v>29109361</v>
      </c>
      <c r="I599" s="84" t="str">
        <f>VLOOKUP($F599,'[3]Sistema Escolar'!$C$3:$E$5000,3,0)</f>
        <v>COLEGIO ESTADUAL DE TEMPO INTEGRAL DE SANTO ESTEVAO</v>
      </c>
      <c r="J599" s="193" t="s">
        <v>1978</v>
      </c>
      <c r="K599" s="56">
        <v>0</v>
      </c>
      <c r="L599" s="56">
        <v>0</v>
      </c>
      <c r="M599" s="56">
        <v>0</v>
      </c>
      <c r="N599" s="56">
        <v>0</v>
      </c>
      <c r="O599" s="56">
        <v>1511</v>
      </c>
      <c r="P599" s="56">
        <v>1012</v>
      </c>
      <c r="Q599" s="56">
        <v>132</v>
      </c>
      <c r="R599" s="56">
        <v>441</v>
      </c>
      <c r="S599" s="56">
        <v>219</v>
      </c>
      <c r="T599" s="56">
        <v>302</v>
      </c>
      <c r="U599" s="56">
        <v>0</v>
      </c>
      <c r="V599" s="56">
        <v>0</v>
      </c>
      <c r="W599" s="56">
        <v>0</v>
      </c>
      <c r="X599" s="56">
        <v>0</v>
      </c>
      <c r="Y599" s="56">
        <f t="shared" si="117"/>
        <v>0</v>
      </c>
      <c r="Z599" s="56">
        <f t="shared" si="117"/>
        <v>0</v>
      </c>
      <c r="AA599" s="68">
        <f t="shared" si="118"/>
        <v>1862</v>
      </c>
      <c r="AB599" s="68">
        <f t="shared" si="118"/>
        <v>1755</v>
      </c>
      <c r="AC599" s="68">
        <f t="shared" si="123"/>
        <v>1862</v>
      </c>
      <c r="AD599" s="68">
        <f t="shared" si="124"/>
        <v>1755</v>
      </c>
      <c r="AE599" s="68">
        <f>VLOOKUP(F599,[1]quantitativo_estudantes_turmas_!$D$6:$H$1043,5,0)</f>
        <v>49</v>
      </c>
      <c r="AF599" s="318">
        <f t="shared" si="119"/>
        <v>1</v>
      </c>
      <c r="AG599" s="248">
        <f t="shared" si="120"/>
        <v>71807.06</v>
      </c>
      <c r="AH599" s="194">
        <f t="shared" si="125"/>
        <v>71807.06</v>
      </c>
      <c r="AI599" s="70">
        <v>0</v>
      </c>
      <c r="AJ599" s="70">
        <f t="shared" si="121"/>
        <v>143614.12</v>
      </c>
      <c r="AK599" s="195">
        <v>28000</v>
      </c>
      <c r="AL599" s="337">
        <f t="shared" si="116"/>
        <v>35903.53</v>
      </c>
      <c r="AM599" s="56" t="str">
        <f>VLOOKUP(F599,'Plan atualizada aptas e desativ'!$C$4:$I$1457,7,0)</f>
        <v>APTA</v>
      </c>
      <c r="AN599" s="196">
        <f t="shared" si="122"/>
        <v>7903.5299999999988</v>
      </c>
      <c r="AO599" s="56" t="s">
        <v>1055</v>
      </c>
      <c r="AP599" s="56" t="s">
        <v>1259</v>
      </c>
      <c r="AQ599" s="56"/>
      <c r="AR599" s="56" t="s">
        <v>1918</v>
      </c>
      <c r="AS599" s="56" t="s">
        <v>449</v>
      </c>
      <c r="AT599" s="56" t="s">
        <v>449</v>
      </c>
      <c r="AU599" s="56" t="s">
        <v>449</v>
      </c>
      <c r="AV599" s="56" t="s">
        <v>449</v>
      </c>
      <c r="AW599" s="56" t="s">
        <v>449</v>
      </c>
      <c r="AX599" s="56" t="s">
        <v>449</v>
      </c>
      <c r="AY599" s="56" t="s">
        <v>449</v>
      </c>
      <c r="AZ599" s="56" t="s">
        <v>449</v>
      </c>
      <c r="BA599" s="56" t="s">
        <v>449</v>
      </c>
      <c r="BB599" s="323">
        <f>VLOOKUP($F599,'[2]1ª Parcela FAED Manutencao 2026'!$E$7:$K$1036,5,0)</f>
        <v>1862</v>
      </c>
      <c r="BC599" s="324">
        <f>VLOOKUP($F599,'[2]1ª Parcela FAED Manutencao 2026'!$E$7:$K$1036,7,0)</f>
        <v>35903.53</v>
      </c>
      <c r="BD599" s="335">
        <f t="shared" si="126"/>
        <v>-107</v>
      </c>
      <c r="BE599" s="330">
        <f t="shared" si="127"/>
        <v>0</v>
      </c>
    </row>
    <row r="600" spans="1:57" s="178" customFormat="1" ht="28.5" customHeight="1">
      <c r="A600" s="68">
        <v>594</v>
      </c>
      <c r="B600" s="56" t="s">
        <v>1900</v>
      </c>
      <c r="C600" s="56">
        <v>7100</v>
      </c>
      <c r="D600" s="57">
        <v>19</v>
      </c>
      <c r="E600" s="163" t="s">
        <v>331</v>
      </c>
      <c r="F600" s="56">
        <v>1107455</v>
      </c>
      <c r="G600" s="56">
        <v>1101237</v>
      </c>
      <c r="H600" s="61">
        <v>29108900</v>
      </c>
      <c r="I600" s="84" t="str">
        <f>VLOOKUP($F600,'[3]Sistema Escolar'!$C$3:$E$5000,3,0)</f>
        <v>COLEGIO ESTADUAL DE TEMPO INTEGRAL PROFESSORA EDITE FERREIRA FONSECA</v>
      </c>
      <c r="J600" s="193" t="s">
        <v>1978</v>
      </c>
      <c r="K600" s="56">
        <v>0</v>
      </c>
      <c r="L600" s="56">
        <v>0</v>
      </c>
      <c r="M600" s="56">
        <v>0</v>
      </c>
      <c r="N600" s="56">
        <v>0</v>
      </c>
      <c r="O600" s="56">
        <v>256</v>
      </c>
      <c r="P600" s="56">
        <v>194</v>
      </c>
      <c r="Q600" s="56">
        <v>148</v>
      </c>
      <c r="R600" s="56">
        <v>362</v>
      </c>
      <c r="S600" s="56">
        <v>206</v>
      </c>
      <c r="T600" s="56">
        <v>121</v>
      </c>
      <c r="U600" s="56">
        <v>0</v>
      </c>
      <c r="V600" s="56">
        <v>0</v>
      </c>
      <c r="W600" s="56">
        <v>0</v>
      </c>
      <c r="X600" s="56">
        <v>0</v>
      </c>
      <c r="Y600" s="56">
        <f t="shared" si="117"/>
        <v>0</v>
      </c>
      <c r="Z600" s="56">
        <f t="shared" si="117"/>
        <v>0</v>
      </c>
      <c r="AA600" s="68">
        <f t="shared" si="118"/>
        <v>610</v>
      </c>
      <c r="AB600" s="68">
        <f t="shared" si="118"/>
        <v>677</v>
      </c>
      <c r="AC600" s="68">
        <f t="shared" si="123"/>
        <v>610</v>
      </c>
      <c r="AD600" s="68">
        <f t="shared" si="124"/>
        <v>677</v>
      </c>
      <c r="AE600" s="68">
        <f>VLOOKUP(F600,[1]quantitativo_estudantes_turmas_!$D$6:$H$1043,5,0)</f>
        <v>24</v>
      </c>
      <c r="AF600" s="318">
        <f t="shared" si="119"/>
        <v>1</v>
      </c>
      <c r="AG600" s="248">
        <f t="shared" si="120"/>
        <v>30774.46</v>
      </c>
      <c r="AH600" s="194">
        <f t="shared" si="125"/>
        <v>30774.46</v>
      </c>
      <c r="AI600" s="70">
        <v>0</v>
      </c>
      <c r="AJ600" s="70">
        <f t="shared" si="121"/>
        <v>61548.92</v>
      </c>
      <c r="AK600" s="195">
        <v>12000</v>
      </c>
      <c r="AL600" s="337">
        <f t="shared" si="116"/>
        <v>15387.23</v>
      </c>
      <c r="AM600" s="56" t="str">
        <f>VLOOKUP(F600,'Plan atualizada aptas e desativ'!$C$4:$I$1457,7,0)</f>
        <v>APTA</v>
      </c>
      <c r="AN600" s="196">
        <f t="shared" si="122"/>
        <v>3387.2299999999996</v>
      </c>
      <c r="AO600" s="56" t="s">
        <v>1055</v>
      </c>
      <c r="AP600" s="56" t="s">
        <v>1260</v>
      </c>
      <c r="AQ600" s="56"/>
      <c r="AR600" s="56" t="s">
        <v>1918</v>
      </c>
      <c r="AS600" s="56" t="s">
        <v>449</v>
      </c>
      <c r="AT600" s="56" t="s">
        <v>449</v>
      </c>
      <c r="AU600" s="56" t="s">
        <v>449</v>
      </c>
      <c r="AV600" s="56" t="s">
        <v>449</v>
      </c>
      <c r="AW600" s="56" t="s">
        <v>449</v>
      </c>
      <c r="AX600" s="56" t="s">
        <v>449</v>
      </c>
      <c r="AY600" s="56" t="s">
        <v>449</v>
      </c>
      <c r="AZ600" s="56" t="s">
        <v>449</v>
      </c>
      <c r="BA600" s="56" t="s">
        <v>449</v>
      </c>
      <c r="BB600" s="323">
        <f>VLOOKUP($F600,'[2]1ª Parcela FAED Manutencao 2026'!$E$7:$K$1036,5,0)</f>
        <v>610</v>
      </c>
      <c r="BC600" s="324">
        <f>VLOOKUP($F600,'[2]1ª Parcela FAED Manutencao 2026'!$E$7:$K$1036,7,0)</f>
        <v>15387.23</v>
      </c>
      <c r="BD600" s="336">
        <f t="shared" si="126"/>
        <v>67</v>
      </c>
      <c r="BE600" s="330">
        <f t="shared" si="127"/>
        <v>0</v>
      </c>
    </row>
    <row r="601" spans="1:57" s="87" customFormat="1" ht="28.5" customHeight="1">
      <c r="A601" s="68">
        <v>595</v>
      </c>
      <c r="B601" s="56" t="s">
        <v>1900</v>
      </c>
      <c r="C601" s="56">
        <v>7100</v>
      </c>
      <c r="D601" s="57">
        <v>19</v>
      </c>
      <c r="E601" s="163" t="s">
        <v>333</v>
      </c>
      <c r="F601" s="56">
        <v>1107706</v>
      </c>
      <c r="G601" s="56">
        <v>1101287</v>
      </c>
      <c r="H601" s="61">
        <v>29111730</v>
      </c>
      <c r="I601" s="84" t="str">
        <f>VLOOKUP($F601,'[3]Sistema Escolar'!$C$3:$E$5000,3,0)</f>
        <v>COLEGIO ESTADUAL DE TEMPO INTEGRAL NOVIS FILHO</v>
      </c>
      <c r="J601" s="193" t="s">
        <v>1978</v>
      </c>
      <c r="K601" s="56">
        <v>0</v>
      </c>
      <c r="L601" s="56">
        <v>0</v>
      </c>
      <c r="M601" s="56">
        <v>0</v>
      </c>
      <c r="N601" s="56">
        <v>0</v>
      </c>
      <c r="O601" s="56">
        <v>166</v>
      </c>
      <c r="P601" s="56">
        <v>165</v>
      </c>
      <c r="Q601" s="56">
        <v>70</v>
      </c>
      <c r="R601" s="56">
        <v>135</v>
      </c>
      <c r="S601" s="56">
        <v>75</v>
      </c>
      <c r="T601" s="56">
        <v>29</v>
      </c>
      <c r="U601" s="56">
        <v>0</v>
      </c>
      <c r="V601" s="56">
        <v>0</v>
      </c>
      <c r="W601" s="56">
        <v>0</v>
      </c>
      <c r="X601" s="56">
        <v>0</v>
      </c>
      <c r="Y601" s="56">
        <f t="shared" si="117"/>
        <v>0</v>
      </c>
      <c r="Z601" s="56">
        <f t="shared" si="117"/>
        <v>0</v>
      </c>
      <c r="AA601" s="68">
        <f t="shared" si="118"/>
        <v>311</v>
      </c>
      <c r="AB601" s="68">
        <f t="shared" si="118"/>
        <v>329</v>
      </c>
      <c r="AC601" s="68">
        <f t="shared" si="123"/>
        <v>311</v>
      </c>
      <c r="AD601" s="68">
        <f t="shared" si="124"/>
        <v>329</v>
      </c>
      <c r="AE601" s="68">
        <f>VLOOKUP(F601,[1]quantitativo_estudantes_turmas_!$D$6:$H$1043,5,0)</f>
        <v>12</v>
      </c>
      <c r="AF601" s="318">
        <f t="shared" si="119"/>
        <v>1</v>
      </c>
      <c r="AG601" s="248">
        <f t="shared" si="120"/>
        <v>25645.38</v>
      </c>
      <c r="AH601" s="194">
        <f t="shared" si="125"/>
        <v>25645.38</v>
      </c>
      <c r="AI601" s="70">
        <v>0</v>
      </c>
      <c r="AJ601" s="70">
        <f t="shared" si="121"/>
        <v>51290.76</v>
      </c>
      <c r="AK601" s="195">
        <v>10000</v>
      </c>
      <c r="AL601" s="337">
        <f t="shared" si="116"/>
        <v>12822.69</v>
      </c>
      <c r="AM601" s="56" t="str">
        <f>VLOOKUP(F601,'Plan atualizada aptas e desativ'!$C$4:$I$1457,7,0)</f>
        <v>INADIMPLENTE</v>
      </c>
      <c r="AN601" s="196">
        <f t="shared" si="122"/>
        <v>2822.6900000000005</v>
      </c>
      <c r="AO601" s="56" t="s">
        <v>1053</v>
      </c>
      <c r="AP601" s="56" t="s">
        <v>1262</v>
      </c>
      <c r="AQ601" s="56"/>
      <c r="AR601" s="56" t="s">
        <v>1918</v>
      </c>
      <c r="AS601" s="56" t="s">
        <v>449</v>
      </c>
      <c r="AT601" s="56" t="s">
        <v>449</v>
      </c>
      <c r="AU601" s="56" t="s">
        <v>449</v>
      </c>
      <c r="AV601" s="56" t="s">
        <v>449</v>
      </c>
      <c r="AW601" s="56" t="s">
        <v>449</v>
      </c>
      <c r="AX601" s="56" t="s">
        <v>449</v>
      </c>
      <c r="AY601" s="56" t="s">
        <v>449</v>
      </c>
      <c r="AZ601" s="56" t="s">
        <v>449</v>
      </c>
      <c r="BA601" s="56" t="s">
        <v>449</v>
      </c>
      <c r="BB601" s="323">
        <f>VLOOKUP($F601,'[2]1ª Parcela FAED Manutencao 2026'!$E$7:$K$1036,5,0)</f>
        <v>311</v>
      </c>
      <c r="BC601" s="324">
        <f>VLOOKUP($F601,'[2]1ª Parcela FAED Manutencao 2026'!$E$7:$K$1036,7,0)</f>
        <v>12822.69</v>
      </c>
      <c r="BD601" s="336">
        <f t="shared" si="126"/>
        <v>18</v>
      </c>
      <c r="BE601" s="330">
        <f t="shared" si="127"/>
        <v>0</v>
      </c>
    </row>
    <row r="602" spans="1:57" s="87" customFormat="1" ht="28.5" customHeight="1">
      <c r="A602" s="68">
        <v>596</v>
      </c>
      <c r="B602" s="56" t="s">
        <v>1900</v>
      </c>
      <c r="C602" s="56">
        <v>7100</v>
      </c>
      <c r="D602" s="57">
        <v>19</v>
      </c>
      <c r="E602" s="163" t="s">
        <v>334</v>
      </c>
      <c r="F602" s="56">
        <v>1178202</v>
      </c>
      <c r="G602" s="56">
        <v>1105445</v>
      </c>
      <c r="H602" s="61">
        <v>29443288</v>
      </c>
      <c r="I602" s="84" t="str">
        <f>VLOOKUP($F602,'[3]Sistema Escolar'!$C$3:$E$5000,3,0)</f>
        <v>COLEGIO ESTADUAL ASSIS VALENTE</v>
      </c>
      <c r="J602" s="193" t="s">
        <v>1912</v>
      </c>
      <c r="K602" s="56">
        <v>0</v>
      </c>
      <c r="L602" s="56">
        <v>0</v>
      </c>
      <c r="M602" s="56">
        <v>0</v>
      </c>
      <c r="N602" s="56">
        <v>0</v>
      </c>
      <c r="O602" s="56">
        <v>183</v>
      </c>
      <c r="P602" s="56">
        <v>160</v>
      </c>
      <c r="Q602" s="56">
        <v>10</v>
      </c>
      <c r="R602" s="56">
        <v>22</v>
      </c>
      <c r="S602" s="56">
        <v>61</v>
      </c>
      <c r="T602" s="56">
        <v>43</v>
      </c>
      <c r="U602" s="56">
        <v>0</v>
      </c>
      <c r="V602" s="56">
        <v>0</v>
      </c>
      <c r="W602" s="56">
        <v>0</v>
      </c>
      <c r="X602" s="56">
        <v>0</v>
      </c>
      <c r="Y602" s="56">
        <f t="shared" si="117"/>
        <v>0</v>
      </c>
      <c r="Z602" s="56">
        <f t="shared" si="117"/>
        <v>0</v>
      </c>
      <c r="AA602" s="68">
        <f t="shared" si="118"/>
        <v>254</v>
      </c>
      <c r="AB602" s="68">
        <f t="shared" si="118"/>
        <v>225</v>
      </c>
      <c r="AC602" s="68">
        <f t="shared" si="123"/>
        <v>254</v>
      </c>
      <c r="AD602" s="68">
        <f t="shared" si="124"/>
        <v>225</v>
      </c>
      <c r="AE602" s="68">
        <f>VLOOKUP(F602,[1]quantitativo_estudantes_turmas_!$D$6:$H$1043,5,0)</f>
        <v>9</v>
      </c>
      <c r="AF602" s="318">
        <f t="shared" si="119"/>
        <v>1</v>
      </c>
      <c r="AG602" s="248">
        <f t="shared" si="120"/>
        <v>20516.3</v>
      </c>
      <c r="AH602" s="194">
        <f t="shared" si="125"/>
        <v>20516.3</v>
      </c>
      <c r="AI602" s="70">
        <v>0</v>
      </c>
      <c r="AJ602" s="70">
        <f t="shared" si="121"/>
        <v>41032.6</v>
      </c>
      <c r="AK602" s="195">
        <v>10000</v>
      </c>
      <c r="AL602" s="337">
        <f t="shared" si="116"/>
        <v>10258.15</v>
      </c>
      <c r="AM602" s="56" t="str">
        <f>VLOOKUP(F602,'Plan atualizada aptas e desativ'!$C$4:$I$1457,7,0)</f>
        <v>INADIMPLENTE</v>
      </c>
      <c r="AN602" s="196">
        <f t="shared" si="122"/>
        <v>258.14999999999964</v>
      </c>
      <c r="AO602" s="56" t="s">
        <v>1209</v>
      </c>
      <c r="AP602" s="56" t="s">
        <v>1263</v>
      </c>
      <c r="AQ602" s="56"/>
      <c r="AR602" s="56" t="s">
        <v>1918</v>
      </c>
      <c r="AS602" s="56" t="s">
        <v>449</v>
      </c>
      <c r="AT602" s="56" t="s">
        <v>449</v>
      </c>
      <c r="AU602" s="56" t="s">
        <v>449</v>
      </c>
      <c r="AV602" s="56" t="s">
        <v>449</v>
      </c>
      <c r="AW602" s="56" t="s">
        <v>449</v>
      </c>
      <c r="AX602" s="56" t="s">
        <v>449</v>
      </c>
      <c r="AY602" s="56" t="s">
        <v>449</v>
      </c>
      <c r="AZ602" s="56" t="s">
        <v>449</v>
      </c>
      <c r="BA602" s="56" t="s">
        <v>449</v>
      </c>
      <c r="BB602" s="323">
        <f>VLOOKUP($F602,'[2]1ª Parcela FAED Manutencao 2026'!$E$7:$K$1036,5,0)</f>
        <v>254</v>
      </c>
      <c r="BC602" s="324">
        <f>VLOOKUP($F602,'[2]1ª Parcela FAED Manutencao 2026'!$E$7:$K$1036,7,0)</f>
        <v>12822.69</v>
      </c>
      <c r="BD602" s="335">
        <f t="shared" si="126"/>
        <v>-29</v>
      </c>
      <c r="BE602" s="328">
        <f t="shared" si="127"/>
        <v>-2564.5400000000009</v>
      </c>
    </row>
    <row r="603" spans="1:57" s="87" customFormat="1" ht="28.5" customHeight="1">
      <c r="A603" s="68">
        <v>597</v>
      </c>
      <c r="B603" s="56" t="s">
        <v>1900</v>
      </c>
      <c r="C603" s="56">
        <v>7100</v>
      </c>
      <c r="D603" s="57">
        <v>19</v>
      </c>
      <c r="E603" s="163" t="s">
        <v>335</v>
      </c>
      <c r="F603" s="56">
        <v>1178047</v>
      </c>
      <c r="G603" s="56">
        <v>1103913</v>
      </c>
      <c r="H603" s="61">
        <v>29432510</v>
      </c>
      <c r="I603" s="84" t="str">
        <f>VLOOKUP($F603,'[3]Sistema Escolar'!$C$3:$E$5000,3,0)</f>
        <v>COLEGIO ESTADUAL TERRA NOVA</v>
      </c>
      <c r="J603" s="193" t="s">
        <v>1912</v>
      </c>
      <c r="K603" s="56">
        <v>0</v>
      </c>
      <c r="L603" s="56">
        <v>0</v>
      </c>
      <c r="M603" s="56">
        <v>0</v>
      </c>
      <c r="N603" s="56">
        <v>0</v>
      </c>
      <c r="O603" s="56">
        <v>340</v>
      </c>
      <c r="P603" s="56">
        <v>277</v>
      </c>
      <c r="Q603" s="56">
        <v>0</v>
      </c>
      <c r="R603" s="56">
        <v>100</v>
      </c>
      <c r="S603" s="56">
        <v>85</v>
      </c>
      <c r="T603" s="56">
        <v>73</v>
      </c>
      <c r="U603" s="56">
        <v>0</v>
      </c>
      <c r="V603" s="56">
        <v>0</v>
      </c>
      <c r="W603" s="56">
        <v>0</v>
      </c>
      <c r="X603" s="56">
        <v>0</v>
      </c>
      <c r="Y603" s="56">
        <f t="shared" si="117"/>
        <v>0</v>
      </c>
      <c r="Z603" s="56">
        <f t="shared" si="117"/>
        <v>0</v>
      </c>
      <c r="AA603" s="68">
        <f t="shared" si="118"/>
        <v>425</v>
      </c>
      <c r="AB603" s="68">
        <f t="shared" si="118"/>
        <v>450</v>
      </c>
      <c r="AC603" s="68">
        <f t="shared" si="123"/>
        <v>425</v>
      </c>
      <c r="AD603" s="68">
        <f t="shared" si="124"/>
        <v>450</v>
      </c>
      <c r="AE603" s="68">
        <f>VLOOKUP(F603,[1]quantitativo_estudantes_turmas_!$D$6:$H$1043,5,0)</f>
        <v>17</v>
      </c>
      <c r="AF603" s="318">
        <f t="shared" si="119"/>
        <v>1</v>
      </c>
      <c r="AG603" s="248">
        <f t="shared" si="120"/>
        <v>25645.38</v>
      </c>
      <c r="AH603" s="194">
        <f t="shared" si="125"/>
        <v>25645.38</v>
      </c>
      <c r="AI603" s="70">
        <v>0</v>
      </c>
      <c r="AJ603" s="70">
        <f t="shared" si="121"/>
        <v>51290.76</v>
      </c>
      <c r="AK603" s="195">
        <v>10000</v>
      </c>
      <c r="AL603" s="337">
        <f t="shared" si="116"/>
        <v>12822.69</v>
      </c>
      <c r="AM603" s="56" t="str">
        <f>VLOOKUP(F603,'Plan atualizada aptas e desativ'!$C$4:$I$1457,7,0)</f>
        <v>INADIMPLENTE</v>
      </c>
      <c r="AN603" s="196">
        <f t="shared" si="122"/>
        <v>2822.6900000000005</v>
      </c>
      <c r="AO603" s="56" t="s">
        <v>1264</v>
      </c>
      <c r="AP603" s="56" t="s">
        <v>1265</v>
      </c>
      <c r="AQ603" s="56"/>
      <c r="AR603" s="56" t="s">
        <v>1918</v>
      </c>
      <c r="AS603" s="56" t="s">
        <v>449</v>
      </c>
      <c r="AT603" s="56" t="s">
        <v>449</v>
      </c>
      <c r="AU603" s="56" t="s">
        <v>449</v>
      </c>
      <c r="AV603" s="56" t="s">
        <v>449</v>
      </c>
      <c r="AW603" s="56" t="s">
        <v>449</v>
      </c>
      <c r="AX603" s="56" t="s">
        <v>449</v>
      </c>
      <c r="AY603" s="56" t="s">
        <v>449</v>
      </c>
      <c r="AZ603" s="56" t="s">
        <v>449</v>
      </c>
      <c r="BA603" s="56" t="s">
        <v>449</v>
      </c>
      <c r="BB603" s="323">
        <f>VLOOKUP($F603,'[2]1ª Parcela FAED Manutencao 2026'!$E$7:$K$1036,5,0)</f>
        <v>425</v>
      </c>
      <c r="BC603" s="324">
        <f>VLOOKUP($F603,'[2]1ª Parcela FAED Manutencao 2026'!$E$7:$K$1036,7,0)</f>
        <v>12822.69</v>
      </c>
      <c r="BD603" s="336">
        <f t="shared" si="126"/>
        <v>25</v>
      </c>
      <c r="BE603" s="330">
        <f t="shared" si="127"/>
        <v>0</v>
      </c>
    </row>
    <row r="604" spans="1:57" s="178" customFormat="1" ht="28.5" customHeight="1">
      <c r="A604" s="68">
        <v>598</v>
      </c>
      <c r="B604" s="56" t="s">
        <v>1900</v>
      </c>
      <c r="C604" s="56">
        <v>7100</v>
      </c>
      <c r="D604" s="57">
        <v>19</v>
      </c>
      <c r="E604" s="163" t="s">
        <v>325</v>
      </c>
      <c r="F604" s="56">
        <v>1178163</v>
      </c>
      <c r="G604" s="56">
        <v>1105458</v>
      </c>
      <c r="H604" s="61">
        <v>29380375</v>
      </c>
      <c r="I604" s="84" t="str">
        <f>VLOOKUP($F604,'[3]Sistema Escolar'!$C$3:$E$5000,3,0)</f>
        <v>CENTRO DE APOIO PEDAGOGICO ESPECIALIZADO JONATHAS TELLES DE CARVALHO</v>
      </c>
      <c r="J604" s="193" t="s">
        <v>1915</v>
      </c>
      <c r="K604" s="56">
        <v>0</v>
      </c>
      <c r="L604" s="56">
        <v>0</v>
      </c>
      <c r="M604" s="56">
        <v>0</v>
      </c>
      <c r="N604" s="56">
        <v>0</v>
      </c>
      <c r="O604" s="56">
        <v>0</v>
      </c>
      <c r="P604" s="56">
        <v>0</v>
      </c>
      <c r="Q604" s="56">
        <v>0</v>
      </c>
      <c r="R604" s="56">
        <v>0</v>
      </c>
      <c r="S604" s="56">
        <v>0</v>
      </c>
      <c r="T604" s="56">
        <v>0</v>
      </c>
      <c r="U604" s="56">
        <v>0</v>
      </c>
      <c r="V604" s="56">
        <v>0</v>
      </c>
      <c r="W604" s="56">
        <v>184</v>
      </c>
      <c r="X604" s="68">
        <v>184</v>
      </c>
      <c r="Y604" s="56">
        <f t="shared" si="117"/>
        <v>0</v>
      </c>
      <c r="Z604" s="56">
        <f t="shared" si="117"/>
        <v>0</v>
      </c>
      <c r="AA604" s="68">
        <f t="shared" si="118"/>
        <v>0</v>
      </c>
      <c r="AB604" s="68">
        <f t="shared" si="118"/>
        <v>0</v>
      </c>
      <c r="AC604" s="68">
        <f t="shared" si="123"/>
        <v>184</v>
      </c>
      <c r="AD604" s="68">
        <f t="shared" si="124"/>
        <v>184</v>
      </c>
      <c r="AE604" s="68">
        <f>VLOOKUP(F604,[1]quantitativo_estudantes_turmas_!$D$6:$H$1043,5,0)</f>
        <v>20</v>
      </c>
      <c r="AF604" s="318">
        <f t="shared" si="119"/>
        <v>0</v>
      </c>
      <c r="AG604" s="248">
        <f t="shared" si="120"/>
        <v>20516.3</v>
      </c>
      <c r="AH604" s="194">
        <f t="shared" si="125"/>
        <v>20516.3</v>
      </c>
      <c r="AI604" s="70">
        <v>0</v>
      </c>
      <c r="AJ604" s="70">
        <f t="shared" si="121"/>
        <v>41032.6</v>
      </c>
      <c r="AK604" s="195">
        <v>8000</v>
      </c>
      <c r="AL604" s="337">
        <f t="shared" si="116"/>
        <v>10258.15</v>
      </c>
      <c r="AM604" s="56" t="str">
        <f>VLOOKUP(F604,'Plan atualizada aptas e desativ'!$C$4:$I$1457,7,0)</f>
        <v>APTA</v>
      </c>
      <c r="AN604" s="196">
        <f t="shared" si="122"/>
        <v>2258.1499999999996</v>
      </c>
      <c r="AO604" s="56" t="s">
        <v>1053</v>
      </c>
      <c r="AP604" s="56" t="s">
        <v>1213</v>
      </c>
      <c r="AQ604" s="56"/>
      <c r="AR604" s="56" t="s">
        <v>449</v>
      </c>
      <c r="AS604" s="56" t="s">
        <v>449</v>
      </c>
      <c r="AT604" s="56" t="s">
        <v>1908</v>
      </c>
      <c r="AU604" s="56" t="s">
        <v>449</v>
      </c>
      <c r="AV604" s="56" t="s">
        <v>449</v>
      </c>
      <c r="AW604" s="56" t="s">
        <v>449</v>
      </c>
      <c r="AX604" s="56" t="s">
        <v>449</v>
      </c>
      <c r="AY604" s="56" t="s">
        <v>449</v>
      </c>
      <c r="AZ604" s="56" t="s">
        <v>449</v>
      </c>
      <c r="BA604" s="56" t="s">
        <v>449</v>
      </c>
      <c r="BB604" s="323">
        <f>VLOOKUP($F604,'[2]1ª Parcela FAED Manutencao 2026'!$E$7:$K$1036,5,0)</f>
        <v>184</v>
      </c>
      <c r="BC604" s="324">
        <f>VLOOKUP($F604,'[2]1ª Parcela FAED Manutencao 2026'!$E$7:$K$1036,7,0)</f>
        <v>10258.15</v>
      </c>
      <c r="BD604" s="334">
        <f t="shared" si="126"/>
        <v>0</v>
      </c>
      <c r="BE604" s="330">
        <f t="shared" si="127"/>
        <v>0</v>
      </c>
    </row>
    <row r="605" spans="1:57" s="178" customFormat="1" ht="28.5" customHeight="1">
      <c r="A605" s="68">
        <v>599</v>
      </c>
      <c r="B605" s="56" t="s">
        <v>1900</v>
      </c>
      <c r="C605" s="56">
        <v>7100</v>
      </c>
      <c r="D605" s="57">
        <v>19</v>
      </c>
      <c r="E605" s="163" t="s">
        <v>325</v>
      </c>
      <c r="F605" s="56">
        <v>1178101</v>
      </c>
      <c r="G605" s="56">
        <v>1104568</v>
      </c>
      <c r="H605" s="61">
        <v>29436842</v>
      </c>
      <c r="I605" s="84" t="str">
        <f>VLOOKUP($F605,'[3]Sistema Escolar'!$C$3:$E$5000,3,0)</f>
        <v>CENTRO DE APOIO PEDAGOGICO ESPECIALIZADO DE FEIRA DE SANTANA - CAPE</v>
      </c>
      <c r="J605" s="193" t="s">
        <v>1915</v>
      </c>
      <c r="K605" s="56">
        <v>0</v>
      </c>
      <c r="L605" s="56">
        <v>0</v>
      </c>
      <c r="M605" s="56">
        <v>0</v>
      </c>
      <c r="N605" s="56">
        <v>0</v>
      </c>
      <c r="O605" s="56">
        <v>0</v>
      </c>
      <c r="P605" s="56">
        <v>0</v>
      </c>
      <c r="Q605" s="56">
        <v>0</v>
      </c>
      <c r="R605" s="56">
        <v>0</v>
      </c>
      <c r="S605" s="56">
        <v>0</v>
      </c>
      <c r="T605" s="56">
        <v>0</v>
      </c>
      <c r="U605" s="56">
        <v>0</v>
      </c>
      <c r="V605" s="56">
        <v>0</v>
      </c>
      <c r="W605" s="56">
        <v>489</v>
      </c>
      <c r="X605" s="68">
        <v>489</v>
      </c>
      <c r="Y605" s="56">
        <f t="shared" si="117"/>
        <v>0</v>
      </c>
      <c r="Z605" s="56">
        <f t="shared" si="117"/>
        <v>0</v>
      </c>
      <c r="AA605" s="68">
        <f t="shared" si="118"/>
        <v>0</v>
      </c>
      <c r="AB605" s="68">
        <f t="shared" si="118"/>
        <v>0</v>
      </c>
      <c r="AC605" s="68">
        <f t="shared" si="123"/>
        <v>489</v>
      </c>
      <c r="AD605" s="68">
        <f t="shared" si="124"/>
        <v>489</v>
      </c>
      <c r="AE605" s="68">
        <f>VLOOKUP(F605,[1]quantitativo_estudantes_turmas_!$D$6:$H$1043,5,0)</f>
        <v>34</v>
      </c>
      <c r="AF605" s="318">
        <f t="shared" si="119"/>
        <v>0</v>
      </c>
      <c r="AG605" s="248">
        <f t="shared" si="120"/>
        <v>25645.38</v>
      </c>
      <c r="AH605" s="194">
        <f t="shared" si="125"/>
        <v>25645.38</v>
      </c>
      <c r="AI605" s="70">
        <v>0</v>
      </c>
      <c r="AJ605" s="70">
        <f t="shared" si="121"/>
        <v>51290.76</v>
      </c>
      <c r="AK605" s="195">
        <v>10000</v>
      </c>
      <c r="AL605" s="337">
        <f t="shared" si="116"/>
        <v>12822.69</v>
      </c>
      <c r="AM605" s="56" t="str">
        <f>VLOOKUP(F605,'Plan atualizada aptas e desativ'!$C$4:$I$1457,7,0)</f>
        <v>APTA</v>
      </c>
      <c r="AN605" s="196">
        <f t="shared" si="122"/>
        <v>2822.6900000000005</v>
      </c>
      <c r="AO605" s="56" t="s">
        <v>1053</v>
      </c>
      <c r="AP605" s="56" t="s">
        <v>1214</v>
      </c>
      <c r="AQ605" s="56"/>
      <c r="AR605" s="56" t="s">
        <v>449</v>
      </c>
      <c r="AS605" s="56" t="s">
        <v>449</v>
      </c>
      <c r="AT605" s="56" t="s">
        <v>1908</v>
      </c>
      <c r="AU605" s="56" t="s">
        <v>449</v>
      </c>
      <c r="AV605" s="56" t="s">
        <v>449</v>
      </c>
      <c r="AW605" s="56" t="s">
        <v>449</v>
      </c>
      <c r="AX605" s="56" t="s">
        <v>449</v>
      </c>
      <c r="AY605" s="56" t="s">
        <v>449</v>
      </c>
      <c r="AZ605" s="56" t="s">
        <v>449</v>
      </c>
      <c r="BA605" s="56" t="s">
        <v>449</v>
      </c>
      <c r="BB605" s="323">
        <f>VLOOKUP($F605,'[2]1ª Parcela FAED Manutencao 2026'!$E$7:$K$1036,5,0)</f>
        <v>489</v>
      </c>
      <c r="BC605" s="324">
        <f>VLOOKUP($F605,'[2]1ª Parcela FAED Manutencao 2026'!$E$7:$K$1036,7,0)</f>
        <v>12822.69</v>
      </c>
      <c r="BD605" s="334">
        <f t="shared" si="126"/>
        <v>0</v>
      </c>
      <c r="BE605" s="330">
        <f t="shared" si="127"/>
        <v>0</v>
      </c>
    </row>
    <row r="606" spans="1:57" s="178" customFormat="1" ht="28.5" customHeight="1">
      <c r="A606" s="68">
        <v>600</v>
      </c>
      <c r="B606" s="56" t="s">
        <v>1900</v>
      </c>
      <c r="C606" s="56">
        <v>7100</v>
      </c>
      <c r="D606" s="57">
        <v>19</v>
      </c>
      <c r="E606" s="163" t="s">
        <v>1954</v>
      </c>
      <c r="F606" s="56">
        <v>1179657</v>
      </c>
      <c r="G606" s="56">
        <v>9999999</v>
      </c>
      <c r="H606" s="61">
        <v>29474264</v>
      </c>
      <c r="I606" s="84" t="str">
        <f>VLOOKUP($F606,'[3]Sistema Escolar'!$C$3:$E$5000,3,0)</f>
        <v>CENTRO JUVENIL DE CIENCIA E CULTURA - CJCC FEIRA DE SANTANA</v>
      </c>
      <c r="J606" s="193" t="s">
        <v>1856</v>
      </c>
      <c r="K606" s="56">
        <v>0</v>
      </c>
      <c r="L606" s="56">
        <v>0</v>
      </c>
      <c r="M606" s="56">
        <v>0</v>
      </c>
      <c r="N606" s="56">
        <v>0</v>
      </c>
      <c r="O606" s="56">
        <v>0</v>
      </c>
      <c r="P606" s="56">
        <v>0</v>
      </c>
      <c r="Q606" s="56">
        <v>0</v>
      </c>
      <c r="R606" s="56">
        <v>0</v>
      </c>
      <c r="S606" s="56">
        <v>0</v>
      </c>
      <c r="T606" s="56">
        <v>0</v>
      </c>
      <c r="U606" s="56">
        <v>251</v>
      </c>
      <c r="V606" s="56">
        <v>251</v>
      </c>
      <c r="W606" s="56">
        <v>0</v>
      </c>
      <c r="X606" s="56">
        <v>0</v>
      </c>
      <c r="Y606" s="56">
        <f t="shared" si="117"/>
        <v>0</v>
      </c>
      <c r="Z606" s="56">
        <f t="shared" si="117"/>
        <v>0</v>
      </c>
      <c r="AA606" s="68">
        <f t="shared" si="118"/>
        <v>0</v>
      </c>
      <c r="AB606" s="68">
        <f t="shared" si="118"/>
        <v>0</v>
      </c>
      <c r="AC606" s="68">
        <f t="shared" si="123"/>
        <v>251</v>
      </c>
      <c r="AD606" s="68">
        <f t="shared" si="124"/>
        <v>251</v>
      </c>
      <c r="AE606" s="68">
        <f>VLOOKUP(F606,[1]quantitativo_estudantes_turmas_!$D$6:$H$1043,5,0)</f>
        <v>0</v>
      </c>
      <c r="AF606" s="318">
        <f t="shared" si="119"/>
        <v>0</v>
      </c>
      <c r="AG606" s="248">
        <f t="shared" si="120"/>
        <v>25645.38</v>
      </c>
      <c r="AH606" s="194" t="str">
        <f t="shared" si="125"/>
        <v>0,00</v>
      </c>
      <c r="AI606" s="70">
        <v>0</v>
      </c>
      <c r="AJ606" s="70">
        <f t="shared" si="121"/>
        <v>25645.38</v>
      </c>
      <c r="AK606" s="195">
        <v>5000</v>
      </c>
      <c r="AL606" s="337">
        <f t="shared" si="116"/>
        <v>6411.3450000000003</v>
      </c>
      <c r="AM606" s="56" t="str">
        <f>VLOOKUP(F606,'Plan atualizada aptas e desativ'!$C$4:$I$1457,7,0)</f>
        <v>APTA</v>
      </c>
      <c r="AN606" s="196">
        <f t="shared" si="122"/>
        <v>1411.3450000000003</v>
      </c>
      <c r="AO606" s="56" t="s">
        <v>1219</v>
      </c>
      <c r="AP606" s="56" t="s">
        <v>1220</v>
      </c>
      <c r="AQ606" s="56"/>
      <c r="AR606" s="56" t="s">
        <v>449</v>
      </c>
      <c r="AS606" s="56" t="s">
        <v>449</v>
      </c>
      <c r="AT606" s="56" t="s">
        <v>449</v>
      </c>
      <c r="AU606" s="56" t="s">
        <v>449</v>
      </c>
      <c r="AV606" s="56" t="s">
        <v>449</v>
      </c>
      <c r="AW606" s="56" t="s">
        <v>449</v>
      </c>
      <c r="AX606" s="56" t="s">
        <v>449</v>
      </c>
      <c r="AY606" s="56" t="s">
        <v>449</v>
      </c>
      <c r="AZ606" s="56" t="s">
        <v>449</v>
      </c>
      <c r="BA606" s="56" t="s">
        <v>449</v>
      </c>
      <c r="BB606" s="323">
        <f>VLOOKUP($F606,'[2]1ª Parcela FAED Manutencao 2026'!$E$7:$K$1036,5,0)</f>
        <v>251</v>
      </c>
      <c r="BC606" s="324">
        <f>VLOOKUP($F606,'[2]1ª Parcela FAED Manutencao 2026'!$E$7:$K$1036,7,0)</f>
        <v>6411.3450000000003</v>
      </c>
      <c r="BD606" s="334">
        <f t="shared" si="126"/>
        <v>0</v>
      </c>
      <c r="BE606" s="330">
        <f t="shared" si="127"/>
        <v>0</v>
      </c>
    </row>
    <row r="607" spans="1:57" s="178" customFormat="1" ht="28.5" customHeight="1">
      <c r="A607" s="68">
        <v>601</v>
      </c>
      <c r="B607" s="56" t="s">
        <v>1901</v>
      </c>
      <c r="C607" s="56">
        <v>7200</v>
      </c>
      <c r="D607" s="57">
        <v>20</v>
      </c>
      <c r="E607" s="163" t="s">
        <v>336</v>
      </c>
      <c r="F607" s="56">
        <v>1124813</v>
      </c>
      <c r="G607" s="56">
        <v>1102837</v>
      </c>
      <c r="H607" s="61">
        <v>29267420</v>
      </c>
      <c r="I607" s="84" t="str">
        <f>VLOOKUP($F607,'[3]Sistema Escolar'!$C$3:$E$5000,3,0)</f>
        <v>COLEGIO ESTADUAL DE TEMPO INTEGRAL DE ANAGE</v>
      </c>
      <c r="J607" s="193" t="s">
        <v>1978</v>
      </c>
      <c r="K607" s="56">
        <v>0</v>
      </c>
      <c r="L607" s="56">
        <v>0</v>
      </c>
      <c r="M607" s="56">
        <v>0</v>
      </c>
      <c r="N607" s="56">
        <v>0</v>
      </c>
      <c r="O607" s="56">
        <v>450</v>
      </c>
      <c r="P607" s="56">
        <v>246</v>
      </c>
      <c r="Q607" s="56">
        <v>38</v>
      </c>
      <c r="R607" s="56">
        <v>244</v>
      </c>
      <c r="S607" s="56">
        <v>144</v>
      </c>
      <c r="T607" s="56">
        <v>59</v>
      </c>
      <c r="U607" s="56">
        <v>0</v>
      </c>
      <c r="V607" s="56">
        <v>0</v>
      </c>
      <c r="W607" s="56">
        <v>0</v>
      </c>
      <c r="X607" s="56">
        <v>16</v>
      </c>
      <c r="Y607" s="56">
        <f t="shared" si="117"/>
        <v>0</v>
      </c>
      <c r="Z607" s="56">
        <f t="shared" si="117"/>
        <v>0</v>
      </c>
      <c r="AA607" s="68">
        <f t="shared" si="118"/>
        <v>632</v>
      </c>
      <c r="AB607" s="68">
        <f t="shared" si="118"/>
        <v>549</v>
      </c>
      <c r="AC607" s="68">
        <f t="shared" si="123"/>
        <v>632</v>
      </c>
      <c r="AD607" s="68">
        <f t="shared" si="124"/>
        <v>565</v>
      </c>
      <c r="AE607" s="68">
        <f>VLOOKUP(F607,[1]quantitativo_estudantes_turmas_!$D$6:$H$1043,5,0)</f>
        <v>20</v>
      </c>
      <c r="AF607" s="318">
        <f t="shared" si="119"/>
        <v>0.97168141592920354</v>
      </c>
      <c r="AG607" s="248">
        <f t="shared" si="120"/>
        <v>30774.46</v>
      </c>
      <c r="AH607" s="194">
        <f t="shared" si="125"/>
        <v>30774.46</v>
      </c>
      <c r="AI607" s="70">
        <v>0</v>
      </c>
      <c r="AJ607" s="70">
        <f t="shared" si="121"/>
        <v>61548.92</v>
      </c>
      <c r="AK607" s="195">
        <v>12000</v>
      </c>
      <c r="AL607" s="337">
        <f t="shared" si="116"/>
        <v>15387.23</v>
      </c>
      <c r="AM607" s="56" t="str">
        <f>VLOOKUP(F607,'Plan atualizada aptas e desativ'!$C$4:$I$1457,7,0)</f>
        <v>APTA</v>
      </c>
      <c r="AN607" s="196">
        <f t="shared" si="122"/>
        <v>3387.2299999999996</v>
      </c>
      <c r="AO607" s="56" t="s">
        <v>1266</v>
      </c>
      <c r="AP607" s="56" t="s">
        <v>1267</v>
      </c>
      <c r="AQ607" s="56"/>
      <c r="AR607" s="56" t="s">
        <v>1918</v>
      </c>
      <c r="AS607" s="56" t="s">
        <v>449</v>
      </c>
      <c r="AT607" s="56" t="s">
        <v>449</v>
      </c>
      <c r="AU607" s="56" t="s">
        <v>449</v>
      </c>
      <c r="AV607" s="56" t="s">
        <v>449</v>
      </c>
      <c r="AW607" s="56" t="s">
        <v>449</v>
      </c>
      <c r="AX607" s="56" t="s">
        <v>449</v>
      </c>
      <c r="AY607" s="56" t="s">
        <v>449</v>
      </c>
      <c r="AZ607" s="56" t="s">
        <v>449</v>
      </c>
      <c r="BA607" s="56" t="s">
        <v>449</v>
      </c>
      <c r="BB607" s="323">
        <f>VLOOKUP($F607,'[2]1ª Parcela FAED Manutencao 2026'!$E$7:$K$1036,5,0)</f>
        <v>632</v>
      </c>
      <c r="BC607" s="324">
        <f>VLOOKUP($F607,'[2]1ª Parcela FAED Manutencao 2026'!$E$7:$K$1036,7,0)</f>
        <v>15387.23</v>
      </c>
      <c r="BD607" s="335">
        <f t="shared" si="126"/>
        <v>-67</v>
      </c>
      <c r="BE607" s="330">
        <f t="shared" si="127"/>
        <v>0</v>
      </c>
    </row>
    <row r="608" spans="1:57" s="87" customFormat="1" ht="28.5" customHeight="1">
      <c r="A608" s="68">
        <v>602</v>
      </c>
      <c r="B608" s="56" t="s">
        <v>1901</v>
      </c>
      <c r="C608" s="56">
        <v>7200</v>
      </c>
      <c r="D608" s="57">
        <v>20</v>
      </c>
      <c r="E608" s="163" t="s">
        <v>336</v>
      </c>
      <c r="F608" s="56">
        <v>1178405</v>
      </c>
      <c r="G608" s="56">
        <v>1105565</v>
      </c>
      <c r="H608" s="61">
        <v>29395950</v>
      </c>
      <c r="I608" s="84" t="str">
        <f>VLOOKUP($F608,'[3]Sistema Escolar'!$C$3:$E$5000,3,0)</f>
        <v>COLEGIO ESTADUAL DE TEMPO INTEGRAL SISINIO RIBEIRO SILVA</v>
      </c>
      <c r="J608" s="193" t="s">
        <v>1978</v>
      </c>
      <c r="K608" s="56">
        <v>0</v>
      </c>
      <c r="L608" s="56">
        <v>0</v>
      </c>
      <c r="M608" s="56">
        <v>0</v>
      </c>
      <c r="N608" s="56">
        <v>0</v>
      </c>
      <c r="O608" s="56">
        <v>42</v>
      </c>
      <c r="P608" s="56">
        <v>63</v>
      </c>
      <c r="Q608" s="56">
        <v>100</v>
      </c>
      <c r="R608" s="56">
        <v>38</v>
      </c>
      <c r="S608" s="56">
        <v>0</v>
      </c>
      <c r="T608" s="56">
        <v>0</v>
      </c>
      <c r="U608" s="56">
        <v>0</v>
      </c>
      <c r="V608" s="56">
        <v>0</v>
      </c>
      <c r="W608" s="56">
        <v>0</v>
      </c>
      <c r="X608" s="56">
        <v>0</v>
      </c>
      <c r="Y608" s="56">
        <f t="shared" si="117"/>
        <v>0</v>
      </c>
      <c r="Z608" s="56">
        <f t="shared" si="117"/>
        <v>0</v>
      </c>
      <c r="AA608" s="68">
        <f t="shared" si="118"/>
        <v>142</v>
      </c>
      <c r="AB608" s="68">
        <f t="shared" si="118"/>
        <v>101</v>
      </c>
      <c r="AC608" s="68">
        <f t="shared" si="123"/>
        <v>142</v>
      </c>
      <c r="AD608" s="68">
        <f t="shared" si="124"/>
        <v>101</v>
      </c>
      <c r="AE608" s="68">
        <f>VLOOKUP(F608,[1]quantitativo_estudantes_turmas_!$D$6:$H$1043,5,0)</f>
        <v>5</v>
      </c>
      <c r="AF608" s="318">
        <f t="shared" si="119"/>
        <v>1</v>
      </c>
      <c r="AG608" s="248">
        <f t="shared" si="120"/>
        <v>15387.23</v>
      </c>
      <c r="AH608" s="194">
        <f t="shared" si="125"/>
        <v>15387.23</v>
      </c>
      <c r="AI608" s="70">
        <v>0</v>
      </c>
      <c r="AJ608" s="70">
        <f t="shared" si="121"/>
        <v>30774.46</v>
      </c>
      <c r="AK608" s="195">
        <v>8000</v>
      </c>
      <c r="AL608" s="337">
        <f t="shared" si="116"/>
        <v>7693.6149999999998</v>
      </c>
      <c r="AM608" s="56" t="str">
        <f>VLOOKUP(F608,'Plan atualizada aptas e desativ'!$C$4:$I$1457,7,0)</f>
        <v>APTA</v>
      </c>
      <c r="AN608" s="196">
        <f t="shared" si="122"/>
        <v>-306.38500000000022</v>
      </c>
      <c r="AO608" s="56" t="s">
        <v>1266</v>
      </c>
      <c r="AP608" s="56" t="s">
        <v>1268</v>
      </c>
      <c r="AQ608" s="56"/>
      <c r="AR608" s="56" t="s">
        <v>1918</v>
      </c>
      <c r="AS608" s="56" t="s">
        <v>449</v>
      </c>
      <c r="AT608" s="56" t="s">
        <v>449</v>
      </c>
      <c r="AU608" s="56" t="s">
        <v>449</v>
      </c>
      <c r="AV608" s="56" t="s">
        <v>449</v>
      </c>
      <c r="AW608" s="56" t="s">
        <v>449</v>
      </c>
      <c r="AX608" s="56" t="s">
        <v>449</v>
      </c>
      <c r="AY608" s="56" t="s">
        <v>449</v>
      </c>
      <c r="AZ608" s="56" t="s">
        <v>449</v>
      </c>
      <c r="BA608" s="56" t="s">
        <v>449</v>
      </c>
      <c r="BB608" s="323">
        <f>VLOOKUP($F608,'[2]1ª Parcela FAED Manutencao 2026'!$E$7:$K$1036,5,0)</f>
        <v>142</v>
      </c>
      <c r="BC608" s="324">
        <f>VLOOKUP($F608,'[2]1ª Parcela FAED Manutencao 2026'!$E$7:$K$1036,7,0)</f>
        <v>10258.15</v>
      </c>
      <c r="BD608" s="335">
        <f t="shared" si="126"/>
        <v>-41</v>
      </c>
      <c r="BE608" s="328">
        <f t="shared" si="127"/>
        <v>-2564.5349999999999</v>
      </c>
    </row>
    <row r="609" spans="1:57" s="87" customFormat="1" ht="28.5" customHeight="1">
      <c r="A609" s="68">
        <v>603</v>
      </c>
      <c r="B609" s="56" t="s">
        <v>1901</v>
      </c>
      <c r="C609" s="56">
        <v>7200</v>
      </c>
      <c r="D609" s="57">
        <v>20</v>
      </c>
      <c r="E609" s="163" t="s">
        <v>4477</v>
      </c>
      <c r="F609" s="56">
        <v>1123671</v>
      </c>
      <c r="G609" s="56">
        <v>1102738</v>
      </c>
      <c r="H609" s="61">
        <v>29255597</v>
      </c>
      <c r="I609" s="84" t="str">
        <f>VLOOKUP($F609,'[3]Sistema Escolar'!$C$3:$E$5000,3,0)</f>
        <v>COLEGIO ESTADUAL DE TEMPO INTEGRAL DE ARACATU</v>
      </c>
      <c r="J609" s="193" t="s">
        <v>1978</v>
      </c>
      <c r="K609" s="56">
        <v>0</v>
      </c>
      <c r="L609" s="56">
        <v>0</v>
      </c>
      <c r="M609" s="56">
        <v>0</v>
      </c>
      <c r="N609" s="56">
        <v>0</v>
      </c>
      <c r="O609" s="56">
        <v>263</v>
      </c>
      <c r="P609" s="56">
        <v>223</v>
      </c>
      <c r="Q609" s="56">
        <v>111</v>
      </c>
      <c r="R609" s="56">
        <v>166</v>
      </c>
      <c r="S609" s="56">
        <v>43</v>
      </c>
      <c r="T609" s="56">
        <v>25</v>
      </c>
      <c r="U609" s="56">
        <v>0</v>
      </c>
      <c r="V609" s="56">
        <v>0</v>
      </c>
      <c r="W609" s="56">
        <v>0</v>
      </c>
      <c r="X609" s="56">
        <v>0</v>
      </c>
      <c r="Y609" s="56">
        <f t="shared" si="117"/>
        <v>0</v>
      </c>
      <c r="Z609" s="56">
        <f t="shared" si="117"/>
        <v>0</v>
      </c>
      <c r="AA609" s="68">
        <f t="shared" si="118"/>
        <v>417</v>
      </c>
      <c r="AB609" s="68">
        <f t="shared" si="118"/>
        <v>414</v>
      </c>
      <c r="AC609" s="68">
        <f t="shared" si="123"/>
        <v>417</v>
      </c>
      <c r="AD609" s="68">
        <f t="shared" si="124"/>
        <v>414</v>
      </c>
      <c r="AE609" s="68">
        <f>VLOOKUP(F609,[1]quantitativo_estudantes_turmas_!$D$6:$H$1043,5,0)</f>
        <v>13</v>
      </c>
      <c r="AF609" s="318">
        <f t="shared" si="119"/>
        <v>1</v>
      </c>
      <c r="AG609" s="248">
        <f t="shared" si="120"/>
        <v>25645.38</v>
      </c>
      <c r="AH609" s="194">
        <f t="shared" si="125"/>
        <v>25645.38</v>
      </c>
      <c r="AI609" s="70">
        <v>0</v>
      </c>
      <c r="AJ609" s="70">
        <f t="shared" si="121"/>
        <v>51290.76</v>
      </c>
      <c r="AK609" s="195">
        <v>10000</v>
      </c>
      <c r="AL609" s="337">
        <f t="shared" ref="AL609:AL672" si="128">AJ609/4+AI609</f>
        <v>12822.69</v>
      </c>
      <c r="AM609" s="56" t="str">
        <f>VLOOKUP(F609,'Plan atualizada aptas e desativ'!$C$4:$I$1457,7,0)</f>
        <v>APTA</v>
      </c>
      <c r="AN609" s="196">
        <f t="shared" si="122"/>
        <v>2822.6900000000005</v>
      </c>
      <c r="AO609" s="56" t="s">
        <v>996</v>
      </c>
      <c r="AP609" s="56" t="s">
        <v>1075</v>
      </c>
      <c r="AQ609" s="56"/>
      <c r="AR609" s="56" t="s">
        <v>1918</v>
      </c>
      <c r="AS609" s="56" t="s">
        <v>449</v>
      </c>
      <c r="AT609" s="56" t="s">
        <v>449</v>
      </c>
      <c r="AU609" s="56" t="s">
        <v>449</v>
      </c>
      <c r="AV609" s="56" t="s">
        <v>449</v>
      </c>
      <c r="AW609" s="56" t="s">
        <v>449</v>
      </c>
      <c r="AX609" s="56" t="s">
        <v>449</v>
      </c>
      <c r="AY609" s="56" t="s">
        <v>449</v>
      </c>
      <c r="AZ609" s="56" t="s">
        <v>449</v>
      </c>
      <c r="BA609" s="56" t="s">
        <v>449</v>
      </c>
      <c r="BB609" s="323">
        <f>VLOOKUP($F609,'[2]1ª Parcela FAED Manutencao 2026'!$E$7:$K$1036,5,0)</f>
        <v>417</v>
      </c>
      <c r="BC609" s="324">
        <f>VLOOKUP($F609,'[2]1ª Parcela FAED Manutencao 2026'!$E$7:$K$1036,7,0)</f>
        <v>12822.69</v>
      </c>
      <c r="BD609" s="335">
        <f t="shared" si="126"/>
        <v>-3</v>
      </c>
      <c r="BE609" s="330">
        <f t="shared" si="127"/>
        <v>0</v>
      </c>
    </row>
    <row r="610" spans="1:57" s="178" customFormat="1" ht="28.5" customHeight="1">
      <c r="A610" s="68">
        <v>604</v>
      </c>
      <c r="B610" s="56" t="s">
        <v>1901</v>
      </c>
      <c r="C610" s="56">
        <v>7200</v>
      </c>
      <c r="D610" s="57">
        <v>20</v>
      </c>
      <c r="E610" s="163" t="s">
        <v>338</v>
      </c>
      <c r="F610" s="56">
        <v>1124856</v>
      </c>
      <c r="G610" s="56">
        <v>1102840</v>
      </c>
      <c r="H610" s="61">
        <v>29267480</v>
      </c>
      <c r="I610" s="84" t="str">
        <f>VLOOKUP($F610,'[3]Sistema Escolar'!$C$3:$E$5000,3,0)</f>
        <v>COLEGIO ESTADUAL DE TEMPO INTEGRAL DE BARRA DO CHOCA</v>
      </c>
      <c r="J610" s="193" t="s">
        <v>1978</v>
      </c>
      <c r="K610" s="56">
        <v>0</v>
      </c>
      <c r="L610" s="56">
        <v>0</v>
      </c>
      <c r="M610" s="56">
        <v>0</v>
      </c>
      <c r="N610" s="56">
        <v>0</v>
      </c>
      <c r="O610" s="56">
        <v>240</v>
      </c>
      <c r="P610" s="56">
        <v>192</v>
      </c>
      <c r="Q610" s="56">
        <v>425</v>
      </c>
      <c r="R610" s="56">
        <v>655</v>
      </c>
      <c r="S610" s="56">
        <v>363</v>
      </c>
      <c r="T610" s="56">
        <v>175</v>
      </c>
      <c r="U610" s="56">
        <v>0</v>
      </c>
      <c r="V610" s="56">
        <v>0</v>
      </c>
      <c r="W610" s="56">
        <v>0</v>
      </c>
      <c r="X610" s="56">
        <v>0</v>
      </c>
      <c r="Y610" s="56">
        <f t="shared" si="117"/>
        <v>0</v>
      </c>
      <c r="Z610" s="56">
        <f t="shared" si="117"/>
        <v>0</v>
      </c>
      <c r="AA610" s="68">
        <f t="shared" si="118"/>
        <v>1028</v>
      </c>
      <c r="AB610" s="68">
        <f t="shared" si="118"/>
        <v>1022</v>
      </c>
      <c r="AC610" s="68">
        <f t="shared" si="123"/>
        <v>1028</v>
      </c>
      <c r="AD610" s="68">
        <f t="shared" si="124"/>
        <v>1022</v>
      </c>
      <c r="AE610" s="68">
        <f>VLOOKUP(F610,[1]quantitativo_estudantes_turmas_!$D$6:$H$1043,5,0)</f>
        <v>29</v>
      </c>
      <c r="AF610" s="318">
        <f t="shared" si="119"/>
        <v>1</v>
      </c>
      <c r="AG610" s="248">
        <f t="shared" si="120"/>
        <v>47919.3</v>
      </c>
      <c r="AH610" s="194">
        <f t="shared" si="125"/>
        <v>47919.3</v>
      </c>
      <c r="AI610" s="70">
        <v>0</v>
      </c>
      <c r="AJ610" s="70">
        <f t="shared" si="121"/>
        <v>95838.6</v>
      </c>
      <c r="AK610" s="195">
        <v>20000</v>
      </c>
      <c r="AL610" s="337">
        <f t="shared" si="128"/>
        <v>23959.65</v>
      </c>
      <c r="AM610" s="56" t="str">
        <f>VLOOKUP(F610,'Plan atualizada aptas e desativ'!$C$4:$I$1457,7,0)</f>
        <v>APTA</v>
      </c>
      <c r="AN610" s="196">
        <f t="shared" si="122"/>
        <v>3959.6500000000015</v>
      </c>
      <c r="AO610" s="56" t="s">
        <v>1269</v>
      </c>
      <c r="AP610" s="56" t="s">
        <v>1270</v>
      </c>
      <c r="AQ610" s="56"/>
      <c r="AR610" s="56" t="s">
        <v>1918</v>
      </c>
      <c r="AS610" s="56" t="s">
        <v>449</v>
      </c>
      <c r="AT610" s="56" t="s">
        <v>449</v>
      </c>
      <c r="AU610" s="56" t="s">
        <v>449</v>
      </c>
      <c r="AV610" s="56" t="s">
        <v>449</v>
      </c>
      <c r="AW610" s="56" t="s">
        <v>449</v>
      </c>
      <c r="AX610" s="56" t="s">
        <v>449</v>
      </c>
      <c r="AY610" s="56" t="s">
        <v>449</v>
      </c>
      <c r="AZ610" s="56" t="s">
        <v>449</v>
      </c>
      <c r="BA610" s="56" t="s">
        <v>449</v>
      </c>
      <c r="BB610" s="323">
        <f>VLOOKUP($F610,'[2]1ª Parcela FAED Manutencao 2026'!$E$7:$K$1036,5,0)</f>
        <v>1028</v>
      </c>
      <c r="BC610" s="324">
        <f>VLOOKUP($F610,'[2]1ª Parcela FAED Manutencao 2026'!$E$7:$K$1036,7,0)</f>
        <v>23959.65</v>
      </c>
      <c r="BD610" s="335">
        <f t="shared" si="126"/>
        <v>-6</v>
      </c>
      <c r="BE610" s="330">
        <f t="shared" si="127"/>
        <v>0</v>
      </c>
    </row>
    <row r="611" spans="1:57" s="87" customFormat="1" ht="28.5" customHeight="1">
      <c r="A611" s="68">
        <v>605</v>
      </c>
      <c r="B611" s="56" t="s">
        <v>1901</v>
      </c>
      <c r="C611" s="56">
        <v>7200</v>
      </c>
      <c r="D611" s="57">
        <v>20</v>
      </c>
      <c r="E611" s="163" t="s">
        <v>338</v>
      </c>
      <c r="F611" s="56">
        <v>1179113</v>
      </c>
      <c r="G611" s="56">
        <v>1105600</v>
      </c>
      <c r="H611" s="61">
        <v>29449332</v>
      </c>
      <c r="I611" s="84" t="str">
        <f>VLOOKUP($F611,'[3]Sistema Escolar'!$C$3:$E$5000,3,0)</f>
        <v>COLEGIO ESTADUAL DO CAMPO DE TEMPO INTEGRAL LUCIA ROCHA MACEDO</v>
      </c>
      <c r="J611" s="193" t="s">
        <v>1979</v>
      </c>
      <c r="K611" s="56">
        <v>0</v>
      </c>
      <c r="L611" s="56">
        <v>0</v>
      </c>
      <c r="M611" s="56">
        <v>0</v>
      </c>
      <c r="N611" s="56">
        <v>0</v>
      </c>
      <c r="O611" s="56">
        <v>120</v>
      </c>
      <c r="P611" s="56">
        <v>22</v>
      </c>
      <c r="Q611" s="56">
        <v>209</v>
      </c>
      <c r="R611" s="56">
        <v>122</v>
      </c>
      <c r="S611" s="56">
        <v>89</v>
      </c>
      <c r="T611" s="56">
        <v>91</v>
      </c>
      <c r="U611" s="56">
        <v>0</v>
      </c>
      <c r="V611" s="56">
        <v>0</v>
      </c>
      <c r="W611" s="56">
        <v>0</v>
      </c>
      <c r="X611" s="56">
        <v>0</v>
      </c>
      <c r="Y611" s="56">
        <f t="shared" si="117"/>
        <v>0</v>
      </c>
      <c r="Z611" s="56">
        <f t="shared" si="117"/>
        <v>0</v>
      </c>
      <c r="AA611" s="68">
        <f t="shared" si="118"/>
        <v>418</v>
      </c>
      <c r="AB611" s="68">
        <f t="shared" si="118"/>
        <v>235</v>
      </c>
      <c r="AC611" s="68">
        <f t="shared" si="123"/>
        <v>418</v>
      </c>
      <c r="AD611" s="68">
        <f t="shared" si="124"/>
        <v>235</v>
      </c>
      <c r="AE611" s="68">
        <f>VLOOKUP(F611,[1]quantitativo_estudantes_turmas_!$D$6:$H$1043,5,0)</f>
        <v>13</v>
      </c>
      <c r="AF611" s="318">
        <f t="shared" si="119"/>
        <v>1</v>
      </c>
      <c r="AG611" s="248">
        <f t="shared" si="120"/>
        <v>20516.3</v>
      </c>
      <c r="AH611" s="194">
        <f t="shared" si="125"/>
        <v>20516.3</v>
      </c>
      <c r="AI611" s="70">
        <v>0</v>
      </c>
      <c r="AJ611" s="70">
        <f t="shared" si="121"/>
        <v>41032.6</v>
      </c>
      <c r="AK611" s="195">
        <v>10000</v>
      </c>
      <c r="AL611" s="337">
        <f t="shared" si="128"/>
        <v>10258.15</v>
      </c>
      <c r="AM611" s="56" t="str">
        <f>VLOOKUP(F611,'Plan atualizada aptas e desativ'!$C$4:$I$1457,7,0)</f>
        <v>APTA</v>
      </c>
      <c r="AN611" s="196">
        <f t="shared" si="122"/>
        <v>258.14999999999964</v>
      </c>
      <c r="AO611" s="56" t="s">
        <v>1271</v>
      </c>
      <c r="AP611" s="56" t="s">
        <v>1272</v>
      </c>
      <c r="AQ611" s="56"/>
      <c r="AR611" s="56" t="s">
        <v>1918</v>
      </c>
      <c r="AS611" s="56" t="s">
        <v>449</v>
      </c>
      <c r="AT611" s="56" t="s">
        <v>449</v>
      </c>
      <c r="AU611" s="56" t="s">
        <v>449</v>
      </c>
      <c r="AV611" s="56" t="s">
        <v>449</v>
      </c>
      <c r="AW611" s="56" t="s">
        <v>449</v>
      </c>
      <c r="AX611" s="56" t="s">
        <v>449</v>
      </c>
      <c r="AY611" s="56" t="s">
        <v>449</v>
      </c>
      <c r="AZ611" s="56" t="s">
        <v>449</v>
      </c>
      <c r="BA611" s="56" t="s">
        <v>449</v>
      </c>
      <c r="BB611" s="323">
        <f>VLOOKUP($F611,'[2]1ª Parcela FAED Manutencao 2026'!$E$7:$K$1036,5,0)</f>
        <v>418</v>
      </c>
      <c r="BC611" s="324">
        <f>VLOOKUP($F611,'[2]1ª Parcela FAED Manutencao 2026'!$E$7:$K$1036,7,0)</f>
        <v>12822.69</v>
      </c>
      <c r="BD611" s="335">
        <f t="shared" si="126"/>
        <v>-183</v>
      </c>
      <c r="BE611" s="328">
        <f t="shared" si="127"/>
        <v>-2564.5400000000009</v>
      </c>
    </row>
    <row r="612" spans="1:57" s="87" customFormat="1" ht="28.5" customHeight="1">
      <c r="A612" s="68">
        <v>606</v>
      </c>
      <c r="B612" s="56" t="s">
        <v>1901</v>
      </c>
      <c r="C612" s="56">
        <v>7200</v>
      </c>
      <c r="D612" s="57">
        <v>20</v>
      </c>
      <c r="E612" s="163" t="s">
        <v>338</v>
      </c>
      <c r="F612" s="56">
        <v>1178404</v>
      </c>
      <c r="G612" s="56">
        <v>1105563</v>
      </c>
      <c r="H612" s="61">
        <v>29395860</v>
      </c>
      <c r="I612" s="84" t="str">
        <f>VLOOKUP($F612,'[3]Sistema Escolar'!$C$3:$E$5000,3,0)</f>
        <v>COLEGIO ESTADUAL DE TEMPO INTEGRAL VITORIA LIMA DE OLIVEIRA</v>
      </c>
      <c r="J612" s="193" t="s">
        <v>1978</v>
      </c>
      <c r="K612" s="56">
        <v>0</v>
      </c>
      <c r="L612" s="56">
        <v>0</v>
      </c>
      <c r="M612" s="56">
        <v>0</v>
      </c>
      <c r="N612" s="56">
        <v>0</v>
      </c>
      <c r="O612" s="56">
        <v>94</v>
      </c>
      <c r="P612" s="56">
        <v>0</v>
      </c>
      <c r="Q612" s="56">
        <v>40</v>
      </c>
      <c r="R612" s="56">
        <v>119</v>
      </c>
      <c r="S612" s="56">
        <v>135</v>
      </c>
      <c r="T612" s="56">
        <v>120</v>
      </c>
      <c r="U612" s="56">
        <v>0</v>
      </c>
      <c r="V612" s="56">
        <v>0</v>
      </c>
      <c r="W612" s="56">
        <v>0</v>
      </c>
      <c r="X612" s="56">
        <v>0</v>
      </c>
      <c r="Y612" s="56">
        <f t="shared" si="117"/>
        <v>0</v>
      </c>
      <c r="Z612" s="56">
        <f t="shared" si="117"/>
        <v>0</v>
      </c>
      <c r="AA612" s="68">
        <f t="shared" si="118"/>
        <v>269</v>
      </c>
      <c r="AB612" s="68">
        <f t="shared" si="118"/>
        <v>239</v>
      </c>
      <c r="AC612" s="68">
        <f t="shared" si="123"/>
        <v>269</v>
      </c>
      <c r="AD612" s="68">
        <f t="shared" si="124"/>
        <v>239</v>
      </c>
      <c r="AE612" s="68">
        <f>VLOOKUP(F612,[1]quantitativo_estudantes_turmas_!$D$6:$H$1043,5,0)</f>
        <v>8</v>
      </c>
      <c r="AF612" s="318">
        <f t="shared" si="119"/>
        <v>1</v>
      </c>
      <c r="AG612" s="248">
        <f t="shared" si="120"/>
        <v>20516.3</v>
      </c>
      <c r="AH612" s="194">
        <f t="shared" si="125"/>
        <v>20516.3</v>
      </c>
      <c r="AI612" s="70">
        <v>0</v>
      </c>
      <c r="AJ612" s="70">
        <f t="shared" si="121"/>
        <v>41032.6</v>
      </c>
      <c r="AK612" s="195">
        <v>10000</v>
      </c>
      <c r="AL612" s="337">
        <f t="shared" si="128"/>
        <v>10258.15</v>
      </c>
      <c r="AM612" s="56" t="str">
        <f>VLOOKUP(F612,'Plan atualizada aptas e desativ'!$C$4:$I$1457,7,0)</f>
        <v>APTA</v>
      </c>
      <c r="AN612" s="196">
        <f t="shared" si="122"/>
        <v>258.14999999999964</v>
      </c>
      <c r="AO612" s="56" t="s">
        <v>1271</v>
      </c>
      <c r="AP612" s="56" t="s">
        <v>1273</v>
      </c>
      <c r="AQ612" s="56"/>
      <c r="AR612" s="56" t="s">
        <v>1918</v>
      </c>
      <c r="AS612" s="56" t="s">
        <v>449</v>
      </c>
      <c r="AT612" s="56" t="s">
        <v>449</v>
      </c>
      <c r="AU612" s="56" t="s">
        <v>449</v>
      </c>
      <c r="AV612" s="56" t="s">
        <v>449</v>
      </c>
      <c r="AW612" s="56" t="s">
        <v>449</v>
      </c>
      <c r="AX612" s="56" t="s">
        <v>449</v>
      </c>
      <c r="AY612" s="56" t="s">
        <v>449</v>
      </c>
      <c r="AZ612" s="56" t="s">
        <v>449</v>
      </c>
      <c r="BA612" s="56" t="s">
        <v>449</v>
      </c>
      <c r="BB612" s="323">
        <f>VLOOKUP($F612,'[2]1ª Parcela FAED Manutencao 2026'!$E$7:$K$1036,5,0)</f>
        <v>269</v>
      </c>
      <c r="BC612" s="324">
        <f>VLOOKUP($F612,'[2]1ª Parcela FAED Manutencao 2026'!$E$7:$K$1036,7,0)</f>
        <v>12822.69</v>
      </c>
      <c r="BD612" s="335">
        <f t="shared" si="126"/>
        <v>-30</v>
      </c>
      <c r="BE612" s="328">
        <f t="shared" si="127"/>
        <v>-2564.5400000000009</v>
      </c>
    </row>
    <row r="613" spans="1:57" s="178" customFormat="1" ht="28.5" customHeight="1">
      <c r="A613" s="68">
        <v>607</v>
      </c>
      <c r="B613" s="56" t="s">
        <v>1901</v>
      </c>
      <c r="C613" s="56">
        <v>7200</v>
      </c>
      <c r="D613" s="57">
        <v>20</v>
      </c>
      <c r="E613" s="163" t="s">
        <v>339</v>
      </c>
      <c r="F613" s="56">
        <v>1124872</v>
      </c>
      <c r="G613" s="56">
        <v>1102842</v>
      </c>
      <c r="H613" s="61">
        <v>29268168</v>
      </c>
      <c r="I613" s="84" t="str">
        <f>VLOOKUP($F613,'[3]Sistema Escolar'!$C$3:$E$5000,3,0)</f>
        <v>COLEGIO EST DE TEMPO INTEGRAL PROFESSORA ELINEUZA DA SILVA FERREIRA</v>
      </c>
      <c r="J613" s="193" t="s">
        <v>1978</v>
      </c>
      <c r="K613" s="56">
        <v>0</v>
      </c>
      <c r="L613" s="56">
        <v>0</v>
      </c>
      <c r="M613" s="56">
        <v>0</v>
      </c>
      <c r="N613" s="56">
        <v>0</v>
      </c>
      <c r="O613" s="56">
        <v>583</v>
      </c>
      <c r="P613" s="56">
        <v>330</v>
      </c>
      <c r="Q613" s="56">
        <v>120</v>
      </c>
      <c r="R613" s="56">
        <v>330</v>
      </c>
      <c r="S613" s="56">
        <v>229</v>
      </c>
      <c r="T613" s="56">
        <v>116</v>
      </c>
      <c r="U613" s="56">
        <v>0</v>
      </c>
      <c r="V613" s="56">
        <v>0</v>
      </c>
      <c r="W613" s="56">
        <v>0</v>
      </c>
      <c r="X613" s="56">
        <v>0</v>
      </c>
      <c r="Y613" s="56">
        <f t="shared" si="117"/>
        <v>0</v>
      </c>
      <c r="Z613" s="56">
        <f t="shared" si="117"/>
        <v>0</v>
      </c>
      <c r="AA613" s="68">
        <f t="shared" si="118"/>
        <v>932</v>
      </c>
      <c r="AB613" s="68">
        <f t="shared" si="118"/>
        <v>776</v>
      </c>
      <c r="AC613" s="68">
        <f t="shared" si="123"/>
        <v>932</v>
      </c>
      <c r="AD613" s="68">
        <f t="shared" si="124"/>
        <v>776</v>
      </c>
      <c r="AE613" s="68">
        <f>VLOOKUP(F613,[1]quantitativo_estudantes_turmas_!$D$6:$H$1043,5,0)</f>
        <v>24</v>
      </c>
      <c r="AF613" s="318">
        <f t="shared" si="119"/>
        <v>1</v>
      </c>
      <c r="AG613" s="248">
        <f t="shared" si="120"/>
        <v>41032.61</v>
      </c>
      <c r="AH613" s="194">
        <f t="shared" si="125"/>
        <v>41032.61</v>
      </c>
      <c r="AI613" s="70">
        <v>0</v>
      </c>
      <c r="AJ613" s="70">
        <f t="shared" si="121"/>
        <v>82065.22</v>
      </c>
      <c r="AK613" s="195">
        <v>16000</v>
      </c>
      <c r="AL613" s="337">
        <f t="shared" si="128"/>
        <v>20516.305</v>
      </c>
      <c r="AM613" s="56" t="str">
        <f>VLOOKUP(F613,'Plan atualizada aptas e desativ'!$C$4:$I$1457,7,0)</f>
        <v>APTA</v>
      </c>
      <c r="AN613" s="196">
        <f t="shared" si="122"/>
        <v>4516.3050000000003</v>
      </c>
      <c r="AO613" s="56" t="s">
        <v>1274</v>
      </c>
      <c r="AP613" s="56" t="s">
        <v>1275</v>
      </c>
      <c r="AQ613" s="56"/>
      <c r="AR613" s="56" t="s">
        <v>1918</v>
      </c>
      <c r="AS613" s="56" t="s">
        <v>449</v>
      </c>
      <c r="AT613" s="56" t="s">
        <v>449</v>
      </c>
      <c r="AU613" s="56" t="s">
        <v>449</v>
      </c>
      <c r="AV613" s="56" t="s">
        <v>449</v>
      </c>
      <c r="AW613" s="56" t="s">
        <v>449</v>
      </c>
      <c r="AX613" s="56" t="s">
        <v>449</v>
      </c>
      <c r="AY613" s="56" t="s">
        <v>449</v>
      </c>
      <c r="AZ613" s="56" t="s">
        <v>449</v>
      </c>
      <c r="BA613" s="56" t="s">
        <v>449</v>
      </c>
      <c r="BB613" s="323">
        <f>VLOOKUP($F613,'[2]1ª Parcela FAED Manutencao 2026'!$E$7:$K$1036,5,0)</f>
        <v>932</v>
      </c>
      <c r="BC613" s="324">
        <f>VLOOKUP($F613,'[2]1ª Parcela FAED Manutencao 2026'!$E$7:$K$1036,7,0)</f>
        <v>20516.305</v>
      </c>
      <c r="BD613" s="335">
        <f t="shared" si="126"/>
        <v>-156</v>
      </c>
      <c r="BE613" s="330">
        <f t="shared" si="127"/>
        <v>0</v>
      </c>
    </row>
    <row r="614" spans="1:57" s="87" customFormat="1" ht="28.5" customHeight="1">
      <c r="A614" s="68">
        <v>608</v>
      </c>
      <c r="B614" s="56" t="s">
        <v>1901</v>
      </c>
      <c r="C614" s="56">
        <v>7200</v>
      </c>
      <c r="D614" s="57">
        <v>20</v>
      </c>
      <c r="E614" s="163" t="s">
        <v>340</v>
      </c>
      <c r="F614" s="56">
        <v>1165706</v>
      </c>
      <c r="G614" s="56">
        <v>1102846</v>
      </c>
      <c r="H614" s="61">
        <v>29269806</v>
      </c>
      <c r="I614" s="84" t="str">
        <f>VLOOKUP($F614,'[3]Sistema Escolar'!$C$3:$E$5000,3,0)</f>
        <v>COLEGIO ESTADUAL DE TEMPO INTEGRAL DE BOM JESUS DA SERRA</v>
      </c>
      <c r="J614" s="193" t="s">
        <v>1978</v>
      </c>
      <c r="K614" s="56">
        <v>0</v>
      </c>
      <c r="L614" s="56">
        <v>0</v>
      </c>
      <c r="M614" s="56">
        <v>0</v>
      </c>
      <c r="N614" s="56">
        <v>0</v>
      </c>
      <c r="O614" s="56">
        <v>153</v>
      </c>
      <c r="P614" s="56">
        <v>48</v>
      </c>
      <c r="Q614" s="56">
        <v>239</v>
      </c>
      <c r="R614" s="56">
        <v>243</v>
      </c>
      <c r="S614" s="56">
        <v>52</v>
      </c>
      <c r="T614" s="56">
        <v>23</v>
      </c>
      <c r="U614" s="56">
        <v>0</v>
      </c>
      <c r="V614" s="56">
        <v>0</v>
      </c>
      <c r="W614" s="56">
        <v>0</v>
      </c>
      <c r="X614" s="56">
        <v>0</v>
      </c>
      <c r="Y614" s="56">
        <f t="shared" si="117"/>
        <v>0</v>
      </c>
      <c r="Z614" s="56">
        <f t="shared" si="117"/>
        <v>0</v>
      </c>
      <c r="AA614" s="68">
        <f t="shared" si="118"/>
        <v>444</v>
      </c>
      <c r="AB614" s="68">
        <f t="shared" si="118"/>
        <v>314</v>
      </c>
      <c r="AC614" s="68">
        <f t="shared" si="123"/>
        <v>444</v>
      </c>
      <c r="AD614" s="68">
        <f t="shared" si="124"/>
        <v>314</v>
      </c>
      <c r="AE614" s="68">
        <f>VLOOKUP(F614,[1]quantitativo_estudantes_turmas_!$D$6:$H$1043,5,0)</f>
        <v>11</v>
      </c>
      <c r="AF614" s="318">
        <f t="shared" si="119"/>
        <v>1</v>
      </c>
      <c r="AG614" s="248">
        <f t="shared" si="120"/>
        <v>25645.38</v>
      </c>
      <c r="AH614" s="194">
        <f t="shared" si="125"/>
        <v>25645.38</v>
      </c>
      <c r="AI614" s="70">
        <v>0</v>
      </c>
      <c r="AJ614" s="70">
        <f t="shared" si="121"/>
        <v>51290.76</v>
      </c>
      <c r="AK614" s="195">
        <v>10000</v>
      </c>
      <c r="AL614" s="337">
        <f t="shared" si="128"/>
        <v>12822.69</v>
      </c>
      <c r="AM614" s="56" t="str">
        <f>VLOOKUP(F614,'Plan atualizada aptas e desativ'!$C$4:$I$1457,7,0)</f>
        <v>APTA</v>
      </c>
      <c r="AN614" s="196">
        <f t="shared" si="122"/>
        <v>2822.6900000000005</v>
      </c>
      <c r="AO614" s="56" t="s">
        <v>1276</v>
      </c>
      <c r="AP614" s="56" t="s">
        <v>1277</v>
      </c>
      <c r="AQ614" s="56"/>
      <c r="AR614" s="56" t="s">
        <v>1918</v>
      </c>
      <c r="AS614" s="56" t="s">
        <v>449</v>
      </c>
      <c r="AT614" s="56" t="s">
        <v>449</v>
      </c>
      <c r="AU614" s="56" t="s">
        <v>449</v>
      </c>
      <c r="AV614" s="56" t="s">
        <v>449</v>
      </c>
      <c r="AW614" s="56" t="s">
        <v>449</v>
      </c>
      <c r="AX614" s="56" t="s">
        <v>449</v>
      </c>
      <c r="AY614" s="56" t="s">
        <v>449</v>
      </c>
      <c r="AZ614" s="56" t="s">
        <v>449</v>
      </c>
      <c r="BA614" s="56" t="s">
        <v>449</v>
      </c>
      <c r="BB614" s="323">
        <f>VLOOKUP($F614,'[2]1ª Parcela FAED Manutencao 2026'!$E$7:$K$1036,5,0)</f>
        <v>444</v>
      </c>
      <c r="BC614" s="324">
        <f>VLOOKUP($F614,'[2]1ª Parcela FAED Manutencao 2026'!$E$7:$K$1036,7,0)</f>
        <v>12822.69</v>
      </c>
      <c r="BD614" s="335">
        <f t="shared" si="126"/>
        <v>-130</v>
      </c>
      <c r="BE614" s="330">
        <f t="shared" si="127"/>
        <v>0</v>
      </c>
    </row>
    <row r="615" spans="1:57" s="178" customFormat="1" ht="28.5" customHeight="1">
      <c r="A615" s="68">
        <v>609</v>
      </c>
      <c r="B615" s="56" t="s">
        <v>1901</v>
      </c>
      <c r="C615" s="56">
        <v>7200</v>
      </c>
      <c r="D615" s="57">
        <v>20</v>
      </c>
      <c r="E615" s="163" t="s">
        <v>341</v>
      </c>
      <c r="F615" s="56">
        <v>1165722</v>
      </c>
      <c r="G615" s="56">
        <v>1102848</v>
      </c>
      <c r="H615" s="61">
        <v>29270570</v>
      </c>
      <c r="I615" s="84" t="str">
        <f>VLOOKUP($F615,'[3]Sistema Escolar'!$C$3:$E$5000,3,0)</f>
        <v>COLEGIO ESTADUAL DE TEMPO INTEGRAL DE CAETANOS</v>
      </c>
      <c r="J615" s="193" t="s">
        <v>1978</v>
      </c>
      <c r="K615" s="56">
        <v>0</v>
      </c>
      <c r="L615" s="56">
        <v>0</v>
      </c>
      <c r="M615" s="56">
        <v>0</v>
      </c>
      <c r="N615" s="56">
        <v>0</v>
      </c>
      <c r="O615" s="56">
        <v>282</v>
      </c>
      <c r="P615" s="56">
        <v>90</v>
      </c>
      <c r="Q615" s="56">
        <v>227</v>
      </c>
      <c r="R615" s="56">
        <v>277</v>
      </c>
      <c r="S615" s="56">
        <v>64</v>
      </c>
      <c r="T615" s="56">
        <v>42</v>
      </c>
      <c r="U615" s="56">
        <v>0</v>
      </c>
      <c r="V615" s="56">
        <v>0</v>
      </c>
      <c r="W615" s="56">
        <v>0</v>
      </c>
      <c r="X615" s="56">
        <v>0</v>
      </c>
      <c r="Y615" s="56">
        <f t="shared" si="117"/>
        <v>0</v>
      </c>
      <c r="Z615" s="56">
        <f t="shared" si="117"/>
        <v>0</v>
      </c>
      <c r="AA615" s="68">
        <f t="shared" si="118"/>
        <v>573</v>
      </c>
      <c r="AB615" s="68">
        <f t="shared" si="118"/>
        <v>409</v>
      </c>
      <c r="AC615" s="68">
        <f t="shared" si="123"/>
        <v>573</v>
      </c>
      <c r="AD615" s="68">
        <f t="shared" si="124"/>
        <v>409</v>
      </c>
      <c r="AE615" s="68">
        <f>VLOOKUP(F615,[1]quantitativo_estudantes_turmas_!$D$6:$H$1043,5,0)</f>
        <v>17</v>
      </c>
      <c r="AF615" s="318">
        <f t="shared" si="119"/>
        <v>1</v>
      </c>
      <c r="AG615" s="248">
        <f t="shared" si="120"/>
        <v>25645.38</v>
      </c>
      <c r="AH615" s="194">
        <f t="shared" si="125"/>
        <v>25645.38</v>
      </c>
      <c r="AI615" s="70">
        <v>0</v>
      </c>
      <c r="AJ615" s="70">
        <f t="shared" si="121"/>
        <v>51290.76</v>
      </c>
      <c r="AK615" s="195">
        <v>12000</v>
      </c>
      <c r="AL615" s="337">
        <f t="shared" si="128"/>
        <v>12822.69</v>
      </c>
      <c r="AM615" s="56" t="str">
        <f>VLOOKUP(F615,'Plan atualizada aptas e desativ'!$C$4:$I$1457,7,0)</f>
        <v>APTA</v>
      </c>
      <c r="AN615" s="196">
        <f t="shared" si="122"/>
        <v>822.69000000000051</v>
      </c>
      <c r="AO615" s="56" t="s">
        <v>1269</v>
      </c>
      <c r="AP615" s="56" t="s">
        <v>1278</v>
      </c>
      <c r="AQ615" s="56"/>
      <c r="AR615" s="56" t="s">
        <v>1918</v>
      </c>
      <c r="AS615" s="56" t="s">
        <v>449</v>
      </c>
      <c r="AT615" s="56" t="s">
        <v>449</v>
      </c>
      <c r="AU615" s="56" t="s">
        <v>449</v>
      </c>
      <c r="AV615" s="56" t="s">
        <v>449</v>
      </c>
      <c r="AW615" s="56" t="s">
        <v>449</v>
      </c>
      <c r="AX615" s="56" t="s">
        <v>449</v>
      </c>
      <c r="AY615" s="56" t="s">
        <v>449</v>
      </c>
      <c r="AZ615" s="56" t="s">
        <v>449</v>
      </c>
      <c r="BA615" s="56" t="s">
        <v>449</v>
      </c>
      <c r="BB615" s="323">
        <f>VLOOKUP($F615,'[2]1ª Parcela FAED Manutencao 2026'!$E$7:$K$1036,5,0)</f>
        <v>573</v>
      </c>
      <c r="BC615" s="324">
        <f>VLOOKUP($F615,'[2]1ª Parcela FAED Manutencao 2026'!$E$7:$K$1036,7,0)</f>
        <v>15387.23</v>
      </c>
      <c r="BD615" s="335">
        <f t="shared" si="126"/>
        <v>-164</v>
      </c>
      <c r="BE615" s="328">
        <f t="shared" si="127"/>
        <v>-2564.5399999999991</v>
      </c>
    </row>
    <row r="616" spans="1:57" s="178" customFormat="1" ht="28.5" customHeight="1">
      <c r="A616" s="68">
        <v>610</v>
      </c>
      <c r="B616" s="56" t="s">
        <v>1901</v>
      </c>
      <c r="C616" s="56">
        <v>7200</v>
      </c>
      <c r="D616" s="57">
        <v>20</v>
      </c>
      <c r="E616" s="163" t="s">
        <v>342</v>
      </c>
      <c r="F616" s="56">
        <v>1178438</v>
      </c>
      <c r="G616" s="56">
        <v>1105056</v>
      </c>
      <c r="H616" s="61">
        <v>29434734</v>
      </c>
      <c r="I616" s="84" t="str">
        <f>VLOOKUP($F616,'[3]Sistema Escolar'!$C$3:$E$5000,3,0)</f>
        <v>COLEGIO ESTADUAL DE TEMPO INTEGRAL DE CANDIDO SALES</v>
      </c>
      <c r="J616" s="193" t="s">
        <v>1978</v>
      </c>
      <c r="K616" s="56">
        <v>0</v>
      </c>
      <c r="L616" s="56">
        <v>0</v>
      </c>
      <c r="M616" s="56">
        <v>0</v>
      </c>
      <c r="N616" s="56">
        <v>0</v>
      </c>
      <c r="O616" s="56">
        <v>364</v>
      </c>
      <c r="P616" s="56">
        <v>335</v>
      </c>
      <c r="Q616" s="56">
        <v>106</v>
      </c>
      <c r="R616" s="56">
        <v>155</v>
      </c>
      <c r="S616" s="56">
        <v>197</v>
      </c>
      <c r="T616" s="56">
        <v>145</v>
      </c>
      <c r="U616" s="56">
        <v>0</v>
      </c>
      <c r="V616" s="56">
        <v>0</v>
      </c>
      <c r="W616" s="56">
        <v>0</v>
      </c>
      <c r="X616" s="56">
        <v>0</v>
      </c>
      <c r="Y616" s="56">
        <f t="shared" si="117"/>
        <v>0</v>
      </c>
      <c r="Z616" s="56">
        <f t="shared" si="117"/>
        <v>0</v>
      </c>
      <c r="AA616" s="68">
        <f t="shared" si="118"/>
        <v>667</v>
      </c>
      <c r="AB616" s="68">
        <f t="shared" si="118"/>
        <v>635</v>
      </c>
      <c r="AC616" s="68">
        <f t="shared" si="123"/>
        <v>667</v>
      </c>
      <c r="AD616" s="68">
        <f t="shared" si="124"/>
        <v>635</v>
      </c>
      <c r="AE616" s="68">
        <f>VLOOKUP(F616,[1]quantitativo_estudantes_turmas_!$D$6:$H$1043,5,0)</f>
        <v>18</v>
      </c>
      <c r="AF616" s="318">
        <f t="shared" si="119"/>
        <v>1</v>
      </c>
      <c r="AG616" s="248">
        <f t="shared" si="120"/>
        <v>30774.46</v>
      </c>
      <c r="AH616" s="194">
        <f t="shared" si="125"/>
        <v>30774.46</v>
      </c>
      <c r="AI616" s="70">
        <v>0</v>
      </c>
      <c r="AJ616" s="70">
        <f t="shared" si="121"/>
        <v>61548.92</v>
      </c>
      <c r="AK616" s="195">
        <v>12000</v>
      </c>
      <c r="AL616" s="337">
        <f t="shared" si="128"/>
        <v>15387.23</v>
      </c>
      <c r="AM616" s="56" t="str">
        <f>VLOOKUP(F616,'Plan atualizada aptas e desativ'!$C$4:$I$1457,7,0)</f>
        <v>APTA</v>
      </c>
      <c r="AN616" s="196">
        <f t="shared" si="122"/>
        <v>3387.2299999999996</v>
      </c>
      <c r="AO616" s="56" t="s">
        <v>1279</v>
      </c>
      <c r="AP616" s="56" t="s">
        <v>1280</v>
      </c>
      <c r="AQ616" s="56"/>
      <c r="AR616" s="56" t="s">
        <v>1918</v>
      </c>
      <c r="AS616" s="56" t="s">
        <v>449</v>
      </c>
      <c r="AT616" s="56" t="s">
        <v>449</v>
      </c>
      <c r="AU616" s="56" t="s">
        <v>449</v>
      </c>
      <c r="AV616" s="56" t="s">
        <v>449</v>
      </c>
      <c r="AW616" s="56" t="s">
        <v>449</v>
      </c>
      <c r="AX616" s="56" t="s">
        <v>449</v>
      </c>
      <c r="AY616" s="56" t="s">
        <v>449</v>
      </c>
      <c r="AZ616" s="56" t="s">
        <v>449</v>
      </c>
      <c r="BA616" s="56" t="s">
        <v>449</v>
      </c>
      <c r="BB616" s="323">
        <f>VLOOKUP($F616,'[2]1ª Parcela FAED Manutencao 2026'!$E$7:$K$1036,5,0)</f>
        <v>667</v>
      </c>
      <c r="BC616" s="324">
        <f>VLOOKUP($F616,'[2]1ª Parcela FAED Manutencao 2026'!$E$7:$K$1036,7,0)</f>
        <v>15387.23</v>
      </c>
      <c r="BD616" s="335">
        <f t="shared" si="126"/>
        <v>-32</v>
      </c>
      <c r="BE616" s="330">
        <f t="shared" si="127"/>
        <v>0</v>
      </c>
    </row>
    <row r="617" spans="1:57" s="87" customFormat="1" ht="28.5" customHeight="1">
      <c r="A617" s="68">
        <v>611</v>
      </c>
      <c r="B617" s="56" t="s">
        <v>1901</v>
      </c>
      <c r="C617" s="56">
        <v>7200</v>
      </c>
      <c r="D617" s="57">
        <v>20</v>
      </c>
      <c r="E617" s="163" t="s">
        <v>342</v>
      </c>
      <c r="F617" s="56">
        <v>1179137</v>
      </c>
      <c r="G617" s="56">
        <v>1105570</v>
      </c>
      <c r="H617" s="61">
        <v>29449456</v>
      </c>
      <c r="I617" s="84" t="str">
        <f>VLOOKUP($F617,'[3]Sistema Escolar'!$C$3:$E$5000,3,0)</f>
        <v>COL EST DO CAMPO DE TEMPO INTEGRAL GEOVANE FERREIRA DE QUEIROZ</v>
      </c>
      <c r="J617" s="193" t="s">
        <v>1979</v>
      </c>
      <c r="K617" s="56">
        <v>0</v>
      </c>
      <c r="L617" s="56">
        <v>0</v>
      </c>
      <c r="M617" s="56">
        <v>0</v>
      </c>
      <c r="N617" s="56">
        <v>0</v>
      </c>
      <c r="O617" s="56">
        <v>97</v>
      </c>
      <c r="P617" s="56">
        <v>0</v>
      </c>
      <c r="Q617" s="56">
        <v>111</v>
      </c>
      <c r="R617" s="56">
        <v>171</v>
      </c>
      <c r="S617" s="56">
        <v>44</v>
      </c>
      <c r="T617" s="56">
        <v>48</v>
      </c>
      <c r="U617" s="56">
        <v>0</v>
      </c>
      <c r="V617" s="56">
        <v>0</v>
      </c>
      <c r="W617" s="56">
        <v>0</v>
      </c>
      <c r="X617" s="56">
        <v>0</v>
      </c>
      <c r="Y617" s="56">
        <f t="shared" si="117"/>
        <v>0</v>
      </c>
      <c r="Z617" s="56">
        <f t="shared" si="117"/>
        <v>0</v>
      </c>
      <c r="AA617" s="68">
        <f t="shared" si="118"/>
        <v>252</v>
      </c>
      <c r="AB617" s="68">
        <f t="shared" si="118"/>
        <v>219</v>
      </c>
      <c r="AC617" s="68">
        <f t="shared" si="123"/>
        <v>252</v>
      </c>
      <c r="AD617" s="68">
        <f t="shared" si="124"/>
        <v>219</v>
      </c>
      <c r="AE617" s="68">
        <f>VLOOKUP(F617,[1]quantitativo_estudantes_turmas_!$D$6:$H$1043,5,0)</f>
        <v>8</v>
      </c>
      <c r="AF617" s="318">
        <f t="shared" si="119"/>
        <v>1</v>
      </c>
      <c r="AG617" s="248">
        <f t="shared" si="120"/>
        <v>20516.3</v>
      </c>
      <c r="AH617" s="194">
        <f t="shared" si="125"/>
        <v>20516.3</v>
      </c>
      <c r="AI617" s="70">
        <v>0</v>
      </c>
      <c r="AJ617" s="70">
        <f t="shared" si="121"/>
        <v>41032.6</v>
      </c>
      <c r="AK617" s="195">
        <v>10000</v>
      </c>
      <c r="AL617" s="337">
        <f t="shared" si="128"/>
        <v>10258.15</v>
      </c>
      <c r="AM617" s="56" t="str">
        <f>VLOOKUP(F617,'Plan atualizada aptas e desativ'!$C$4:$I$1457,7,0)</f>
        <v>APTA</v>
      </c>
      <c r="AN617" s="196">
        <f t="shared" si="122"/>
        <v>258.14999999999964</v>
      </c>
      <c r="AO617" s="56" t="s">
        <v>1279</v>
      </c>
      <c r="AP617" s="56" t="s">
        <v>1281</v>
      </c>
      <c r="AQ617" s="56"/>
      <c r="AR617" s="56" t="s">
        <v>1918</v>
      </c>
      <c r="AS617" s="56" t="s">
        <v>449</v>
      </c>
      <c r="AT617" s="56" t="s">
        <v>449</v>
      </c>
      <c r="AU617" s="56" t="s">
        <v>449</v>
      </c>
      <c r="AV617" s="56" t="s">
        <v>449</v>
      </c>
      <c r="AW617" s="56" t="s">
        <v>449</v>
      </c>
      <c r="AX617" s="56" t="s">
        <v>449</v>
      </c>
      <c r="AY617" s="56" t="s">
        <v>449</v>
      </c>
      <c r="AZ617" s="56" t="s">
        <v>449</v>
      </c>
      <c r="BA617" s="56" t="s">
        <v>449</v>
      </c>
      <c r="BB617" s="323">
        <f>VLOOKUP($F617,'[2]1ª Parcela FAED Manutencao 2026'!$E$7:$K$1036,5,0)</f>
        <v>252</v>
      </c>
      <c r="BC617" s="324">
        <f>VLOOKUP($F617,'[2]1ª Parcela FAED Manutencao 2026'!$E$7:$K$1036,7,0)</f>
        <v>12822.69</v>
      </c>
      <c r="BD617" s="335">
        <f t="shared" si="126"/>
        <v>-33</v>
      </c>
      <c r="BE617" s="328">
        <f t="shared" si="127"/>
        <v>-2564.5400000000009</v>
      </c>
    </row>
    <row r="618" spans="1:57" s="87" customFormat="1" ht="28.5" customHeight="1">
      <c r="A618" s="68">
        <v>612</v>
      </c>
      <c r="B618" s="56" t="s">
        <v>1901</v>
      </c>
      <c r="C618" s="56">
        <v>7200</v>
      </c>
      <c r="D618" s="57">
        <v>20</v>
      </c>
      <c r="E618" s="163" t="s">
        <v>342</v>
      </c>
      <c r="F618" s="56">
        <v>1179136</v>
      </c>
      <c r="G618" s="56">
        <v>1105586</v>
      </c>
      <c r="H618" s="61">
        <v>29449545</v>
      </c>
      <c r="I618" s="84" t="str">
        <f>VLOOKUP($F618,'[3]Sistema Escolar'!$C$3:$E$5000,3,0)</f>
        <v>COLEGIO ESTADUAL DO CAMPO DE TEMPO INTEGRAL MAMEDIO BATISTA LOBAO</v>
      </c>
      <c r="J618" s="193" t="s">
        <v>1979</v>
      </c>
      <c r="K618" s="56">
        <v>0</v>
      </c>
      <c r="L618" s="56">
        <v>0</v>
      </c>
      <c r="M618" s="56">
        <v>0</v>
      </c>
      <c r="N618" s="56">
        <v>0</v>
      </c>
      <c r="O618" s="56">
        <v>99</v>
      </c>
      <c r="P618" s="56">
        <v>45</v>
      </c>
      <c r="Q618" s="56">
        <v>43</v>
      </c>
      <c r="R618" s="56">
        <v>103</v>
      </c>
      <c r="S618" s="56">
        <v>62</v>
      </c>
      <c r="T618" s="56">
        <v>28</v>
      </c>
      <c r="U618" s="56">
        <v>0</v>
      </c>
      <c r="V618" s="56">
        <v>0</v>
      </c>
      <c r="W618" s="56">
        <v>0</v>
      </c>
      <c r="X618" s="56">
        <v>0</v>
      </c>
      <c r="Y618" s="56">
        <f t="shared" si="117"/>
        <v>0</v>
      </c>
      <c r="Z618" s="56">
        <f t="shared" si="117"/>
        <v>0</v>
      </c>
      <c r="AA618" s="68">
        <f t="shared" si="118"/>
        <v>204</v>
      </c>
      <c r="AB618" s="68">
        <f t="shared" si="118"/>
        <v>176</v>
      </c>
      <c r="AC618" s="68">
        <f t="shared" si="123"/>
        <v>204</v>
      </c>
      <c r="AD618" s="68">
        <f t="shared" si="124"/>
        <v>176</v>
      </c>
      <c r="AE618" s="68">
        <f>VLOOKUP(F618,[1]quantitativo_estudantes_turmas_!$D$6:$H$1043,5,0)</f>
        <v>8</v>
      </c>
      <c r="AF618" s="318">
        <f t="shared" si="119"/>
        <v>1</v>
      </c>
      <c r="AG618" s="248">
        <f t="shared" si="120"/>
        <v>20516.3</v>
      </c>
      <c r="AH618" s="194">
        <f t="shared" si="125"/>
        <v>20516.3</v>
      </c>
      <c r="AI618" s="70">
        <v>0</v>
      </c>
      <c r="AJ618" s="70">
        <f t="shared" si="121"/>
        <v>41032.6</v>
      </c>
      <c r="AK618" s="195">
        <v>8000</v>
      </c>
      <c r="AL618" s="337">
        <f t="shared" si="128"/>
        <v>10258.15</v>
      </c>
      <c r="AM618" s="56" t="str">
        <f>VLOOKUP(F618,'Plan atualizada aptas e desativ'!$C$4:$I$1457,7,0)</f>
        <v>APTA</v>
      </c>
      <c r="AN618" s="196">
        <f t="shared" si="122"/>
        <v>2258.1499999999996</v>
      </c>
      <c r="AO618" s="56" t="s">
        <v>1279</v>
      </c>
      <c r="AP618" s="56" t="s">
        <v>1282</v>
      </c>
      <c r="AQ618" s="56"/>
      <c r="AR618" s="56" t="s">
        <v>1918</v>
      </c>
      <c r="AS618" s="56" t="s">
        <v>449</v>
      </c>
      <c r="AT618" s="56" t="s">
        <v>449</v>
      </c>
      <c r="AU618" s="56" t="s">
        <v>449</v>
      </c>
      <c r="AV618" s="56" t="s">
        <v>449</v>
      </c>
      <c r="AW618" s="56" t="s">
        <v>449</v>
      </c>
      <c r="AX618" s="56" t="s">
        <v>449</v>
      </c>
      <c r="AY618" s="56" t="s">
        <v>449</v>
      </c>
      <c r="AZ618" s="56" t="s">
        <v>449</v>
      </c>
      <c r="BA618" s="56" t="s">
        <v>449</v>
      </c>
      <c r="BB618" s="323">
        <f>VLOOKUP($F618,'[2]1ª Parcela FAED Manutencao 2026'!$E$7:$K$1036,5,0)</f>
        <v>204</v>
      </c>
      <c r="BC618" s="324">
        <f>VLOOKUP($F618,'[2]1ª Parcela FAED Manutencao 2026'!$E$7:$K$1036,7,0)</f>
        <v>10258.15</v>
      </c>
      <c r="BD618" s="335">
        <f t="shared" si="126"/>
        <v>-28</v>
      </c>
      <c r="BE618" s="330">
        <f t="shared" si="127"/>
        <v>0</v>
      </c>
    </row>
    <row r="619" spans="1:57" s="87" customFormat="1" ht="28.5" customHeight="1">
      <c r="A619" s="68">
        <v>613</v>
      </c>
      <c r="B619" s="56" t="s">
        <v>1901</v>
      </c>
      <c r="C619" s="56">
        <v>7200</v>
      </c>
      <c r="D619" s="57">
        <v>20</v>
      </c>
      <c r="E619" s="163" t="s">
        <v>343</v>
      </c>
      <c r="F619" s="56">
        <v>1177071</v>
      </c>
      <c r="G619" s="56">
        <v>1102852</v>
      </c>
      <c r="H619" s="61">
        <v>29409535</v>
      </c>
      <c r="I619" s="84" t="str">
        <f>VLOOKUP($F619,'[3]Sistema Escolar'!$C$3:$E$5000,3,0)</f>
        <v>COLEGIO ESTADUAL DE TEMPO INTEGRAL PETRINA NOVAIS SILVA CAIRO</v>
      </c>
      <c r="J619" s="193" t="s">
        <v>1978</v>
      </c>
      <c r="K619" s="56">
        <v>0</v>
      </c>
      <c r="L619" s="56">
        <v>0</v>
      </c>
      <c r="M619" s="56">
        <v>0</v>
      </c>
      <c r="N619" s="56">
        <v>0</v>
      </c>
      <c r="O619" s="56">
        <v>251</v>
      </c>
      <c r="P619" s="56">
        <v>170</v>
      </c>
      <c r="Q619" s="56">
        <v>20</v>
      </c>
      <c r="R619" s="56">
        <v>84</v>
      </c>
      <c r="S619" s="56">
        <v>48</v>
      </c>
      <c r="T619" s="56">
        <v>16</v>
      </c>
      <c r="U619" s="56">
        <v>0</v>
      </c>
      <c r="V619" s="56">
        <v>0</v>
      </c>
      <c r="W619" s="56">
        <v>0</v>
      </c>
      <c r="X619" s="56">
        <v>0</v>
      </c>
      <c r="Y619" s="56">
        <f t="shared" si="117"/>
        <v>0</v>
      </c>
      <c r="Z619" s="56">
        <f t="shared" si="117"/>
        <v>0</v>
      </c>
      <c r="AA619" s="68">
        <f t="shared" si="118"/>
        <v>319</v>
      </c>
      <c r="AB619" s="68">
        <f t="shared" si="118"/>
        <v>270</v>
      </c>
      <c r="AC619" s="68">
        <f t="shared" si="123"/>
        <v>319</v>
      </c>
      <c r="AD619" s="68">
        <f t="shared" si="124"/>
        <v>270</v>
      </c>
      <c r="AE619" s="68">
        <f>VLOOKUP(F619,[1]quantitativo_estudantes_turmas_!$D$6:$H$1043,5,0)</f>
        <v>10</v>
      </c>
      <c r="AF619" s="318">
        <f t="shared" si="119"/>
        <v>1</v>
      </c>
      <c r="AG619" s="248">
        <f t="shared" si="120"/>
        <v>25645.38</v>
      </c>
      <c r="AH619" s="194">
        <f t="shared" si="125"/>
        <v>25645.38</v>
      </c>
      <c r="AI619" s="70">
        <v>0</v>
      </c>
      <c r="AJ619" s="70">
        <f t="shared" si="121"/>
        <v>51290.76</v>
      </c>
      <c r="AK619" s="195">
        <v>10000</v>
      </c>
      <c r="AL619" s="337">
        <f t="shared" si="128"/>
        <v>12822.69</v>
      </c>
      <c r="AM619" s="56" t="str">
        <f>VLOOKUP(F619,'Plan atualizada aptas e desativ'!$C$4:$I$1457,7,0)</f>
        <v>APTA</v>
      </c>
      <c r="AN619" s="196">
        <f t="shared" si="122"/>
        <v>2822.6900000000005</v>
      </c>
      <c r="AO619" s="56" t="s">
        <v>1269</v>
      </c>
      <c r="AP619" s="56" t="s">
        <v>1283</v>
      </c>
      <c r="AQ619" s="56"/>
      <c r="AR619" s="56" t="s">
        <v>1918</v>
      </c>
      <c r="AS619" s="56" t="s">
        <v>449</v>
      </c>
      <c r="AT619" s="56" t="s">
        <v>449</v>
      </c>
      <c r="AU619" s="56" t="s">
        <v>449</v>
      </c>
      <c r="AV619" s="56" t="s">
        <v>449</v>
      </c>
      <c r="AW619" s="56" t="s">
        <v>449</v>
      </c>
      <c r="AX619" s="56" t="s">
        <v>449</v>
      </c>
      <c r="AY619" s="56" t="s">
        <v>449</v>
      </c>
      <c r="AZ619" s="56" t="s">
        <v>449</v>
      </c>
      <c r="BA619" s="56" t="s">
        <v>449</v>
      </c>
      <c r="BB619" s="323">
        <f>VLOOKUP($F619,'[2]1ª Parcela FAED Manutencao 2026'!$E$7:$K$1036,5,0)</f>
        <v>319</v>
      </c>
      <c r="BC619" s="324">
        <f>VLOOKUP($F619,'[2]1ª Parcela FAED Manutencao 2026'!$E$7:$K$1036,7,0)</f>
        <v>12822.69</v>
      </c>
      <c r="BD619" s="335">
        <f t="shared" si="126"/>
        <v>-49</v>
      </c>
      <c r="BE619" s="330">
        <f t="shared" si="127"/>
        <v>0</v>
      </c>
    </row>
    <row r="620" spans="1:57" s="178" customFormat="1" ht="28.5" customHeight="1">
      <c r="A620" s="68">
        <v>614</v>
      </c>
      <c r="B620" s="56" t="s">
        <v>1901</v>
      </c>
      <c r="C620" s="56">
        <v>7200</v>
      </c>
      <c r="D620" s="57">
        <v>20</v>
      </c>
      <c r="E620" s="163" t="s">
        <v>344</v>
      </c>
      <c r="F620" s="56">
        <v>1128878</v>
      </c>
      <c r="G620" s="56">
        <v>1104603</v>
      </c>
      <c r="H620" s="61">
        <v>29258324</v>
      </c>
      <c r="I620" s="84" t="str">
        <f>VLOOKUP($F620,'[3]Sistema Escolar'!$C$3:$E$5000,3,0)</f>
        <v>COLEGIO ESTADUAL DE TEMPO INTEGRAL DE CONDEUBA</v>
      </c>
      <c r="J620" s="193" t="s">
        <v>1978</v>
      </c>
      <c r="K620" s="56">
        <v>0</v>
      </c>
      <c r="L620" s="56">
        <v>0</v>
      </c>
      <c r="M620" s="56">
        <v>0</v>
      </c>
      <c r="N620" s="56">
        <v>0</v>
      </c>
      <c r="O620" s="56">
        <v>297</v>
      </c>
      <c r="P620" s="56">
        <v>210</v>
      </c>
      <c r="Q620" s="56">
        <v>96</v>
      </c>
      <c r="R620" s="56">
        <v>188</v>
      </c>
      <c r="S620" s="56">
        <v>113</v>
      </c>
      <c r="T620" s="56">
        <v>42</v>
      </c>
      <c r="U620" s="56">
        <v>0</v>
      </c>
      <c r="V620" s="56">
        <v>0</v>
      </c>
      <c r="W620" s="56">
        <v>0</v>
      </c>
      <c r="X620" s="56">
        <v>16</v>
      </c>
      <c r="Y620" s="56">
        <f t="shared" si="117"/>
        <v>0</v>
      </c>
      <c r="Z620" s="56">
        <f t="shared" si="117"/>
        <v>0</v>
      </c>
      <c r="AA620" s="68">
        <f t="shared" si="118"/>
        <v>506</v>
      </c>
      <c r="AB620" s="68">
        <f t="shared" si="118"/>
        <v>440</v>
      </c>
      <c r="AC620" s="68">
        <f t="shared" si="123"/>
        <v>506</v>
      </c>
      <c r="AD620" s="68">
        <f t="shared" si="124"/>
        <v>456</v>
      </c>
      <c r="AE620" s="68">
        <f>VLOOKUP(F620,[1]quantitativo_estudantes_turmas_!$D$6:$H$1043,5,0)</f>
        <v>16</v>
      </c>
      <c r="AF620" s="318">
        <f t="shared" si="119"/>
        <v>0.96491228070175439</v>
      </c>
      <c r="AG620" s="248">
        <f t="shared" si="120"/>
        <v>25645.38</v>
      </c>
      <c r="AH620" s="194">
        <f t="shared" si="125"/>
        <v>25645.38</v>
      </c>
      <c r="AI620" s="70">
        <v>0</v>
      </c>
      <c r="AJ620" s="70">
        <f t="shared" si="121"/>
        <v>51290.76</v>
      </c>
      <c r="AK620" s="195">
        <v>12000</v>
      </c>
      <c r="AL620" s="337">
        <f t="shared" si="128"/>
        <v>12822.69</v>
      </c>
      <c r="AM620" s="56" t="str">
        <f>VLOOKUP(F620,'Plan atualizada aptas e desativ'!$C$4:$I$1457,7,0)</f>
        <v>APTA</v>
      </c>
      <c r="AN620" s="196">
        <f t="shared" si="122"/>
        <v>822.69000000000051</v>
      </c>
      <c r="AO620" s="56" t="s">
        <v>1284</v>
      </c>
      <c r="AP620" s="56" t="s">
        <v>1285</v>
      </c>
      <c r="AQ620" s="56"/>
      <c r="AR620" s="56" t="s">
        <v>1918</v>
      </c>
      <c r="AS620" s="56" t="s">
        <v>449</v>
      </c>
      <c r="AT620" s="56" t="s">
        <v>449</v>
      </c>
      <c r="AU620" s="56" t="s">
        <v>449</v>
      </c>
      <c r="AV620" s="56" t="s">
        <v>449</v>
      </c>
      <c r="AW620" s="56" t="s">
        <v>449</v>
      </c>
      <c r="AX620" s="56" t="s">
        <v>449</v>
      </c>
      <c r="AY620" s="56" t="s">
        <v>449</v>
      </c>
      <c r="AZ620" s="56" t="s">
        <v>449</v>
      </c>
      <c r="BA620" s="56" t="s">
        <v>449</v>
      </c>
      <c r="BB620" s="323">
        <f>VLOOKUP($F620,'[2]1ª Parcela FAED Manutencao 2026'!$E$7:$K$1036,5,0)</f>
        <v>506</v>
      </c>
      <c r="BC620" s="324">
        <f>VLOOKUP($F620,'[2]1ª Parcela FAED Manutencao 2026'!$E$7:$K$1036,7,0)</f>
        <v>15387.23</v>
      </c>
      <c r="BD620" s="335">
        <f t="shared" si="126"/>
        <v>-50</v>
      </c>
      <c r="BE620" s="328">
        <f t="shared" si="127"/>
        <v>-2564.5399999999991</v>
      </c>
    </row>
    <row r="621" spans="1:57" s="87" customFormat="1" ht="28.5" customHeight="1">
      <c r="A621" s="68">
        <v>615</v>
      </c>
      <c r="B621" s="56" t="s">
        <v>1901</v>
      </c>
      <c r="C621" s="56">
        <v>7200</v>
      </c>
      <c r="D621" s="57">
        <v>20</v>
      </c>
      <c r="E621" s="163" t="s">
        <v>345</v>
      </c>
      <c r="F621" s="56">
        <v>1128924</v>
      </c>
      <c r="G621" s="56">
        <v>1104606</v>
      </c>
      <c r="H621" s="61">
        <v>29259630</v>
      </c>
      <c r="I621" s="84" t="str">
        <f>VLOOKUP($F621,'[3]Sistema Escolar'!$C$3:$E$5000,3,0)</f>
        <v>COLEGIO ESTADUAL DE TEMPO INTEGRAL DE CORDEIROS</v>
      </c>
      <c r="J621" s="193" t="s">
        <v>1978</v>
      </c>
      <c r="K621" s="56">
        <v>0</v>
      </c>
      <c r="L621" s="56">
        <v>0</v>
      </c>
      <c r="M621" s="56">
        <v>0</v>
      </c>
      <c r="N621" s="56">
        <v>0</v>
      </c>
      <c r="O621" s="56">
        <v>215</v>
      </c>
      <c r="P621" s="56">
        <v>19</v>
      </c>
      <c r="Q621" s="56">
        <v>164</v>
      </c>
      <c r="R621" s="56">
        <v>222</v>
      </c>
      <c r="S621" s="56">
        <v>0</v>
      </c>
      <c r="T621" s="56">
        <v>0</v>
      </c>
      <c r="U621" s="56">
        <v>0</v>
      </c>
      <c r="V621" s="56">
        <v>0</v>
      </c>
      <c r="W621" s="56">
        <v>0</v>
      </c>
      <c r="X621" s="56">
        <v>0</v>
      </c>
      <c r="Y621" s="56">
        <f t="shared" si="117"/>
        <v>0</v>
      </c>
      <c r="Z621" s="56">
        <f t="shared" si="117"/>
        <v>0</v>
      </c>
      <c r="AA621" s="68">
        <f t="shared" si="118"/>
        <v>379</v>
      </c>
      <c r="AB621" s="68">
        <f t="shared" si="118"/>
        <v>241</v>
      </c>
      <c r="AC621" s="68">
        <f t="shared" si="123"/>
        <v>379</v>
      </c>
      <c r="AD621" s="68">
        <f t="shared" si="124"/>
        <v>241</v>
      </c>
      <c r="AE621" s="68">
        <f>VLOOKUP(F621,[1]quantitativo_estudantes_turmas_!$D$6:$H$1043,5,0)</f>
        <v>8</v>
      </c>
      <c r="AF621" s="318">
        <f t="shared" si="119"/>
        <v>1</v>
      </c>
      <c r="AG621" s="248">
        <f t="shared" si="120"/>
        <v>20516.3</v>
      </c>
      <c r="AH621" s="194">
        <f t="shared" si="125"/>
        <v>20516.3</v>
      </c>
      <c r="AI621" s="70">
        <v>0</v>
      </c>
      <c r="AJ621" s="70">
        <f t="shared" si="121"/>
        <v>41032.6</v>
      </c>
      <c r="AK621" s="195">
        <v>10000</v>
      </c>
      <c r="AL621" s="337">
        <f t="shared" si="128"/>
        <v>10258.15</v>
      </c>
      <c r="AM621" s="56" t="str">
        <f>VLOOKUP(F621,'Plan atualizada aptas e desativ'!$C$4:$I$1457,7,0)</f>
        <v>APTA</v>
      </c>
      <c r="AN621" s="196">
        <f t="shared" si="122"/>
        <v>258.14999999999964</v>
      </c>
      <c r="AO621" s="56" t="s">
        <v>1284</v>
      </c>
      <c r="AP621" s="56" t="s">
        <v>1286</v>
      </c>
      <c r="AQ621" s="56"/>
      <c r="AR621" s="56" t="s">
        <v>1918</v>
      </c>
      <c r="AS621" s="56" t="s">
        <v>449</v>
      </c>
      <c r="AT621" s="56" t="s">
        <v>449</v>
      </c>
      <c r="AU621" s="56" t="s">
        <v>449</v>
      </c>
      <c r="AV621" s="56" t="s">
        <v>449</v>
      </c>
      <c r="AW621" s="56" t="s">
        <v>449</v>
      </c>
      <c r="AX621" s="56" t="s">
        <v>449</v>
      </c>
      <c r="AY621" s="56" t="s">
        <v>449</v>
      </c>
      <c r="AZ621" s="56" t="s">
        <v>449</v>
      </c>
      <c r="BA621" s="56" t="s">
        <v>449</v>
      </c>
      <c r="BB621" s="323">
        <f>VLOOKUP($F621,'[2]1ª Parcela FAED Manutencao 2026'!$E$7:$K$1036,5,0)</f>
        <v>379</v>
      </c>
      <c r="BC621" s="324">
        <f>VLOOKUP($F621,'[2]1ª Parcela FAED Manutencao 2026'!$E$7:$K$1036,7,0)</f>
        <v>12822.69</v>
      </c>
      <c r="BD621" s="335">
        <f t="shared" si="126"/>
        <v>-138</v>
      </c>
      <c r="BE621" s="328">
        <f t="shared" si="127"/>
        <v>-2564.5400000000009</v>
      </c>
    </row>
    <row r="622" spans="1:57" s="87" customFormat="1" ht="28.5" customHeight="1">
      <c r="A622" s="68">
        <v>616</v>
      </c>
      <c r="B622" s="56" t="s">
        <v>1901</v>
      </c>
      <c r="C622" s="56">
        <v>7200</v>
      </c>
      <c r="D622" s="57">
        <v>20</v>
      </c>
      <c r="E622" s="163" t="s">
        <v>346</v>
      </c>
      <c r="F622" s="56">
        <v>1179271</v>
      </c>
      <c r="G622" s="56">
        <v>9999999</v>
      </c>
      <c r="H622" s="61">
        <v>29459028</v>
      </c>
      <c r="I622" s="84" t="str">
        <f>VLOOKUP($F622,'[3]Sistema Escolar'!$C$3:$E$5000,3,0)</f>
        <v>COLEGIO ESTADUAL DO CAMPO NANCY DE CASTRO ESTAVES</v>
      </c>
      <c r="J622" s="193" t="s">
        <v>1913</v>
      </c>
      <c r="K622" s="56">
        <v>0</v>
      </c>
      <c r="L622" s="56">
        <v>0</v>
      </c>
      <c r="M622" s="56">
        <v>0</v>
      </c>
      <c r="N622" s="56">
        <v>0</v>
      </c>
      <c r="O622" s="56">
        <v>226</v>
      </c>
      <c r="P622" s="56">
        <v>250</v>
      </c>
      <c r="Q622" s="56">
        <v>0</v>
      </c>
      <c r="R622" s="56">
        <v>0</v>
      </c>
      <c r="S622" s="56">
        <v>102</v>
      </c>
      <c r="T622" s="56">
        <v>95</v>
      </c>
      <c r="U622" s="56">
        <v>0</v>
      </c>
      <c r="V622" s="56">
        <v>0</v>
      </c>
      <c r="W622" s="56">
        <v>0</v>
      </c>
      <c r="X622" s="56">
        <v>0</v>
      </c>
      <c r="Y622" s="56">
        <f t="shared" si="117"/>
        <v>0</v>
      </c>
      <c r="Z622" s="56">
        <f t="shared" si="117"/>
        <v>0</v>
      </c>
      <c r="AA622" s="68">
        <f t="shared" si="118"/>
        <v>328</v>
      </c>
      <c r="AB622" s="68">
        <f t="shared" si="118"/>
        <v>345</v>
      </c>
      <c r="AC622" s="68">
        <f t="shared" si="123"/>
        <v>328</v>
      </c>
      <c r="AD622" s="68">
        <f t="shared" si="124"/>
        <v>345</v>
      </c>
      <c r="AE622" s="68">
        <f>VLOOKUP(F622,[1]quantitativo_estudantes_turmas_!$D$6:$H$1043,5,0)</f>
        <v>14</v>
      </c>
      <c r="AF622" s="318">
        <f t="shared" si="119"/>
        <v>1</v>
      </c>
      <c r="AG622" s="248">
        <f t="shared" si="120"/>
        <v>25645.38</v>
      </c>
      <c r="AH622" s="194">
        <f t="shared" si="125"/>
        <v>25645.38</v>
      </c>
      <c r="AI622" s="70">
        <v>0</v>
      </c>
      <c r="AJ622" s="70">
        <f t="shared" si="121"/>
        <v>51290.76</v>
      </c>
      <c r="AK622" s="195">
        <v>10000</v>
      </c>
      <c r="AL622" s="337">
        <f t="shared" si="128"/>
        <v>12822.69</v>
      </c>
      <c r="AM622" s="56" t="str">
        <f>VLOOKUP(F622,'Plan atualizada aptas e desativ'!$C$4:$I$1457,7,0)</f>
        <v>APTA</v>
      </c>
      <c r="AN622" s="196">
        <f t="shared" si="122"/>
        <v>2822.6900000000005</v>
      </c>
      <c r="AO622" s="56" t="s">
        <v>1269</v>
      </c>
      <c r="AP622" s="56" t="s">
        <v>1287</v>
      </c>
      <c r="AQ622" s="56"/>
      <c r="AR622" s="56" t="s">
        <v>449</v>
      </c>
      <c r="AS622" s="56" t="s">
        <v>449</v>
      </c>
      <c r="AT622" s="56" t="s">
        <v>449</v>
      </c>
      <c r="AU622" s="56" t="s">
        <v>449</v>
      </c>
      <c r="AV622" s="56" t="s">
        <v>449</v>
      </c>
      <c r="AW622" s="56" t="s">
        <v>449</v>
      </c>
      <c r="AX622" s="56" t="s">
        <v>449</v>
      </c>
      <c r="AY622" s="56" t="s">
        <v>449</v>
      </c>
      <c r="AZ622" s="56" t="s">
        <v>449</v>
      </c>
      <c r="BA622" s="56" t="s">
        <v>449</v>
      </c>
      <c r="BB622" s="323">
        <f>VLOOKUP($F622,'[2]1ª Parcela FAED Manutencao 2026'!$E$7:$K$1036,5,0)</f>
        <v>328</v>
      </c>
      <c r="BC622" s="324">
        <f>VLOOKUP($F622,'[2]1ª Parcela FAED Manutencao 2026'!$E$7:$K$1036,7,0)</f>
        <v>12822.69</v>
      </c>
      <c r="BD622" s="336">
        <f t="shared" si="126"/>
        <v>17</v>
      </c>
      <c r="BE622" s="330">
        <f t="shared" si="127"/>
        <v>0</v>
      </c>
    </row>
    <row r="623" spans="1:57" s="87" customFormat="1" ht="28.5" customHeight="1">
      <c r="A623" s="68">
        <v>617</v>
      </c>
      <c r="B623" s="56" t="s">
        <v>1901</v>
      </c>
      <c r="C623" s="56">
        <v>7200</v>
      </c>
      <c r="D623" s="57">
        <v>20</v>
      </c>
      <c r="E623" s="163" t="s">
        <v>346</v>
      </c>
      <c r="F623" s="56">
        <v>1165277</v>
      </c>
      <c r="G623" s="56">
        <v>1102856</v>
      </c>
      <c r="H623" s="61">
        <v>29281261</v>
      </c>
      <c r="I623" s="84" t="str">
        <f>VLOOKUP($F623,'[3]Sistema Escolar'!$C$3:$E$5000,3,0)</f>
        <v>COLEGIO ESTADUAL DE TEMPO INTEGRAL JOSE PALLES SOBRINHO</v>
      </c>
      <c r="J623" s="193" t="s">
        <v>1978</v>
      </c>
      <c r="K623" s="56">
        <v>0</v>
      </c>
      <c r="L623" s="56">
        <v>0</v>
      </c>
      <c r="M623" s="56">
        <v>0</v>
      </c>
      <c r="N623" s="56">
        <v>0</v>
      </c>
      <c r="O623" s="56">
        <v>137</v>
      </c>
      <c r="P623" s="56">
        <v>54</v>
      </c>
      <c r="Q623" s="56">
        <v>205</v>
      </c>
      <c r="R623" s="56">
        <v>183</v>
      </c>
      <c r="S623" s="56">
        <v>71</v>
      </c>
      <c r="T623" s="56">
        <v>34</v>
      </c>
      <c r="U623" s="56">
        <v>0</v>
      </c>
      <c r="V623" s="56">
        <v>0</v>
      </c>
      <c r="W623" s="56">
        <v>0</v>
      </c>
      <c r="X623" s="56">
        <v>0</v>
      </c>
      <c r="Y623" s="56">
        <f t="shared" si="117"/>
        <v>0</v>
      </c>
      <c r="Z623" s="56">
        <f t="shared" si="117"/>
        <v>0</v>
      </c>
      <c r="AA623" s="68">
        <f t="shared" si="118"/>
        <v>413</v>
      </c>
      <c r="AB623" s="68">
        <f t="shared" si="118"/>
        <v>271</v>
      </c>
      <c r="AC623" s="68">
        <f t="shared" si="123"/>
        <v>413</v>
      </c>
      <c r="AD623" s="68">
        <f t="shared" si="124"/>
        <v>271</v>
      </c>
      <c r="AE623" s="68">
        <f>VLOOKUP(F623,[1]quantitativo_estudantes_turmas_!$D$6:$H$1043,5,0)</f>
        <v>11</v>
      </c>
      <c r="AF623" s="318">
        <f t="shared" si="119"/>
        <v>1</v>
      </c>
      <c r="AG623" s="248">
        <f t="shared" si="120"/>
        <v>25645.38</v>
      </c>
      <c r="AH623" s="194">
        <f t="shared" si="125"/>
        <v>25645.38</v>
      </c>
      <c r="AI623" s="70">
        <v>0</v>
      </c>
      <c r="AJ623" s="70">
        <f t="shared" si="121"/>
        <v>51290.76</v>
      </c>
      <c r="AK623" s="195">
        <v>8000</v>
      </c>
      <c r="AL623" s="337">
        <f t="shared" si="128"/>
        <v>12822.69</v>
      </c>
      <c r="AM623" s="56" t="str">
        <f>VLOOKUP(F623,'Plan atualizada aptas e desativ'!$C$4:$I$1457,7,0)</f>
        <v>APTA</v>
      </c>
      <c r="AN623" s="196">
        <f t="shared" si="122"/>
        <v>4822.6900000000005</v>
      </c>
      <c r="AO623" s="56" t="s">
        <v>1269</v>
      </c>
      <c r="AP623" s="56" t="s">
        <v>1288</v>
      </c>
      <c r="AQ623" s="56"/>
      <c r="AR623" s="56" t="s">
        <v>1918</v>
      </c>
      <c r="AS623" s="56" t="s">
        <v>449</v>
      </c>
      <c r="AT623" s="56" t="s">
        <v>449</v>
      </c>
      <c r="AU623" s="56" t="s">
        <v>449</v>
      </c>
      <c r="AV623" s="56" t="s">
        <v>449</v>
      </c>
      <c r="AW623" s="56" t="s">
        <v>449</v>
      </c>
      <c r="AX623" s="56" t="s">
        <v>449</v>
      </c>
      <c r="AY623" s="56" t="s">
        <v>449</v>
      </c>
      <c r="AZ623" s="56" t="s">
        <v>449</v>
      </c>
      <c r="BA623" s="56" t="s">
        <v>449</v>
      </c>
      <c r="BB623" s="323">
        <f>VLOOKUP($F623,'[2]1ª Parcela FAED Manutencao 2026'!$E$7:$K$1036,5,0)</f>
        <v>413</v>
      </c>
      <c r="BC623" s="324">
        <f>VLOOKUP($F623,'[2]1ª Parcela FAED Manutencao 2026'!$E$7:$K$1036,7,0)</f>
        <v>10822.69</v>
      </c>
      <c r="BD623" s="335">
        <f t="shared" si="126"/>
        <v>-142</v>
      </c>
      <c r="BE623" s="331">
        <f t="shared" si="127"/>
        <v>2000</v>
      </c>
    </row>
    <row r="624" spans="1:57" s="87" customFormat="1" ht="28.5" customHeight="1">
      <c r="A624" s="68">
        <v>618</v>
      </c>
      <c r="B624" s="56" t="s">
        <v>1901</v>
      </c>
      <c r="C624" s="56">
        <v>7200</v>
      </c>
      <c r="D624" s="57">
        <v>20</v>
      </c>
      <c r="E624" s="163" t="s">
        <v>347</v>
      </c>
      <c r="F624" s="56">
        <v>1178271</v>
      </c>
      <c r="G624" s="56">
        <v>1105511</v>
      </c>
      <c r="H624" s="61">
        <v>29535816</v>
      </c>
      <c r="I624" s="84" t="str">
        <f>VLOOKUP($F624,'[3]Sistema Escolar'!$C$3:$E$5000,3,0)</f>
        <v>COLEGIO ESTADUAL DE TEMPO INTEGRAL JORGE AMADO</v>
      </c>
      <c r="J624" s="193" t="s">
        <v>1978</v>
      </c>
      <c r="K624" s="56">
        <v>0</v>
      </c>
      <c r="L624" s="56">
        <v>0</v>
      </c>
      <c r="M624" s="56">
        <v>0</v>
      </c>
      <c r="N624" s="56">
        <v>0</v>
      </c>
      <c r="O624" s="56">
        <v>223</v>
      </c>
      <c r="P624" s="56">
        <v>0</v>
      </c>
      <c r="Q624" s="56">
        <v>22</v>
      </c>
      <c r="R624" s="56">
        <v>189</v>
      </c>
      <c r="S624" s="56">
        <v>27</v>
      </c>
      <c r="T624" s="56">
        <v>25</v>
      </c>
      <c r="U624" s="56">
        <v>0</v>
      </c>
      <c r="V624" s="56">
        <v>0</v>
      </c>
      <c r="W624" s="56">
        <v>0</v>
      </c>
      <c r="X624" s="56">
        <v>0</v>
      </c>
      <c r="Y624" s="56">
        <f t="shared" si="117"/>
        <v>0</v>
      </c>
      <c r="Z624" s="56">
        <f t="shared" si="117"/>
        <v>0</v>
      </c>
      <c r="AA624" s="68">
        <f t="shared" si="118"/>
        <v>272</v>
      </c>
      <c r="AB624" s="68">
        <f t="shared" si="118"/>
        <v>214</v>
      </c>
      <c r="AC624" s="68">
        <f t="shared" si="123"/>
        <v>272</v>
      </c>
      <c r="AD624" s="68">
        <f t="shared" si="124"/>
        <v>214</v>
      </c>
      <c r="AE624" s="68">
        <f>VLOOKUP(F624,[1]quantitativo_estudantes_turmas_!$D$6:$H$1043,5,0)</f>
        <v>9</v>
      </c>
      <c r="AF624" s="318">
        <f t="shared" si="119"/>
        <v>1</v>
      </c>
      <c r="AG624" s="248">
        <f t="shared" si="120"/>
        <v>20516.3</v>
      </c>
      <c r="AH624" s="194">
        <f t="shared" si="125"/>
        <v>20516.3</v>
      </c>
      <c r="AI624" s="70">
        <v>0</v>
      </c>
      <c r="AJ624" s="70">
        <f t="shared" si="121"/>
        <v>41032.6</v>
      </c>
      <c r="AK624" s="195">
        <v>10000</v>
      </c>
      <c r="AL624" s="337">
        <f t="shared" si="128"/>
        <v>10258.15</v>
      </c>
      <c r="AM624" s="56" t="str">
        <f>VLOOKUP(F624,'Plan atualizada aptas e desativ'!$C$4:$I$1457,7,0)</f>
        <v>APTA</v>
      </c>
      <c r="AN624" s="196">
        <f t="shared" si="122"/>
        <v>258.14999999999964</v>
      </c>
      <c r="AO624" s="56" t="s">
        <v>577</v>
      </c>
      <c r="AP624" s="56" t="s">
        <v>1289</v>
      </c>
      <c r="AQ624" s="56"/>
      <c r="AR624" s="56" t="s">
        <v>1918</v>
      </c>
      <c r="AS624" s="56" t="s">
        <v>449</v>
      </c>
      <c r="AT624" s="56" t="s">
        <v>449</v>
      </c>
      <c r="AU624" s="56" t="s">
        <v>449</v>
      </c>
      <c r="AV624" s="56" t="s">
        <v>449</v>
      </c>
      <c r="AW624" s="56" t="s">
        <v>449</v>
      </c>
      <c r="AX624" s="56" t="s">
        <v>449</v>
      </c>
      <c r="AY624" s="56" t="s">
        <v>449</v>
      </c>
      <c r="AZ624" s="56" t="s">
        <v>449</v>
      </c>
      <c r="BA624" s="56" t="s">
        <v>449</v>
      </c>
      <c r="BB624" s="323">
        <f>VLOOKUP($F624,'[2]1ª Parcela FAED Manutencao 2026'!$E$7:$K$1036,5,0)</f>
        <v>272</v>
      </c>
      <c r="BC624" s="324">
        <f>VLOOKUP($F624,'[2]1ª Parcela FAED Manutencao 2026'!$E$7:$K$1036,7,0)</f>
        <v>12822.69</v>
      </c>
      <c r="BD624" s="335">
        <f t="shared" si="126"/>
        <v>-58</v>
      </c>
      <c r="BE624" s="328">
        <f t="shared" si="127"/>
        <v>-2564.5400000000009</v>
      </c>
    </row>
    <row r="625" spans="1:57" s="87" customFormat="1" ht="28.5" customHeight="1">
      <c r="A625" s="68">
        <v>619</v>
      </c>
      <c r="B625" s="56" t="s">
        <v>1901</v>
      </c>
      <c r="C625" s="56">
        <v>7200</v>
      </c>
      <c r="D625" s="57">
        <v>20</v>
      </c>
      <c r="E625" s="163" t="s">
        <v>4478</v>
      </c>
      <c r="F625" s="56">
        <v>1176160</v>
      </c>
      <c r="G625" s="56">
        <v>1103205</v>
      </c>
      <c r="H625" s="61">
        <v>29335132</v>
      </c>
      <c r="I625" s="84" t="str">
        <f>VLOOKUP($F625,'[3]Sistema Escolar'!$C$3:$E$5000,3,0)</f>
        <v>COLEGIO ESTADUAL DE TEMPO INTEGRAL ZULEIDE FREIRE DE ABREU</v>
      </c>
      <c r="J625" s="193" t="s">
        <v>1978</v>
      </c>
      <c r="K625" s="56">
        <v>0</v>
      </c>
      <c r="L625" s="56">
        <v>0</v>
      </c>
      <c r="M625" s="56">
        <v>0</v>
      </c>
      <c r="N625" s="56">
        <v>0</v>
      </c>
      <c r="O625" s="56">
        <v>327</v>
      </c>
      <c r="P625" s="56">
        <v>0</v>
      </c>
      <c r="Q625" s="56">
        <v>142</v>
      </c>
      <c r="R625" s="56">
        <v>367</v>
      </c>
      <c r="S625" s="56">
        <v>0</v>
      </c>
      <c r="T625" s="56">
        <v>12</v>
      </c>
      <c r="U625" s="56">
        <v>0</v>
      </c>
      <c r="V625" s="56">
        <v>0</v>
      </c>
      <c r="W625" s="56">
        <v>0</v>
      </c>
      <c r="X625" s="56">
        <v>0</v>
      </c>
      <c r="Y625" s="56">
        <f t="shared" si="117"/>
        <v>0</v>
      </c>
      <c r="Z625" s="56">
        <f t="shared" si="117"/>
        <v>0</v>
      </c>
      <c r="AA625" s="68">
        <f t="shared" si="118"/>
        <v>469</v>
      </c>
      <c r="AB625" s="68">
        <f t="shared" si="118"/>
        <v>379</v>
      </c>
      <c r="AC625" s="68">
        <f t="shared" si="123"/>
        <v>469</v>
      </c>
      <c r="AD625" s="68">
        <f t="shared" si="124"/>
        <v>379</v>
      </c>
      <c r="AE625" s="68">
        <f>VLOOKUP(F625,[1]quantitativo_estudantes_turmas_!$D$6:$H$1043,5,0)</f>
        <v>19</v>
      </c>
      <c r="AF625" s="318">
        <f t="shared" si="119"/>
        <v>1</v>
      </c>
      <c r="AG625" s="248">
        <f t="shared" si="120"/>
        <v>25645.38</v>
      </c>
      <c r="AH625" s="194">
        <f t="shared" si="125"/>
        <v>25645.38</v>
      </c>
      <c r="AI625" s="70">
        <v>0</v>
      </c>
      <c r="AJ625" s="70">
        <f t="shared" si="121"/>
        <v>51290.76</v>
      </c>
      <c r="AK625" s="195">
        <v>10000</v>
      </c>
      <c r="AL625" s="337">
        <f t="shared" si="128"/>
        <v>12822.69</v>
      </c>
      <c r="AM625" s="56" t="str">
        <f>VLOOKUP(F625,'Plan atualizada aptas e desativ'!$C$4:$I$1457,7,0)</f>
        <v>APTA</v>
      </c>
      <c r="AN625" s="196">
        <f t="shared" si="122"/>
        <v>2822.6900000000005</v>
      </c>
      <c r="AO625" s="56" t="s">
        <v>1290</v>
      </c>
      <c r="AP625" s="56" t="s">
        <v>1291</v>
      </c>
      <c r="AQ625" s="56"/>
      <c r="AR625" s="56" t="s">
        <v>1918</v>
      </c>
      <c r="AS625" s="56" t="s">
        <v>449</v>
      </c>
      <c r="AT625" s="56" t="s">
        <v>449</v>
      </c>
      <c r="AU625" s="56" t="s">
        <v>449</v>
      </c>
      <c r="AV625" s="56" t="s">
        <v>449</v>
      </c>
      <c r="AW625" s="56" t="s">
        <v>449</v>
      </c>
      <c r="AX625" s="56" t="s">
        <v>449</v>
      </c>
      <c r="AY625" s="56" t="s">
        <v>449</v>
      </c>
      <c r="AZ625" s="56" t="s">
        <v>449</v>
      </c>
      <c r="BA625" s="56" t="s">
        <v>449</v>
      </c>
      <c r="BB625" s="323">
        <f>VLOOKUP($F625,'[2]1ª Parcela FAED Manutencao 2026'!$E$7:$K$1036,5,0)</f>
        <v>469</v>
      </c>
      <c r="BC625" s="324">
        <f>VLOOKUP($F625,'[2]1ª Parcela FAED Manutencao 2026'!$E$7:$K$1036,7,0)</f>
        <v>12822.69</v>
      </c>
      <c r="BD625" s="335">
        <f t="shared" si="126"/>
        <v>-90</v>
      </c>
      <c r="BE625" s="330">
        <f t="shared" si="127"/>
        <v>0</v>
      </c>
    </row>
    <row r="626" spans="1:57" s="87" customFormat="1" ht="28.5" customHeight="1">
      <c r="A626" s="68">
        <v>620</v>
      </c>
      <c r="B626" s="56" t="s">
        <v>1901</v>
      </c>
      <c r="C626" s="56">
        <v>7200</v>
      </c>
      <c r="D626" s="57">
        <v>20</v>
      </c>
      <c r="E626" s="163" t="s">
        <v>349</v>
      </c>
      <c r="F626" s="56">
        <v>1128460</v>
      </c>
      <c r="G626" s="56">
        <v>1103209</v>
      </c>
      <c r="H626" s="61">
        <v>29249104</v>
      </c>
      <c r="I626" s="84" t="str">
        <f>VLOOKUP($F626,'[3]Sistema Escolar'!$C$3:$E$5000,3,0)</f>
        <v>COLEGIO ESTADUAL DE TEMPO INTEGRAL DE LICINIO DE ALMEIDA</v>
      </c>
      <c r="J626" s="193" t="s">
        <v>1978</v>
      </c>
      <c r="K626" s="56">
        <v>0</v>
      </c>
      <c r="L626" s="56">
        <v>0</v>
      </c>
      <c r="M626" s="56">
        <v>0</v>
      </c>
      <c r="N626" s="56">
        <v>0</v>
      </c>
      <c r="O626" s="56">
        <v>347</v>
      </c>
      <c r="P626" s="56">
        <v>261</v>
      </c>
      <c r="Q626" s="56">
        <v>102</v>
      </c>
      <c r="R626" s="56">
        <v>148</v>
      </c>
      <c r="S626" s="56">
        <v>49</v>
      </c>
      <c r="T626" s="56">
        <v>28</v>
      </c>
      <c r="U626" s="56">
        <v>0</v>
      </c>
      <c r="V626" s="56">
        <v>0</v>
      </c>
      <c r="W626" s="56">
        <v>0</v>
      </c>
      <c r="X626" s="56">
        <v>0</v>
      </c>
      <c r="Y626" s="56">
        <f t="shared" si="117"/>
        <v>0</v>
      </c>
      <c r="Z626" s="56">
        <f t="shared" si="117"/>
        <v>0</v>
      </c>
      <c r="AA626" s="68">
        <f t="shared" si="118"/>
        <v>498</v>
      </c>
      <c r="AB626" s="68">
        <f t="shared" si="118"/>
        <v>437</v>
      </c>
      <c r="AC626" s="68">
        <f t="shared" si="123"/>
        <v>498</v>
      </c>
      <c r="AD626" s="68">
        <f t="shared" si="124"/>
        <v>437</v>
      </c>
      <c r="AE626" s="68">
        <f>VLOOKUP(F626,[1]quantitativo_estudantes_turmas_!$D$6:$H$1043,5,0)</f>
        <v>17</v>
      </c>
      <c r="AF626" s="318">
        <f t="shared" si="119"/>
        <v>1</v>
      </c>
      <c r="AG626" s="248">
        <f t="shared" si="120"/>
        <v>25645.38</v>
      </c>
      <c r="AH626" s="194">
        <f t="shared" si="125"/>
        <v>25645.38</v>
      </c>
      <c r="AI626" s="70">
        <v>0</v>
      </c>
      <c r="AJ626" s="70">
        <f t="shared" si="121"/>
        <v>51290.76</v>
      </c>
      <c r="AK626" s="195">
        <v>10000</v>
      </c>
      <c r="AL626" s="337">
        <f t="shared" si="128"/>
        <v>12822.69</v>
      </c>
      <c r="AM626" s="56" t="str">
        <f>VLOOKUP(F626,'Plan atualizada aptas e desativ'!$C$4:$I$1457,7,0)</f>
        <v>APTA</v>
      </c>
      <c r="AN626" s="196">
        <f t="shared" si="122"/>
        <v>2822.6900000000005</v>
      </c>
      <c r="AO626" s="56" t="s">
        <v>1292</v>
      </c>
      <c r="AP626" s="56" t="s">
        <v>1293</v>
      </c>
      <c r="AQ626" s="56"/>
      <c r="AR626" s="56" t="s">
        <v>1918</v>
      </c>
      <c r="AS626" s="56" t="s">
        <v>449</v>
      </c>
      <c r="AT626" s="56" t="s">
        <v>449</v>
      </c>
      <c r="AU626" s="56" t="s">
        <v>449</v>
      </c>
      <c r="AV626" s="56" t="s">
        <v>449</v>
      </c>
      <c r="AW626" s="56" t="s">
        <v>449</v>
      </c>
      <c r="AX626" s="56" t="s">
        <v>449</v>
      </c>
      <c r="AY626" s="56" t="s">
        <v>449</v>
      </c>
      <c r="AZ626" s="56" t="s">
        <v>449</v>
      </c>
      <c r="BA626" s="56" t="s">
        <v>449</v>
      </c>
      <c r="BB626" s="323">
        <f>VLOOKUP($F626,'[2]1ª Parcela FAED Manutencao 2026'!$E$7:$K$1036,5,0)</f>
        <v>498</v>
      </c>
      <c r="BC626" s="324">
        <f>VLOOKUP($F626,'[2]1ª Parcela FAED Manutencao 2026'!$E$7:$K$1036,7,0)</f>
        <v>12822.69</v>
      </c>
      <c r="BD626" s="335">
        <f t="shared" si="126"/>
        <v>-61</v>
      </c>
      <c r="BE626" s="330">
        <f t="shared" si="127"/>
        <v>0</v>
      </c>
    </row>
    <row r="627" spans="1:57" s="87" customFormat="1" ht="28.5" customHeight="1">
      <c r="A627" s="68">
        <v>621</v>
      </c>
      <c r="B627" s="56" t="s">
        <v>1901</v>
      </c>
      <c r="C627" s="56">
        <v>7200</v>
      </c>
      <c r="D627" s="57">
        <v>20</v>
      </c>
      <c r="E627" s="163" t="s">
        <v>350</v>
      </c>
      <c r="F627" s="56">
        <v>1141815</v>
      </c>
      <c r="G627" s="56">
        <v>1104611</v>
      </c>
      <c r="H627" s="61">
        <v>29261481</v>
      </c>
      <c r="I627" s="84" t="str">
        <f>VLOOKUP($F627,'[3]Sistema Escolar'!$C$3:$E$5000,3,0)</f>
        <v>COLEGIO ESTADUAL DE TEMPO INTEGRAL DE MAETINGA</v>
      </c>
      <c r="J627" s="193" t="s">
        <v>1978</v>
      </c>
      <c r="K627" s="56">
        <v>0</v>
      </c>
      <c r="L627" s="56">
        <v>0</v>
      </c>
      <c r="M627" s="56">
        <v>0</v>
      </c>
      <c r="N627" s="56">
        <v>0</v>
      </c>
      <c r="O627" s="56">
        <v>187</v>
      </c>
      <c r="P627" s="56">
        <v>68</v>
      </c>
      <c r="Q627" s="56">
        <v>25</v>
      </c>
      <c r="R627" s="56">
        <v>95</v>
      </c>
      <c r="S627" s="56">
        <v>45</v>
      </c>
      <c r="T627" s="56">
        <v>39</v>
      </c>
      <c r="U627" s="56">
        <v>0</v>
      </c>
      <c r="V627" s="56">
        <v>0</v>
      </c>
      <c r="W627" s="56">
        <v>0</v>
      </c>
      <c r="X627" s="56">
        <v>0</v>
      </c>
      <c r="Y627" s="56">
        <f t="shared" si="117"/>
        <v>0</v>
      </c>
      <c r="Z627" s="56">
        <f t="shared" si="117"/>
        <v>0</v>
      </c>
      <c r="AA627" s="68">
        <f t="shared" si="118"/>
        <v>257</v>
      </c>
      <c r="AB627" s="68">
        <f t="shared" si="118"/>
        <v>202</v>
      </c>
      <c r="AC627" s="68">
        <f t="shared" si="123"/>
        <v>257</v>
      </c>
      <c r="AD627" s="68">
        <f t="shared" si="124"/>
        <v>202</v>
      </c>
      <c r="AE627" s="68">
        <f>VLOOKUP(F627,[1]quantitativo_estudantes_turmas_!$D$6:$H$1043,5,0)</f>
        <v>11</v>
      </c>
      <c r="AF627" s="318">
        <f t="shared" si="119"/>
        <v>1</v>
      </c>
      <c r="AG627" s="248">
        <f t="shared" si="120"/>
        <v>20516.3</v>
      </c>
      <c r="AH627" s="194">
        <f t="shared" si="125"/>
        <v>20516.3</v>
      </c>
      <c r="AI627" s="70">
        <v>0</v>
      </c>
      <c r="AJ627" s="70">
        <f t="shared" si="121"/>
        <v>41032.6</v>
      </c>
      <c r="AK627" s="195">
        <v>10000</v>
      </c>
      <c r="AL627" s="337">
        <f t="shared" si="128"/>
        <v>10258.15</v>
      </c>
      <c r="AM627" s="56" t="str">
        <f>VLOOKUP(F627,'Plan atualizada aptas e desativ'!$C$4:$I$1457,7,0)</f>
        <v>APTA</v>
      </c>
      <c r="AN627" s="196">
        <f t="shared" si="122"/>
        <v>258.14999999999964</v>
      </c>
      <c r="AO627" s="56" t="s">
        <v>1269</v>
      </c>
      <c r="AP627" s="56" t="s">
        <v>1294</v>
      </c>
      <c r="AQ627" s="56"/>
      <c r="AR627" s="56" t="s">
        <v>1918</v>
      </c>
      <c r="AS627" s="56" t="s">
        <v>449</v>
      </c>
      <c r="AT627" s="56" t="s">
        <v>449</v>
      </c>
      <c r="AU627" s="56" t="s">
        <v>449</v>
      </c>
      <c r="AV627" s="56" t="s">
        <v>449</v>
      </c>
      <c r="AW627" s="56" t="s">
        <v>449</v>
      </c>
      <c r="AX627" s="56" t="s">
        <v>449</v>
      </c>
      <c r="AY627" s="56" t="s">
        <v>449</v>
      </c>
      <c r="AZ627" s="56" t="s">
        <v>449</v>
      </c>
      <c r="BA627" s="56" t="s">
        <v>449</v>
      </c>
      <c r="BB627" s="323">
        <f>VLOOKUP($F627,'[2]1ª Parcela FAED Manutencao 2026'!$E$7:$K$1036,5,0)</f>
        <v>257</v>
      </c>
      <c r="BC627" s="324">
        <f>VLOOKUP($F627,'[2]1ª Parcela FAED Manutencao 2026'!$E$7:$K$1036,7,0)</f>
        <v>12822.69</v>
      </c>
      <c r="BD627" s="335">
        <f t="shared" si="126"/>
        <v>-55</v>
      </c>
      <c r="BE627" s="328">
        <f t="shared" si="127"/>
        <v>-2564.5400000000009</v>
      </c>
    </row>
    <row r="628" spans="1:57" s="87" customFormat="1" ht="28.5" customHeight="1">
      <c r="A628" s="68">
        <v>622</v>
      </c>
      <c r="B628" s="56" t="s">
        <v>1901</v>
      </c>
      <c r="C628" s="56">
        <v>7200</v>
      </c>
      <c r="D628" s="57">
        <v>20</v>
      </c>
      <c r="E628" s="163" t="s">
        <v>351</v>
      </c>
      <c r="F628" s="56">
        <v>1178113</v>
      </c>
      <c r="G628" s="56">
        <v>1105068</v>
      </c>
      <c r="H628" s="61">
        <v>29434726</v>
      </c>
      <c r="I628" s="84" t="str">
        <f>VLOOKUP($F628,'[3]Sistema Escolar'!$C$3:$E$5000,3,0)</f>
        <v>COLEGIO ESTADUAL DE TEMPO INTEGRAL PROF DIOMAR SILVA BRITO</v>
      </c>
      <c r="J628" s="193" t="s">
        <v>1978</v>
      </c>
      <c r="K628" s="56">
        <v>0</v>
      </c>
      <c r="L628" s="56">
        <v>0</v>
      </c>
      <c r="M628" s="56">
        <v>0</v>
      </c>
      <c r="N628" s="56">
        <v>0</v>
      </c>
      <c r="O628" s="56">
        <v>213</v>
      </c>
      <c r="P628" s="56">
        <v>94</v>
      </c>
      <c r="Q628" s="56">
        <v>71</v>
      </c>
      <c r="R628" s="56">
        <v>103</v>
      </c>
      <c r="S628" s="56">
        <v>41</v>
      </c>
      <c r="T628" s="56">
        <v>53</v>
      </c>
      <c r="U628" s="56">
        <v>0</v>
      </c>
      <c r="V628" s="56">
        <v>0</v>
      </c>
      <c r="W628" s="56">
        <v>0</v>
      </c>
      <c r="X628" s="56">
        <v>0</v>
      </c>
      <c r="Y628" s="56">
        <f t="shared" si="117"/>
        <v>0</v>
      </c>
      <c r="Z628" s="56">
        <f t="shared" si="117"/>
        <v>0</v>
      </c>
      <c r="AA628" s="68">
        <f t="shared" si="118"/>
        <v>325</v>
      </c>
      <c r="AB628" s="68">
        <f t="shared" si="118"/>
        <v>250</v>
      </c>
      <c r="AC628" s="68">
        <f t="shared" si="123"/>
        <v>325</v>
      </c>
      <c r="AD628" s="68">
        <f t="shared" si="124"/>
        <v>250</v>
      </c>
      <c r="AE628" s="68">
        <f>VLOOKUP(F628,[1]quantitativo_estudantes_turmas_!$D$6:$H$1043,5,0)</f>
        <v>11</v>
      </c>
      <c r="AF628" s="318">
        <f t="shared" si="119"/>
        <v>1</v>
      </c>
      <c r="AG628" s="248">
        <f t="shared" si="120"/>
        <v>20516.3</v>
      </c>
      <c r="AH628" s="194">
        <f t="shared" si="125"/>
        <v>20516.3</v>
      </c>
      <c r="AI628" s="70">
        <v>0</v>
      </c>
      <c r="AJ628" s="70">
        <f t="shared" si="121"/>
        <v>41032.6</v>
      </c>
      <c r="AK628" s="195">
        <v>10000</v>
      </c>
      <c r="AL628" s="337">
        <f t="shared" si="128"/>
        <v>10258.15</v>
      </c>
      <c r="AM628" s="56" t="str">
        <f>VLOOKUP(F628,'Plan atualizada aptas e desativ'!$C$4:$I$1457,7,0)</f>
        <v>APTA</v>
      </c>
      <c r="AN628" s="196">
        <f t="shared" si="122"/>
        <v>258.14999999999964</v>
      </c>
      <c r="AO628" s="56" t="s">
        <v>1276</v>
      </c>
      <c r="AP628" s="56" t="s">
        <v>1295</v>
      </c>
      <c r="AQ628" s="56"/>
      <c r="AR628" s="56" t="s">
        <v>1918</v>
      </c>
      <c r="AS628" s="56" t="s">
        <v>449</v>
      </c>
      <c r="AT628" s="56" t="s">
        <v>449</v>
      </c>
      <c r="AU628" s="56" t="s">
        <v>449</v>
      </c>
      <c r="AV628" s="56" t="s">
        <v>449</v>
      </c>
      <c r="AW628" s="56" t="s">
        <v>449</v>
      </c>
      <c r="AX628" s="56" t="s">
        <v>449</v>
      </c>
      <c r="AY628" s="56" t="s">
        <v>449</v>
      </c>
      <c r="AZ628" s="56" t="s">
        <v>449</v>
      </c>
      <c r="BA628" s="56" t="s">
        <v>449</v>
      </c>
      <c r="BB628" s="323">
        <f>VLOOKUP($F628,'[2]1ª Parcela FAED Manutencao 2026'!$E$7:$K$1036,5,0)</f>
        <v>325</v>
      </c>
      <c r="BC628" s="324">
        <f>VLOOKUP($F628,'[2]1ª Parcela FAED Manutencao 2026'!$E$7:$K$1036,7,0)</f>
        <v>12822.69</v>
      </c>
      <c r="BD628" s="335">
        <f t="shared" si="126"/>
        <v>-75</v>
      </c>
      <c r="BE628" s="328">
        <f t="shared" si="127"/>
        <v>-2564.5400000000009</v>
      </c>
    </row>
    <row r="629" spans="1:57" s="87" customFormat="1" ht="28.5" customHeight="1">
      <c r="A629" s="68">
        <v>623</v>
      </c>
      <c r="B629" s="56" t="s">
        <v>1901</v>
      </c>
      <c r="C629" s="56">
        <v>7200</v>
      </c>
      <c r="D629" s="57">
        <v>20</v>
      </c>
      <c r="E629" s="163" t="s">
        <v>352</v>
      </c>
      <c r="F629" s="56">
        <v>1129181</v>
      </c>
      <c r="G629" s="56">
        <v>1103219</v>
      </c>
      <c r="H629" s="61">
        <v>29250285</v>
      </c>
      <c r="I629" s="84" t="str">
        <f>VLOOKUP($F629,'[3]Sistema Escolar'!$C$3:$E$5000,3,0)</f>
        <v>COLEGIO ESTADUAL DE TEMPO INTEGRAL DE MORTUGABA</v>
      </c>
      <c r="J629" s="193" t="s">
        <v>1978</v>
      </c>
      <c r="K629" s="56">
        <v>0</v>
      </c>
      <c r="L629" s="56">
        <v>0</v>
      </c>
      <c r="M629" s="56">
        <v>0</v>
      </c>
      <c r="N629" s="56">
        <v>0</v>
      </c>
      <c r="O629" s="56">
        <v>0</v>
      </c>
      <c r="P629" s="56">
        <v>18</v>
      </c>
      <c r="Q629" s="56">
        <v>361</v>
      </c>
      <c r="R629" s="56">
        <v>402</v>
      </c>
      <c r="S629" s="56">
        <v>116</v>
      </c>
      <c r="T629" s="56">
        <v>94</v>
      </c>
      <c r="U629" s="56">
        <v>0</v>
      </c>
      <c r="V629" s="56">
        <v>0</v>
      </c>
      <c r="W629" s="56">
        <v>0</v>
      </c>
      <c r="X629" s="56">
        <v>0</v>
      </c>
      <c r="Y629" s="56">
        <f t="shared" si="117"/>
        <v>0</v>
      </c>
      <c r="Z629" s="56">
        <f t="shared" si="117"/>
        <v>0</v>
      </c>
      <c r="AA629" s="68">
        <f t="shared" si="118"/>
        <v>477</v>
      </c>
      <c r="AB629" s="68">
        <f t="shared" si="118"/>
        <v>514</v>
      </c>
      <c r="AC629" s="68">
        <f t="shared" si="123"/>
        <v>477</v>
      </c>
      <c r="AD629" s="68">
        <f t="shared" si="124"/>
        <v>514</v>
      </c>
      <c r="AE629" s="68">
        <f>VLOOKUP(F629,[1]quantitativo_estudantes_turmas_!$D$6:$H$1043,5,0)</f>
        <v>16</v>
      </c>
      <c r="AF629" s="318">
        <f t="shared" si="119"/>
        <v>1</v>
      </c>
      <c r="AG629" s="248">
        <f t="shared" si="120"/>
        <v>30774.46</v>
      </c>
      <c r="AH629" s="194">
        <f t="shared" si="125"/>
        <v>30774.46</v>
      </c>
      <c r="AI629" s="70">
        <v>0</v>
      </c>
      <c r="AJ629" s="70">
        <f t="shared" si="121"/>
        <v>61548.92</v>
      </c>
      <c r="AK629" s="195">
        <v>10000</v>
      </c>
      <c r="AL629" s="337">
        <f t="shared" si="128"/>
        <v>15387.23</v>
      </c>
      <c r="AM629" s="56" t="str">
        <f>VLOOKUP(F629,'Plan atualizada aptas e desativ'!$C$4:$I$1457,7,0)</f>
        <v>APTA</v>
      </c>
      <c r="AN629" s="196">
        <f t="shared" si="122"/>
        <v>5387.23</v>
      </c>
      <c r="AO629" s="56" t="s">
        <v>1296</v>
      </c>
      <c r="AP629" s="56" t="s">
        <v>1297</v>
      </c>
      <c r="AQ629" s="56"/>
      <c r="AR629" s="56" t="s">
        <v>1918</v>
      </c>
      <c r="AS629" s="56" t="s">
        <v>449</v>
      </c>
      <c r="AT629" s="56" t="s">
        <v>449</v>
      </c>
      <c r="AU629" s="56" t="s">
        <v>449</v>
      </c>
      <c r="AV629" s="56" t="s">
        <v>449</v>
      </c>
      <c r="AW629" s="56" t="s">
        <v>449</v>
      </c>
      <c r="AX629" s="56" t="s">
        <v>449</v>
      </c>
      <c r="AY629" s="56" t="s">
        <v>449</v>
      </c>
      <c r="AZ629" s="56" t="s">
        <v>449</v>
      </c>
      <c r="BA629" s="56" t="s">
        <v>449</v>
      </c>
      <c r="BB629" s="323">
        <f>VLOOKUP($F629,'[2]1ª Parcela FAED Manutencao 2026'!$E$7:$K$1036,5,0)</f>
        <v>477</v>
      </c>
      <c r="BC629" s="324">
        <f>VLOOKUP($F629,'[2]1ª Parcela FAED Manutencao 2026'!$E$7:$K$1036,7,0)</f>
        <v>12822.69</v>
      </c>
      <c r="BD629" s="336">
        <f t="shared" si="126"/>
        <v>37</v>
      </c>
      <c r="BE629" s="331">
        <f t="shared" si="127"/>
        <v>2564.5399999999991</v>
      </c>
    </row>
    <row r="630" spans="1:57" s="87" customFormat="1" ht="28.5" customHeight="1">
      <c r="A630" s="68">
        <v>624</v>
      </c>
      <c r="B630" s="56" t="s">
        <v>1901</v>
      </c>
      <c r="C630" s="56">
        <v>7200</v>
      </c>
      <c r="D630" s="57">
        <v>20</v>
      </c>
      <c r="E630" s="163" t="s">
        <v>353</v>
      </c>
      <c r="F630" s="56">
        <v>1156634</v>
      </c>
      <c r="G630" s="56">
        <v>1104614</v>
      </c>
      <c r="H630" s="61">
        <v>29261953</v>
      </c>
      <c r="I630" s="84" t="str">
        <f>VLOOKUP($F630,'[3]Sistema Escolar'!$C$3:$E$5000,3,0)</f>
        <v>COLEGIO ESTADUAL DE TEMPO INTEGRAL DE PIRIPA</v>
      </c>
      <c r="J630" s="193" t="s">
        <v>1978</v>
      </c>
      <c r="K630" s="56">
        <v>0</v>
      </c>
      <c r="L630" s="56">
        <v>0</v>
      </c>
      <c r="M630" s="56">
        <v>0</v>
      </c>
      <c r="N630" s="56">
        <v>0</v>
      </c>
      <c r="O630" s="56">
        <v>252</v>
      </c>
      <c r="P630" s="56">
        <v>220</v>
      </c>
      <c r="Q630" s="56">
        <v>55</v>
      </c>
      <c r="R630" s="56">
        <v>110</v>
      </c>
      <c r="S630" s="56">
        <v>107</v>
      </c>
      <c r="T630" s="56">
        <v>29</v>
      </c>
      <c r="U630" s="56">
        <v>0</v>
      </c>
      <c r="V630" s="56">
        <v>0</v>
      </c>
      <c r="W630" s="56">
        <v>0</v>
      </c>
      <c r="X630" s="56">
        <v>0</v>
      </c>
      <c r="Y630" s="56">
        <f t="shared" si="117"/>
        <v>0</v>
      </c>
      <c r="Z630" s="56">
        <f t="shared" si="117"/>
        <v>0</v>
      </c>
      <c r="AA630" s="68">
        <f t="shared" si="118"/>
        <v>414</v>
      </c>
      <c r="AB630" s="68">
        <f t="shared" si="118"/>
        <v>359</v>
      </c>
      <c r="AC630" s="68">
        <f t="shared" si="123"/>
        <v>414</v>
      </c>
      <c r="AD630" s="68">
        <f t="shared" si="124"/>
        <v>359</v>
      </c>
      <c r="AE630" s="68">
        <f>VLOOKUP(F630,[1]quantitativo_estudantes_turmas_!$D$6:$H$1043,5,0)</f>
        <v>15</v>
      </c>
      <c r="AF630" s="318">
        <f t="shared" si="119"/>
        <v>1</v>
      </c>
      <c r="AG630" s="248">
        <f t="shared" si="120"/>
        <v>25645.38</v>
      </c>
      <c r="AH630" s="194">
        <f t="shared" si="125"/>
        <v>25645.38</v>
      </c>
      <c r="AI630" s="70">
        <v>0</v>
      </c>
      <c r="AJ630" s="70">
        <f t="shared" si="121"/>
        <v>51290.76</v>
      </c>
      <c r="AK630" s="195">
        <v>10000</v>
      </c>
      <c r="AL630" s="337">
        <f t="shared" si="128"/>
        <v>12822.69</v>
      </c>
      <c r="AM630" s="56" t="str">
        <f>VLOOKUP(F630,'Plan atualizada aptas e desativ'!$C$4:$I$1457,7,0)</f>
        <v>APTA</v>
      </c>
      <c r="AN630" s="196">
        <f t="shared" si="122"/>
        <v>2822.6900000000005</v>
      </c>
      <c r="AO630" s="56" t="s">
        <v>1284</v>
      </c>
      <c r="AP630" s="56" t="s">
        <v>1298</v>
      </c>
      <c r="AQ630" s="56"/>
      <c r="AR630" s="56" t="s">
        <v>1918</v>
      </c>
      <c r="AS630" s="56" t="s">
        <v>449</v>
      </c>
      <c r="AT630" s="56" t="s">
        <v>449</v>
      </c>
      <c r="AU630" s="56" t="s">
        <v>449</v>
      </c>
      <c r="AV630" s="56" t="s">
        <v>449</v>
      </c>
      <c r="AW630" s="56" t="s">
        <v>449</v>
      </c>
      <c r="AX630" s="56" t="s">
        <v>449</v>
      </c>
      <c r="AY630" s="56" t="s">
        <v>449</v>
      </c>
      <c r="AZ630" s="56" t="s">
        <v>449</v>
      </c>
      <c r="BA630" s="56" t="s">
        <v>449</v>
      </c>
      <c r="BB630" s="323">
        <f>VLOOKUP($F630,'[2]1ª Parcela FAED Manutencao 2026'!$E$7:$K$1036,5,0)</f>
        <v>414</v>
      </c>
      <c r="BC630" s="324">
        <f>VLOOKUP($F630,'[2]1ª Parcela FAED Manutencao 2026'!$E$7:$K$1036,7,0)</f>
        <v>12822.69</v>
      </c>
      <c r="BD630" s="335">
        <f t="shared" si="126"/>
        <v>-55</v>
      </c>
      <c r="BE630" s="330">
        <f t="shared" si="127"/>
        <v>0</v>
      </c>
    </row>
    <row r="631" spans="1:57" s="178" customFormat="1" ht="28.5" customHeight="1">
      <c r="A631" s="68">
        <v>625</v>
      </c>
      <c r="B631" s="56" t="s">
        <v>1901</v>
      </c>
      <c r="C631" s="56">
        <v>7200</v>
      </c>
      <c r="D631" s="57">
        <v>20</v>
      </c>
      <c r="E631" s="163" t="s">
        <v>354</v>
      </c>
      <c r="F631" s="56">
        <v>1124996</v>
      </c>
      <c r="G631" s="56">
        <v>1102858</v>
      </c>
      <c r="H631" s="61">
        <v>29275474</v>
      </c>
      <c r="I631" s="84" t="str">
        <f>VLOOKUP($F631,'[3]Sistema Escolar'!$C$3:$E$5000,3,0)</f>
        <v>COLEGIO ESTADUAL DE TEMPO INTEGRAL DE PLANALTO</v>
      </c>
      <c r="J631" s="193" t="s">
        <v>1978</v>
      </c>
      <c r="K631" s="56">
        <v>0</v>
      </c>
      <c r="L631" s="56">
        <v>0</v>
      </c>
      <c r="M631" s="56">
        <v>0</v>
      </c>
      <c r="N631" s="56">
        <v>0</v>
      </c>
      <c r="O631" s="56">
        <v>559</v>
      </c>
      <c r="P631" s="56">
        <v>485</v>
      </c>
      <c r="Q631" s="56">
        <v>270</v>
      </c>
      <c r="R631" s="56">
        <v>300</v>
      </c>
      <c r="S631" s="56">
        <v>241</v>
      </c>
      <c r="T631" s="56">
        <v>44</v>
      </c>
      <c r="U631" s="56">
        <v>0</v>
      </c>
      <c r="V631" s="56">
        <v>0</v>
      </c>
      <c r="W631" s="56">
        <v>0</v>
      </c>
      <c r="X631" s="56">
        <v>0</v>
      </c>
      <c r="Y631" s="56">
        <f t="shared" si="117"/>
        <v>0</v>
      </c>
      <c r="Z631" s="56">
        <f t="shared" si="117"/>
        <v>0</v>
      </c>
      <c r="AA631" s="68">
        <f t="shared" si="118"/>
        <v>1070</v>
      </c>
      <c r="AB631" s="68">
        <f t="shared" si="118"/>
        <v>829</v>
      </c>
      <c r="AC631" s="68">
        <f t="shared" si="123"/>
        <v>1070</v>
      </c>
      <c r="AD631" s="68">
        <f t="shared" si="124"/>
        <v>829</v>
      </c>
      <c r="AE631" s="68">
        <f>VLOOKUP(F631,[1]quantitativo_estudantes_turmas_!$D$6:$H$1043,5,0)</f>
        <v>27</v>
      </c>
      <c r="AF631" s="318">
        <f t="shared" si="119"/>
        <v>1</v>
      </c>
      <c r="AG631" s="248">
        <f t="shared" si="120"/>
        <v>41032.61</v>
      </c>
      <c r="AH631" s="194">
        <f t="shared" si="125"/>
        <v>41032.61</v>
      </c>
      <c r="AI631" s="70">
        <v>0</v>
      </c>
      <c r="AJ631" s="70">
        <f t="shared" si="121"/>
        <v>82065.22</v>
      </c>
      <c r="AK631" s="195">
        <v>20000</v>
      </c>
      <c r="AL631" s="337">
        <f t="shared" si="128"/>
        <v>20516.305</v>
      </c>
      <c r="AM631" s="56" t="str">
        <f>VLOOKUP(F631,'Plan atualizada aptas e desativ'!$C$4:$I$1457,7,0)</f>
        <v>APTA</v>
      </c>
      <c r="AN631" s="196">
        <f t="shared" si="122"/>
        <v>516.30500000000029</v>
      </c>
      <c r="AO631" s="56" t="s">
        <v>1299</v>
      </c>
      <c r="AP631" s="56" t="s">
        <v>1300</v>
      </c>
      <c r="AQ631" s="56"/>
      <c r="AR631" s="56" t="s">
        <v>1918</v>
      </c>
      <c r="AS631" s="56" t="s">
        <v>449</v>
      </c>
      <c r="AT631" s="56" t="s">
        <v>449</v>
      </c>
      <c r="AU631" s="56" t="s">
        <v>449</v>
      </c>
      <c r="AV631" s="56" t="s">
        <v>449</v>
      </c>
      <c r="AW631" s="56" t="s">
        <v>449</v>
      </c>
      <c r="AX631" s="56" t="s">
        <v>449</v>
      </c>
      <c r="AY631" s="56" t="s">
        <v>449</v>
      </c>
      <c r="AZ631" s="56" t="s">
        <v>449</v>
      </c>
      <c r="BA631" s="56" t="s">
        <v>449</v>
      </c>
      <c r="BB631" s="323">
        <f>VLOOKUP($F631,'[2]1ª Parcela FAED Manutencao 2026'!$E$7:$K$1036,5,0)</f>
        <v>1070</v>
      </c>
      <c r="BC631" s="324">
        <f>VLOOKUP($F631,'[2]1ª Parcela FAED Manutencao 2026'!$E$7:$K$1036,7,0)</f>
        <v>23959.65</v>
      </c>
      <c r="BD631" s="335">
        <f t="shared" si="126"/>
        <v>-241</v>
      </c>
      <c r="BE631" s="328">
        <f t="shared" si="127"/>
        <v>-3443.3450000000012</v>
      </c>
    </row>
    <row r="632" spans="1:57" s="178" customFormat="1" ht="28.5" customHeight="1">
      <c r="A632" s="68">
        <v>626</v>
      </c>
      <c r="B632" s="56" t="s">
        <v>1901</v>
      </c>
      <c r="C632" s="56">
        <v>7200</v>
      </c>
      <c r="D632" s="57">
        <v>20</v>
      </c>
      <c r="E632" s="163" t="s">
        <v>355</v>
      </c>
      <c r="F632" s="56">
        <v>1125186</v>
      </c>
      <c r="G632" s="56">
        <v>1102868</v>
      </c>
      <c r="H632" s="61">
        <v>29276411</v>
      </c>
      <c r="I632" s="84" t="str">
        <f>VLOOKUP($F632,'[3]Sistema Escolar'!$C$3:$E$5000,3,0)</f>
        <v>COLEGIO ESTADUAL DE TEMPO INTEGRAL ROBERTO SANTOS</v>
      </c>
      <c r="J632" s="193" t="s">
        <v>1978</v>
      </c>
      <c r="K632" s="56">
        <v>0</v>
      </c>
      <c r="L632" s="56">
        <v>0</v>
      </c>
      <c r="M632" s="56">
        <v>0</v>
      </c>
      <c r="N632" s="56">
        <v>0</v>
      </c>
      <c r="O632" s="56">
        <v>361</v>
      </c>
      <c r="P632" s="56">
        <v>319</v>
      </c>
      <c r="Q632" s="56">
        <v>777</v>
      </c>
      <c r="R632" s="56">
        <v>766</v>
      </c>
      <c r="S632" s="56">
        <v>365</v>
      </c>
      <c r="T632" s="56">
        <v>335</v>
      </c>
      <c r="U632" s="56">
        <v>0</v>
      </c>
      <c r="V632" s="56">
        <v>0</v>
      </c>
      <c r="W632" s="56">
        <v>0</v>
      </c>
      <c r="X632" s="56">
        <v>32</v>
      </c>
      <c r="Y632" s="56">
        <f t="shared" si="117"/>
        <v>0</v>
      </c>
      <c r="Z632" s="56">
        <f t="shared" si="117"/>
        <v>0</v>
      </c>
      <c r="AA632" s="68">
        <f t="shared" si="118"/>
        <v>1503</v>
      </c>
      <c r="AB632" s="68">
        <f t="shared" si="118"/>
        <v>1420</v>
      </c>
      <c r="AC632" s="68">
        <f t="shared" si="123"/>
        <v>1503</v>
      </c>
      <c r="AD632" s="68">
        <f t="shared" si="124"/>
        <v>1452</v>
      </c>
      <c r="AE632" s="68">
        <f>VLOOKUP(F632,[1]quantitativo_estudantes_turmas_!$D$6:$H$1043,5,0)</f>
        <v>38</v>
      </c>
      <c r="AF632" s="318">
        <f t="shared" si="119"/>
        <v>0.97796143250688705</v>
      </c>
      <c r="AG632" s="248">
        <f t="shared" si="120"/>
        <v>47919.3</v>
      </c>
      <c r="AH632" s="194">
        <f t="shared" si="125"/>
        <v>47919.3</v>
      </c>
      <c r="AI632" s="70">
        <v>0</v>
      </c>
      <c r="AJ632" s="70">
        <f t="shared" si="121"/>
        <v>95838.6</v>
      </c>
      <c r="AK632" s="195">
        <v>28000</v>
      </c>
      <c r="AL632" s="337">
        <f t="shared" si="128"/>
        <v>23959.65</v>
      </c>
      <c r="AM632" s="56" t="str">
        <f>VLOOKUP(F632,'Plan atualizada aptas e desativ'!$C$4:$I$1457,7,0)</f>
        <v>APTA</v>
      </c>
      <c r="AN632" s="196">
        <f t="shared" si="122"/>
        <v>-4040.3499999999985</v>
      </c>
      <c r="AO632" s="56" t="s">
        <v>1276</v>
      </c>
      <c r="AP632" s="56" t="s">
        <v>1301</v>
      </c>
      <c r="AQ632" s="56"/>
      <c r="AR632" s="56" t="s">
        <v>1918</v>
      </c>
      <c r="AS632" s="56" t="s">
        <v>449</v>
      </c>
      <c r="AT632" s="56" t="s">
        <v>449</v>
      </c>
      <c r="AU632" s="56" t="s">
        <v>449</v>
      </c>
      <c r="AV632" s="56" t="s">
        <v>449</v>
      </c>
      <c r="AW632" s="56" t="s">
        <v>449</v>
      </c>
      <c r="AX632" s="56" t="s">
        <v>449</v>
      </c>
      <c r="AY632" s="56" t="s">
        <v>449</v>
      </c>
      <c r="AZ632" s="56" t="s">
        <v>449</v>
      </c>
      <c r="BA632" s="56" t="s">
        <v>449</v>
      </c>
      <c r="BB632" s="323">
        <f>VLOOKUP($F632,'[2]1ª Parcela FAED Manutencao 2026'!$E$7:$K$1036,5,0)</f>
        <v>1503</v>
      </c>
      <c r="BC632" s="324">
        <f>VLOOKUP($F632,'[2]1ª Parcela FAED Manutencao 2026'!$E$7:$K$1036,7,0)</f>
        <v>35903.53</v>
      </c>
      <c r="BD632" s="335">
        <f t="shared" si="126"/>
        <v>-51</v>
      </c>
      <c r="BE632" s="328">
        <f t="shared" si="127"/>
        <v>-11943.879999999997</v>
      </c>
    </row>
    <row r="633" spans="1:57" s="178" customFormat="1" ht="28.5" customHeight="1">
      <c r="A633" s="68">
        <v>627</v>
      </c>
      <c r="B633" s="56" t="s">
        <v>1901</v>
      </c>
      <c r="C633" s="56">
        <v>7200</v>
      </c>
      <c r="D633" s="57">
        <v>20</v>
      </c>
      <c r="E633" s="163" t="s">
        <v>355</v>
      </c>
      <c r="F633" s="56">
        <v>1125062</v>
      </c>
      <c r="G633" s="56">
        <v>1102865</v>
      </c>
      <c r="H633" s="61">
        <v>29277230</v>
      </c>
      <c r="I633" s="84" t="str">
        <f>VLOOKUP($F633,'[3]Sistema Escolar'!$C$3:$E$5000,3,0)</f>
        <v>COLEGIO ESTADUAL DE TEMPO INTEGRAL EURIDES SANTANA</v>
      </c>
      <c r="J633" s="193" t="s">
        <v>1978</v>
      </c>
      <c r="K633" s="56">
        <v>0</v>
      </c>
      <c r="L633" s="56">
        <v>0</v>
      </c>
      <c r="M633" s="56">
        <v>0</v>
      </c>
      <c r="N633" s="56">
        <v>0</v>
      </c>
      <c r="O633" s="56">
        <v>142</v>
      </c>
      <c r="P633" s="56">
        <v>0</v>
      </c>
      <c r="Q633" s="56">
        <v>184</v>
      </c>
      <c r="R633" s="56">
        <v>276</v>
      </c>
      <c r="S633" s="56">
        <v>209</v>
      </c>
      <c r="T633" s="56">
        <v>229</v>
      </c>
      <c r="U633" s="56">
        <v>0</v>
      </c>
      <c r="V633" s="56">
        <v>0</v>
      </c>
      <c r="W633" s="56">
        <v>0</v>
      </c>
      <c r="X633" s="56">
        <v>0</v>
      </c>
      <c r="Y633" s="56">
        <f t="shared" si="117"/>
        <v>0</v>
      </c>
      <c r="Z633" s="56">
        <f t="shared" si="117"/>
        <v>0</v>
      </c>
      <c r="AA633" s="68">
        <f t="shared" si="118"/>
        <v>535</v>
      </c>
      <c r="AB633" s="68">
        <f t="shared" si="118"/>
        <v>505</v>
      </c>
      <c r="AC633" s="68">
        <f t="shared" si="123"/>
        <v>535</v>
      </c>
      <c r="AD633" s="68">
        <f t="shared" si="124"/>
        <v>505</v>
      </c>
      <c r="AE633" s="68">
        <f>VLOOKUP(F633,[1]quantitativo_estudantes_turmas_!$D$6:$H$1043,5,0)</f>
        <v>13</v>
      </c>
      <c r="AF633" s="318">
        <f t="shared" si="119"/>
        <v>1</v>
      </c>
      <c r="AG633" s="248">
        <f t="shared" si="120"/>
        <v>30774.46</v>
      </c>
      <c r="AH633" s="194">
        <f t="shared" si="125"/>
        <v>30774.46</v>
      </c>
      <c r="AI633" s="70">
        <v>0</v>
      </c>
      <c r="AJ633" s="70">
        <f t="shared" si="121"/>
        <v>61548.92</v>
      </c>
      <c r="AK633" s="195">
        <v>12000</v>
      </c>
      <c r="AL633" s="337">
        <f t="shared" si="128"/>
        <v>15387.23</v>
      </c>
      <c r="AM633" s="56" t="str">
        <f>VLOOKUP(F633,'Plan atualizada aptas e desativ'!$C$4:$I$1457,7,0)</f>
        <v>APTA</v>
      </c>
      <c r="AN633" s="196">
        <f t="shared" si="122"/>
        <v>3387.2299999999996</v>
      </c>
      <c r="AO633" s="56" t="s">
        <v>1276</v>
      </c>
      <c r="AP633" s="56" t="s">
        <v>1302</v>
      </c>
      <c r="AQ633" s="56"/>
      <c r="AR633" s="56" t="s">
        <v>1918</v>
      </c>
      <c r="AS633" s="56" t="s">
        <v>449</v>
      </c>
      <c r="AT633" s="56" t="s">
        <v>449</v>
      </c>
      <c r="AU633" s="56" t="s">
        <v>449</v>
      </c>
      <c r="AV633" s="56" t="s">
        <v>449</v>
      </c>
      <c r="AW633" s="56" t="s">
        <v>449</v>
      </c>
      <c r="AX633" s="56" t="s">
        <v>449</v>
      </c>
      <c r="AY633" s="56" t="s">
        <v>449</v>
      </c>
      <c r="AZ633" s="56" t="s">
        <v>449</v>
      </c>
      <c r="BA633" s="56" t="s">
        <v>449</v>
      </c>
      <c r="BB633" s="323">
        <f>VLOOKUP($F633,'[2]1ª Parcela FAED Manutencao 2026'!$E$7:$K$1036,5,0)</f>
        <v>535</v>
      </c>
      <c r="BC633" s="324">
        <f>VLOOKUP($F633,'[2]1ª Parcela FAED Manutencao 2026'!$E$7:$K$1036,7,0)</f>
        <v>15387.23</v>
      </c>
      <c r="BD633" s="335">
        <f t="shared" si="126"/>
        <v>-30</v>
      </c>
      <c r="BE633" s="330">
        <f t="shared" si="127"/>
        <v>0</v>
      </c>
    </row>
    <row r="634" spans="1:57" s="87" customFormat="1" ht="28.5" customHeight="1">
      <c r="A634" s="68">
        <v>628</v>
      </c>
      <c r="B634" s="56" t="s">
        <v>1901</v>
      </c>
      <c r="C634" s="56">
        <v>7200</v>
      </c>
      <c r="D634" s="57">
        <v>20</v>
      </c>
      <c r="E634" s="163" t="s">
        <v>356</v>
      </c>
      <c r="F634" s="56">
        <v>1178071</v>
      </c>
      <c r="G634" s="56">
        <v>1104556</v>
      </c>
      <c r="H634" s="61">
        <v>29428556</v>
      </c>
      <c r="I634" s="84" t="str">
        <f>VLOOKUP($F634,'[3]Sistema Escolar'!$C$3:$E$5000,3,0)</f>
        <v>COLEGIO ESTADUAL DO CAMPO TEMPO INTEGRAL DE PRESIDENTE JANIO QUADROS</v>
      </c>
      <c r="J634" s="193" t="s">
        <v>1979</v>
      </c>
      <c r="K634" s="56">
        <v>0</v>
      </c>
      <c r="L634" s="56">
        <v>0</v>
      </c>
      <c r="M634" s="56">
        <v>0</v>
      </c>
      <c r="N634" s="56">
        <v>0</v>
      </c>
      <c r="O634" s="56">
        <v>40</v>
      </c>
      <c r="P634" s="56">
        <v>64</v>
      </c>
      <c r="Q634" s="56">
        <v>222</v>
      </c>
      <c r="R634" s="56">
        <v>264</v>
      </c>
      <c r="S634" s="56">
        <v>168</v>
      </c>
      <c r="T634" s="56">
        <v>91</v>
      </c>
      <c r="U634" s="56">
        <v>0</v>
      </c>
      <c r="V634" s="56">
        <v>0</v>
      </c>
      <c r="W634" s="56">
        <v>0</v>
      </c>
      <c r="X634" s="56">
        <v>0</v>
      </c>
      <c r="Y634" s="56">
        <f t="shared" si="117"/>
        <v>0</v>
      </c>
      <c r="Z634" s="56">
        <f t="shared" si="117"/>
        <v>0</v>
      </c>
      <c r="AA634" s="68">
        <f t="shared" si="118"/>
        <v>430</v>
      </c>
      <c r="AB634" s="68">
        <f t="shared" si="118"/>
        <v>419</v>
      </c>
      <c r="AC634" s="68">
        <f t="shared" si="123"/>
        <v>430</v>
      </c>
      <c r="AD634" s="68">
        <f t="shared" si="124"/>
        <v>419</v>
      </c>
      <c r="AE634" s="68">
        <f>VLOOKUP(F634,[1]quantitativo_estudantes_turmas_!$D$6:$H$1043,5,0)</f>
        <v>13</v>
      </c>
      <c r="AF634" s="318">
        <f t="shared" si="119"/>
        <v>1</v>
      </c>
      <c r="AG634" s="248">
        <f t="shared" si="120"/>
        <v>25645.38</v>
      </c>
      <c r="AH634" s="194">
        <f t="shared" si="125"/>
        <v>25645.38</v>
      </c>
      <c r="AI634" s="70">
        <v>0</v>
      </c>
      <c r="AJ634" s="70">
        <f t="shared" si="121"/>
        <v>51290.76</v>
      </c>
      <c r="AK634" s="195">
        <v>10000</v>
      </c>
      <c r="AL634" s="337">
        <f t="shared" si="128"/>
        <v>12822.69</v>
      </c>
      <c r="AM634" s="56" t="str">
        <f>VLOOKUP(F634,'Plan atualizada aptas e desativ'!$C$4:$I$1457,7,0)</f>
        <v>APTA</v>
      </c>
      <c r="AN634" s="196">
        <f t="shared" si="122"/>
        <v>2822.6900000000005</v>
      </c>
      <c r="AO634" s="56" t="s">
        <v>577</v>
      </c>
      <c r="AP634" s="56" t="s">
        <v>1303</v>
      </c>
      <c r="AQ634" s="56"/>
      <c r="AR634" s="56" t="s">
        <v>1918</v>
      </c>
      <c r="AS634" s="56" t="s">
        <v>449</v>
      </c>
      <c r="AT634" s="56" t="s">
        <v>449</v>
      </c>
      <c r="AU634" s="56" t="s">
        <v>449</v>
      </c>
      <c r="AV634" s="56" t="s">
        <v>449</v>
      </c>
      <c r="AW634" s="56" t="s">
        <v>449</v>
      </c>
      <c r="AX634" s="56" t="s">
        <v>449</v>
      </c>
      <c r="AY634" s="56" t="s">
        <v>449</v>
      </c>
      <c r="AZ634" s="56" t="s">
        <v>449</v>
      </c>
      <c r="BA634" s="56" t="s">
        <v>449</v>
      </c>
      <c r="BB634" s="323">
        <f>VLOOKUP($F634,'[2]1ª Parcela FAED Manutencao 2026'!$E$7:$K$1036,5,0)</f>
        <v>430</v>
      </c>
      <c r="BC634" s="324">
        <f>VLOOKUP($F634,'[2]1ª Parcela FAED Manutencao 2026'!$E$7:$K$1036,7,0)</f>
        <v>12822.69</v>
      </c>
      <c r="BD634" s="335">
        <f t="shared" si="126"/>
        <v>-11</v>
      </c>
      <c r="BE634" s="330">
        <f t="shared" si="127"/>
        <v>0</v>
      </c>
    </row>
    <row r="635" spans="1:57" s="87" customFormat="1" ht="28.5" customHeight="1">
      <c r="A635" s="68">
        <v>629</v>
      </c>
      <c r="B635" s="56" t="s">
        <v>1901</v>
      </c>
      <c r="C635" s="56">
        <v>7200</v>
      </c>
      <c r="D635" s="57">
        <v>20</v>
      </c>
      <c r="E635" s="163" t="s">
        <v>357</v>
      </c>
      <c r="F635" s="56">
        <v>1124929</v>
      </c>
      <c r="G635" s="56">
        <v>1105592</v>
      </c>
      <c r="H635" s="61">
        <v>29285291</v>
      </c>
      <c r="I635" s="84" t="str">
        <f>VLOOKUP($F635,'[3]Sistema Escolar'!$C$3:$E$5000,3,0)</f>
        <v>COLEGIO ESTADUAL DE TEMPO INTEGRAL ANTONIO GONCALVES</v>
      </c>
      <c r="J635" s="193" t="s">
        <v>1978</v>
      </c>
      <c r="K635" s="56">
        <v>0</v>
      </c>
      <c r="L635" s="56">
        <v>0</v>
      </c>
      <c r="M635" s="56">
        <v>0</v>
      </c>
      <c r="N635" s="56">
        <v>0</v>
      </c>
      <c r="O635" s="56">
        <v>87</v>
      </c>
      <c r="P635" s="56">
        <v>108</v>
      </c>
      <c r="Q635" s="56">
        <v>140</v>
      </c>
      <c r="R635" s="56">
        <v>108</v>
      </c>
      <c r="S635" s="56">
        <v>102</v>
      </c>
      <c r="T635" s="56">
        <v>86</v>
      </c>
      <c r="U635" s="56">
        <v>0</v>
      </c>
      <c r="V635" s="56">
        <v>0</v>
      </c>
      <c r="W635" s="56">
        <v>0</v>
      </c>
      <c r="X635" s="56">
        <v>0</v>
      </c>
      <c r="Y635" s="56">
        <f t="shared" si="117"/>
        <v>0</v>
      </c>
      <c r="Z635" s="56">
        <f t="shared" si="117"/>
        <v>0</v>
      </c>
      <c r="AA635" s="68">
        <f t="shared" si="118"/>
        <v>329</v>
      </c>
      <c r="AB635" s="68">
        <f t="shared" si="118"/>
        <v>302</v>
      </c>
      <c r="AC635" s="68">
        <f t="shared" si="123"/>
        <v>329</v>
      </c>
      <c r="AD635" s="68">
        <f t="shared" si="124"/>
        <v>302</v>
      </c>
      <c r="AE635" s="68">
        <f>VLOOKUP(F635,[1]quantitativo_estudantes_turmas_!$D$6:$H$1043,5,0)</f>
        <v>15</v>
      </c>
      <c r="AF635" s="318">
        <f t="shared" si="119"/>
        <v>1</v>
      </c>
      <c r="AG635" s="248">
        <f t="shared" si="120"/>
        <v>25645.38</v>
      </c>
      <c r="AH635" s="194">
        <f t="shared" si="125"/>
        <v>25645.38</v>
      </c>
      <c r="AI635" s="70">
        <v>0</v>
      </c>
      <c r="AJ635" s="70">
        <f t="shared" si="121"/>
        <v>51290.76</v>
      </c>
      <c r="AK635" s="195">
        <v>10000</v>
      </c>
      <c r="AL635" s="337">
        <f t="shared" si="128"/>
        <v>12822.69</v>
      </c>
      <c r="AM635" s="56" t="str">
        <f>VLOOKUP(F635,'Plan atualizada aptas e desativ'!$C$4:$I$1457,7,0)</f>
        <v>APTA</v>
      </c>
      <c r="AN635" s="196">
        <f t="shared" si="122"/>
        <v>2822.6900000000005</v>
      </c>
      <c r="AO635" s="56" t="s">
        <v>1269</v>
      </c>
      <c r="AP635" s="56" t="s">
        <v>1304</v>
      </c>
      <c r="AQ635" s="56"/>
      <c r="AR635" s="56" t="s">
        <v>1918</v>
      </c>
      <c r="AS635" s="56" t="s">
        <v>449</v>
      </c>
      <c r="AT635" s="56" t="s">
        <v>449</v>
      </c>
      <c r="AU635" s="56" t="s">
        <v>449</v>
      </c>
      <c r="AV635" s="56" t="s">
        <v>449</v>
      </c>
      <c r="AW635" s="56" t="s">
        <v>449</v>
      </c>
      <c r="AX635" s="56" t="s">
        <v>449</v>
      </c>
      <c r="AY635" s="56" t="s">
        <v>449</v>
      </c>
      <c r="AZ635" s="56" t="s">
        <v>449</v>
      </c>
      <c r="BA635" s="56" t="s">
        <v>449</v>
      </c>
      <c r="BB635" s="323">
        <f>VLOOKUP($F635,'[2]1ª Parcela FAED Manutencao 2026'!$E$7:$K$1036,5,0)</f>
        <v>329</v>
      </c>
      <c r="BC635" s="324">
        <f>VLOOKUP($F635,'[2]1ª Parcela FAED Manutencao 2026'!$E$7:$K$1036,7,0)</f>
        <v>12822.69</v>
      </c>
      <c r="BD635" s="335">
        <f t="shared" si="126"/>
        <v>-27</v>
      </c>
      <c r="BE635" s="330">
        <f t="shared" si="127"/>
        <v>0</v>
      </c>
    </row>
    <row r="636" spans="1:57" s="178" customFormat="1" ht="28.5" customHeight="1">
      <c r="A636" s="68">
        <v>630</v>
      </c>
      <c r="B636" s="56" t="s">
        <v>1901</v>
      </c>
      <c r="C636" s="56">
        <v>7200</v>
      </c>
      <c r="D636" s="57">
        <v>20</v>
      </c>
      <c r="E636" s="163" t="s">
        <v>358</v>
      </c>
      <c r="F636" s="56">
        <v>1178248</v>
      </c>
      <c r="G636" s="56">
        <v>1105488</v>
      </c>
      <c r="H636" s="61">
        <v>29265932</v>
      </c>
      <c r="I636" s="84" t="str">
        <f>VLOOKUP($F636,'[3]Sistema Escolar'!$C$3:$E$5000,3,0)</f>
        <v>COLEGIO ESTADUAL MARIETA PEREIRA DOS SANTOS</v>
      </c>
      <c r="J636" s="193" t="s">
        <v>1978</v>
      </c>
      <c r="K636" s="56">
        <v>0</v>
      </c>
      <c r="L636" s="56">
        <v>0</v>
      </c>
      <c r="M636" s="56">
        <v>0</v>
      </c>
      <c r="N636" s="56">
        <v>0</v>
      </c>
      <c r="O636" s="56">
        <v>277</v>
      </c>
      <c r="P636" s="56">
        <v>305</v>
      </c>
      <c r="Q636" s="56">
        <v>102</v>
      </c>
      <c r="R636" s="56">
        <v>115</v>
      </c>
      <c r="S636" s="56">
        <v>193</v>
      </c>
      <c r="T636" s="56">
        <v>26</v>
      </c>
      <c r="U636" s="56">
        <v>0</v>
      </c>
      <c r="V636" s="56">
        <v>0</v>
      </c>
      <c r="W636" s="56">
        <v>0</v>
      </c>
      <c r="X636" s="56">
        <v>0</v>
      </c>
      <c r="Y636" s="56">
        <f t="shared" si="117"/>
        <v>0</v>
      </c>
      <c r="Z636" s="56">
        <f t="shared" si="117"/>
        <v>0</v>
      </c>
      <c r="AA636" s="68">
        <f t="shared" si="118"/>
        <v>572</v>
      </c>
      <c r="AB636" s="68">
        <f t="shared" si="118"/>
        <v>446</v>
      </c>
      <c r="AC636" s="68">
        <f t="shared" si="123"/>
        <v>572</v>
      </c>
      <c r="AD636" s="68">
        <f t="shared" si="124"/>
        <v>446</v>
      </c>
      <c r="AE636" s="68">
        <f>VLOOKUP(F636,[1]quantitativo_estudantes_turmas_!$D$6:$H$1043,5,0)</f>
        <v>20</v>
      </c>
      <c r="AF636" s="318">
        <f t="shared" si="119"/>
        <v>1</v>
      </c>
      <c r="AG636" s="248">
        <f t="shared" si="120"/>
        <v>25645.38</v>
      </c>
      <c r="AH636" s="194">
        <f t="shared" si="125"/>
        <v>25645.38</v>
      </c>
      <c r="AI636" s="70">
        <v>0</v>
      </c>
      <c r="AJ636" s="70">
        <f t="shared" si="121"/>
        <v>51290.76</v>
      </c>
      <c r="AK636" s="195">
        <v>12000</v>
      </c>
      <c r="AL636" s="337">
        <f t="shared" si="128"/>
        <v>12822.69</v>
      </c>
      <c r="AM636" s="56" t="str">
        <f>VLOOKUP(F636,'Plan atualizada aptas e desativ'!$C$4:$I$1457,7,0)</f>
        <v>APTA</v>
      </c>
      <c r="AN636" s="196">
        <f t="shared" si="122"/>
        <v>822.69000000000051</v>
      </c>
      <c r="AO636" s="56" t="s">
        <v>1274</v>
      </c>
      <c r="AP636" s="56" t="s">
        <v>1305</v>
      </c>
      <c r="AQ636" s="56"/>
      <c r="AR636" s="56" t="s">
        <v>1918</v>
      </c>
      <c r="AS636" s="56" t="s">
        <v>449</v>
      </c>
      <c r="AT636" s="56" t="s">
        <v>449</v>
      </c>
      <c r="AU636" s="56" t="s">
        <v>449</v>
      </c>
      <c r="AV636" s="56" t="s">
        <v>449</v>
      </c>
      <c r="AW636" s="56" t="s">
        <v>449</v>
      </c>
      <c r="AX636" s="56" t="s">
        <v>449</v>
      </c>
      <c r="AY636" s="56" t="s">
        <v>449</v>
      </c>
      <c r="AZ636" s="56" t="s">
        <v>449</v>
      </c>
      <c r="BA636" s="56" t="s">
        <v>449</v>
      </c>
      <c r="BB636" s="323">
        <f>VLOOKUP($F636,'[2]1ª Parcela FAED Manutencao 2026'!$E$7:$K$1036,5,0)</f>
        <v>572</v>
      </c>
      <c r="BC636" s="324">
        <f>VLOOKUP($F636,'[2]1ª Parcela FAED Manutencao 2026'!$E$7:$K$1036,7,0)</f>
        <v>15387.23</v>
      </c>
      <c r="BD636" s="335">
        <f t="shared" si="126"/>
        <v>-126</v>
      </c>
      <c r="BE636" s="328">
        <f t="shared" si="127"/>
        <v>-2564.5399999999991</v>
      </c>
    </row>
    <row r="637" spans="1:57" s="87" customFormat="1" ht="28.5" customHeight="1">
      <c r="A637" s="68">
        <v>631</v>
      </c>
      <c r="B637" s="56" t="s">
        <v>1901</v>
      </c>
      <c r="C637" s="56">
        <v>7200</v>
      </c>
      <c r="D637" s="57">
        <v>20</v>
      </c>
      <c r="E637" s="163" t="s">
        <v>359</v>
      </c>
      <c r="F637" s="56">
        <v>1179285</v>
      </c>
      <c r="G637" s="56">
        <v>9999999</v>
      </c>
      <c r="H637" s="61">
        <v>29461472</v>
      </c>
      <c r="I637" s="84" t="str">
        <f>VLOOKUP($F637,'[3]Sistema Escolar'!$C$3:$E$5000,3,0)</f>
        <v>CENT.REG.DE ENS.MEDIO COM INTERMEDIACAO TEC.-CEMIT DE VIT.DA CONQUISTA</v>
      </c>
      <c r="J637" s="193" t="s">
        <v>464</v>
      </c>
      <c r="K637" s="56">
        <v>0</v>
      </c>
      <c r="L637" s="56">
        <v>0</v>
      </c>
      <c r="M637" s="56">
        <v>0</v>
      </c>
      <c r="N637" s="56">
        <v>0</v>
      </c>
      <c r="O637" s="56">
        <v>211</v>
      </c>
      <c r="P637" s="56">
        <v>211</v>
      </c>
      <c r="Q637" s="56">
        <v>0</v>
      </c>
      <c r="R637" s="56">
        <v>0</v>
      </c>
      <c r="S637" s="56">
        <v>0</v>
      </c>
      <c r="T637" s="56">
        <v>0</v>
      </c>
      <c r="U637" s="56">
        <v>0</v>
      </c>
      <c r="V637" s="56">
        <v>0</v>
      </c>
      <c r="W637" s="56">
        <v>0</v>
      </c>
      <c r="X637" s="56">
        <v>0</v>
      </c>
      <c r="Y637" s="56">
        <f t="shared" si="117"/>
        <v>0</v>
      </c>
      <c r="Z637" s="56">
        <f t="shared" si="117"/>
        <v>0</v>
      </c>
      <c r="AA637" s="68">
        <f t="shared" si="118"/>
        <v>211</v>
      </c>
      <c r="AB637" s="68">
        <f t="shared" si="118"/>
        <v>211</v>
      </c>
      <c r="AC637" s="68">
        <f t="shared" si="123"/>
        <v>211</v>
      </c>
      <c r="AD637" s="68">
        <f t="shared" si="124"/>
        <v>211</v>
      </c>
      <c r="AE637" s="68">
        <f>VLOOKUP(F637,[1]quantitativo_estudantes_turmas_!$D$6:$H$1043,5,0)</f>
        <v>23</v>
      </c>
      <c r="AF637" s="318">
        <f t="shared" si="119"/>
        <v>1</v>
      </c>
      <c r="AG637" s="248">
        <f t="shared" si="120"/>
        <v>20516.3</v>
      </c>
      <c r="AH637" s="194">
        <f t="shared" si="125"/>
        <v>20516.3</v>
      </c>
      <c r="AI637" s="70">
        <v>0</v>
      </c>
      <c r="AJ637" s="70">
        <f t="shared" si="121"/>
        <v>41032.6</v>
      </c>
      <c r="AK637" s="195">
        <v>8000</v>
      </c>
      <c r="AL637" s="337">
        <f t="shared" si="128"/>
        <v>10258.15</v>
      </c>
      <c r="AM637" s="56" t="str">
        <f>VLOOKUP(F637,'Plan atualizada aptas e desativ'!$C$4:$I$1457,7,0)</f>
        <v>APTA</v>
      </c>
      <c r="AN637" s="196">
        <f t="shared" si="122"/>
        <v>2258.1499999999996</v>
      </c>
      <c r="AO637" s="56" t="s">
        <v>1269</v>
      </c>
      <c r="AP637" s="56" t="s">
        <v>1307</v>
      </c>
      <c r="AQ637" s="56"/>
      <c r="AR637" s="56" t="s">
        <v>449</v>
      </c>
      <c r="AS637" s="56" t="s">
        <v>449</v>
      </c>
      <c r="AT637" s="56" t="s">
        <v>449</v>
      </c>
      <c r="AU637" s="56" t="s">
        <v>449</v>
      </c>
      <c r="AV637" s="56" t="s">
        <v>449</v>
      </c>
      <c r="AW637" s="56" t="s">
        <v>449</v>
      </c>
      <c r="AX637" s="56" t="s">
        <v>449</v>
      </c>
      <c r="AY637" s="56" t="s">
        <v>449</v>
      </c>
      <c r="AZ637" s="56" t="s">
        <v>449</v>
      </c>
      <c r="BA637" s="56" t="s">
        <v>449</v>
      </c>
      <c r="BB637" s="323">
        <f>VLOOKUP($F637,'[2]1ª Parcela FAED Manutencao 2026'!$E$7:$K$1036,5,0)</f>
        <v>211</v>
      </c>
      <c r="BC637" s="324">
        <f>VLOOKUP($F637,'[2]1ª Parcela FAED Manutencao 2026'!$E$7:$K$1036,7,0)</f>
        <v>10258.15</v>
      </c>
      <c r="BD637" s="334">
        <f t="shared" si="126"/>
        <v>0</v>
      </c>
      <c r="BE637" s="330">
        <f t="shared" si="127"/>
        <v>0</v>
      </c>
    </row>
    <row r="638" spans="1:57" s="178" customFormat="1" ht="28.5" customHeight="1">
      <c r="A638" s="68">
        <v>632</v>
      </c>
      <c r="B638" s="56" t="s">
        <v>1901</v>
      </c>
      <c r="C638" s="56">
        <v>7200</v>
      </c>
      <c r="D638" s="57">
        <v>20</v>
      </c>
      <c r="E638" s="163" t="s">
        <v>359</v>
      </c>
      <c r="F638" s="56">
        <v>1125429</v>
      </c>
      <c r="G638" s="56">
        <v>1102888</v>
      </c>
      <c r="H638" s="61">
        <v>29277990</v>
      </c>
      <c r="I638" s="84" t="str">
        <f>VLOOKUP($F638,'[3]Sistema Escolar'!$C$3:$E$5000,3,0)</f>
        <v>CENTRO TERRITORIAL DE EDUCACAO PROFISSIONAL DE VITORIA DA CONQUISTA</v>
      </c>
      <c r="J638" s="193" t="s">
        <v>1857</v>
      </c>
      <c r="K638" s="56">
        <v>0</v>
      </c>
      <c r="L638" s="56">
        <v>0</v>
      </c>
      <c r="M638" s="56">
        <v>0</v>
      </c>
      <c r="N638" s="56">
        <v>0</v>
      </c>
      <c r="O638" s="56">
        <v>1476</v>
      </c>
      <c r="P638" s="56">
        <v>1267</v>
      </c>
      <c r="Q638" s="56">
        <v>0</v>
      </c>
      <c r="R638" s="56">
        <v>0</v>
      </c>
      <c r="S638" s="56">
        <v>0</v>
      </c>
      <c r="T638" s="56">
        <v>0</v>
      </c>
      <c r="U638" s="56">
        <v>0</v>
      </c>
      <c r="V638" s="56">
        <v>0</v>
      </c>
      <c r="W638" s="56">
        <v>0</v>
      </c>
      <c r="X638" s="56">
        <v>0</v>
      </c>
      <c r="Y638" s="56">
        <f t="shared" si="117"/>
        <v>0</v>
      </c>
      <c r="Z638" s="56">
        <f t="shared" si="117"/>
        <v>0</v>
      </c>
      <c r="AA638" s="68">
        <f t="shared" si="118"/>
        <v>1476</v>
      </c>
      <c r="AB638" s="68">
        <f t="shared" si="118"/>
        <v>1267</v>
      </c>
      <c r="AC638" s="68">
        <f t="shared" si="123"/>
        <v>1476</v>
      </c>
      <c r="AD638" s="68">
        <f t="shared" si="124"/>
        <v>1267</v>
      </c>
      <c r="AE638" s="68">
        <f>VLOOKUP(F638,[1]quantitativo_estudantes_turmas_!$D$6:$H$1043,5,0)</f>
        <v>47</v>
      </c>
      <c r="AF638" s="318">
        <f t="shared" si="119"/>
        <v>1</v>
      </c>
      <c r="AG638" s="248">
        <f t="shared" si="120"/>
        <v>47919.3</v>
      </c>
      <c r="AH638" s="194">
        <f t="shared" si="125"/>
        <v>47919.3</v>
      </c>
      <c r="AI638" s="70">
        <v>0</v>
      </c>
      <c r="AJ638" s="70">
        <f t="shared" si="121"/>
        <v>95838.6</v>
      </c>
      <c r="AK638" s="195">
        <v>20000</v>
      </c>
      <c r="AL638" s="337">
        <f t="shared" si="128"/>
        <v>23959.65</v>
      </c>
      <c r="AM638" s="56" t="str">
        <f>VLOOKUP(F638,'Plan atualizada aptas e desativ'!$C$4:$I$1457,7,0)</f>
        <v>APTA</v>
      </c>
      <c r="AN638" s="196">
        <f t="shared" si="122"/>
        <v>3959.6500000000015</v>
      </c>
      <c r="AO638" s="56" t="s">
        <v>1269</v>
      </c>
      <c r="AP638" s="56" t="s">
        <v>1308</v>
      </c>
      <c r="AQ638" s="56"/>
      <c r="AR638" s="56" t="s">
        <v>449</v>
      </c>
      <c r="AS638" s="56" t="s">
        <v>449</v>
      </c>
      <c r="AT638" s="56" t="s">
        <v>449</v>
      </c>
      <c r="AU638" s="56" t="s">
        <v>449</v>
      </c>
      <c r="AV638" s="56" t="s">
        <v>449</v>
      </c>
      <c r="AW638" s="56" t="s">
        <v>449</v>
      </c>
      <c r="AX638" s="56" t="s">
        <v>449</v>
      </c>
      <c r="AY638" s="56" t="s">
        <v>449</v>
      </c>
      <c r="AZ638" s="56" t="s">
        <v>449</v>
      </c>
      <c r="BA638" s="56" t="s">
        <v>449</v>
      </c>
      <c r="BB638" s="323">
        <f>VLOOKUP($F638,'[2]1ª Parcela FAED Manutencao 2026'!$E$7:$K$1036,5,0)</f>
        <v>1476</v>
      </c>
      <c r="BC638" s="324">
        <f>VLOOKUP($F638,'[2]1ª Parcela FAED Manutencao 2026'!$E$7:$K$1036,7,0)</f>
        <v>23959.65</v>
      </c>
      <c r="BD638" s="335">
        <f t="shared" si="126"/>
        <v>-209</v>
      </c>
      <c r="BE638" s="330">
        <f t="shared" si="127"/>
        <v>0</v>
      </c>
    </row>
    <row r="639" spans="1:57" s="87" customFormat="1" ht="28.5" customHeight="1">
      <c r="A639" s="68">
        <v>633</v>
      </c>
      <c r="B639" s="56" t="s">
        <v>1901</v>
      </c>
      <c r="C639" s="56">
        <v>7200</v>
      </c>
      <c r="D639" s="57">
        <v>20</v>
      </c>
      <c r="E639" s="163" t="s">
        <v>359</v>
      </c>
      <c r="F639" s="56">
        <v>1125224</v>
      </c>
      <c r="G639" s="56">
        <v>1102873</v>
      </c>
      <c r="H639" s="61">
        <v>29278112</v>
      </c>
      <c r="I639" s="84" t="str">
        <f>VLOOKUP($F639,'[3]Sistema Escolar'!$C$3:$E$5000,3,0)</f>
        <v>COLEGIO ESTADUAL KLEBER PACHECO DE OLIVEIRA</v>
      </c>
      <c r="J639" s="193" t="s">
        <v>1917</v>
      </c>
      <c r="K639" s="56">
        <v>0</v>
      </c>
      <c r="L639" s="56">
        <v>0</v>
      </c>
      <c r="M639" s="56">
        <v>0</v>
      </c>
      <c r="N639" s="56">
        <v>0</v>
      </c>
      <c r="O639" s="56">
        <v>0</v>
      </c>
      <c r="P639" s="56">
        <v>0</v>
      </c>
      <c r="Q639" s="56">
        <v>0</v>
      </c>
      <c r="R639" s="56">
        <v>0</v>
      </c>
      <c r="S639" s="56">
        <v>232</v>
      </c>
      <c r="T639" s="56">
        <v>252</v>
      </c>
      <c r="U639" s="56">
        <v>0</v>
      </c>
      <c r="V639" s="56">
        <v>0</v>
      </c>
      <c r="W639" s="56">
        <v>0</v>
      </c>
      <c r="X639" s="56">
        <v>0</v>
      </c>
      <c r="Y639" s="56">
        <f t="shared" si="117"/>
        <v>0</v>
      </c>
      <c r="Z639" s="56">
        <f t="shared" si="117"/>
        <v>0</v>
      </c>
      <c r="AA639" s="68">
        <f t="shared" si="118"/>
        <v>232</v>
      </c>
      <c r="AB639" s="68">
        <f t="shared" si="118"/>
        <v>252</v>
      </c>
      <c r="AC639" s="68">
        <f t="shared" si="123"/>
        <v>232</v>
      </c>
      <c r="AD639" s="68">
        <f t="shared" si="124"/>
        <v>252</v>
      </c>
      <c r="AE639" s="68">
        <f>VLOOKUP(F639,[1]quantitativo_estudantes_turmas_!$D$6:$H$1043,5,0)</f>
        <v>15</v>
      </c>
      <c r="AF639" s="318">
        <f t="shared" si="119"/>
        <v>1</v>
      </c>
      <c r="AG639" s="248">
        <f t="shared" si="120"/>
        <v>25645.38</v>
      </c>
      <c r="AH639" s="194">
        <f t="shared" si="125"/>
        <v>25645.38</v>
      </c>
      <c r="AI639" s="70">
        <v>0</v>
      </c>
      <c r="AJ639" s="70">
        <f t="shared" si="121"/>
        <v>51290.76</v>
      </c>
      <c r="AK639" s="195">
        <v>8000</v>
      </c>
      <c r="AL639" s="337">
        <f t="shared" si="128"/>
        <v>12822.69</v>
      </c>
      <c r="AM639" s="56" t="str">
        <f>VLOOKUP(F639,'Plan atualizada aptas e desativ'!$C$4:$I$1457,7,0)</f>
        <v>APTA</v>
      </c>
      <c r="AN639" s="196">
        <f t="shared" si="122"/>
        <v>4822.6900000000005</v>
      </c>
      <c r="AO639" s="56" t="s">
        <v>1269</v>
      </c>
      <c r="AP639" s="56" t="s">
        <v>1309</v>
      </c>
      <c r="AQ639" s="56"/>
      <c r="AR639" s="56" t="s">
        <v>449</v>
      </c>
      <c r="AS639" s="56" t="s">
        <v>449</v>
      </c>
      <c r="AT639" s="56" t="s">
        <v>449</v>
      </c>
      <c r="AU639" s="56" t="s">
        <v>449</v>
      </c>
      <c r="AV639" s="56" t="s">
        <v>449</v>
      </c>
      <c r="AW639" s="56" t="s">
        <v>449</v>
      </c>
      <c r="AX639" s="56" t="s">
        <v>449</v>
      </c>
      <c r="AY639" s="56" t="s">
        <v>449</v>
      </c>
      <c r="AZ639" s="56" t="s">
        <v>449</v>
      </c>
      <c r="BA639" s="56" t="s">
        <v>449</v>
      </c>
      <c r="BB639" s="323">
        <f>VLOOKUP($F639,'[2]1ª Parcela FAED Manutencao 2026'!$E$7:$K$1036,5,0)</f>
        <v>232</v>
      </c>
      <c r="BC639" s="324">
        <f>VLOOKUP($F639,'[2]1ª Parcela FAED Manutencao 2026'!$E$7:$K$1036,7,0)</f>
        <v>10258.15</v>
      </c>
      <c r="BD639" s="336">
        <f t="shared" si="126"/>
        <v>20</v>
      </c>
      <c r="BE639" s="331">
        <f t="shared" si="127"/>
        <v>2564.5400000000009</v>
      </c>
    </row>
    <row r="640" spans="1:57" s="178" customFormat="1" ht="28.5" customHeight="1">
      <c r="A640" s="68">
        <v>634</v>
      </c>
      <c r="B640" s="56" t="s">
        <v>1901</v>
      </c>
      <c r="C640" s="56">
        <v>7200</v>
      </c>
      <c r="D640" s="57">
        <v>20</v>
      </c>
      <c r="E640" s="163" t="s">
        <v>359</v>
      </c>
      <c r="F640" s="56">
        <v>1125640</v>
      </c>
      <c r="G640" s="56">
        <v>1102897</v>
      </c>
      <c r="H640" s="61">
        <v>29277787</v>
      </c>
      <c r="I640" s="84" t="str">
        <f>VLOOKUP($F640,'[3]Sistema Escolar'!$C$3:$E$5000,3,0)</f>
        <v>COLEGIO DA POLICIA MILITAR - CPM ERALDO TINOCO</v>
      </c>
      <c r="J640" s="193" t="s">
        <v>1859</v>
      </c>
      <c r="K640" s="56">
        <v>496</v>
      </c>
      <c r="L640" s="56">
        <v>503</v>
      </c>
      <c r="M640" s="56">
        <v>0</v>
      </c>
      <c r="N640" s="56">
        <v>0</v>
      </c>
      <c r="O640" s="56">
        <v>509</v>
      </c>
      <c r="P640" s="56">
        <v>451</v>
      </c>
      <c r="Q640" s="56">
        <v>0</v>
      </c>
      <c r="R640" s="56">
        <v>0</v>
      </c>
      <c r="S640" s="56">
        <v>0</v>
      </c>
      <c r="T640" s="56">
        <v>0</v>
      </c>
      <c r="U640" s="56">
        <v>0</v>
      </c>
      <c r="V640" s="56">
        <v>0</v>
      </c>
      <c r="W640" s="56">
        <v>0</v>
      </c>
      <c r="X640" s="56">
        <v>23</v>
      </c>
      <c r="Y640" s="56">
        <f t="shared" si="117"/>
        <v>496</v>
      </c>
      <c r="Z640" s="56">
        <f t="shared" si="117"/>
        <v>503</v>
      </c>
      <c r="AA640" s="68">
        <f t="shared" si="118"/>
        <v>509</v>
      </c>
      <c r="AB640" s="68">
        <f t="shared" si="118"/>
        <v>451</v>
      </c>
      <c r="AC640" s="68">
        <f t="shared" si="123"/>
        <v>1005</v>
      </c>
      <c r="AD640" s="68">
        <f t="shared" si="124"/>
        <v>977</v>
      </c>
      <c r="AE640" s="68">
        <f>VLOOKUP(F640,[1]quantitativo_estudantes_turmas_!$D$6:$H$1043,5,0)</f>
        <v>34</v>
      </c>
      <c r="AF640" s="318">
        <f t="shared" si="119"/>
        <v>0.46161719549641761</v>
      </c>
      <c r="AG640" s="248">
        <f t="shared" si="120"/>
        <v>41032.61</v>
      </c>
      <c r="AH640" s="194" t="str">
        <f t="shared" si="125"/>
        <v>0,00</v>
      </c>
      <c r="AI640" s="70">
        <v>0</v>
      </c>
      <c r="AJ640" s="70">
        <f t="shared" si="121"/>
        <v>41032.61</v>
      </c>
      <c r="AK640" s="195">
        <v>10000</v>
      </c>
      <c r="AL640" s="337">
        <f t="shared" si="128"/>
        <v>10258.1525</v>
      </c>
      <c r="AM640" s="56" t="str">
        <f>VLOOKUP(F640,'Plan atualizada aptas e desativ'!$C$4:$I$1457,7,0)</f>
        <v>APTA</v>
      </c>
      <c r="AN640" s="196">
        <f t="shared" si="122"/>
        <v>258.15250000000015</v>
      </c>
      <c r="AO640" s="56" t="s">
        <v>1269</v>
      </c>
      <c r="AP640" s="56" t="s">
        <v>1310</v>
      </c>
      <c r="AQ640" s="56"/>
      <c r="AR640" s="56" t="s">
        <v>449</v>
      </c>
      <c r="AS640" s="56" t="s">
        <v>449</v>
      </c>
      <c r="AT640" s="56" t="s">
        <v>449</v>
      </c>
      <c r="AU640" s="56" t="s">
        <v>449</v>
      </c>
      <c r="AV640" s="56" t="s">
        <v>449</v>
      </c>
      <c r="AW640" s="56" t="s">
        <v>449</v>
      </c>
      <c r="AX640" s="56" t="s">
        <v>449</v>
      </c>
      <c r="AY640" s="56" t="s">
        <v>449</v>
      </c>
      <c r="AZ640" s="56" t="s">
        <v>449</v>
      </c>
      <c r="BA640" s="56" t="s">
        <v>449</v>
      </c>
      <c r="BB640" s="323">
        <f>VLOOKUP($F640,'[2]1ª Parcela FAED Manutencao 2026'!$E$7:$K$1036,5,0)</f>
        <v>1005</v>
      </c>
      <c r="BC640" s="324">
        <f>VLOOKUP($F640,'[2]1ª Parcela FAED Manutencao 2026'!$E$7:$K$1036,7,0)</f>
        <v>11979.825000000001</v>
      </c>
      <c r="BD640" s="335">
        <f t="shared" si="126"/>
        <v>-28</v>
      </c>
      <c r="BE640" s="328">
        <f t="shared" si="127"/>
        <v>-1721.6725000000006</v>
      </c>
    </row>
    <row r="641" spans="1:57" s="87" customFormat="1" ht="28.5" customHeight="1">
      <c r="A641" s="68">
        <v>635</v>
      </c>
      <c r="B641" s="56" t="s">
        <v>1901</v>
      </c>
      <c r="C641" s="56">
        <v>7200</v>
      </c>
      <c r="D641" s="57">
        <v>20</v>
      </c>
      <c r="E641" s="163" t="s">
        <v>359</v>
      </c>
      <c r="F641" s="56">
        <v>1179246</v>
      </c>
      <c r="G641" s="56">
        <v>9999999</v>
      </c>
      <c r="H641" s="61">
        <v>29457491</v>
      </c>
      <c r="I641" s="84" t="str">
        <f>VLOOKUP($F641,'[3]Sistema Escolar'!$C$3:$E$5000,3,0)</f>
        <v>COLEGIO ESTADUAL DO CAMPO DA CABECEIRA DO RIO JIBOIA</v>
      </c>
      <c r="J641" s="193" t="s">
        <v>1979</v>
      </c>
      <c r="K641" s="56">
        <v>0</v>
      </c>
      <c r="L641" s="56">
        <v>0</v>
      </c>
      <c r="M641" s="56">
        <v>0</v>
      </c>
      <c r="N641" s="56">
        <v>0</v>
      </c>
      <c r="O641" s="56">
        <v>0</v>
      </c>
      <c r="P641" s="56">
        <v>160</v>
      </c>
      <c r="Q641" s="56">
        <v>133</v>
      </c>
      <c r="R641" s="56">
        <v>0</v>
      </c>
      <c r="S641" s="56">
        <v>133</v>
      </c>
      <c r="T641" s="56">
        <v>75</v>
      </c>
      <c r="U641" s="56">
        <v>0</v>
      </c>
      <c r="V641" s="56">
        <v>0</v>
      </c>
      <c r="W641" s="56">
        <v>0</v>
      </c>
      <c r="X641" s="56">
        <v>0</v>
      </c>
      <c r="Y641" s="56">
        <f t="shared" si="117"/>
        <v>0</v>
      </c>
      <c r="Z641" s="56">
        <f t="shared" si="117"/>
        <v>0</v>
      </c>
      <c r="AA641" s="68">
        <f t="shared" si="118"/>
        <v>266</v>
      </c>
      <c r="AB641" s="68">
        <f t="shared" si="118"/>
        <v>235</v>
      </c>
      <c r="AC641" s="68">
        <f t="shared" si="123"/>
        <v>266</v>
      </c>
      <c r="AD641" s="68">
        <f t="shared" si="124"/>
        <v>235</v>
      </c>
      <c r="AE641" s="68">
        <f>VLOOKUP(F641,[1]quantitativo_estudantes_turmas_!$D$6:$H$1043,5,0)</f>
        <v>10</v>
      </c>
      <c r="AF641" s="318">
        <f t="shared" si="119"/>
        <v>1</v>
      </c>
      <c r="AG641" s="248">
        <f t="shared" si="120"/>
        <v>20516.3</v>
      </c>
      <c r="AH641" s="194">
        <f t="shared" si="125"/>
        <v>20516.3</v>
      </c>
      <c r="AI641" s="70">
        <v>0</v>
      </c>
      <c r="AJ641" s="70">
        <f t="shared" si="121"/>
        <v>41032.6</v>
      </c>
      <c r="AK641" s="195">
        <v>10000</v>
      </c>
      <c r="AL641" s="337">
        <f t="shared" si="128"/>
        <v>10258.15</v>
      </c>
      <c r="AM641" s="56" t="str">
        <f>VLOOKUP(F641,'Plan atualizada aptas e desativ'!$C$4:$I$1457,7,0)</f>
        <v>APTA</v>
      </c>
      <c r="AN641" s="196">
        <f t="shared" si="122"/>
        <v>258.14999999999964</v>
      </c>
      <c r="AO641" s="56" t="s">
        <v>1269</v>
      </c>
      <c r="AP641" s="56" t="s">
        <v>1311</v>
      </c>
      <c r="AQ641" s="56"/>
      <c r="AR641" s="56" t="s">
        <v>1918</v>
      </c>
      <c r="AS641" s="56" t="s">
        <v>449</v>
      </c>
      <c r="AT641" s="56" t="s">
        <v>449</v>
      </c>
      <c r="AU641" s="56" t="s">
        <v>449</v>
      </c>
      <c r="AV641" s="56" t="s">
        <v>449</v>
      </c>
      <c r="AW641" s="56" t="s">
        <v>449</v>
      </c>
      <c r="AX641" s="56" t="s">
        <v>449</v>
      </c>
      <c r="AY641" s="56" t="s">
        <v>449</v>
      </c>
      <c r="AZ641" s="56" t="s">
        <v>449</v>
      </c>
      <c r="BA641" s="56" t="s">
        <v>449</v>
      </c>
      <c r="BB641" s="323">
        <f>VLOOKUP($F641,'[2]1ª Parcela FAED Manutencao 2026'!$E$7:$K$1036,5,0)</f>
        <v>266</v>
      </c>
      <c r="BC641" s="324">
        <f>VLOOKUP($F641,'[2]1ª Parcela FAED Manutencao 2026'!$E$7:$K$1036,7,0)</f>
        <v>12822.69</v>
      </c>
      <c r="BD641" s="335">
        <f t="shared" si="126"/>
        <v>-31</v>
      </c>
      <c r="BE641" s="328">
        <f t="shared" si="127"/>
        <v>-2564.5400000000009</v>
      </c>
    </row>
    <row r="642" spans="1:57" s="178" customFormat="1" ht="28.5" customHeight="1">
      <c r="A642" s="68">
        <v>636</v>
      </c>
      <c r="B642" s="56" t="s">
        <v>1901</v>
      </c>
      <c r="C642" s="56">
        <v>7200</v>
      </c>
      <c r="D642" s="57">
        <v>20</v>
      </c>
      <c r="E642" s="163" t="s">
        <v>359</v>
      </c>
      <c r="F642" s="56">
        <v>1125496</v>
      </c>
      <c r="G642" s="56">
        <v>1102893</v>
      </c>
      <c r="H642" s="61">
        <v>29279810</v>
      </c>
      <c r="I642" s="84" t="str">
        <f>VLOOKUP($F642,'[3]Sistema Escolar'!$C$3:$E$5000,3,0)</f>
        <v>COLEGIO ESTADUAL DE TEMPO INTEGRAL ANISIO TEIXEIRA</v>
      </c>
      <c r="J642" s="193" t="s">
        <v>1912</v>
      </c>
      <c r="K642" s="56">
        <v>0</v>
      </c>
      <c r="L642" s="56">
        <v>0</v>
      </c>
      <c r="M642" s="56">
        <v>0</v>
      </c>
      <c r="N642" s="56">
        <v>0</v>
      </c>
      <c r="O642" s="56">
        <v>530</v>
      </c>
      <c r="P642" s="56">
        <v>131</v>
      </c>
      <c r="Q642" s="56">
        <v>1</v>
      </c>
      <c r="R642" s="56">
        <v>368</v>
      </c>
      <c r="S642" s="56">
        <v>39</v>
      </c>
      <c r="T642" s="56">
        <v>0</v>
      </c>
      <c r="U642" s="56">
        <v>0</v>
      </c>
      <c r="V642" s="56">
        <v>0</v>
      </c>
      <c r="W642" s="56">
        <v>0</v>
      </c>
      <c r="X642" s="56">
        <v>0</v>
      </c>
      <c r="Y642" s="56">
        <f t="shared" si="117"/>
        <v>0</v>
      </c>
      <c r="Z642" s="56">
        <f t="shared" si="117"/>
        <v>0</v>
      </c>
      <c r="AA642" s="68">
        <f t="shared" si="118"/>
        <v>570</v>
      </c>
      <c r="AB642" s="68">
        <f t="shared" si="118"/>
        <v>499</v>
      </c>
      <c r="AC642" s="68">
        <f t="shared" si="123"/>
        <v>570</v>
      </c>
      <c r="AD642" s="68">
        <f t="shared" si="124"/>
        <v>499</v>
      </c>
      <c r="AE642" s="68">
        <f>VLOOKUP(F642,[1]quantitativo_estudantes_turmas_!$D$6:$H$1043,5,0)</f>
        <v>13</v>
      </c>
      <c r="AF642" s="318">
        <f t="shared" si="119"/>
        <v>1</v>
      </c>
      <c r="AG642" s="248">
        <f t="shared" si="120"/>
        <v>25645.38</v>
      </c>
      <c r="AH642" s="194">
        <f t="shared" si="125"/>
        <v>25645.38</v>
      </c>
      <c r="AI642" s="70">
        <v>0</v>
      </c>
      <c r="AJ642" s="70">
        <f t="shared" si="121"/>
        <v>51290.76</v>
      </c>
      <c r="AK642" s="195">
        <v>12000</v>
      </c>
      <c r="AL642" s="337">
        <f t="shared" si="128"/>
        <v>12822.69</v>
      </c>
      <c r="AM642" s="56" t="str">
        <f>VLOOKUP(F642,'Plan atualizada aptas e desativ'!$C$4:$I$1457,7,0)</f>
        <v>APTA</v>
      </c>
      <c r="AN642" s="196">
        <f t="shared" si="122"/>
        <v>822.69000000000051</v>
      </c>
      <c r="AO642" s="56" t="s">
        <v>1269</v>
      </c>
      <c r="AP642" s="56" t="s">
        <v>1312</v>
      </c>
      <c r="AQ642" s="56"/>
      <c r="AR642" s="56" t="s">
        <v>1918</v>
      </c>
      <c r="AS642" s="56" t="s">
        <v>449</v>
      </c>
      <c r="AT642" s="56" t="s">
        <v>449</v>
      </c>
      <c r="AU642" s="56" t="s">
        <v>449</v>
      </c>
      <c r="AV642" s="56" t="s">
        <v>449</v>
      </c>
      <c r="AW642" s="56" t="s">
        <v>449</v>
      </c>
      <c r="AX642" s="56" t="s">
        <v>1859</v>
      </c>
      <c r="AY642" s="56" t="s">
        <v>449</v>
      </c>
      <c r="AZ642" s="56" t="s">
        <v>449</v>
      </c>
      <c r="BA642" s="56" t="s">
        <v>449</v>
      </c>
      <c r="BB642" s="323">
        <f>VLOOKUP($F642,'[2]1ª Parcela FAED Manutencao 2026'!$E$7:$K$1036,5,0)</f>
        <v>570</v>
      </c>
      <c r="BC642" s="324">
        <f>VLOOKUP($F642,'[2]1ª Parcela FAED Manutencao 2026'!$E$7:$K$1036,7,0)</f>
        <v>15387.23</v>
      </c>
      <c r="BD642" s="335">
        <f t="shared" si="126"/>
        <v>-71</v>
      </c>
      <c r="BE642" s="328">
        <f t="shared" si="127"/>
        <v>-2564.5399999999991</v>
      </c>
    </row>
    <row r="643" spans="1:57" s="178" customFormat="1" ht="28.5" customHeight="1">
      <c r="A643" s="68">
        <v>637</v>
      </c>
      <c r="B643" s="56" t="s">
        <v>1901</v>
      </c>
      <c r="C643" s="56">
        <v>7200</v>
      </c>
      <c r="D643" s="57">
        <v>20</v>
      </c>
      <c r="E643" s="163" t="s">
        <v>359</v>
      </c>
      <c r="F643" s="56">
        <v>1179223</v>
      </c>
      <c r="G643" s="56">
        <v>9999999</v>
      </c>
      <c r="H643" s="61">
        <v>29456479</v>
      </c>
      <c r="I643" s="84" t="str">
        <f>VLOOKUP($F643,'[3]Sistema Escolar'!$C$3:$E$5000,3,0)</f>
        <v>COLEGIO ESTADUAL DE TEMPO INTEGRAL CAMILLO DE JESUS LIMA</v>
      </c>
      <c r="J643" s="193" t="s">
        <v>1978</v>
      </c>
      <c r="K643" s="56">
        <v>0</v>
      </c>
      <c r="L643" s="56">
        <v>0</v>
      </c>
      <c r="M643" s="56">
        <v>0</v>
      </c>
      <c r="N643" s="56">
        <v>0</v>
      </c>
      <c r="O643" s="56">
        <v>476</v>
      </c>
      <c r="P643" s="56">
        <v>122</v>
      </c>
      <c r="Q643" s="56">
        <v>234</v>
      </c>
      <c r="R643" s="56">
        <v>496</v>
      </c>
      <c r="S643" s="56">
        <v>266</v>
      </c>
      <c r="T643" s="56">
        <v>366</v>
      </c>
      <c r="U643" s="56">
        <v>0</v>
      </c>
      <c r="V643" s="56">
        <v>0</v>
      </c>
      <c r="W643" s="56">
        <v>0</v>
      </c>
      <c r="X643" s="56">
        <v>0</v>
      </c>
      <c r="Y643" s="56">
        <f t="shared" si="117"/>
        <v>0</v>
      </c>
      <c r="Z643" s="56">
        <f t="shared" si="117"/>
        <v>0</v>
      </c>
      <c r="AA643" s="68">
        <f t="shared" si="118"/>
        <v>976</v>
      </c>
      <c r="AB643" s="68">
        <f t="shared" si="118"/>
        <v>984</v>
      </c>
      <c r="AC643" s="68">
        <f t="shared" si="123"/>
        <v>976</v>
      </c>
      <c r="AD643" s="68">
        <f t="shared" si="124"/>
        <v>984</v>
      </c>
      <c r="AE643" s="68">
        <f>VLOOKUP(F643,[1]quantitativo_estudantes_turmas_!$D$6:$H$1043,5,0)</f>
        <v>25</v>
      </c>
      <c r="AF643" s="318">
        <f t="shared" si="119"/>
        <v>1</v>
      </c>
      <c r="AG643" s="248">
        <f t="shared" si="120"/>
        <v>41032.61</v>
      </c>
      <c r="AH643" s="194">
        <f t="shared" si="125"/>
        <v>41032.61</v>
      </c>
      <c r="AI643" s="70">
        <v>0</v>
      </c>
      <c r="AJ643" s="70">
        <f t="shared" si="121"/>
        <v>82065.22</v>
      </c>
      <c r="AK643" s="195">
        <v>16000</v>
      </c>
      <c r="AL643" s="337">
        <f t="shared" si="128"/>
        <v>20516.305</v>
      </c>
      <c r="AM643" s="56" t="str">
        <f>VLOOKUP(F643,'Plan atualizada aptas e desativ'!$C$4:$I$1457,7,0)</f>
        <v>APTA</v>
      </c>
      <c r="AN643" s="196">
        <f t="shared" si="122"/>
        <v>4516.3050000000003</v>
      </c>
      <c r="AO643" s="56" t="s">
        <v>1269</v>
      </c>
      <c r="AP643" s="56" t="s">
        <v>1313</v>
      </c>
      <c r="AQ643" s="56"/>
      <c r="AR643" s="56" t="s">
        <v>1918</v>
      </c>
      <c r="AS643" s="56" t="s">
        <v>449</v>
      </c>
      <c r="AT643" s="56" t="s">
        <v>449</v>
      </c>
      <c r="AU643" s="56" t="s">
        <v>449</v>
      </c>
      <c r="AV643" s="56" t="s">
        <v>449</v>
      </c>
      <c r="AW643" s="56" t="s">
        <v>449</v>
      </c>
      <c r="AX643" s="56" t="s">
        <v>449</v>
      </c>
      <c r="AY643" s="56" t="s">
        <v>449</v>
      </c>
      <c r="AZ643" s="56" t="s">
        <v>449</v>
      </c>
      <c r="BA643" s="56" t="s">
        <v>449</v>
      </c>
      <c r="BB643" s="323">
        <f>VLOOKUP($F643,'[2]1ª Parcela FAED Manutencao 2026'!$E$7:$K$1036,5,0)</f>
        <v>976</v>
      </c>
      <c r="BC643" s="324">
        <f>VLOOKUP($F643,'[2]1ª Parcela FAED Manutencao 2026'!$E$7:$K$1036,7,0)</f>
        <v>20516.305</v>
      </c>
      <c r="BD643" s="336">
        <f t="shared" si="126"/>
        <v>8</v>
      </c>
      <c r="BE643" s="330">
        <f t="shared" si="127"/>
        <v>0</v>
      </c>
    </row>
    <row r="644" spans="1:57" s="87" customFormat="1" ht="28.5" customHeight="1">
      <c r="A644" s="68">
        <v>638</v>
      </c>
      <c r="B644" s="56" t="s">
        <v>1901</v>
      </c>
      <c r="C644" s="56">
        <v>7200</v>
      </c>
      <c r="D644" s="57">
        <v>20</v>
      </c>
      <c r="E644" s="163" t="s">
        <v>359</v>
      </c>
      <c r="F644" s="56">
        <v>1179224</v>
      </c>
      <c r="G644" s="56">
        <v>9999999</v>
      </c>
      <c r="H644" s="61">
        <v>29456487</v>
      </c>
      <c r="I644" s="84" t="str">
        <f>VLOOKUP($F644,'[3]Sistema Escolar'!$C$3:$E$5000,3,0)</f>
        <v>COLEGIO ESTADUAL DO CAMPO DE TEMPO INTEGRAL JOSE GONCALVES</v>
      </c>
      <c r="J644" s="193" t="s">
        <v>1979</v>
      </c>
      <c r="K644" s="56">
        <v>0</v>
      </c>
      <c r="L644" s="56">
        <v>0</v>
      </c>
      <c r="M644" s="56">
        <v>0</v>
      </c>
      <c r="N644" s="56">
        <v>0</v>
      </c>
      <c r="O644" s="56">
        <v>0</v>
      </c>
      <c r="P644" s="56">
        <v>0</v>
      </c>
      <c r="Q644" s="56">
        <v>197</v>
      </c>
      <c r="R644" s="56">
        <v>235</v>
      </c>
      <c r="S644" s="56">
        <v>126</v>
      </c>
      <c r="T644" s="56">
        <v>51</v>
      </c>
      <c r="U644" s="56">
        <v>0</v>
      </c>
      <c r="V644" s="56">
        <v>0</v>
      </c>
      <c r="W644" s="56">
        <v>0</v>
      </c>
      <c r="X644" s="56">
        <v>0</v>
      </c>
      <c r="Y644" s="56">
        <f t="shared" si="117"/>
        <v>0</v>
      </c>
      <c r="Z644" s="56">
        <f t="shared" si="117"/>
        <v>0</v>
      </c>
      <c r="AA644" s="68">
        <f t="shared" si="118"/>
        <v>323</v>
      </c>
      <c r="AB644" s="68">
        <f t="shared" si="118"/>
        <v>286</v>
      </c>
      <c r="AC644" s="68">
        <f t="shared" si="123"/>
        <v>323</v>
      </c>
      <c r="AD644" s="68">
        <f t="shared" si="124"/>
        <v>286</v>
      </c>
      <c r="AE644" s="68">
        <f>VLOOKUP(F644,[1]quantitativo_estudantes_turmas_!$D$6:$H$1043,5,0)</f>
        <v>9</v>
      </c>
      <c r="AF644" s="318">
        <f t="shared" si="119"/>
        <v>1</v>
      </c>
      <c r="AG644" s="248">
        <f t="shared" si="120"/>
        <v>25645.38</v>
      </c>
      <c r="AH644" s="194">
        <f t="shared" si="125"/>
        <v>25645.38</v>
      </c>
      <c r="AI644" s="70">
        <v>0</v>
      </c>
      <c r="AJ644" s="70">
        <f t="shared" si="121"/>
        <v>51290.76</v>
      </c>
      <c r="AK644" s="195">
        <v>10000</v>
      </c>
      <c r="AL644" s="337">
        <f t="shared" si="128"/>
        <v>12822.69</v>
      </c>
      <c r="AM644" s="56" t="str">
        <f>VLOOKUP(F644,'Plan atualizada aptas e desativ'!$C$4:$I$1457,7,0)</f>
        <v>APTA</v>
      </c>
      <c r="AN644" s="196">
        <f t="shared" si="122"/>
        <v>2822.6900000000005</v>
      </c>
      <c r="AO644" s="56" t="s">
        <v>1269</v>
      </c>
      <c r="AP644" s="56" t="s">
        <v>1314</v>
      </c>
      <c r="AQ644" s="56"/>
      <c r="AR644" s="56" t="s">
        <v>1918</v>
      </c>
      <c r="AS644" s="56" t="s">
        <v>449</v>
      </c>
      <c r="AT644" s="56" t="s">
        <v>449</v>
      </c>
      <c r="AU644" s="56" t="s">
        <v>449</v>
      </c>
      <c r="AV644" s="56" t="s">
        <v>449</v>
      </c>
      <c r="AW644" s="56" t="s">
        <v>449</v>
      </c>
      <c r="AX644" s="56" t="s">
        <v>449</v>
      </c>
      <c r="AY644" s="56" t="s">
        <v>449</v>
      </c>
      <c r="AZ644" s="56" t="s">
        <v>449</v>
      </c>
      <c r="BA644" s="56" t="s">
        <v>449</v>
      </c>
      <c r="BB644" s="323">
        <f>VLOOKUP($F644,'[2]1ª Parcela FAED Manutencao 2026'!$E$7:$K$1036,5,0)</f>
        <v>323</v>
      </c>
      <c r="BC644" s="324">
        <f>VLOOKUP($F644,'[2]1ª Parcela FAED Manutencao 2026'!$E$7:$K$1036,7,0)</f>
        <v>12822.69</v>
      </c>
      <c r="BD644" s="335">
        <f t="shared" si="126"/>
        <v>-37</v>
      </c>
      <c r="BE644" s="330">
        <f t="shared" si="127"/>
        <v>0</v>
      </c>
    </row>
    <row r="645" spans="1:57" s="178" customFormat="1" ht="28.5" customHeight="1">
      <c r="A645" s="68">
        <v>639</v>
      </c>
      <c r="B645" s="56" t="s">
        <v>1901</v>
      </c>
      <c r="C645" s="56">
        <v>7200</v>
      </c>
      <c r="D645" s="57">
        <v>20</v>
      </c>
      <c r="E645" s="163" t="s">
        <v>359</v>
      </c>
      <c r="F645" s="56">
        <v>1178119</v>
      </c>
      <c r="G645" s="56">
        <v>1105040</v>
      </c>
      <c r="H645" s="61">
        <v>29433410</v>
      </c>
      <c r="I645" s="84" t="str">
        <f>VLOOKUP($F645,'[3]Sistema Escolar'!$C$3:$E$5000,3,0)</f>
        <v>COLEGIO EST. DE TEMPO INTEGRAL DOM CLIMERIO ALMEIDA DE ANDRADE</v>
      </c>
      <c r="J645" s="193" t="s">
        <v>1978</v>
      </c>
      <c r="K645" s="56">
        <v>0</v>
      </c>
      <c r="L645" s="56">
        <v>0</v>
      </c>
      <c r="M645" s="56">
        <v>0</v>
      </c>
      <c r="N645" s="56">
        <v>0</v>
      </c>
      <c r="O645" s="56">
        <v>0</v>
      </c>
      <c r="P645" s="56">
        <v>67</v>
      </c>
      <c r="Q645" s="56">
        <v>397</v>
      </c>
      <c r="R645" s="56">
        <v>360</v>
      </c>
      <c r="S645" s="56">
        <v>300</v>
      </c>
      <c r="T645" s="56">
        <v>314</v>
      </c>
      <c r="U645" s="56">
        <v>0</v>
      </c>
      <c r="V645" s="56">
        <v>0</v>
      </c>
      <c r="W645" s="56">
        <v>0</v>
      </c>
      <c r="X645" s="56">
        <v>0</v>
      </c>
      <c r="Y645" s="56">
        <f t="shared" si="117"/>
        <v>0</v>
      </c>
      <c r="Z645" s="56">
        <f t="shared" si="117"/>
        <v>0</v>
      </c>
      <c r="AA645" s="68">
        <f t="shared" si="118"/>
        <v>697</v>
      </c>
      <c r="AB645" s="68">
        <f t="shared" si="118"/>
        <v>741</v>
      </c>
      <c r="AC645" s="68">
        <f t="shared" si="123"/>
        <v>697</v>
      </c>
      <c r="AD645" s="68">
        <f t="shared" si="124"/>
        <v>741</v>
      </c>
      <c r="AE645" s="68">
        <f>VLOOKUP(F645,[1]quantitativo_estudantes_turmas_!$D$6:$H$1043,5,0)</f>
        <v>19</v>
      </c>
      <c r="AF645" s="318">
        <f t="shared" si="119"/>
        <v>1</v>
      </c>
      <c r="AG645" s="248">
        <f t="shared" si="120"/>
        <v>30774.46</v>
      </c>
      <c r="AH645" s="194">
        <f t="shared" si="125"/>
        <v>30774.46</v>
      </c>
      <c r="AI645" s="70">
        <v>0</v>
      </c>
      <c r="AJ645" s="70">
        <f t="shared" si="121"/>
        <v>61548.92</v>
      </c>
      <c r="AK645" s="195">
        <v>12000</v>
      </c>
      <c r="AL645" s="337">
        <f t="shared" si="128"/>
        <v>15387.23</v>
      </c>
      <c r="AM645" s="56" t="str">
        <f>VLOOKUP(F645,'Plan atualizada aptas e desativ'!$C$4:$I$1457,7,0)</f>
        <v>APTA</v>
      </c>
      <c r="AN645" s="196">
        <f t="shared" si="122"/>
        <v>3387.2299999999996</v>
      </c>
      <c r="AO645" s="56" t="s">
        <v>1269</v>
      </c>
      <c r="AP645" s="56" t="s">
        <v>1315</v>
      </c>
      <c r="AQ645" s="56"/>
      <c r="AR645" s="56" t="s">
        <v>1918</v>
      </c>
      <c r="AS645" s="56" t="s">
        <v>449</v>
      </c>
      <c r="AT645" s="56" t="s">
        <v>449</v>
      </c>
      <c r="AU645" s="56" t="s">
        <v>449</v>
      </c>
      <c r="AV645" s="56" t="s">
        <v>449</v>
      </c>
      <c r="AW645" s="56" t="s">
        <v>449</v>
      </c>
      <c r="AX645" s="56" t="s">
        <v>449</v>
      </c>
      <c r="AY645" s="56" t="s">
        <v>449</v>
      </c>
      <c r="AZ645" s="56" t="s">
        <v>449</v>
      </c>
      <c r="BA645" s="56" t="s">
        <v>449</v>
      </c>
      <c r="BB645" s="323">
        <f>VLOOKUP($F645,'[2]1ª Parcela FAED Manutencao 2026'!$E$7:$K$1036,5,0)</f>
        <v>697</v>
      </c>
      <c r="BC645" s="324">
        <f>VLOOKUP($F645,'[2]1ª Parcela FAED Manutencao 2026'!$E$7:$K$1036,7,0)</f>
        <v>15387.23</v>
      </c>
      <c r="BD645" s="336">
        <f t="shared" si="126"/>
        <v>44</v>
      </c>
      <c r="BE645" s="330">
        <f t="shared" si="127"/>
        <v>0</v>
      </c>
    </row>
    <row r="646" spans="1:57" s="178" customFormat="1" ht="28.5" customHeight="1">
      <c r="A646" s="68">
        <v>640</v>
      </c>
      <c r="B646" s="56" t="s">
        <v>1901</v>
      </c>
      <c r="C646" s="56">
        <v>7200</v>
      </c>
      <c r="D646" s="57">
        <v>20</v>
      </c>
      <c r="E646" s="163" t="s">
        <v>359</v>
      </c>
      <c r="F646" s="56">
        <v>1125160</v>
      </c>
      <c r="G646" s="56">
        <v>1102872</v>
      </c>
      <c r="H646" s="61">
        <v>29277809</v>
      </c>
      <c r="I646" s="84" t="str">
        <f>VLOOKUP($F646,'[3]Sistema Escolar'!$C$3:$E$5000,3,0)</f>
        <v>COLEGIO ESTADUAL DE TEMPO INTEGRAL JOSE SA NUNES</v>
      </c>
      <c r="J646" s="193" t="s">
        <v>1978</v>
      </c>
      <c r="K646" s="56">
        <v>0</v>
      </c>
      <c r="L646" s="56">
        <v>0</v>
      </c>
      <c r="M646" s="56">
        <v>0</v>
      </c>
      <c r="N646" s="56">
        <v>0</v>
      </c>
      <c r="O646" s="56">
        <v>446</v>
      </c>
      <c r="P646" s="56">
        <v>70</v>
      </c>
      <c r="Q646" s="56">
        <v>222</v>
      </c>
      <c r="R646" s="56">
        <v>472</v>
      </c>
      <c r="S646" s="56">
        <v>562</v>
      </c>
      <c r="T646" s="56">
        <v>361</v>
      </c>
      <c r="U646" s="56">
        <v>0</v>
      </c>
      <c r="V646" s="56">
        <v>0</v>
      </c>
      <c r="W646" s="56">
        <v>0</v>
      </c>
      <c r="X646" s="56">
        <v>0</v>
      </c>
      <c r="Y646" s="56">
        <f t="shared" si="117"/>
        <v>0</v>
      </c>
      <c r="Z646" s="56">
        <f t="shared" si="117"/>
        <v>0</v>
      </c>
      <c r="AA646" s="68">
        <f t="shared" si="118"/>
        <v>1230</v>
      </c>
      <c r="AB646" s="68">
        <f t="shared" si="118"/>
        <v>903</v>
      </c>
      <c r="AC646" s="68">
        <f t="shared" si="123"/>
        <v>1230</v>
      </c>
      <c r="AD646" s="68">
        <f t="shared" si="124"/>
        <v>903</v>
      </c>
      <c r="AE646" s="68">
        <f>VLOOKUP(F646,[1]quantitativo_estudantes_turmas_!$D$6:$H$1043,5,0)</f>
        <v>25</v>
      </c>
      <c r="AF646" s="318">
        <f t="shared" si="119"/>
        <v>1</v>
      </c>
      <c r="AG646" s="248">
        <f t="shared" si="120"/>
        <v>41032.61</v>
      </c>
      <c r="AH646" s="194">
        <f t="shared" si="125"/>
        <v>41032.61</v>
      </c>
      <c r="AI646" s="70">
        <v>0</v>
      </c>
      <c r="AJ646" s="70">
        <f t="shared" si="121"/>
        <v>82065.22</v>
      </c>
      <c r="AK646" s="195">
        <v>20000</v>
      </c>
      <c r="AL646" s="337">
        <f t="shared" si="128"/>
        <v>20516.305</v>
      </c>
      <c r="AM646" s="56" t="str">
        <f>VLOOKUP(F646,'Plan atualizada aptas e desativ'!$C$4:$I$1457,7,0)</f>
        <v>APTA</v>
      </c>
      <c r="AN646" s="196">
        <f t="shared" si="122"/>
        <v>516.30500000000029</v>
      </c>
      <c r="AO646" s="56" t="s">
        <v>1269</v>
      </c>
      <c r="AP646" s="56" t="s">
        <v>1316</v>
      </c>
      <c r="AQ646" s="56"/>
      <c r="AR646" s="56" t="s">
        <v>1918</v>
      </c>
      <c r="AS646" s="56" t="s">
        <v>449</v>
      </c>
      <c r="AT646" s="56" t="s">
        <v>449</v>
      </c>
      <c r="AU646" s="56" t="s">
        <v>449</v>
      </c>
      <c r="AV646" s="56" t="s">
        <v>449</v>
      </c>
      <c r="AW646" s="56" t="s">
        <v>449</v>
      </c>
      <c r="AX646" s="56" t="s">
        <v>449</v>
      </c>
      <c r="AY646" s="56" t="s">
        <v>449</v>
      </c>
      <c r="AZ646" s="56" t="s">
        <v>449</v>
      </c>
      <c r="BA646" s="56" t="s">
        <v>449</v>
      </c>
      <c r="BB646" s="323">
        <f>VLOOKUP($F646,'[2]1ª Parcela FAED Manutencao 2026'!$E$7:$K$1036,5,0)</f>
        <v>1230</v>
      </c>
      <c r="BC646" s="324">
        <f>VLOOKUP($F646,'[2]1ª Parcela FAED Manutencao 2026'!$E$7:$K$1036,7,0)</f>
        <v>23959.65</v>
      </c>
      <c r="BD646" s="335">
        <f t="shared" si="126"/>
        <v>-327</v>
      </c>
      <c r="BE646" s="328">
        <f t="shared" si="127"/>
        <v>-3443.3450000000012</v>
      </c>
    </row>
    <row r="647" spans="1:57" s="178" customFormat="1" ht="28.5" customHeight="1">
      <c r="A647" s="68">
        <v>641</v>
      </c>
      <c r="B647" s="56" t="s">
        <v>1901</v>
      </c>
      <c r="C647" s="56">
        <v>7200</v>
      </c>
      <c r="D647" s="57">
        <v>20</v>
      </c>
      <c r="E647" s="163" t="s">
        <v>359</v>
      </c>
      <c r="F647" s="56">
        <v>1165358</v>
      </c>
      <c r="G647" s="56">
        <v>1102907</v>
      </c>
      <c r="H647" s="61">
        <v>29279151</v>
      </c>
      <c r="I647" s="84" t="str">
        <f>VLOOKUP($F647,'[3]Sistema Escolar'!$C$3:$E$5000,3,0)</f>
        <v>COLEGIO ESTADUAL DE TEMPO INTEGRAL PADRE LUIZ SOARES PALMEIRA</v>
      </c>
      <c r="J647" s="193" t="s">
        <v>1978</v>
      </c>
      <c r="K647" s="56">
        <v>0</v>
      </c>
      <c r="L647" s="56">
        <v>0</v>
      </c>
      <c r="M647" s="56">
        <v>0</v>
      </c>
      <c r="N647" s="56">
        <v>0</v>
      </c>
      <c r="O647" s="56">
        <v>336</v>
      </c>
      <c r="P647" s="56">
        <v>5</v>
      </c>
      <c r="Q647" s="56">
        <v>565</v>
      </c>
      <c r="R647" s="56">
        <v>791</v>
      </c>
      <c r="S647" s="56">
        <v>424</v>
      </c>
      <c r="T647" s="56">
        <v>553</v>
      </c>
      <c r="U647" s="56">
        <v>0</v>
      </c>
      <c r="V647" s="56">
        <v>0</v>
      </c>
      <c r="W647" s="56">
        <v>0</v>
      </c>
      <c r="X647" s="56">
        <v>72</v>
      </c>
      <c r="Y647" s="56">
        <f t="shared" si="117"/>
        <v>0</v>
      </c>
      <c r="Z647" s="56">
        <f t="shared" si="117"/>
        <v>0</v>
      </c>
      <c r="AA647" s="68">
        <f t="shared" si="118"/>
        <v>1325</v>
      </c>
      <c r="AB647" s="68">
        <f t="shared" si="118"/>
        <v>1349</v>
      </c>
      <c r="AC647" s="68">
        <f t="shared" si="123"/>
        <v>1325</v>
      </c>
      <c r="AD647" s="68">
        <f t="shared" si="124"/>
        <v>1421</v>
      </c>
      <c r="AE647" s="68">
        <f>VLOOKUP(F647,[1]quantitativo_estudantes_turmas_!$D$6:$H$1043,5,0)</f>
        <v>40</v>
      </c>
      <c r="AF647" s="318">
        <f t="shared" ref="AF647:AF710" si="129">IF(AB647=0,0,(AB647)*100%/AD647)</f>
        <v>0.94933145672061925</v>
      </c>
      <c r="AG647" s="248">
        <f t="shared" ref="AG647:AG710" si="130">IF(AD647=0,0,IF(AD647&lt;=120,15387.23,IF(AD647&lt;=250,20516.3,IF(AD647&lt;=500,25645.38,IF(AD647&lt;=750,30774.46,IF(AD647&lt;=1000,41032.61,IF(AD647&lt;=1500,47919.3,IF(AD647&lt;=2000,71807.06,IF(AD647&lt;=3000,82065.22,IF(AD647&lt;=5000,92323.37,102581.52))))))))))</f>
        <v>47919.3</v>
      </c>
      <c r="AH647" s="194">
        <f t="shared" si="125"/>
        <v>47919.3</v>
      </c>
      <c r="AI647" s="70">
        <v>0</v>
      </c>
      <c r="AJ647" s="70">
        <f t="shared" ref="AJ647:AJ710" si="131">SUM(AG647:AH647)</f>
        <v>95838.6</v>
      </c>
      <c r="AK647" s="195">
        <v>20000</v>
      </c>
      <c r="AL647" s="337">
        <f t="shared" si="128"/>
        <v>23959.65</v>
      </c>
      <c r="AM647" s="56" t="str">
        <f>VLOOKUP(F647,'Plan atualizada aptas e desativ'!$C$4:$I$1457,7,0)</f>
        <v>APTA</v>
      </c>
      <c r="AN647" s="196">
        <f t="shared" si="122"/>
        <v>3959.6500000000015</v>
      </c>
      <c r="AO647" s="56" t="s">
        <v>1269</v>
      </c>
      <c r="AP647" s="56" t="s">
        <v>1317</v>
      </c>
      <c r="AQ647" s="56"/>
      <c r="AR647" s="56" t="s">
        <v>1918</v>
      </c>
      <c r="AS647" s="56" t="s">
        <v>449</v>
      </c>
      <c r="AT647" s="56" t="s">
        <v>449</v>
      </c>
      <c r="AU647" s="56" t="s">
        <v>449</v>
      </c>
      <c r="AV647" s="56" t="s">
        <v>464</v>
      </c>
      <c r="AW647" s="56" t="s">
        <v>449</v>
      </c>
      <c r="AX647" s="56" t="s">
        <v>449</v>
      </c>
      <c r="AY647" s="56" t="s">
        <v>449</v>
      </c>
      <c r="AZ647" s="56" t="s">
        <v>449</v>
      </c>
      <c r="BA647" s="56" t="s">
        <v>449</v>
      </c>
      <c r="BB647" s="323">
        <f>VLOOKUP($F647,'[2]1ª Parcela FAED Manutencao 2026'!$E$7:$K$1036,5,0)</f>
        <v>1325</v>
      </c>
      <c r="BC647" s="324">
        <f>VLOOKUP($F647,'[2]1ª Parcela FAED Manutencao 2026'!$E$7:$K$1036,7,0)</f>
        <v>23959.65</v>
      </c>
      <c r="BD647" s="336">
        <f t="shared" si="126"/>
        <v>96</v>
      </c>
      <c r="BE647" s="330">
        <f t="shared" si="127"/>
        <v>0</v>
      </c>
    </row>
    <row r="648" spans="1:57" s="178" customFormat="1" ht="28.5" customHeight="1">
      <c r="A648" s="68">
        <v>642</v>
      </c>
      <c r="B648" s="56" t="s">
        <v>1901</v>
      </c>
      <c r="C648" s="56">
        <v>7200</v>
      </c>
      <c r="D648" s="57">
        <v>20</v>
      </c>
      <c r="E648" s="163" t="s">
        <v>359</v>
      </c>
      <c r="F648" s="56">
        <v>1176435</v>
      </c>
      <c r="G648" s="56">
        <v>1102911</v>
      </c>
      <c r="H648" s="61">
        <v>29402830</v>
      </c>
      <c r="I648" s="84" t="str">
        <f>VLOOKUP($F648,'[3]Sistema Escolar'!$C$3:$E$5000,3,0)</f>
        <v>COLEGIO ESTADUAL DE TEMPO INTEGRAL PROFESSORA HELEUSA FIGUEIRA CAMARA</v>
      </c>
      <c r="J648" s="193" t="s">
        <v>1978</v>
      </c>
      <c r="K648" s="56">
        <v>0</v>
      </c>
      <c r="L648" s="56">
        <v>0</v>
      </c>
      <c r="M648" s="56">
        <v>0</v>
      </c>
      <c r="N648" s="56">
        <v>0</v>
      </c>
      <c r="O648" s="56">
        <v>77</v>
      </c>
      <c r="P648" s="56">
        <v>40</v>
      </c>
      <c r="Q648" s="56">
        <v>658</v>
      </c>
      <c r="R648" s="56">
        <v>710</v>
      </c>
      <c r="S648" s="56">
        <v>0</v>
      </c>
      <c r="T648" s="56">
        <v>0</v>
      </c>
      <c r="U648" s="56">
        <v>0</v>
      </c>
      <c r="V648" s="56">
        <v>0</v>
      </c>
      <c r="W648" s="56">
        <v>0</v>
      </c>
      <c r="X648" s="56">
        <v>22</v>
      </c>
      <c r="Y648" s="56">
        <f t="shared" ref="Y648:Z712" si="132">K648+M648</f>
        <v>0</v>
      </c>
      <c r="Z648" s="56">
        <f t="shared" si="132"/>
        <v>0</v>
      </c>
      <c r="AA648" s="68">
        <f t="shared" ref="AA648:AB712" si="133">O648+Q648+S648</f>
        <v>735</v>
      </c>
      <c r="AB648" s="68">
        <f t="shared" si="133"/>
        <v>750</v>
      </c>
      <c r="AC648" s="68">
        <f t="shared" ref="AC648:AC711" si="134">K648+M648+O648+Q648+S648+U648+W648</f>
        <v>735</v>
      </c>
      <c r="AD648" s="68">
        <f t="shared" ref="AD648:AD711" si="135">L648+N648+P648+R648+T648+V648+X648</f>
        <v>772</v>
      </c>
      <c r="AE648" s="68">
        <f>VLOOKUP(F648,[1]quantitativo_estudantes_turmas_!$D$6:$H$1043,5,0)</f>
        <v>20</v>
      </c>
      <c r="AF648" s="318">
        <f t="shared" si="129"/>
        <v>0.97150259067357514</v>
      </c>
      <c r="AG648" s="248">
        <f t="shared" si="130"/>
        <v>41032.61</v>
      </c>
      <c r="AH648" s="194">
        <f t="shared" ref="AH648:AH711" si="136">IF(W648&lt;&gt;0,AG648,IF(AQ648="Escola nova",AG648,IF(AF648&gt;=70%,AG648,IF(AND(AF648&lt;70%,AR648="Tempo Integral"),AG648,"0,00"))))</f>
        <v>41032.61</v>
      </c>
      <c r="AI648" s="70">
        <v>0</v>
      </c>
      <c r="AJ648" s="70">
        <f t="shared" si="131"/>
        <v>82065.22</v>
      </c>
      <c r="AK648" s="195">
        <v>12000</v>
      </c>
      <c r="AL648" s="337">
        <f t="shared" si="128"/>
        <v>20516.305</v>
      </c>
      <c r="AM648" s="56" t="str">
        <f>VLOOKUP(F648,'Plan atualizada aptas e desativ'!$C$4:$I$1457,7,0)</f>
        <v>APTA</v>
      </c>
      <c r="AN648" s="196">
        <f t="shared" ref="AN648:AN711" si="137">AL648-AK648</f>
        <v>8516.3050000000003</v>
      </c>
      <c r="AO648" s="56" t="s">
        <v>1269</v>
      </c>
      <c r="AP648" s="56" t="s">
        <v>1319</v>
      </c>
      <c r="AQ648" s="56"/>
      <c r="AR648" s="56" t="s">
        <v>1918</v>
      </c>
      <c r="AS648" s="56" t="s">
        <v>449</v>
      </c>
      <c r="AT648" s="56" t="s">
        <v>449</v>
      </c>
      <c r="AU648" s="56" t="s">
        <v>449</v>
      </c>
      <c r="AV648" s="56" t="s">
        <v>449</v>
      </c>
      <c r="AW648" s="56" t="s">
        <v>449</v>
      </c>
      <c r="AX648" s="56" t="s">
        <v>449</v>
      </c>
      <c r="AY648" s="56" t="s">
        <v>449</v>
      </c>
      <c r="AZ648" s="56" t="s">
        <v>449</v>
      </c>
      <c r="BA648" s="56" t="s">
        <v>449</v>
      </c>
      <c r="BB648" s="323">
        <f>VLOOKUP($F648,'[2]1ª Parcela FAED Manutencao 2026'!$E$7:$K$1036,5,0)</f>
        <v>735</v>
      </c>
      <c r="BC648" s="324">
        <f>VLOOKUP($F648,'[2]1ª Parcela FAED Manutencao 2026'!$E$7:$K$1036,7,0)</f>
        <v>15387.23</v>
      </c>
      <c r="BD648" s="336">
        <f t="shared" ref="BD648:BD711" si="138">AD648-BB648</f>
        <v>37</v>
      </c>
      <c r="BE648" s="331">
        <f t="shared" ref="BE648:BE711" si="139">AL648-BC648</f>
        <v>5129.0750000000007</v>
      </c>
    </row>
    <row r="649" spans="1:57" s="178" customFormat="1" ht="28.5" customHeight="1">
      <c r="A649" s="68">
        <v>643</v>
      </c>
      <c r="B649" s="56" t="s">
        <v>1901</v>
      </c>
      <c r="C649" s="56">
        <v>7200</v>
      </c>
      <c r="D649" s="57">
        <v>20</v>
      </c>
      <c r="E649" s="163" t="s">
        <v>359</v>
      </c>
      <c r="F649" s="56">
        <v>1125305</v>
      </c>
      <c r="G649" s="56">
        <v>1102879</v>
      </c>
      <c r="H649" s="61">
        <v>29279640</v>
      </c>
      <c r="I649" s="84" t="str">
        <f>VLOOKUP($F649,'[3]Sistema Escolar'!$C$3:$E$5000,3,0)</f>
        <v>COMPLEXO INTEGRADO DE EDUC BASICA PROFIS E TEC DE VITORIA DA CONQUISTA</v>
      </c>
      <c r="J649" s="193" t="s">
        <v>1983</v>
      </c>
      <c r="K649" s="56">
        <v>0</v>
      </c>
      <c r="L649" s="56">
        <v>0</v>
      </c>
      <c r="M649" s="56">
        <v>0</v>
      </c>
      <c r="N649" s="56">
        <v>0</v>
      </c>
      <c r="O649" s="56">
        <v>661</v>
      </c>
      <c r="P649" s="56">
        <v>360</v>
      </c>
      <c r="Q649" s="56">
        <v>1168</v>
      </c>
      <c r="R649" s="56">
        <v>1248</v>
      </c>
      <c r="S649" s="56">
        <v>358</v>
      </c>
      <c r="T649" s="56">
        <v>280</v>
      </c>
      <c r="U649" s="56">
        <v>0</v>
      </c>
      <c r="V649" s="56">
        <v>0</v>
      </c>
      <c r="W649" s="56">
        <v>0</v>
      </c>
      <c r="X649" s="56">
        <v>40</v>
      </c>
      <c r="Y649" s="56">
        <f t="shared" si="132"/>
        <v>0</v>
      </c>
      <c r="Z649" s="56">
        <f t="shared" si="132"/>
        <v>0</v>
      </c>
      <c r="AA649" s="68">
        <f t="shared" si="133"/>
        <v>2187</v>
      </c>
      <c r="AB649" s="68">
        <f t="shared" si="133"/>
        <v>1888</v>
      </c>
      <c r="AC649" s="68">
        <f t="shared" si="134"/>
        <v>2187</v>
      </c>
      <c r="AD649" s="68">
        <f t="shared" si="135"/>
        <v>1928</v>
      </c>
      <c r="AE649" s="68">
        <f>VLOOKUP(F649,[1]quantitativo_estudantes_turmas_!$D$6:$H$1043,5,0)</f>
        <v>58</v>
      </c>
      <c r="AF649" s="318">
        <f t="shared" si="129"/>
        <v>0.97925311203319498</v>
      </c>
      <c r="AG649" s="248">
        <f t="shared" si="130"/>
        <v>71807.06</v>
      </c>
      <c r="AH649" s="194">
        <f t="shared" si="136"/>
        <v>71807.06</v>
      </c>
      <c r="AI649" s="70">
        <f>IF(AY649="POLO-UAB",AG649/4,"-")</f>
        <v>17951.764999999999</v>
      </c>
      <c r="AJ649" s="70">
        <f t="shared" si="131"/>
        <v>143614.12</v>
      </c>
      <c r="AK649" s="195">
        <v>48000</v>
      </c>
      <c r="AL649" s="337">
        <f t="shared" si="128"/>
        <v>53855.294999999998</v>
      </c>
      <c r="AM649" s="56" t="str">
        <f>VLOOKUP(F649,'Plan atualizada aptas e desativ'!$C$4:$I$1457,7,0)</f>
        <v>APTA</v>
      </c>
      <c r="AN649" s="196">
        <f t="shared" si="137"/>
        <v>5855.2949999999983</v>
      </c>
      <c r="AO649" s="56" t="s">
        <v>1269</v>
      </c>
      <c r="AP649" s="56" t="s">
        <v>1318</v>
      </c>
      <c r="AQ649" s="56"/>
      <c r="AR649" s="56" t="s">
        <v>1918</v>
      </c>
      <c r="AS649" s="56" t="s">
        <v>449</v>
      </c>
      <c r="AT649" s="56" t="s">
        <v>449</v>
      </c>
      <c r="AU649" s="56" t="s">
        <v>449</v>
      </c>
      <c r="AV649" s="56" t="s">
        <v>449</v>
      </c>
      <c r="AW649" s="56" t="s">
        <v>449</v>
      </c>
      <c r="AX649" s="56" t="s">
        <v>449</v>
      </c>
      <c r="AY649" s="56" t="s">
        <v>1907</v>
      </c>
      <c r="AZ649" s="56" t="s">
        <v>449</v>
      </c>
      <c r="BA649" s="56" t="s">
        <v>449</v>
      </c>
      <c r="BB649" s="323">
        <f>VLOOKUP($F649,'[2]1ª Parcela FAED Manutencao 2026'!$E$7:$K$1036,5,0)</f>
        <v>2187</v>
      </c>
      <c r="BC649" s="324">
        <f>VLOOKUP($F649,'[2]1ª Parcela FAED Manutencao 2026'!$E$7:$K$1036,7,0)</f>
        <v>61548.915000000001</v>
      </c>
      <c r="BD649" s="335">
        <f t="shared" si="138"/>
        <v>-259</v>
      </c>
      <c r="BE649" s="328">
        <f t="shared" si="139"/>
        <v>-7693.6200000000026</v>
      </c>
    </row>
    <row r="650" spans="1:57" s="178" customFormat="1" ht="28.5" customHeight="1">
      <c r="A650" s="68">
        <v>644</v>
      </c>
      <c r="B650" s="56" t="s">
        <v>1901</v>
      </c>
      <c r="C650" s="56">
        <v>7200</v>
      </c>
      <c r="D650" s="57">
        <v>20</v>
      </c>
      <c r="E650" s="163" t="s">
        <v>359</v>
      </c>
      <c r="F650" s="56">
        <v>1125992</v>
      </c>
      <c r="G650" s="56">
        <v>1102901</v>
      </c>
      <c r="H650" s="61">
        <v>29279887</v>
      </c>
      <c r="I650" s="84" t="str">
        <f>VLOOKUP($F650,'[3]Sistema Escolar'!$C$3:$E$5000,3,0)</f>
        <v>COLEGIO ESTADUAL DE TEMPO INTEGRAL DE VITORIA DA CONQUISTA</v>
      </c>
      <c r="J650" s="193" t="s">
        <v>1978</v>
      </c>
      <c r="K650" s="56">
        <v>0</v>
      </c>
      <c r="L650" s="56">
        <v>0</v>
      </c>
      <c r="M650" s="56">
        <v>0</v>
      </c>
      <c r="N650" s="56">
        <v>0</v>
      </c>
      <c r="O650" s="56">
        <v>989</v>
      </c>
      <c r="P650" s="56">
        <v>712</v>
      </c>
      <c r="Q650" s="56">
        <v>217</v>
      </c>
      <c r="R650" s="56">
        <v>1008</v>
      </c>
      <c r="S650" s="56">
        <v>236</v>
      </c>
      <c r="T650" s="56">
        <v>234</v>
      </c>
      <c r="U650" s="56">
        <v>0</v>
      </c>
      <c r="V650" s="56">
        <v>0</v>
      </c>
      <c r="W650" s="56">
        <v>0</v>
      </c>
      <c r="X650" s="56">
        <v>0</v>
      </c>
      <c r="Y650" s="56">
        <f t="shared" si="132"/>
        <v>0</v>
      </c>
      <c r="Z650" s="56">
        <f t="shared" si="132"/>
        <v>0</v>
      </c>
      <c r="AA650" s="68">
        <f t="shared" si="133"/>
        <v>1442</v>
      </c>
      <c r="AB650" s="68">
        <f t="shared" si="133"/>
        <v>1954</v>
      </c>
      <c r="AC650" s="68">
        <f t="shared" si="134"/>
        <v>1442</v>
      </c>
      <c r="AD650" s="68">
        <f t="shared" si="135"/>
        <v>1954</v>
      </c>
      <c r="AE650" s="68">
        <f>VLOOKUP(F650,[1]quantitativo_estudantes_turmas_!$D$6:$H$1043,5,0)</f>
        <v>54</v>
      </c>
      <c r="AF650" s="318">
        <f t="shared" si="129"/>
        <v>1</v>
      </c>
      <c r="AG650" s="248">
        <f t="shared" si="130"/>
        <v>71807.06</v>
      </c>
      <c r="AH650" s="194">
        <f t="shared" si="136"/>
        <v>71807.06</v>
      </c>
      <c r="AI650" s="70">
        <v>0</v>
      </c>
      <c r="AJ650" s="70">
        <f t="shared" si="131"/>
        <v>143614.12</v>
      </c>
      <c r="AK650" s="195">
        <v>20000</v>
      </c>
      <c r="AL650" s="337">
        <f t="shared" si="128"/>
        <v>35903.53</v>
      </c>
      <c r="AM650" s="56" t="str">
        <f>VLOOKUP(F650,'Plan atualizada aptas e desativ'!$C$4:$I$1457,7,0)</f>
        <v>APTA</v>
      </c>
      <c r="AN650" s="196">
        <f t="shared" si="137"/>
        <v>15903.529999999999</v>
      </c>
      <c r="AO650" s="56" t="s">
        <v>1269</v>
      </c>
      <c r="AP650" s="56" t="s">
        <v>1320</v>
      </c>
      <c r="AQ650" s="56"/>
      <c r="AR650" s="56" t="s">
        <v>1918</v>
      </c>
      <c r="AS650" s="56" t="s">
        <v>449</v>
      </c>
      <c r="AT650" s="56" t="s">
        <v>449</v>
      </c>
      <c r="AU650" s="56" t="s">
        <v>449</v>
      </c>
      <c r="AV650" s="56" t="s">
        <v>449</v>
      </c>
      <c r="AW650" s="56" t="s">
        <v>449</v>
      </c>
      <c r="AX650" s="56" t="s">
        <v>449</v>
      </c>
      <c r="AY650" s="56" t="s">
        <v>449</v>
      </c>
      <c r="AZ650" s="56" t="s">
        <v>449</v>
      </c>
      <c r="BA650" s="56" t="s">
        <v>449</v>
      </c>
      <c r="BB650" s="323">
        <f>VLOOKUP($F650,'[2]1ª Parcela FAED Manutencao 2026'!$E$7:$K$1036,5,0)</f>
        <v>1442</v>
      </c>
      <c r="BC650" s="324">
        <f>VLOOKUP($F650,'[2]1ª Parcela FAED Manutencao 2026'!$E$7:$K$1036,7,0)</f>
        <v>23959.65</v>
      </c>
      <c r="BD650" s="336">
        <f t="shared" si="138"/>
        <v>512</v>
      </c>
      <c r="BE650" s="331">
        <f t="shared" si="139"/>
        <v>11943.879999999997</v>
      </c>
    </row>
    <row r="651" spans="1:57" s="115" customFormat="1" ht="28.5" customHeight="1">
      <c r="A651" s="68">
        <v>645</v>
      </c>
      <c r="B651" s="56" t="s">
        <v>1901</v>
      </c>
      <c r="C651" s="56">
        <v>7200</v>
      </c>
      <c r="D651" s="57">
        <v>20</v>
      </c>
      <c r="E651" s="163" t="s">
        <v>359</v>
      </c>
      <c r="F651" s="56">
        <v>1125399</v>
      </c>
      <c r="G651" s="56">
        <v>1102886</v>
      </c>
      <c r="H651" s="61">
        <v>29277752</v>
      </c>
      <c r="I651" s="84" t="str">
        <f>VLOOKUP($F651,'[3]Sistema Escolar'!$C$3:$E$5000,3,0)</f>
        <v>COLEGIO POLIVALENTE DE VITORIA DA CONQUISTA</v>
      </c>
      <c r="J651" s="193" t="s">
        <v>1912</v>
      </c>
      <c r="K651" s="56">
        <v>0</v>
      </c>
      <c r="L651" s="56">
        <v>0</v>
      </c>
      <c r="M651" s="56">
        <v>0</v>
      </c>
      <c r="N651" s="56">
        <v>0</v>
      </c>
      <c r="O651" s="56">
        <v>105</v>
      </c>
      <c r="P651" s="56">
        <v>195</v>
      </c>
      <c r="Q651" s="56">
        <v>0</v>
      </c>
      <c r="R651" s="56">
        <v>0</v>
      </c>
      <c r="S651" s="56">
        <v>139</v>
      </c>
      <c r="T651" s="56">
        <v>187</v>
      </c>
      <c r="U651" s="56">
        <v>0</v>
      </c>
      <c r="V651" s="56">
        <v>0</v>
      </c>
      <c r="W651" s="56">
        <v>0</v>
      </c>
      <c r="X651" s="56">
        <v>0</v>
      </c>
      <c r="Y651" s="56">
        <f t="shared" si="132"/>
        <v>0</v>
      </c>
      <c r="Z651" s="56">
        <f t="shared" si="132"/>
        <v>0</v>
      </c>
      <c r="AA651" s="68">
        <f t="shared" si="133"/>
        <v>244</v>
      </c>
      <c r="AB651" s="68">
        <f t="shared" si="133"/>
        <v>382</v>
      </c>
      <c r="AC651" s="68">
        <f t="shared" si="134"/>
        <v>244</v>
      </c>
      <c r="AD651" s="68">
        <f t="shared" si="135"/>
        <v>382</v>
      </c>
      <c r="AE651" s="68">
        <f>VLOOKUP(F651,[1]quantitativo_estudantes_turmas_!$D$6:$H$1043,5,0)</f>
        <v>13</v>
      </c>
      <c r="AF651" s="318">
        <f t="shared" si="129"/>
        <v>1</v>
      </c>
      <c r="AG651" s="248">
        <f t="shared" si="130"/>
        <v>25645.38</v>
      </c>
      <c r="AH651" s="194">
        <f t="shared" si="136"/>
        <v>25645.38</v>
      </c>
      <c r="AI651" s="70">
        <v>0</v>
      </c>
      <c r="AJ651" s="70">
        <f t="shared" si="131"/>
        <v>51290.76</v>
      </c>
      <c r="AK651" s="195">
        <v>8000</v>
      </c>
      <c r="AL651" s="337">
        <f t="shared" si="128"/>
        <v>12822.69</v>
      </c>
      <c r="AM651" s="56" t="str">
        <f>VLOOKUP(F651,'Plan atualizada aptas e desativ'!$C$4:$I$1457,7,0)</f>
        <v>APTA</v>
      </c>
      <c r="AN651" s="196">
        <f t="shared" si="137"/>
        <v>4822.6900000000005</v>
      </c>
      <c r="AO651" s="56" t="s">
        <v>1269</v>
      </c>
      <c r="AP651" s="56" t="s">
        <v>1838</v>
      </c>
      <c r="AQ651" s="56"/>
      <c r="AR651" s="56" t="s">
        <v>449</v>
      </c>
      <c r="AS651" s="56" t="s">
        <v>449</v>
      </c>
      <c r="AT651" s="56" t="s">
        <v>449</v>
      </c>
      <c r="AU651" s="56" t="s">
        <v>449</v>
      </c>
      <c r="AV651" s="56" t="s">
        <v>449</v>
      </c>
      <c r="AW651" s="56" t="s">
        <v>449</v>
      </c>
      <c r="AX651" s="56" t="s">
        <v>449</v>
      </c>
      <c r="AY651" s="56" t="s">
        <v>449</v>
      </c>
      <c r="AZ651" s="56" t="s">
        <v>449</v>
      </c>
      <c r="BA651" s="56" t="s">
        <v>449</v>
      </c>
      <c r="BB651" s="323">
        <f>VLOOKUP($F651,'[2]1ª Parcela FAED Manutencao 2026'!$E$7:$K$1036,5,0)</f>
        <v>244</v>
      </c>
      <c r="BC651" s="324">
        <f>VLOOKUP($F651,'[2]1ª Parcela FAED Manutencao 2026'!$E$7:$K$1036,7,0)</f>
        <v>10258.15</v>
      </c>
      <c r="BD651" s="336">
        <f t="shared" si="138"/>
        <v>138</v>
      </c>
      <c r="BE651" s="331">
        <f t="shared" si="139"/>
        <v>2564.5400000000009</v>
      </c>
    </row>
    <row r="652" spans="1:57" s="178" customFormat="1" ht="28.5" customHeight="1">
      <c r="A652" s="68">
        <v>646</v>
      </c>
      <c r="B652" s="56" t="s">
        <v>1901</v>
      </c>
      <c r="C652" s="56">
        <v>7200</v>
      </c>
      <c r="D652" s="57">
        <v>20</v>
      </c>
      <c r="E652" s="163" t="s">
        <v>1991</v>
      </c>
      <c r="F652" s="56">
        <v>1179448</v>
      </c>
      <c r="G652" s="56">
        <v>9999999</v>
      </c>
      <c r="H652" s="61">
        <v>29467861</v>
      </c>
      <c r="I652" s="84" t="str">
        <f>VLOOKUP($F652,'[3]Sistema Escolar'!$C$3:$E$5000,3,0)</f>
        <v>CENTRO JUVENIL DE CIENCIA E CULTURA-CJCC - VITORIA DA CONQUISTA</v>
      </c>
      <c r="J652" s="193" t="s">
        <v>1856</v>
      </c>
      <c r="K652" s="56">
        <v>0</v>
      </c>
      <c r="L652" s="56">
        <v>0</v>
      </c>
      <c r="M652" s="56">
        <v>0</v>
      </c>
      <c r="N652" s="56">
        <v>0</v>
      </c>
      <c r="O652" s="56">
        <v>0</v>
      </c>
      <c r="P652" s="56">
        <v>0</v>
      </c>
      <c r="Q652" s="56">
        <v>0</v>
      </c>
      <c r="R652" s="56">
        <v>0</v>
      </c>
      <c r="S652" s="56">
        <v>0</v>
      </c>
      <c r="T652" s="56">
        <v>0</v>
      </c>
      <c r="U652" s="56">
        <v>567</v>
      </c>
      <c r="V652" s="56">
        <v>567</v>
      </c>
      <c r="W652" s="56">
        <v>0</v>
      </c>
      <c r="X652" s="56">
        <v>0</v>
      </c>
      <c r="Y652" s="56">
        <f t="shared" si="132"/>
        <v>0</v>
      </c>
      <c r="Z652" s="56">
        <f t="shared" si="132"/>
        <v>0</v>
      </c>
      <c r="AA652" s="68">
        <f t="shared" si="133"/>
        <v>0</v>
      </c>
      <c r="AB652" s="68">
        <f t="shared" si="133"/>
        <v>0</v>
      </c>
      <c r="AC652" s="68">
        <f t="shared" si="134"/>
        <v>567</v>
      </c>
      <c r="AD652" s="68">
        <f t="shared" si="135"/>
        <v>567</v>
      </c>
      <c r="AE652" s="68">
        <f>VLOOKUP(F652,[1]quantitativo_estudantes_turmas_!$D$6:$H$1043,5,0)</f>
        <v>0</v>
      </c>
      <c r="AF652" s="318">
        <f t="shared" si="129"/>
        <v>0</v>
      </c>
      <c r="AG652" s="248">
        <f t="shared" si="130"/>
        <v>30774.46</v>
      </c>
      <c r="AH652" s="194" t="str">
        <f t="shared" si="136"/>
        <v>0,00</v>
      </c>
      <c r="AI652" s="70">
        <v>0</v>
      </c>
      <c r="AJ652" s="70">
        <f t="shared" si="131"/>
        <v>30774.46</v>
      </c>
      <c r="AK652" s="195">
        <v>6000</v>
      </c>
      <c r="AL652" s="337">
        <f t="shared" si="128"/>
        <v>7693.6149999999998</v>
      </c>
      <c r="AM652" s="56" t="str">
        <f>VLOOKUP(F652,'Plan atualizada aptas e desativ'!$C$4:$I$1457,7,0)</f>
        <v>APTA</v>
      </c>
      <c r="AN652" s="196">
        <f t="shared" si="137"/>
        <v>1693.6149999999998</v>
      </c>
      <c r="AO652" s="56" t="s">
        <v>1269</v>
      </c>
      <c r="AP652" s="56" t="s">
        <v>1306</v>
      </c>
      <c r="AQ652" s="56"/>
      <c r="AR652" s="56" t="s">
        <v>449</v>
      </c>
      <c r="AS652" s="56" t="s">
        <v>449</v>
      </c>
      <c r="AT652" s="56" t="s">
        <v>449</v>
      </c>
      <c r="AU652" s="56" t="s">
        <v>449</v>
      </c>
      <c r="AV652" s="56" t="s">
        <v>449</v>
      </c>
      <c r="AW652" s="56" t="s">
        <v>449</v>
      </c>
      <c r="AX652" s="56" t="s">
        <v>449</v>
      </c>
      <c r="AY652" s="56" t="s">
        <v>449</v>
      </c>
      <c r="AZ652" s="56" t="s">
        <v>449</v>
      </c>
      <c r="BA652" s="56" t="s">
        <v>449</v>
      </c>
      <c r="BB652" s="323">
        <f>VLOOKUP($F652,'[2]1ª Parcela FAED Manutencao 2026'!$E$7:$K$1036,5,0)</f>
        <v>567</v>
      </c>
      <c r="BC652" s="324">
        <f>VLOOKUP($F652,'[2]1ª Parcela FAED Manutencao 2026'!$E$7:$K$1036,7,0)</f>
        <v>7693.6149999999998</v>
      </c>
      <c r="BD652" s="334">
        <f t="shared" si="138"/>
        <v>0</v>
      </c>
      <c r="BE652" s="330">
        <f t="shared" si="139"/>
        <v>0</v>
      </c>
    </row>
    <row r="653" spans="1:57" s="87" customFormat="1" ht="28.5" customHeight="1">
      <c r="A653" s="68">
        <v>647</v>
      </c>
      <c r="B653" s="56" t="s">
        <v>1901</v>
      </c>
      <c r="C653" s="56">
        <v>7200</v>
      </c>
      <c r="D653" s="165">
        <v>20</v>
      </c>
      <c r="E653" s="55" t="s">
        <v>359</v>
      </c>
      <c r="F653" s="71">
        <v>1179790</v>
      </c>
      <c r="G653" s="71">
        <v>9999999</v>
      </c>
      <c r="H653" s="165">
        <v>44177</v>
      </c>
      <c r="I653" s="84" t="str">
        <f>VLOOKUP($F653,'[3]Sistema Escolar'!$C$3:$E$5000,3,0)</f>
        <v>CENTRO DE APOIO PEDAGOGICO ESPECIALIZADO DE VITORIA DA CONQUISTA</v>
      </c>
      <c r="J653" s="193" t="s">
        <v>1915</v>
      </c>
      <c r="K653" s="56">
        <v>0</v>
      </c>
      <c r="L653" s="56">
        <v>0</v>
      </c>
      <c r="M653" s="56">
        <v>0</v>
      </c>
      <c r="N653" s="56">
        <v>0</v>
      </c>
      <c r="O653" s="56">
        <v>0</v>
      </c>
      <c r="P653" s="56">
        <v>0</v>
      </c>
      <c r="Q653" s="56">
        <v>0</v>
      </c>
      <c r="R653" s="56">
        <v>0</v>
      </c>
      <c r="S653" s="56">
        <v>0</v>
      </c>
      <c r="T653" s="56">
        <v>0</v>
      </c>
      <c r="U653" s="56">
        <v>0</v>
      </c>
      <c r="V653" s="56">
        <v>0</v>
      </c>
      <c r="W653" s="56">
        <v>48</v>
      </c>
      <c r="X653" s="68">
        <v>48</v>
      </c>
      <c r="Y653" s="56">
        <f t="shared" si="132"/>
        <v>0</v>
      </c>
      <c r="Z653" s="56">
        <f t="shared" si="132"/>
        <v>0</v>
      </c>
      <c r="AA653" s="68">
        <f t="shared" si="133"/>
        <v>0</v>
      </c>
      <c r="AB653" s="68">
        <f t="shared" si="133"/>
        <v>0</v>
      </c>
      <c r="AC653" s="68">
        <f t="shared" si="134"/>
        <v>48</v>
      </c>
      <c r="AD653" s="68">
        <f t="shared" si="135"/>
        <v>48</v>
      </c>
      <c r="AE653" s="68">
        <f>VLOOKUP(F653,[1]quantitativo_estudantes_turmas_!$D$6:$H$1043,5,0)</f>
        <v>8</v>
      </c>
      <c r="AF653" s="318">
        <f t="shared" si="129"/>
        <v>0</v>
      </c>
      <c r="AG653" s="248">
        <f t="shared" si="130"/>
        <v>15387.23</v>
      </c>
      <c r="AH653" s="194">
        <f t="shared" si="136"/>
        <v>15387.23</v>
      </c>
      <c r="AI653" s="70">
        <v>0</v>
      </c>
      <c r="AJ653" s="70">
        <f t="shared" si="131"/>
        <v>30774.46</v>
      </c>
      <c r="AK653" s="195">
        <v>6000</v>
      </c>
      <c r="AL653" s="337">
        <f t="shared" si="128"/>
        <v>7693.6149999999998</v>
      </c>
      <c r="AM653" s="56" t="str">
        <f>VLOOKUP(F653,'Plan atualizada aptas e desativ'!$C$4:$I$1457,7,0)</f>
        <v>APTA</v>
      </c>
      <c r="AN653" s="196">
        <f t="shared" si="137"/>
        <v>1693.6149999999998</v>
      </c>
      <c r="AO653" s="131" t="s">
        <v>1269</v>
      </c>
      <c r="AP653" s="131" t="s">
        <v>2034</v>
      </c>
      <c r="AQ653" s="56" t="s">
        <v>2020</v>
      </c>
      <c r="AR653" s="56" t="s">
        <v>449</v>
      </c>
      <c r="AS653" s="56" t="s">
        <v>449</v>
      </c>
      <c r="AT653" s="56" t="s">
        <v>1908</v>
      </c>
      <c r="AU653" s="56" t="s">
        <v>449</v>
      </c>
      <c r="AV653" s="56" t="s">
        <v>449</v>
      </c>
      <c r="AW653" s="56" t="s">
        <v>449</v>
      </c>
      <c r="AX653" s="56" t="s">
        <v>449</v>
      </c>
      <c r="AY653" s="56" t="s">
        <v>449</v>
      </c>
      <c r="AZ653" s="56" t="s">
        <v>449</v>
      </c>
      <c r="BA653" s="56" t="s">
        <v>449</v>
      </c>
      <c r="BB653" s="323">
        <f>VLOOKUP($F653,'[2]1ª Parcela FAED Manutencao 2026'!$E$7:$K$1036,5,0)</f>
        <v>48</v>
      </c>
      <c r="BC653" s="324">
        <f>VLOOKUP($F653,'[2]1ª Parcela FAED Manutencao 2026'!$E$7:$K$1036,7,0)</f>
        <v>7693.6149999999998</v>
      </c>
      <c r="BD653" s="334">
        <f t="shared" si="138"/>
        <v>0</v>
      </c>
      <c r="BE653" s="330">
        <f t="shared" si="139"/>
        <v>0</v>
      </c>
    </row>
    <row r="654" spans="1:57" s="87" customFormat="1" ht="28.5" customHeight="1">
      <c r="A654" s="68">
        <v>648</v>
      </c>
      <c r="B654" s="56" t="s">
        <v>1901</v>
      </c>
      <c r="C654" s="56">
        <v>7200</v>
      </c>
      <c r="D654" s="165">
        <v>20</v>
      </c>
      <c r="E654" s="55" t="s">
        <v>359</v>
      </c>
      <c r="F654" s="71">
        <v>1179822</v>
      </c>
      <c r="G654" s="71">
        <v>9999999</v>
      </c>
      <c r="H654" s="165">
        <v>44414</v>
      </c>
      <c r="I654" s="84" t="str">
        <f>VLOOKUP($F654,'[3]Sistema Escolar'!$C$3:$E$5000,3,0)</f>
        <v>COLEGIO ESTADUAL DO CAMPO DE TEMPO INTEGRAL PROFESSORA ELISABETH MARIA COUTO</v>
      </c>
      <c r="J654" s="193" t="s">
        <v>1912</v>
      </c>
      <c r="K654" s="56">
        <v>0</v>
      </c>
      <c r="L654" s="56">
        <v>0</v>
      </c>
      <c r="M654" s="56">
        <v>0</v>
      </c>
      <c r="N654" s="56">
        <v>0</v>
      </c>
      <c r="O654" s="56">
        <v>1</v>
      </c>
      <c r="P654" s="56">
        <v>0</v>
      </c>
      <c r="Q654" s="56">
        <v>0</v>
      </c>
      <c r="R654" s="56">
        <v>227</v>
      </c>
      <c r="S654" s="56">
        <v>0</v>
      </c>
      <c r="T654" s="56">
        <v>135</v>
      </c>
      <c r="U654" s="56">
        <v>0</v>
      </c>
      <c r="V654" s="56">
        <v>0</v>
      </c>
      <c r="W654" s="56">
        <v>0</v>
      </c>
      <c r="X654" s="56">
        <v>0</v>
      </c>
      <c r="Y654" s="56">
        <f t="shared" ref="Y654" si="140">K654+M654</f>
        <v>0</v>
      </c>
      <c r="Z654" s="56">
        <f t="shared" si="132"/>
        <v>0</v>
      </c>
      <c r="AA654" s="68">
        <f t="shared" ref="AA654" si="141">O654+Q654+S654</f>
        <v>1</v>
      </c>
      <c r="AB654" s="68">
        <f t="shared" si="133"/>
        <v>362</v>
      </c>
      <c r="AC654" s="68">
        <f t="shared" si="134"/>
        <v>1</v>
      </c>
      <c r="AD654" s="68">
        <f t="shared" si="135"/>
        <v>362</v>
      </c>
      <c r="AE654" s="68">
        <f>VLOOKUP(F654,[1]quantitativo_estudantes_turmas_!$D$6:$H$1043,5,0)</f>
        <v>12</v>
      </c>
      <c r="AF654" s="318">
        <f t="shared" si="129"/>
        <v>1</v>
      </c>
      <c r="AG654" s="248">
        <f t="shared" si="130"/>
        <v>25645.38</v>
      </c>
      <c r="AH654" s="194">
        <f t="shared" si="136"/>
        <v>25645.38</v>
      </c>
      <c r="AI654" s="70">
        <v>0</v>
      </c>
      <c r="AJ654" s="70">
        <f t="shared" si="131"/>
        <v>51290.76</v>
      </c>
      <c r="AK654" s="195">
        <v>6000</v>
      </c>
      <c r="AL654" s="337">
        <f t="shared" si="128"/>
        <v>12822.69</v>
      </c>
      <c r="AM654" s="56" t="str">
        <f>VLOOKUP(F654,'Plan atualizada aptas e desativ'!$C$4:$I$1457,7,0)</f>
        <v>APTA</v>
      </c>
      <c r="AN654" s="196">
        <f t="shared" si="137"/>
        <v>6822.6900000000005</v>
      </c>
      <c r="AO654" s="131" t="s">
        <v>2039</v>
      </c>
      <c r="AP654" s="131" t="s">
        <v>2039</v>
      </c>
      <c r="AQ654" s="56" t="s">
        <v>2020</v>
      </c>
      <c r="AR654" s="56" t="s">
        <v>1918</v>
      </c>
      <c r="AS654" s="56" t="s">
        <v>449</v>
      </c>
      <c r="AT654" s="56" t="s">
        <v>449</v>
      </c>
      <c r="AU654" s="56" t="s">
        <v>449</v>
      </c>
      <c r="AV654" s="56" t="s">
        <v>449</v>
      </c>
      <c r="AW654" s="56" t="s">
        <v>449</v>
      </c>
      <c r="AX654" s="56" t="s">
        <v>449</v>
      </c>
      <c r="AY654" s="56" t="s">
        <v>449</v>
      </c>
      <c r="AZ654" s="56" t="s">
        <v>449</v>
      </c>
      <c r="BA654" s="56" t="s">
        <v>449</v>
      </c>
      <c r="BB654" s="323">
        <f>VLOOKUP($F654,'[2]1ª Parcela FAED Manutencao 2026'!$E$7:$K$1036,5,0)</f>
        <v>1</v>
      </c>
      <c r="BC654" s="324">
        <f>VLOOKUP($F654,'[2]1ª Parcela FAED Manutencao 2026'!$E$7:$K$1036,7,0)</f>
        <v>7693.6149999999998</v>
      </c>
      <c r="BD654" s="336">
        <f t="shared" si="138"/>
        <v>361</v>
      </c>
      <c r="BE654" s="331">
        <f t="shared" si="139"/>
        <v>5129.0750000000007</v>
      </c>
    </row>
    <row r="655" spans="1:57" s="178" customFormat="1" ht="28.5" customHeight="1">
      <c r="A655" s="68">
        <v>649</v>
      </c>
      <c r="B655" s="56" t="s">
        <v>1902</v>
      </c>
      <c r="C655" s="56">
        <v>7300</v>
      </c>
      <c r="D655" s="57">
        <v>21</v>
      </c>
      <c r="E655" s="163" t="s">
        <v>4479</v>
      </c>
      <c r="F655" s="56">
        <v>1178152</v>
      </c>
      <c r="G655" s="56">
        <v>1105457</v>
      </c>
      <c r="H655" s="61">
        <v>29440173</v>
      </c>
      <c r="I655" s="84" t="str">
        <f>VLOOKUP($F655,'[3]Sistema Escolar'!$C$3:$E$5000,3,0)</f>
        <v>COLEGIO ESTADUAL ALBERICO GOMES SANTANA</v>
      </c>
      <c r="J655" s="193" t="s">
        <v>1912</v>
      </c>
      <c r="K655" s="56">
        <v>0</v>
      </c>
      <c r="L655" s="56">
        <v>0</v>
      </c>
      <c r="M655" s="56">
        <v>0</v>
      </c>
      <c r="N655" s="56">
        <v>0</v>
      </c>
      <c r="O655" s="56">
        <v>685</v>
      </c>
      <c r="P655" s="56">
        <v>677</v>
      </c>
      <c r="Q655" s="56">
        <v>0</v>
      </c>
      <c r="R655" s="56">
        <v>0</v>
      </c>
      <c r="S655" s="56">
        <v>230</v>
      </c>
      <c r="T655" s="56">
        <v>148</v>
      </c>
      <c r="U655" s="56">
        <v>0</v>
      </c>
      <c r="V655" s="56">
        <v>0</v>
      </c>
      <c r="W655" s="56">
        <v>0</v>
      </c>
      <c r="X655" s="56">
        <v>4</v>
      </c>
      <c r="Y655" s="56">
        <f t="shared" si="132"/>
        <v>0</v>
      </c>
      <c r="Z655" s="56">
        <f t="shared" si="132"/>
        <v>0</v>
      </c>
      <c r="AA655" s="68">
        <f t="shared" si="133"/>
        <v>915</v>
      </c>
      <c r="AB655" s="68">
        <f t="shared" si="133"/>
        <v>825</v>
      </c>
      <c r="AC655" s="68">
        <f t="shared" si="134"/>
        <v>915</v>
      </c>
      <c r="AD655" s="68">
        <f t="shared" si="135"/>
        <v>829</v>
      </c>
      <c r="AE655" s="68">
        <f>VLOOKUP(F655,[1]quantitativo_estudantes_turmas_!$D$6:$H$1043,5,0)</f>
        <v>29</v>
      </c>
      <c r="AF655" s="318">
        <f t="shared" si="129"/>
        <v>0.99517490952955368</v>
      </c>
      <c r="AG655" s="248">
        <f t="shared" si="130"/>
        <v>41032.61</v>
      </c>
      <c r="AH655" s="194">
        <f t="shared" si="136"/>
        <v>41032.61</v>
      </c>
      <c r="AI655" s="70">
        <v>0</v>
      </c>
      <c r="AJ655" s="70">
        <f t="shared" si="131"/>
        <v>82065.22</v>
      </c>
      <c r="AK655" s="195">
        <v>16000</v>
      </c>
      <c r="AL655" s="337">
        <f t="shared" si="128"/>
        <v>20516.305</v>
      </c>
      <c r="AM655" s="56" t="str">
        <f>VLOOKUP(F655,'Plan atualizada aptas e desativ'!$C$4:$I$1457,7,0)</f>
        <v>INADIMPLENTE</v>
      </c>
      <c r="AN655" s="196">
        <f t="shared" si="137"/>
        <v>4516.3050000000003</v>
      </c>
      <c r="AO655" s="56" t="s">
        <v>1321</v>
      </c>
      <c r="AP655" s="56" t="s">
        <v>734</v>
      </c>
      <c r="AQ655" s="56"/>
      <c r="AR655" s="56" t="s">
        <v>449</v>
      </c>
      <c r="AS655" s="56" t="s">
        <v>449</v>
      </c>
      <c r="AT655" s="56" t="s">
        <v>449</v>
      </c>
      <c r="AU655" s="56" t="s">
        <v>449</v>
      </c>
      <c r="AV655" s="56" t="s">
        <v>449</v>
      </c>
      <c r="AW655" s="56" t="s">
        <v>449</v>
      </c>
      <c r="AX655" s="56" t="s">
        <v>449</v>
      </c>
      <c r="AY655" s="56" t="s">
        <v>449</v>
      </c>
      <c r="AZ655" s="56" t="s">
        <v>449</v>
      </c>
      <c r="BA655" s="56" t="s">
        <v>449</v>
      </c>
      <c r="BB655" s="323">
        <f>VLOOKUP($F655,'[2]1ª Parcela FAED Manutencao 2026'!$E$7:$K$1036,5,0)</f>
        <v>915</v>
      </c>
      <c r="BC655" s="324">
        <f>VLOOKUP($F655,'[2]1ª Parcela FAED Manutencao 2026'!$E$7:$K$1036,7,0)</f>
        <v>20516.305</v>
      </c>
      <c r="BD655" s="335">
        <f t="shared" si="138"/>
        <v>-86</v>
      </c>
      <c r="BE655" s="330">
        <f t="shared" si="139"/>
        <v>0</v>
      </c>
    </row>
    <row r="656" spans="1:57" s="178" customFormat="1" ht="28.5" customHeight="1">
      <c r="A656" s="68">
        <v>650</v>
      </c>
      <c r="B656" s="56" t="s">
        <v>1902</v>
      </c>
      <c r="C656" s="56">
        <v>7300</v>
      </c>
      <c r="D656" s="57">
        <v>21</v>
      </c>
      <c r="E656" s="163" t="s">
        <v>4480</v>
      </c>
      <c r="F656" s="56">
        <v>1133715</v>
      </c>
      <c r="G656" s="56">
        <v>1104628</v>
      </c>
      <c r="H656" s="61">
        <v>29162610</v>
      </c>
      <c r="I656" s="84" t="str">
        <f>VLOOKUP($F656,'[3]Sistema Escolar'!$C$3:$E$5000,3,0)</f>
        <v>COLEGIO ESTADUAL DE CACHOEIRA</v>
      </c>
      <c r="J656" s="193" t="s">
        <v>1978</v>
      </c>
      <c r="K656" s="56">
        <v>0</v>
      </c>
      <c r="L656" s="56">
        <v>0</v>
      </c>
      <c r="M656" s="56">
        <v>0</v>
      </c>
      <c r="N656" s="56">
        <v>0</v>
      </c>
      <c r="O656" s="56">
        <v>573</v>
      </c>
      <c r="P656" s="56">
        <v>253</v>
      </c>
      <c r="Q656" s="56">
        <v>100</v>
      </c>
      <c r="R656" s="56">
        <v>341</v>
      </c>
      <c r="S656" s="56">
        <v>108</v>
      </c>
      <c r="T656" s="56">
        <v>124</v>
      </c>
      <c r="U656" s="56">
        <v>0</v>
      </c>
      <c r="V656" s="56">
        <v>0</v>
      </c>
      <c r="W656" s="56">
        <v>0</v>
      </c>
      <c r="X656" s="56">
        <v>0</v>
      </c>
      <c r="Y656" s="56">
        <f t="shared" si="132"/>
        <v>0</v>
      </c>
      <c r="Z656" s="56">
        <f t="shared" si="132"/>
        <v>0</v>
      </c>
      <c r="AA656" s="68">
        <f t="shared" si="133"/>
        <v>781</v>
      </c>
      <c r="AB656" s="68">
        <f t="shared" si="133"/>
        <v>718</v>
      </c>
      <c r="AC656" s="68">
        <f t="shared" si="134"/>
        <v>781</v>
      </c>
      <c r="AD656" s="68">
        <f t="shared" si="135"/>
        <v>718</v>
      </c>
      <c r="AE656" s="68">
        <f>VLOOKUP(F656,[1]quantitativo_estudantes_turmas_!$D$6:$H$1043,5,0)</f>
        <v>21</v>
      </c>
      <c r="AF656" s="318">
        <f t="shared" si="129"/>
        <v>1</v>
      </c>
      <c r="AG656" s="248">
        <f t="shared" si="130"/>
        <v>30774.46</v>
      </c>
      <c r="AH656" s="194">
        <f t="shared" si="136"/>
        <v>30774.46</v>
      </c>
      <c r="AI656" s="70">
        <v>0</v>
      </c>
      <c r="AJ656" s="70">
        <f t="shared" si="131"/>
        <v>61548.92</v>
      </c>
      <c r="AK656" s="195">
        <v>16000</v>
      </c>
      <c r="AL656" s="337">
        <f t="shared" si="128"/>
        <v>15387.23</v>
      </c>
      <c r="AM656" s="56" t="str">
        <f>VLOOKUP(F656,'Plan atualizada aptas e desativ'!$C$4:$I$1457,7,0)</f>
        <v>APTA</v>
      </c>
      <c r="AN656" s="196">
        <f t="shared" si="137"/>
        <v>-612.77000000000044</v>
      </c>
      <c r="AO656" s="56" t="s">
        <v>1322</v>
      </c>
      <c r="AP656" s="56" t="s">
        <v>1323</v>
      </c>
      <c r="AQ656" s="56"/>
      <c r="AR656" s="56" t="s">
        <v>1918</v>
      </c>
      <c r="AS656" s="56" t="s">
        <v>449</v>
      </c>
      <c r="AT656" s="56" t="s">
        <v>449</v>
      </c>
      <c r="AU656" s="56" t="s">
        <v>449</v>
      </c>
      <c r="AV656" s="56" t="s">
        <v>449</v>
      </c>
      <c r="AW656" s="56" t="s">
        <v>449</v>
      </c>
      <c r="AX656" s="56" t="s">
        <v>449</v>
      </c>
      <c r="AY656" s="56" t="s">
        <v>449</v>
      </c>
      <c r="AZ656" s="56" t="s">
        <v>449</v>
      </c>
      <c r="BA656" s="56" t="s">
        <v>449</v>
      </c>
      <c r="BB656" s="323">
        <f>VLOOKUP($F656,'[2]1ª Parcela FAED Manutencao 2026'!$E$7:$K$1036,5,0)</f>
        <v>781</v>
      </c>
      <c r="BC656" s="324">
        <f>VLOOKUP($F656,'[2]1ª Parcela FAED Manutencao 2026'!$E$7:$K$1036,7,0)</f>
        <v>20516.305</v>
      </c>
      <c r="BD656" s="335">
        <f t="shared" si="138"/>
        <v>-63</v>
      </c>
      <c r="BE656" s="328">
        <f t="shared" si="139"/>
        <v>-5129.0750000000007</v>
      </c>
    </row>
    <row r="657" spans="1:57" s="178" customFormat="1" ht="28.5" customHeight="1">
      <c r="A657" s="68">
        <v>651</v>
      </c>
      <c r="B657" s="56" t="s">
        <v>1902</v>
      </c>
      <c r="C657" s="56">
        <v>7300</v>
      </c>
      <c r="D657" s="57">
        <v>21</v>
      </c>
      <c r="E657" s="163" t="s">
        <v>364</v>
      </c>
      <c r="F657" s="56">
        <v>1109059</v>
      </c>
      <c r="G657" s="56">
        <v>1101362</v>
      </c>
      <c r="H657" s="61">
        <v>29163374</v>
      </c>
      <c r="I657" s="84" t="str">
        <f>VLOOKUP($F657,'[3]Sistema Escolar'!$C$3:$E$5000,3,0)</f>
        <v>COLEGIO ESTADUAL DO CAMPO DE TEMPO INTEGRAL DE CASTRO ALVES</v>
      </c>
      <c r="J657" s="193" t="s">
        <v>1979</v>
      </c>
      <c r="K657" s="56">
        <v>0</v>
      </c>
      <c r="L657" s="56">
        <v>0</v>
      </c>
      <c r="M657" s="56">
        <v>0</v>
      </c>
      <c r="N657" s="56">
        <v>0</v>
      </c>
      <c r="O657" s="56">
        <v>536</v>
      </c>
      <c r="P657" s="56">
        <v>0</v>
      </c>
      <c r="Q657" s="56">
        <v>270</v>
      </c>
      <c r="R657" s="56">
        <v>592</v>
      </c>
      <c r="S657" s="56">
        <v>226</v>
      </c>
      <c r="T657" s="56">
        <v>117</v>
      </c>
      <c r="U657" s="56">
        <v>0</v>
      </c>
      <c r="V657" s="56">
        <v>0</v>
      </c>
      <c r="W657" s="56">
        <v>0</v>
      </c>
      <c r="X657" s="56">
        <v>0</v>
      </c>
      <c r="Y657" s="56">
        <f t="shared" si="132"/>
        <v>0</v>
      </c>
      <c r="Z657" s="56">
        <f t="shared" si="132"/>
        <v>0</v>
      </c>
      <c r="AA657" s="68">
        <f t="shared" si="133"/>
        <v>1032</v>
      </c>
      <c r="AB657" s="68">
        <f t="shared" si="133"/>
        <v>709</v>
      </c>
      <c r="AC657" s="68">
        <f t="shared" si="134"/>
        <v>1032</v>
      </c>
      <c r="AD657" s="68">
        <f t="shared" si="135"/>
        <v>709</v>
      </c>
      <c r="AE657" s="68">
        <f>VLOOKUP(F657,[1]quantitativo_estudantes_turmas_!$D$6:$H$1043,5,0)</f>
        <v>19</v>
      </c>
      <c r="AF657" s="318">
        <f t="shared" si="129"/>
        <v>1</v>
      </c>
      <c r="AG657" s="248">
        <f t="shared" si="130"/>
        <v>30774.46</v>
      </c>
      <c r="AH657" s="194">
        <f t="shared" si="136"/>
        <v>30774.46</v>
      </c>
      <c r="AI657" s="70">
        <v>0</v>
      </c>
      <c r="AJ657" s="70">
        <f t="shared" si="131"/>
        <v>61548.92</v>
      </c>
      <c r="AK657" s="195">
        <v>20000</v>
      </c>
      <c r="AL657" s="337">
        <f t="shared" si="128"/>
        <v>15387.23</v>
      </c>
      <c r="AM657" s="56" t="str">
        <f>VLOOKUP(F657,'Plan atualizada aptas e desativ'!$C$4:$I$1457,7,0)</f>
        <v>INADIMPLENTE</v>
      </c>
      <c r="AN657" s="196">
        <f t="shared" si="137"/>
        <v>-4612.7700000000004</v>
      </c>
      <c r="AO657" s="56" t="s">
        <v>1044</v>
      </c>
      <c r="AP657" s="56" t="s">
        <v>1326</v>
      </c>
      <c r="AQ657" s="56"/>
      <c r="AR657" s="56" t="s">
        <v>1918</v>
      </c>
      <c r="AS657" s="56" t="s">
        <v>449</v>
      </c>
      <c r="AT657" s="56" t="s">
        <v>449</v>
      </c>
      <c r="AU657" s="56" t="s">
        <v>449</v>
      </c>
      <c r="AV657" s="56" t="s">
        <v>449</v>
      </c>
      <c r="AW657" s="56" t="s">
        <v>449</v>
      </c>
      <c r="AX657" s="56" t="s">
        <v>449</v>
      </c>
      <c r="AY657" s="56" t="s">
        <v>449</v>
      </c>
      <c r="AZ657" s="56" t="s">
        <v>449</v>
      </c>
      <c r="BA657" s="56" t="s">
        <v>449</v>
      </c>
      <c r="BB657" s="323">
        <f>VLOOKUP($F657,'[2]1ª Parcela FAED Manutencao 2026'!$E$7:$K$1036,5,0)</f>
        <v>1032</v>
      </c>
      <c r="BC657" s="324">
        <f>VLOOKUP($F657,'[2]1ª Parcela FAED Manutencao 2026'!$E$7:$K$1036,7,0)</f>
        <v>23959.65</v>
      </c>
      <c r="BD657" s="335">
        <f t="shared" si="138"/>
        <v>-323</v>
      </c>
      <c r="BE657" s="328">
        <f t="shared" si="139"/>
        <v>-8572.4200000000019</v>
      </c>
    </row>
    <row r="658" spans="1:57" s="178" customFormat="1" ht="28.5" customHeight="1">
      <c r="A658" s="68">
        <v>652</v>
      </c>
      <c r="B658" s="56" t="s">
        <v>1902</v>
      </c>
      <c r="C658" s="56">
        <v>7300</v>
      </c>
      <c r="D658" s="57">
        <v>21</v>
      </c>
      <c r="E658" s="211" t="s">
        <v>365</v>
      </c>
      <c r="F658" s="71">
        <v>1108893</v>
      </c>
      <c r="G658" s="56">
        <v>1101370</v>
      </c>
      <c r="H658" s="165">
        <v>29164826</v>
      </c>
      <c r="I658" s="84" t="str">
        <f>VLOOKUP($F658,'[3]Sistema Escolar'!$C$3:$E$5000,3,0)</f>
        <v>COLEGIO ESTADUAL DE TEMPO INTEGRAL MANDINHO DE SOUZA ALMEIDA</v>
      </c>
      <c r="J658" s="193" t="s">
        <v>1978</v>
      </c>
      <c r="K658" s="56">
        <v>0</v>
      </c>
      <c r="L658" s="56">
        <v>0</v>
      </c>
      <c r="M658" s="56">
        <v>0</v>
      </c>
      <c r="N658" s="56">
        <v>0</v>
      </c>
      <c r="O658" s="56">
        <v>442</v>
      </c>
      <c r="P658" s="56">
        <v>73</v>
      </c>
      <c r="Q658" s="56">
        <v>58</v>
      </c>
      <c r="R658" s="56">
        <v>309</v>
      </c>
      <c r="S658" s="56">
        <v>79</v>
      </c>
      <c r="T658" s="56">
        <v>52</v>
      </c>
      <c r="U658" s="56">
        <v>0</v>
      </c>
      <c r="V658" s="56">
        <v>0</v>
      </c>
      <c r="W658" s="56">
        <v>0</v>
      </c>
      <c r="X658" s="56">
        <v>0</v>
      </c>
      <c r="Y658" s="56">
        <f t="shared" si="132"/>
        <v>0</v>
      </c>
      <c r="Z658" s="56">
        <f t="shared" si="132"/>
        <v>0</v>
      </c>
      <c r="AA658" s="68">
        <f t="shared" si="133"/>
        <v>579</v>
      </c>
      <c r="AB658" s="68">
        <f t="shared" si="133"/>
        <v>434</v>
      </c>
      <c r="AC658" s="68">
        <f t="shared" si="134"/>
        <v>579</v>
      </c>
      <c r="AD658" s="68">
        <f t="shared" si="135"/>
        <v>434</v>
      </c>
      <c r="AE658" s="68">
        <f>VLOOKUP(F658,[1]quantitativo_estudantes_turmas_!$D$6:$H$1043,5,0)</f>
        <v>18</v>
      </c>
      <c r="AF658" s="318">
        <f t="shared" si="129"/>
        <v>1</v>
      </c>
      <c r="AG658" s="248">
        <f t="shared" si="130"/>
        <v>25645.38</v>
      </c>
      <c r="AH658" s="194">
        <f t="shared" si="136"/>
        <v>25645.38</v>
      </c>
      <c r="AI658" s="70">
        <v>0</v>
      </c>
      <c r="AJ658" s="70">
        <f t="shared" si="131"/>
        <v>51290.76</v>
      </c>
      <c r="AK658" s="195">
        <v>12000</v>
      </c>
      <c r="AL658" s="337">
        <f t="shared" si="128"/>
        <v>12822.69</v>
      </c>
      <c r="AM658" s="56" t="str">
        <f>VLOOKUP(F658,'Plan atualizada aptas e desativ'!$C$4:$I$1457,7,0)</f>
        <v>APTA</v>
      </c>
      <c r="AN658" s="196">
        <f t="shared" si="137"/>
        <v>822.69000000000051</v>
      </c>
      <c r="AO658" s="56" t="s">
        <v>785</v>
      </c>
      <c r="AP658" s="56" t="s">
        <v>1327</v>
      </c>
      <c r="AQ658" s="56"/>
      <c r="AR658" s="56" t="s">
        <v>1918</v>
      </c>
      <c r="AS658" s="56" t="s">
        <v>449</v>
      </c>
      <c r="AT658" s="56" t="s">
        <v>449</v>
      </c>
      <c r="AU658" s="56" t="s">
        <v>449</v>
      </c>
      <c r="AV658" s="56" t="s">
        <v>449</v>
      </c>
      <c r="AW658" s="56" t="s">
        <v>449</v>
      </c>
      <c r="AX658" s="56" t="s">
        <v>449</v>
      </c>
      <c r="AY658" s="56" t="s">
        <v>449</v>
      </c>
      <c r="AZ658" s="56" t="s">
        <v>449</v>
      </c>
      <c r="BA658" s="56" t="s">
        <v>449</v>
      </c>
      <c r="BB658" s="323">
        <f>VLOOKUP($F658,'[2]1ª Parcela FAED Manutencao 2026'!$E$7:$K$1036,5,0)</f>
        <v>579</v>
      </c>
      <c r="BC658" s="324">
        <f>VLOOKUP($F658,'[2]1ª Parcela FAED Manutencao 2026'!$E$7:$K$1036,7,0)</f>
        <v>15387.23</v>
      </c>
      <c r="BD658" s="335">
        <f t="shared" si="138"/>
        <v>-145</v>
      </c>
      <c r="BE658" s="328">
        <f t="shared" si="139"/>
        <v>-2564.5399999999991</v>
      </c>
    </row>
    <row r="659" spans="1:57" s="178" customFormat="1" ht="28.5" customHeight="1">
      <c r="A659" s="68">
        <v>653</v>
      </c>
      <c r="B659" s="56" t="s">
        <v>1902</v>
      </c>
      <c r="C659" s="56">
        <v>7300</v>
      </c>
      <c r="D659" s="57">
        <v>21</v>
      </c>
      <c r="E659" s="163" t="s">
        <v>366</v>
      </c>
      <c r="F659" s="56">
        <v>1133618</v>
      </c>
      <c r="G659" s="56">
        <v>1104641</v>
      </c>
      <c r="H659" s="61">
        <v>29165253</v>
      </c>
      <c r="I659" s="84" t="str">
        <f>VLOOKUP($F659,'[3]Sistema Escolar'!$C$3:$E$5000,3,0)</f>
        <v>CENTRO TERRITORIAL DE EDUCACAO PROFIS RECONCAVO II ALBERTO TORRES</v>
      </c>
      <c r="J659" s="193" t="s">
        <v>1857</v>
      </c>
      <c r="K659" s="56">
        <v>0</v>
      </c>
      <c r="L659" s="56">
        <v>0</v>
      </c>
      <c r="M659" s="56">
        <v>0</v>
      </c>
      <c r="N659" s="56">
        <v>0</v>
      </c>
      <c r="O659" s="56">
        <v>1621</v>
      </c>
      <c r="P659" s="56">
        <v>1711</v>
      </c>
      <c r="Q659" s="56">
        <v>0</v>
      </c>
      <c r="R659" s="56">
        <v>28</v>
      </c>
      <c r="S659" s="56">
        <v>0</v>
      </c>
      <c r="T659" s="56">
        <v>0</v>
      </c>
      <c r="U659" s="56">
        <v>0</v>
      </c>
      <c r="V659" s="56">
        <v>0</v>
      </c>
      <c r="W659" s="56">
        <v>0</v>
      </c>
      <c r="X659" s="56">
        <v>32</v>
      </c>
      <c r="Y659" s="56">
        <f t="shared" si="132"/>
        <v>0</v>
      </c>
      <c r="Z659" s="56">
        <f t="shared" si="132"/>
        <v>0</v>
      </c>
      <c r="AA659" s="68">
        <f t="shared" si="133"/>
        <v>1621</v>
      </c>
      <c r="AB659" s="68">
        <f t="shared" si="133"/>
        <v>1739</v>
      </c>
      <c r="AC659" s="68">
        <f t="shared" si="134"/>
        <v>1621</v>
      </c>
      <c r="AD659" s="68">
        <f t="shared" si="135"/>
        <v>1771</v>
      </c>
      <c r="AE659" s="68">
        <f>VLOOKUP(F659,[1]quantitativo_estudantes_turmas_!$D$6:$H$1043,5,0)</f>
        <v>78</v>
      </c>
      <c r="AF659" s="318">
        <f t="shared" si="129"/>
        <v>0.98193111236589492</v>
      </c>
      <c r="AG659" s="248">
        <f t="shared" si="130"/>
        <v>71807.06</v>
      </c>
      <c r="AH659" s="194">
        <f t="shared" si="136"/>
        <v>71807.06</v>
      </c>
      <c r="AI659" s="70">
        <v>0</v>
      </c>
      <c r="AJ659" s="70">
        <f t="shared" si="131"/>
        <v>143614.12</v>
      </c>
      <c r="AK659" s="195">
        <v>28000</v>
      </c>
      <c r="AL659" s="337">
        <f t="shared" si="128"/>
        <v>35903.53</v>
      </c>
      <c r="AM659" s="56" t="str">
        <f>VLOOKUP(F659,'Plan atualizada aptas e desativ'!$C$4:$I$1457,7,0)</f>
        <v>APTA</v>
      </c>
      <c r="AN659" s="196">
        <f t="shared" si="137"/>
        <v>7903.5299999999988</v>
      </c>
      <c r="AO659" s="56" t="s">
        <v>1321</v>
      </c>
      <c r="AP659" s="56" t="s">
        <v>1328</v>
      </c>
      <c r="AQ659" s="56"/>
      <c r="AR659" s="56" t="s">
        <v>1918</v>
      </c>
      <c r="AS659" s="56" t="s">
        <v>449</v>
      </c>
      <c r="AT659" s="56" t="s">
        <v>449</v>
      </c>
      <c r="AU659" s="56" t="s">
        <v>449</v>
      </c>
      <c r="AV659" s="56" t="s">
        <v>449</v>
      </c>
      <c r="AW659" s="56" t="s">
        <v>449</v>
      </c>
      <c r="AX659" s="56" t="s">
        <v>449</v>
      </c>
      <c r="AY659" s="56" t="s">
        <v>449</v>
      </c>
      <c r="AZ659" s="56" t="s">
        <v>449</v>
      </c>
      <c r="BA659" s="56" t="s">
        <v>449</v>
      </c>
      <c r="BB659" s="323">
        <f>VLOOKUP($F659,'[2]1ª Parcela FAED Manutencao 2026'!$E$7:$K$1036,5,0)</f>
        <v>1621</v>
      </c>
      <c r="BC659" s="324">
        <f>VLOOKUP($F659,'[2]1ª Parcela FAED Manutencao 2026'!$E$7:$K$1036,7,0)</f>
        <v>35903.53</v>
      </c>
      <c r="BD659" s="336">
        <f t="shared" si="138"/>
        <v>150</v>
      </c>
      <c r="BE659" s="330">
        <f t="shared" si="139"/>
        <v>0</v>
      </c>
    </row>
    <row r="660" spans="1:57" s="178" customFormat="1" ht="28.5" customHeight="1">
      <c r="A660" s="68">
        <v>654</v>
      </c>
      <c r="B660" s="56" t="s">
        <v>1902</v>
      </c>
      <c r="C660" s="56">
        <v>7300</v>
      </c>
      <c r="D660" s="57">
        <v>21</v>
      </c>
      <c r="E660" s="163" t="s">
        <v>366</v>
      </c>
      <c r="F660" s="56">
        <v>1133405</v>
      </c>
      <c r="G660" s="56">
        <v>1104631</v>
      </c>
      <c r="H660" s="61">
        <v>29165407</v>
      </c>
      <c r="I660" s="84" t="str">
        <f>VLOOKUP($F660,'[3]Sistema Escolar'!$C$3:$E$5000,3,0)</f>
        <v>COLEGIO ESTADUAL DOUTOR LAURO PASSOS</v>
      </c>
      <c r="J660" s="193" t="s">
        <v>1912</v>
      </c>
      <c r="K660" s="56">
        <v>0</v>
      </c>
      <c r="L660" s="56">
        <v>0</v>
      </c>
      <c r="M660" s="56">
        <v>0</v>
      </c>
      <c r="N660" s="56">
        <v>0</v>
      </c>
      <c r="O660" s="56">
        <v>355</v>
      </c>
      <c r="P660" s="56">
        <v>332</v>
      </c>
      <c r="Q660" s="56">
        <v>0</v>
      </c>
      <c r="R660" s="56">
        <v>71</v>
      </c>
      <c r="S660" s="56">
        <v>192</v>
      </c>
      <c r="T660" s="56">
        <v>169</v>
      </c>
      <c r="U660" s="56">
        <v>0</v>
      </c>
      <c r="V660" s="56">
        <v>0</v>
      </c>
      <c r="W660" s="56">
        <v>0</v>
      </c>
      <c r="X660" s="56">
        <v>6</v>
      </c>
      <c r="Y660" s="56">
        <f t="shared" si="132"/>
        <v>0</v>
      </c>
      <c r="Z660" s="56">
        <f t="shared" si="132"/>
        <v>0</v>
      </c>
      <c r="AA660" s="68">
        <f t="shared" si="133"/>
        <v>547</v>
      </c>
      <c r="AB660" s="68">
        <f t="shared" si="133"/>
        <v>572</v>
      </c>
      <c r="AC660" s="68">
        <f t="shared" si="134"/>
        <v>547</v>
      </c>
      <c r="AD660" s="68">
        <f t="shared" si="135"/>
        <v>578</v>
      </c>
      <c r="AE660" s="68">
        <f>VLOOKUP(F660,[1]quantitativo_estudantes_turmas_!$D$6:$H$1043,5,0)</f>
        <v>17</v>
      </c>
      <c r="AF660" s="318">
        <f t="shared" si="129"/>
        <v>0.98961937716262971</v>
      </c>
      <c r="AG660" s="248">
        <f t="shared" si="130"/>
        <v>30774.46</v>
      </c>
      <c r="AH660" s="194">
        <f t="shared" si="136"/>
        <v>30774.46</v>
      </c>
      <c r="AI660" s="70">
        <v>0</v>
      </c>
      <c r="AJ660" s="70">
        <f t="shared" si="131"/>
        <v>61548.92</v>
      </c>
      <c r="AK660" s="195">
        <v>12000</v>
      </c>
      <c r="AL660" s="337">
        <f t="shared" si="128"/>
        <v>15387.23</v>
      </c>
      <c r="AM660" s="56" t="str">
        <f>VLOOKUP(F660,'Plan atualizada aptas e desativ'!$C$4:$I$1457,7,0)</f>
        <v>APTA</v>
      </c>
      <c r="AN660" s="196">
        <f t="shared" si="137"/>
        <v>3387.2299999999996</v>
      </c>
      <c r="AO660" s="56" t="s">
        <v>1321</v>
      </c>
      <c r="AP660" s="56" t="s">
        <v>1329</v>
      </c>
      <c r="AQ660" s="56"/>
      <c r="AR660" s="56" t="s">
        <v>1918</v>
      </c>
      <c r="AS660" s="56" t="s">
        <v>449</v>
      </c>
      <c r="AT660" s="56" t="s">
        <v>449</v>
      </c>
      <c r="AU660" s="56" t="s">
        <v>449</v>
      </c>
      <c r="AV660" s="56" t="s">
        <v>449</v>
      </c>
      <c r="AW660" s="56" t="s">
        <v>449</v>
      </c>
      <c r="AX660" s="56" t="s">
        <v>449</v>
      </c>
      <c r="AY660" s="56" t="s">
        <v>449</v>
      </c>
      <c r="AZ660" s="56" t="s">
        <v>449</v>
      </c>
      <c r="BA660" s="56" t="s">
        <v>449</v>
      </c>
      <c r="BB660" s="323">
        <f>VLOOKUP($F660,'[2]1ª Parcela FAED Manutencao 2026'!$E$7:$K$1036,5,0)</f>
        <v>547</v>
      </c>
      <c r="BC660" s="324">
        <f>VLOOKUP($F660,'[2]1ª Parcela FAED Manutencao 2026'!$E$7:$K$1036,7,0)</f>
        <v>15387.23</v>
      </c>
      <c r="BD660" s="336">
        <f t="shared" si="138"/>
        <v>31</v>
      </c>
      <c r="BE660" s="330">
        <f t="shared" si="139"/>
        <v>0</v>
      </c>
    </row>
    <row r="661" spans="1:57" s="178" customFormat="1" ht="28.5" customHeight="1">
      <c r="A661" s="68">
        <v>655</v>
      </c>
      <c r="B661" s="56" t="s">
        <v>1902</v>
      </c>
      <c r="C661" s="56">
        <v>7300</v>
      </c>
      <c r="D661" s="57">
        <v>21</v>
      </c>
      <c r="E661" s="163" t="s">
        <v>366</v>
      </c>
      <c r="F661" s="56">
        <v>1133502</v>
      </c>
      <c r="G661" s="56">
        <v>1104635</v>
      </c>
      <c r="H661" s="61">
        <v>29165555</v>
      </c>
      <c r="I661" s="84" t="str">
        <f>VLOOKUP($F661,'[3]Sistema Escolar'!$C$3:$E$5000,3,0)</f>
        <v>COLEGIO ESTADUAL LANDULFO ALVES DE ALMEIDA</v>
      </c>
      <c r="J661" s="193" t="s">
        <v>1978</v>
      </c>
      <c r="K661" s="56">
        <v>0</v>
      </c>
      <c r="L661" s="56">
        <v>0</v>
      </c>
      <c r="M661" s="56">
        <v>0</v>
      </c>
      <c r="N661" s="56">
        <v>0</v>
      </c>
      <c r="O661" s="68">
        <v>299</v>
      </c>
      <c r="P661" s="68">
        <v>137</v>
      </c>
      <c r="Q661" s="56">
        <v>93</v>
      </c>
      <c r="R661" s="56">
        <v>193</v>
      </c>
      <c r="S661" s="56">
        <v>277</v>
      </c>
      <c r="T661" s="56">
        <v>220</v>
      </c>
      <c r="U661" s="56">
        <v>0</v>
      </c>
      <c r="V661" s="56">
        <v>0</v>
      </c>
      <c r="W661" s="56">
        <v>0</v>
      </c>
      <c r="X661" s="56">
        <v>26</v>
      </c>
      <c r="Y661" s="56">
        <f t="shared" si="132"/>
        <v>0</v>
      </c>
      <c r="Z661" s="56">
        <f t="shared" si="132"/>
        <v>0</v>
      </c>
      <c r="AA661" s="68">
        <f t="shared" si="133"/>
        <v>669</v>
      </c>
      <c r="AB661" s="68">
        <f t="shared" si="133"/>
        <v>550</v>
      </c>
      <c r="AC661" s="68">
        <f t="shared" si="134"/>
        <v>669</v>
      </c>
      <c r="AD661" s="68">
        <f t="shared" si="135"/>
        <v>576</v>
      </c>
      <c r="AE661" s="68">
        <f>VLOOKUP(F661,[1]quantitativo_estudantes_turmas_!$D$6:$H$1043,5,0)</f>
        <v>18</v>
      </c>
      <c r="AF661" s="318">
        <f t="shared" si="129"/>
        <v>0.95486111111111116</v>
      </c>
      <c r="AG661" s="248">
        <f t="shared" si="130"/>
        <v>30774.46</v>
      </c>
      <c r="AH661" s="194">
        <f t="shared" si="136"/>
        <v>30774.46</v>
      </c>
      <c r="AI661" s="70">
        <v>0</v>
      </c>
      <c r="AJ661" s="70">
        <f t="shared" si="131"/>
        <v>61548.92</v>
      </c>
      <c r="AK661" s="195">
        <v>12000</v>
      </c>
      <c r="AL661" s="337">
        <f t="shared" si="128"/>
        <v>15387.23</v>
      </c>
      <c r="AM661" s="56" t="str">
        <f>VLOOKUP(F661,'Plan atualizada aptas e desativ'!$C$4:$I$1457,7,0)</f>
        <v>APTA</v>
      </c>
      <c r="AN661" s="196">
        <f t="shared" si="137"/>
        <v>3387.2299999999996</v>
      </c>
      <c r="AO661" s="56" t="s">
        <v>1321</v>
      </c>
      <c r="AP661" s="56" t="s">
        <v>1330</v>
      </c>
      <c r="AQ661" s="56"/>
      <c r="AR661" s="56" t="s">
        <v>1918</v>
      </c>
      <c r="AS661" s="56" t="s">
        <v>449</v>
      </c>
      <c r="AT661" s="56" t="s">
        <v>449</v>
      </c>
      <c r="AU661" s="56" t="s">
        <v>449</v>
      </c>
      <c r="AV661" s="56" t="s">
        <v>449</v>
      </c>
      <c r="AW661" s="56" t="s">
        <v>449</v>
      </c>
      <c r="AX661" s="56" t="s">
        <v>449</v>
      </c>
      <c r="AY661" s="56" t="s">
        <v>449</v>
      </c>
      <c r="AZ661" s="56" t="s">
        <v>449</v>
      </c>
      <c r="BA661" s="56" t="s">
        <v>449</v>
      </c>
      <c r="BB661" s="323">
        <f>VLOOKUP($F661,'[2]1ª Parcela FAED Manutencao 2026'!$E$7:$K$1036,5,0)</f>
        <v>669</v>
      </c>
      <c r="BC661" s="324">
        <f>VLOOKUP($F661,'[2]1ª Parcela FAED Manutencao 2026'!$E$7:$K$1036,7,0)</f>
        <v>15387.23</v>
      </c>
      <c r="BD661" s="335">
        <f t="shared" si="138"/>
        <v>-93</v>
      </c>
      <c r="BE661" s="330">
        <f t="shared" si="139"/>
        <v>0</v>
      </c>
    </row>
    <row r="662" spans="1:57" s="178" customFormat="1" ht="28.5" customHeight="1">
      <c r="A662" s="68">
        <v>656</v>
      </c>
      <c r="B662" s="56" t="s">
        <v>1902</v>
      </c>
      <c r="C662" s="56">
        <v>7300</v>
      </c>
      <c r="D662" s="57">
        <v>21</v>
      </c>
      <c r="E662" s="163" t="s">
        <v>366</v>
      </c>
      <c r="F662" s="56">
        <v>1176464</v>
      </c>
      <c r="G662" s="56">
        <v>1104647</v>
      </c>
      <c r="H662" s="61">
        <v>29391466</v>
      </c>
      <c r="I662" s="84" t="str">
        <f>VLOOKUP($F662,'[3]Sistema Escolar'!$C$3:$E$5000,3,0)</f>
        <v>COLEGIO ESTADUAL LUCIANO PASSOS</v>
      </c>
      <c r="J662" s="193" t="s">
        <v>1912</v>
      </c>
      <c r="K662" s="56">
        <v>0</v>
      </c>
      <c r="L662" s="56">
        <v>0</v>
      </c>
      <c r="M662" s="56">
        <v>0</v>
      </c>
      <c r="N662" s="56">
        <v>0</v>
      </c>
      <c r="O662" s="56">
        <v>660</v>
      </c>
      <c r="P662" s="56">
        <v>473</v>
      </c>
      <c r="Q662" s="56">
        <v>52</v>
      </c>
      <c r="R662" s="56">
        <v>140</v>
      </c>
      <c r="S662" s="56">
        <v>0</v>
      </c>
      <c r="T662" s="56">
        <v>0</v>
      </c>
      <c r="U662" s="56">
        <v>0</v>
      </c>
      <c r="V662" s="56">
        <v>0</v>
      </c>
      <c r="W662" s="56">
        <v>0</v>
      </c>
      <c r="X662" s="56">
        <v>13</v>
      </c>
      <c r="Y662" s="56">
        <f t="shared" si="132"/>
        <v>0</v>
      </c>
      <c r="Z662" s="56">
        <f t="shared" si="132"/>
        <v>0</v>
      </c>
      <c r="AA662" s="68">
        <f t="shared" si="133"/>
        <v>712</v>
      </c>
      <c r="AB662" s="68">
        <f t="shared" si="133"/>
        <v>613</v>
      </c>
      <c r="AC662" s="68">
        <f t="shared" si="134"/>
        <v>712</v>
      </c>
      <c r="AD662" s="68">
        <f t="shared" si="135"/>
        <v>626</v>
      </c>
      <c r="AE662" s="68">
        <f>VLOOKUP(F662,[1]quantitativo_estudantes_turmas_!$D$6:$H$1043,5,0)</f>
        <v>18</v>
      </c>
      <c r="AF662" s="318">
        <f t="shared" si="129"/>
        <v>0.97923322683706071</v>
      </c>
      <c r="AG662" s="248">
        <f t="shared" si="130"/>
        <v>30774.46</v>
      </c>
      <c r="AH662" s="194">
        <f t="shared" si="136"/>
        <v>30774.46</v>
      </c>
      <c r="AI662" s="70">
        <v>0</v>
      </c>
      <c r="AJ662" s="70">
        <f t="shared" si="131"/>
        <v>61548.92</v>
      </c>
      <c r="AK662" s="195">
        <v>12000</v>
      </c>
      <c r="AL662" s="337">
        <f t="shared" si="128"/>
        <v>15387.23</v>
      </c>
      <c r="AM662" s="56" t="str">
        <f>VLOOKUP(F662,'Plan atualizada aptas e desativ'!$C$4:$I$1457,7,0)</f>
        <v>APTA</v>
      </c>
      <c r="AN662" s="196">
        <f t="shared" si="137"/>
        <v>3387.2299999999996</v>
      </c>
      <c r="AO662" s="56" t="s">
        <v>1321</v>
      </c>
      <c r="AP662" s="56" t="s">
        <v>1331</v>
      </c>
      <c r="AQ662" s="56"/>
      <c r="AR662" s="56" t="s">
        <v>1918</v>
      </c>
      <c r="AS662" s="56" t="s">
        <v>449</v>
      </c>
      <c r="AT662" s="56" t="s">
        <v>449</v>
      </c>
      <c r="AU662" s="56" t="s">
        <v>449</v>
      </c>
      <c r="AV662" s="56" t="s">
        <v>449</v>
      </c>
      <c r="AW662" s="56" t="s">
        <v>449</v>
      </c>
      <c r="AX662" s="56" t="s">
        <v>449</v>
      </c>
      <c r="AY662" s="56" t="s">
        <v>449</v>
      </c>
      <c r="AZ662" s="56" t="s">
        <v>449</v>
      </c>
      <c r="BA662" s="56" t="s">
        <v>449</v>
      </c>
      <c r="BB662" s="323">
        <f>VLOOKUP($F662,'[2]1ª Parcela FAED Manutencao 2026'!$E$7:$K$1036,5,0)</f>
        <v>712</v>
      </c>
      <c r="BC662" s="324">
        <f>VLOOKUP($F662,'[2]1ª Parcela FAED Manutencao 2026'!$E$7:$K$1036,7,0)</f>
        <v>15387.23</v>
      </c>
      <c r="BD662" s="335">
        <f t="shared" si="138"/>
        <v>-86</v>
      </c>
      <c r="BE662" s="330">
        <f t="shared" si="139"/>
        <v>0</v>
      </c>
    </row>
    <row r="663" spans="1:57" s="87" customFormat="1" ht="28.5" customHeight="1">
      <c r="A663" s="68">
        <v>657</v>
      </c>
      <c r="B663" s="56" t="s">
        <v>1902</v>
      </c>
      <c r="C663" s="56">
        <v>7300</v>
      </c>
      <c r="D663" s="57">
        <v>21</v>
      </c>
      <c r="E663" s="163" t="s">
        <v>4481</v>
      </c>
      <c r="F663" s="56">
        <v>1109164</v>
      </c>
      <c r="G663" s="56">
        <v>1101382</v>
      </c>
      <c r="H663" s="61">
        <v>29166063</v>
      </c>
      <c r="I663" s="84" t="str">
        <f>VLOOKUP($F663,'[3]Sistema Escolar'!$C$3:$E$5000,3,0)</f>
        <v>COLEGIO ESTADUAL DE TEMPO INTEGRAL MARIA JURANDI OLIVEIRA BARRETO</v>
      </c>
      <c r="J663" s="193" t="s">
        <v>1978</v>
      </c>
      <c r="K663" s="56">
        <v>0</v>
      </c>
      <c r="L663" s="56">
        <v>0</v>
      </c>
      <c r="M663" s="56">
        <v>0</v>
      </c>
      <c r="N663" s="56">
        <v>0</v>
      </c>
      <c r="O663" s="56">
        <v>142</v>
      </c>
      <c r="P663" s="56">
        <v>79</v>
      </c>
      <c r="Q663" s="56">
        <v>36</v>
      </c>
      <c r="R663" s="56">
        <v>86</v>
      </c>
      <c r="S663" s="56">
        <v>23</v>
      </c>
      <c r="T663" s="56">
        <v>16</v>
      </c>
      <c r="U663" s="56">
        <v>0</v>
      </c>
      <c r="V663" s="56">
        <v>0</v>
      </c>
      <c r="W663" s="56">
        <v>0</v>
      </c>
      <c r="X663" s="56">
        <v>0</v>
      </c>
      <c r="Y663" s="56">
        <f t="shared" si="132"/>
        <v>0</v>
      </c>
      <c r="Z663" s="56">
        <f t="shared" si="132"/>
        <v>0</v>
      </c>
      <c r="AA663" s="68">
        <f t="shared" si="133"/>
        <v>201</v>
      </c>
      <c r="AB663" s="68">
        <f t="shared" si="133"/>
        <v>181</v>
      </c>
      <c r="AC663" s="68">
        <f t="shared" si="134"/>
        <v>201</v>
      </c>
      <c r="AD663" s="68">
        <f t="shared" si="135"/>
        <v>181</v>
      </c>
      <c r="AE663" s="68">
        <f>VLOOKUP(F663,[1]quantitativo_estudantes_turmas_!$D$6:$H$1043,5,0)</f>
        <v>9</v>
      </c>
      <c r="AF663" s="318">
        <f t="shared" si="129"/>
        <v>1</v>
      </c>
      <c r="AG663" s="248">
        <f t="shared" si="130"/>
        <v>20516.3</v>
      </c>
      <c r="AH663" s="194">
        <f t="shared" si="136"/>
        <v>20516.3</v>
      </c>
      <c r="AI663" s="70">
        <v>0</v>
      </c>
      <c r="AJ663" s="70">
        <f t="shared" si="131"/>
        <v>41032.6</v>
      </c>
      <c r="AK663" s="195">
        <v>8000</v>
      </c>
      <c r="AL663" s="337">
        <f t="shared" si="128"/>
        <v>10258.15</v>
      </c>
      <c r="AM663" s="56" t="str">
        <f>VLOOKUP(F663,'Plan atualizada aptas e desativ'!$C$4:$I$1457,7,0)</f>
        <v>APTA</v>
      </c>
      <c r="AN663" s="196">
        <f t="shared" si="137"/>
        <v>2258.1499999999996</v>
      </c>
      <c r="AO663" s="56" t="s">
        <v>785</v>
      </c>
      <c r="AP663" s="56" t="s">
        <v>1332</v>
      </c>
      <c r="AQ663" s="56"/>
      <c r="AR663" s="56" t="s">
        <v>1918</v>
      </c>
      <c r="AS663" s="56" t="s">
        <v>449</v>
      </c>
      <c r="AT663" s="56" t="s">
        <v>449</v>
      </c>
      <c r="AU663" s="56" t="s">
        <v>449</v>
      </c>
      <c r="AV663" s="56" t="s">
        <v>449</v>
      </c>
      <c r="AW663" s="56" t="s">
        <v>449</v>
      </c>
      <c r="AX663" s="56" t="s">
        <v>449</v>
      </c>
      <c r="AY663" s="56" t="s">
        <v>449</v>
      </c>
      <c r="AZ663" s="56" t="s">
        <v>449</v>
      </c>
      <c r="BA663" s="56" t="s">
        <v>449</v>
      </c>
      <c r="BB663" s="323">
        <f>VLOOKUP($F663,'[2]1ª Parcela FAED Manutencao 2026'!$E$7:$K$1036,5,0)</f>
        <v>201</v>
      </c>
      <c r="BC663" s="324">
        <f>VLOOKUP($F663,'[2]1ª Parcela FAED Manutencao 2026'!$E$7:$K$1036,7,0)</f>
        <v>10258.15</v>
      </c>
      <c r="BD663" s="335">
        <f t="shared" si="138"/>
        <v>-20</v>
      </c>
      <c r="BE663" s="330">
        <f t="shared" si="139"/>
        <v>0</v>
      </c>
    </row>
    <row r="664" spans="1:57" s="178" customFormat="1" ht="28.5" customHeight="1">
      <c r="A664" s="68">
        <v>658</v>
      </c>
      <c r="B664" s="56" t="s">
        <v>1902</v>
      </c>
      <c r="C664" s="56">
        <v>7300</v>
      </c>
      <c r="D664" s="57">
        <v>21</v>
      </c>
      <c r="E664" s="163" t="s">
        <v>368</v>
      </c>
      <c r="F664" s="56">
        <v>1134029</v>
      </c>
      <c r="G664" s="56">
        <v>1104650</v>
      </c>
      <c r="H664" s="61">
        <v>29166314</v>
      </c>
      <c r="I664" s="84" t="str">
        <f>VLOOKUP($F664,'[3]Sistema Escolar'!$C$3:$E$5000,3,0)</f>
        <v>COLEGIO ESTADUAL DE TEMPO INTEGRAL PROFESSOR EDGARD SANTOS</v>
      </c>
      <c r="J664" s="193" t="s">
        <v>1978</v>
      </c>
      <c r="K664" s="56">
        <v>0</v>
      </c>
      <c r="L664" s="56">
        <v>0</v>
      </c>
      <c r="M664" s="56">
        <v>0</v>
      </c>
      <c r="N664" s="56">
        <v>0</v>
      </c>
      <c r="O664" s="56">
        <v>732</v>
      </c>
      <c r="P664" s="56">
        <v>338</v>
      </c>
      <c r="Q664" s="56">
        <v>22</v>
      </c>
      <c r="R664" s="56">
        <v>393</v>
      </c>
      <c r="S664" s="56">
        <v>166</v>
      </c>
      <c r="T664" s="56">
        <v>97</v>
      </c>
      <c r="U664" s="56">
        <v>0</v>
      </c>
      <c r="V664" s="56">
        <v>0</v>
      </c>
      <c r="W664" s="56">
        <v>0</v>
      </c>
      <c r="X664" s="56">
        <v>0</v>
      </c>
      <c r="Y664" s="56">
        <f t="shared" si="132"/>
        <v>0</v>
      </c>
      <c r="Z664" s="56">
        <f t="shared" si="132"/>
        <v>0</v>
      </c>
      <c r="AA664" s="68">
        <f t="shared" si="133"/>
        <v>920</v>
      </c>
      <c r="AB664" s="68">
        <f t="shared" si="133"/>
        <v>828</v>
      </c>
      <c r="AC664" s="68">
        <f t="shared" si="134"/>
        <v>920</v>
      </c>
      <c r="AD664" s="68">
        <f t="shared" si="135"/>
        <v>828</v>
      </c>
      <c r="AE664" s="68">
        <f>VLOOKUP(F664,[1]quantitativo_estudantes_turmas_!$D$6:$H$1043,5,0)</f>
        <v>26</v>
      </c>
      <c r="AF664" s="318">
        <f t="shared" si="129"/>
        <v>1</v>
      </c>
      <c r="AG664" s="248">
        <f t="shared" si="130"/>
        <v>41032.61</v>
      </c>
      <c r="AH664" s="194">
        <f t="shared" si="136"/>
        <v>41032.61</v>
      </c>
      <c r="AI664" s="70">
        <v>0</v>
      </c>
      <c r="AJ664" s="70">
        <f t="shared" si="131"/>
        <v>82065.22</v>
      </c>
      <c r="AK664" s="195">
        <v>16000</v>
      </c>
      <c r="AL664" s="337">
        <f t="shared" si="128"/>
        <v>20516.305</v>
      </c>
      <c r="AM664" s="56" t="str">
        <f>VLOOKUP(F664,'Plan atualizada aptas e desativ'!$C$4:$I$1457,7,0)</f>
        <v>APTA</v>
      </c>
      <c r="AN664" s="196">
        <f t="shared" si="137"/>
        <v>4516.3050000000003</v>
      </c>
      <c r="AO664" s="56" t="s">
        <v>1333</v>
      </c>
      <c r="AP664" s="56" t="s">
        <v>1334</v>
      </c>
      <c r="AQ664" s="56"/>
      <c r="AR664" s="56" t="s">
        <v>1918</v>
      </c>
      <c r="AS664" s="56" t="s">
        <v>449</v>
      </c>
      <c r="AT664" s="56" t="s">
        <v>449</v>
      </c>
      <c r="AU664" s="56" t="s">
        <v>449</v>
      </c>
      <c r="AV664" s="56" t="s">
        <v>449</v>
      </c>
      <c r="AW664" s="56" t="s">
        <v>449</v>
      </c>
      <c r="AX664" s="56" t="s">
        <v>449</v>
      </c>
      <c r="AY664" s="56" t="s">
        <v>449</v>
      </c>
      <c r="AZ664" s="56" t="s">
        <v>449</v>
      </c>
      <c r="BA664" s="56" t="s">
        <v>449</v>
      </c>
      <c r="BB664" s="323">
        <f>VLOOKUP($F664,'[2]1ª Parcela FAED Manutencao 2026'!$E$7:$K$1036,5,0)</f>
        <v>920</v>
      </c>
      <c r="BC664" s="324">
        <f>VLOOKUP($F664,'[2]1ª Parcela FAED Manutencao 2026'!$E$7:$K$1036,7,0)</f>
        <v>20516.305</v>
      </c>
      <c r="BD664" s="335">
        <f t="shared" si="138"/>
        <v>-92</v>
      </c>
      <c r="BE664" s="330">
        <f t="shared" si="139"/>
        <v>0</v>
      </c>
    </row>
    <row r="665" spans="1:57" s="87" customFormat="1" ht="28.5" customHeight="1">
      <c r="A665" s="68">
        <v>659</v>
      </c>
      <c r="B665" s="56" t="s">
        <v>1902</v>
      </c>
      <c r="C665" s="56">
        <v>7300</v>
      </c>
      <c r="D665" s="57">
        <v>21</v>
      </c>
      <c r="E665" s="163" t="s">
        <v>369</v>
      </c>
      <c r="F665" s="56">
        <v>1166222</v>
      </c>
      <c r="G665" s="56">
        <v>1104665</v>
      </c>
      <c r="H665" s="61">
        <v>29168775</v>
      </c>
      <c r="I665" s="84" t="str">
        <f>VLOOKUP($F665,'[3]Sistema Escolar'!$C$3:$E$5000,3,0)</f>
        <v>COLEGIO ESTADUAL DO CAMPO KLEBER PACHECO</v>
      </c>
      <c r="J665" s="193" t="s">
        <v>1913</v>
      </c>
      <c r="K665" s="56">
        <v>0</v>
      </c>
      <c r="L665" s="56">
        <v>0</v>
      </c>
      <c r="M665" s="56">
        <v>0</v>
      </c>
      <c r="N665" s="56">
        <v>0</v>
      </c>
      <c r="O665" s="56">
        <v>179</v>
      </c>
      <c r="P665" s="56">
        <v>175</v>
      </c>
      <c r="Q665" s="56">
        <v>0</v>
      </c>
      <c r="R665" s="56">
        <v>0</v>
      </c>
      <c r="S665" s="56">
        <v>52</v>
      </c>
      <c r="T665" s="56">
        <v>47</v>
      </c>
      <c r="U665" s="56">
        <v>0</v>
      </c>
      <c r="V665" s="56">
        <v>0</v>
      </c>
      <c r="W665" s="56">
        <v>0</v>
      </c>
      <c r="X665" s="56">
        <v>0</v>
      </c>
      <c r="Y665" s="56">
        <f t="shared" si="132"/>
        <v>0</v>
      </c>
      <c r="Z665" s="56">
        <f t="shared" si="132"/>
        <v>0</v>
      </c>
      <c r="AA665" s="68">
        <f t="shared" si="133"/>
        <v>231</v>
      </c>
      <c r="AB665" s="68">
        <f t="shared" si="133"/>
        <v>222</v>
      </c>
      <c r="AC665" s="68">
        <f t="shared" si="134"/>
        <v>231</v>
      </c>
      <c r="AD665" s="68">
        <f t="shared" si="135"/>
        <v>222</v>
      </c>
      <c r="AE665" s="68">
        <f>VLOOKUP(F665,[1]quantitativo_estudantes_turmas_!$D$6:$H$1043,5,0)</f>
        <v>8</v>
      </c>
      <c r="AF665" s="318">
        <f t="shared" si="129"/>
        <v>1</v>
      </c>
      <c r="AG665" s="248">
        <f t="shared" si="130"/>
        <v>20516.3</v>
      </c>
      <c r="AH665" s="194">
        <f t="shared" si="136"/>
        <v>20516.3</v>
      </c>
      <c r="AI665" s="70">
        <v>0</v>
      </c>
      <c r="AJ665" s="70">
        <f t="shared" si="131"/>
        <v>41032.6</v>
      </c>
      <c r="AK665" s="195">
        <v>8000</v>
      </c>
      <c r="AL665" s="337">
        <f t="shared" si="128"/>
        <v>10258.15</v>
      </c>
      <c r="AM665" s="56" t="str">
        <f>VLOOKUP(F665,'Plan atualizada aptas e desativ'!$C$4:$I$1457,7,0)</f>
        <v>APTA</v>
      </c>
      <c r="AN665" s="196">
        <f t="shared" si="137"/>
        <v>2258.1499999999996</v>
      </c>
      <c r="AO665" s="56" t="s">
        <v>1335</v>
      </c>
      <c r="AP665" s="56" t="s">
        <v>1338</v>
      </c>
      <c r="AQ665" s="56"/>
      <c r="AR665" s="56" t="s">
        <v>449</v>
      </c>
      <c r="AS665" s="56" t="s">
        <v>449</v>
      </c>
      <c r="AT665" s="56" t="s">
        <v>449</v>
      </c>
      <c r="AU665" s="56" t="s">
        <v>449</v>
      </c>
      <c r="AV665" s="56" t="s">
        <v>449</v>
      </c>
      <c r="AW665" s="56" t="s">
        <v>449</v>
      </c>
      <c r="AX665" s="56" t="s">
        <v>449</v>
      </c>
      <c r="AY665" s="56" t="s">
        <v>449</v>
      </c>
      <c r="AZ665" s="56" t="s">
        <v>449</v>
      </c>
      <c r="BA665" s="56" t="s">
        <v>449</v>
      </c>
      <c r="BB665" s="323">
        <f>VLOOKUP($F665,'[2]1ª Parcela FAED Manutencao 2026'!$E$7:$K$1036,5,0)</f>
        <v>231</v>
      </c>
      <c r="BC665" s="324">
        <f>VLOOKUP($F665,'[2]1ª Parcela FAED Manutencao 2026'!$E$7:$K$1036,7,0)</f>
        <v>10258.15</v>
      </c>
      <c r="BD665" s="335">
        <f t="shared" si="138"/>
        <v>-9</v>
      </c>
      <c r="BE665" s="330">
        <f t="shared" si="139"/>
        <v>0</v>
      </c>
    </row>
    <row r="666" spans="1:57" s="87" customFormat="1" ht="28.5" customHeight="1">
      <c r="A666" s="68">
        <v>660</v>
      </c>
      <c r="B666" s="56" t="s">
        <v>1902</v>
      </c>
      <c r="C666" s="56">
        <v>7300</v>
      </c>
      <c r="D666" s="57">
        <v>21</v>
      </c>
      <c r="E666" s="163" t="s">
        <v>369</v>
      </c>
      <c r="F666" s="56">
        <v>1178153</v>
      </c>
      <c r="G666" s="56">
        <v>1105453</v>
      </c>
      <c r="H666" s="61">
        <v>29444896</v>
      </c>
      <c r="I666" s="84" t="str">
        <f>VLOOKUP($F666,'[3]Sistema Escolar'!$C$3:$E$5000,3,0)</f>
        <v>COLEGIO ESTADUAL DO CAMPO DE TEMPO INTEGRAL NOSSA SENHORA DA CONCEICAO</v>
      </c>
      <c r="J666" s="193" t="s">
        <v>1979</v>
      </c>
      <c r="K666" s="56">
        <v>0</v>
      </c>
      <c r="L666" s="56">
        <v>0</v>
      </c>
      <c r="M666" s="56">
        <v>0</v>
      </c>
      <c r="N666" s="56">
        <v>0</v>
      </c>
      <c r="O666" s="56">
        <v>0</v>
      </c>
      <c r="P666" s="56">
        <v>0</v>
      </c>
      <c r="Q666" s="56">
        <v>181</v>
      </c>
      <c r="R666" s="56">
        <v>176</v>
      </c>
      <c r="S666" s="56">
        <v>65</v>
      </c>
      <c r="T666" s="56">
        <v>42</v>
      </c>
      <c r="U666" s="56">
        <v>0</v>
      </c>
      <c r="V666" s="56">
        <v>0</v>
      </c>
      <c r="W666" s="56">
        <v>0</v>
      </c>
      <c r="X666" s="56">
        <v>22</v>
      </c>
      <c r="Y666" s="56">
        <f t="shared" si="132"/>
        <v>0</v>
      </c>
      <c r="Z666" s="56">
        <f t="shared" si="132"/>
        <v>0</v>
      </c>
      <c r="AA666" s="68">
        <f t="shared" si="133"/>
        <v>246</v>
      </c>
      <c r="AB666" s="68">
        <f t="shared" si="133"/>
        <v>218</v>
      </c>
      <c r="AC666" s="68">
        <f t="shared" si="134"/>
        <v>246</v>
      </c>
      <c r="AD666" s="68">
        <f t="shared" si="135"/>
        <v>240</v>
      </c>
      <c r="AE666" s="68">
        <f>VLOOKUP(F666,[1]quantitativo_estudantes_turmas_!$D$6:$H$1043,5,0)</f>
        <v>10</v>
      </c>
      <c r="AF666" s="318">
        <f t="shared" si="129"/>
        <v>0.90833333333333333</v>
      </c>
      <c r="AG666" s="248">
        <f t="shared" si="130"/>
        <v>20516.3</v>
      </c>
      <c r="AH666" s="194">
        <f t="shared" si="136"/>
        <v>20516.3</v>
      </c>
      <c r="AI666" s="70">
        <v>0</v>
      </c>
      <c r="AJ666" s="70">
        <f t="shared" si="131"/>
        <v>41032.6</v>
      </c>
      <c r="AK666" s="195">
        <v>8000</v>
      </c>
      <c r="AL666" s="337">
        <f t="shared" si="128"/>
        <v>10258.15</v>
      </c>
      <c r="AM666" s="56" t="str">
        <f>VLOOKUP(F666,'Plan atualizada aptas e desativ'!$C$4:$I$1457,7,0)</f>
        <v>INADIMPLENTE</v>
      </c>
      <c r="AN666" s="196">
        <f t="shared" si="137"/>
        <v>2258.1499999999996</v>
      </c>
      <c r="AO666" s="56" t="s">
        <v>1335</v>
      </c>
      <c r="AP666" s="56" t="s">
        <v>1339</v>
      </c>
      <c r="AQ666" s="56"/>
      <c r="AR666" s="56" t="s">
        <v>1918</v>
      </c>
      <c r="AS666" s="56" t="s">
        <v>449</v>
      </c>
      <c r="AT666" s="56" t="s">
        <v>449</v>
      </c>
      <c r="AU666" s="56" t="s">
        <v>449</v>
      </c>
      <c r="AV666" s="56" t="s">
        <v>449</v>
      </c>
      <c r="AW666" s="56" t="s">
        <v>449</v>
      </c>
      <c r="AX666" s="56" t="s">
        <v>449</v>
      </c>
      <c r="AY666" s="56" t="s">
        <v>449</v>
      </c>
      <c r="AZ666" s="56" t="s">
        <v>449</v>
      </c>
      <c r="BA666" s="56" t="s">
        <v>1857</v>
      </c>
      <c r="BB666" s="323">
        <f>VLOOKUP($F666,'[2]1ª Parcela FAED Manutencao 2026'!$E$7:$K$1036,5,0)</f>
        <v>246</v>
      </c>
      <c r="BC666" s="324">
        <f>VLOOKUP($F666,'[2]1ª Parcela FAED Manutencao 2026'!$E$7:$K$1036,7,0)</f>
        <v>10258.15</v>
      </c>
      <c r="BD666" s="335">
        <f t="shared" si="138"/>
        <v>-6</v>
      </c>
      <c r="BE666" s="330">
        <f t="shared" si="139"/>
        <v>0</v>
      </c>
    </row>
    <row r="667" spans="1:57" s="178" customFormat="1" ht="28.5" customHeight="1">
      <c r="A667" s="68">
        <v>661</v>
      </c>
      <c r="B667" s="56" t="s">
        <v>1902</v>
      </c>
      <c r="C667" s="56">
        <v>7300</v>
      </c>
      <c r="D667" s="57">
        <v>21</v>
      </c>
      <c r="E667" s="163" t="s">
        <v>369</v>
      </c>
      <c r="F667" s="56">
        <v>1133863</v>
      </c>
      <c r="G667" s="56">
        <v>1104662</v>
      </c>
      <c r="H667" s="61">
        <v>29167388</v>
      </c>
      <c r="I667" s="84" t="str">
        <f>VLOOKUP($F667,'[3]Sistema Escolar'!$C$3:$E$5000,3,0)</f>
        <v>COLEGIO ESTADUAL DE TEMPO INTEGRAL DE MARAGOGIPE</v>
      </c>
      <c r="J667" s="193" t="s">
        <v>1978</v>
      </c>
      <c r="K667" s="56">
        <v>0</v>
      </c>
      <c r="L667" s="56">
        <v>0</v>
      </c>
      <c r="M667" s="56">
        <v>0</v>
      </c>
      <c r="N667" s="56">
        <v>0</v>
      </c>
      <c r="O667" s="56">
        <v>649</v>
      </c>
      <c r="P667" s="56">
        <v>324</v>
      </c>
      <c r="Q667" s="56">
        <v>0</v>
      </c>
      <c r="R667" s="56">
        <v>312</v>
      </c>
      <c r="S667" s="56">
        <v>79</v>
      </c>
      <c r="T667" s="56">
        <v>91</v>
      </c>
      <c r="U667" s="56">
        <v>0</v>
      </c>
      <c r="V667" s="56">
        <v>0</v>
      </c>
      <c r="W667" s="56">
        <v>0</v>
      </c>
      <c r="X667" s="56">
        <v>0</v>
      </c>
      <c r="Y667" s="56">
        <f t="shared" si="132"/>
        <v>0</v>
      </c>
      <c r="Z667" s="56">
        <f t="shared" si="132"/>
        <v>0</v>
      </c>
      <c r="AA667" s="68">
        <f t="shared" si="133"/>
        <v>728</v>
      </c>
      <c r="AB667" s="68">
        <f t="shared" si="133"/>
        <v>727</v>
      </c>
      <c r="AC667" s="68">
        <f t="shared" si="134"/>
        <v>728</v>
      </c>
      <c r="AD667" s="68">
        <f t="shared" si="135"/>
        <v>727</v>
      </c>
      <c r="AE667" s="68">
        <f>VLOOKUP(F667,[1]quantitativo_estudantes_turmas_!$D$6:$H$1043,5,0)</f>
        <v>22</v>
      </c>
      <c r="AF667" s="318">
        <f t="shared" si="129"/>
        <v>1</v>
      </c>
      <c r="AG667" s="248">
        <f t="shared" si="130"/>
        <v>30774.46</v>
      </c>
      <c r="AH667" s="194">
        <f t="shared" si="136"/>
        <v>30774.46</v>
      </c>
      <c r="AI667" s="70">
        <v>0</v>
      </c>
      <c r="AJ667" s="70">
        <f t="shared" si="131"/>
        <v>61548.92</v>
      </c>
      <c r="AK667" s="195">
        <v>12000</v>
      </c>
      <c r="AL667" s="337">
        <f t="shared" si="128"/>
        <v>15387.23</v>
      </c>
      <c r="AM667" s="56" t="str">
        <f>VLOOKUP(F667,'Plan atualizada aptas e desativ'!$C$4:$I$1457,7,0)</f>
        <v>INADIMPLENTE</v>
      </c>
      <c r="AN667" s="196">
        <f t="shared" si="137"/>
        <v>3387.2299999999996</v>
      </c>
      <c r="AO667" s="56" t="s">
        <v>1335</v>
      </c>
      <c r="AP667" s="56" t="s">
        <v>1337</v>
      </c>
      <c r="AQ667" s="56"/>
      <c r="AR667" s="56" t="s">
        <v>1918</v>
      </c>
      <c r="AS667" s="56" t="s">
        <v>449</v>
      </c>
      <c r="AT667" s="56" t="s">
        <v>449</v>
      </c>
      <c r="AU667" s="56" t="s">
        <v>449</v>
      </c>
      <c r="AV667" s="56" t="s">
        <v>449</v>
      </c>
      <c r="AW667" s="56" t="s">
        <v>449</v>
      </c>
      <c r="AX667" s="56" t="s">
        <v>449</v>
      </c>
      <c r="AY667" s="56" t="s">
        <v>449</v>
      </c>
      <c r="AZ667" s="56" t="s">
        <v>449</v>
      </c>
      <c r="BA667" s="56" t="s">
        <v>449</v>
      </c>
      <c r="BB667" s="323">
        <f>VLOOKUP($F667,'[2]1ª Parcela FAED Manutencao 2026'!$E$7:$K$1036,5,0)</f>
        <v>728</v>
      </c>
      <c r="BC667" s="324">
        <f>VLOOKUP($F667,'[2]1ª Parcela FAED Manutencao 2026'!$E$7:$K$1036,7,0)</f>
        <v>15387.23</v>
      </c>
      <c r="BD667" s="335">
        <f t="shared" si="138"/>
        <v>-1</v>
      </c>
      <c r="BE667" s="330">
        <f t="shared" si="139"/>
        <v>0</v>
      </c>
    </row>
    <row r="668" spans="1:57" s="87" customFormat="1" ht="28.5" customHeight="1">
      <c r="A668" s="68">
        <v>662</v>
      </c>
      <c r="B668" s="56" t="s">
        <v>1902</v>
      </c>
      <c r="C668" s="56">
        <v>7300</v>
      </c>
      <c r="D668" s="57">
        <v>21</v>
      </c>
      <c r="E668" s="163" t="s">
        <v>370</v>
      </c>
      <c r="F668" s="56">
        <v>1178143</v>
      </c>
      <c r="G668" s="56">
        <v>1105463</v>
      </c>
      <c r="H668" s="61">
        <v>29441641</v>
      </c>
      <c r="I668" s="84" t="str">
        <f>VLOOKUP($F668,'[3]Sistema Escolar'!$C$3:$E$5000,3,0)</f>
        <v>COLEGIO ESTADUAL DE TEMPO INTEGRAL EVANCLEIDE ALMEIDA SANTOS BARRETO</v>
      </c>
      <c r="J668" s="193" t="s">
        <v>1978</v>
      </c>
      <c r="K668" s="56">
        <v>0</v>
      </c>
      <c r="L668" s="56">
        <v>0</v>
      </c>
      <c r="M668" s="56">
        <v>0</v>
      </c>
      <c r="N668" s="56">
        <v>0</v>
      </c>
      <c r="O668" s="56">
        <v>264</v>
      </c>
      <c r="P668" s="56">
        <v>195</v>
      </c>
      <c r="Q668" s="56">
        <v>53</v>
      </c>
      <c r="R668" s="56">
        <v>90</v>
      </c>
      <c r="S668" s="56">
        <v>33</v>
      </c>
      <c r="T668" s="56">
        <v>18</v>
      </c>
      <c r="U668" s="56">
        <v>0</v>
      </c>
      <c r="V668" s="56">
        <v>0</v>
      </c>
      <c r="W668" s="56">
        <v>0</v>
      </c>
      <c r="X668" s="56">
        <v>0</v>
      </c>
      <c r="Y668" s="56">
        <f t="shared" si="132"/>
        <v>0</v>
      </c>
      <c r="Z668" s="56">
        <f t="shared" si="132"/>
        <v>0</v>
      </c>
      <c r="AA668" s="68">
        <f t="shared" si="133"/>
        <v>350</v>
      </c>
      <c r="AB668" s="68">
        <f t="shared" si="133"/>
        <v>303</v>
      </c>
      <c r="AC668" s="68">
        <f t="shared" si="134"/>
        <v>350</v>
      </c>
      <c r="AD668" s="68">
        <f t="shared" si="135"/>
        <v>303</v>
      </c>
      <c r="AE668" s="68">
        <f>VLOOKUP(F668,[1]quantitativo_estudantes_turmas_!$D$6:$H$1043,5,0)</f>
        <v>10</v>
      </c>
      <c r="AF668" s="318">
        <f t="shared" si="129"/>
        <v>1</v>
      </c>
      <c r="AG668" s="248">
        <f t="shared" si="130"/>
        <v>25645.38</v>
      </c>
      <c r="AH668" s="194">
        <f t="shared" si="136"/>
        <v>25645.38</v>
      </c>
      <c r="AI668" s="70">
        <v>0</v>
      </c>
      <c r="AJ668" s="70">
        <f t="shared" si="131"/>
        <v>51290.76</v>
      </c>
      <c r="AK668" s="195">
        <v>10000</v>
      </c>
      <c r="AL668" s="337">
        <f t="shared" si="128"/>
        <v>12822.69</v>
      </c>
      <c r="AM668" s="56" t="str">
        <f>VLOOKUP(F668,'Plan atualizada aptas e desativ'!$C$4:$I$1457,7,0)</f>
        <v>APTA</v>
      </c>
      <c r="AN668" s="196">
        <f t="shared" si="137"/>
        <v>2822.6900000000005</v>
      </c>
      <c r="AO668" s="56" t="s">
        <v>785</v>
      </c>
      <c r="AP668" s="56" t="s">
        <v>1340</v>
      </c>
      <c r="AQ668" s="56"/>
      <c r="AR668" s="56" t="s">
        <v>1918</v>
      </c>
      <c r="AS668" s="56" t="s">
        <v>449</v>
      </c>
      <c r="AT668" s="56" t="s">
        <v>449</v>
      </c>
      <c r="AU668" s="56" t="s">
        <v>449</v>
      </c>
      <c r="AV668" s="56" t="s">
        <v>449</v>
      </c>
      <c r="AW668" s="56" t="s">
        <v>449</v>
      </c>
      <c r="AX668" s="56" t="s">
        <v>449</v>
      </c>
      <c r="AY668" s="56" t="s">
        <v>449</v>
      </c>
      <c r="AZ668" s="56" t="s">
        <v>449</v>
      </c>
      <c r="BA668" s="56" t="s">
        <v>449</v>
      </c>
      <c r="BB668" s="323">
        <f>VLOOKUP($F668,'[2]1ª Parcela FAED Manutencao 2026'!$E$7:$K$1036,5,0)</f>
        <v>350</v>
      </c>
      <c r="BC668" s="324">
        <f>VLOOKUP($F668,'[2]1ª Parcela FAED Manutencao 2026'!$E$7:$K$1036,7,0)</f>
        <v>12822.69</v>
      </c>
      <c r="BD668" s="335">
        <f t="shared" si="138"/>
        <v>-47</v>
      </c>
      <c r="BE668" s="330">
        <f t="shared" si="139"/>
        <v>0</v>
      </c>
    </row>
    <row r="669" spans="1:57" s="178" customFormat="1" ht="28.5" customHeight="1">
      <c r="A669" s="68">
        <v>663</v>
      </c>
      <c r="B669" s="56" t="s">
        <v>1902</v>
      </c>
      <c r="C669" s="56">
        <v>7300</v>
      </c>
      <c r="D669" s="57">
        <v>21</v>
      </c>
      <c r="E669" s="163" t="s">
        <v>371</v>
      </c>
      <c r="F669" s="56">
        <v>1135610</v>
      </c>
      <c r="G669" s="56">
        <v>1104680</v>
      </c>
      <c r="H669" s="61">
        <v>29169160</v>
      </c>
      <c r="I669" s="84" t="str">
        <f>VLOOKUP($F669,'[3]Sistema Escolar'!$C$3:$E$5000,3,0)</f>
        <v>COLEGIO ESTADUAL JOAO BATISTA PEREIRA FRAGA</v>
      </c>
      <c r="J669" s="193" t="s">
        <v>1912</v>
      </c>
      <c r="K669" s="56">
        <v>0</v>
      </c>
      <c r="L669" s="56">
        <v>0</v>
      </c>
      <c r="M669" s="56">
        <v>0</v>
      </c>
      <c r="N669" s="56">
        <v>0</v>
      </c>
      <c r="O669" s="56">
        <v>330</v>
      </c>
      <c r="P669" s="56">
        <v>104</v>
      </c>
      <c r="Q669" s="56">
        <v>160</v>
      </c>
      <c r="R669" s="56">
        <v>289</v>
      </c>
      <c r="S669" s="56">
        <v>121</v>
      </c>
      <c r="T669" s="56">
        <v>80</v>
      </c>
      <c r="U669" s="56">
        <v>0</v>
      </c>
      <c r="V669" s="56">
        <v>0</v>
      </c>
      <c r="W669" s="56">
        <v>0</v>
      </c>
      <c r="X669" s="56">
        <v>0</v>
      </c>
      <c r="Y669" s="56">
        <f t="shared" si="132"/>
        <v>0</v>
      </c>
      <c r="Z669" s="56">
        <f t="shared" si="132"/>
        <v>0</v>
      </c>
      <c r="AA669" s="68">
        <f t="shared" si="133"/>
        <v>611</v>
      </c>
      <c r="AB669" s="68">
        <f t="shared" si="133"/>
        <v>473</v>
      </c>
      <c r="AC669" s="68">
        <f t="shared" si="134"/>
        <v>611</v>
      </c>
      <c r="AD669" s="68">
        <f t="shared" si="135"/>
        <v>473</v>
      </c>
      <c r="AE669" s="68">
        <f>VLOOKUP(F669,[1]quantitativo_estudantes_turmas_!$D$6:$H$1043,5,0)</f>
        <v>13</v>
      </c>
      <c r="AF669" s="318">
        <f t="shared" si="129"/>
        <v>1</v>
      </c>
      <c r="AG669" s="248">
        <f t="shared" si="130"/>
        <v>25645.38</v>
      </c>
      <c r="AH669" s="194">
        <f t="shared" si="136"/>
        <v>25645.38</v>
      </c>
      <c r="AI669" s="70">
        <v>0</v>
      </c>
      <c r="AJ669" s="70">
        <f t="shared" si="131"/>
        <v>51290.76</v>
      </c>
      <c r="AK669" s="195">
        <v>12000</v>
      </c>
      <c r="AL669" s="337">
        <f t="shared" si="128"/>
        <v>12822.69</v>
      </c>
      <c r="AM669" s="56" t="str">
        <f>VLOOKUP(F669,'Plan atualizada aptas e desativ'!$C$4:$I$1457,7,0)</f>
        <v>APTA</v>
      </c>
      <c r="AN669" s="196">
        <f t="shared" si="137"/>
        <v>822.69000000000051</v>
      </c>
      <c r="AO669" s="56" t="s">
        <v>1341</v>
      </c>
      <c r="AP669" s="56" t="s">
        <v>1342</v>
      </c>
      <c r="AQ669" s="56"/>
      <c r="AR669" s="56" t="s">
        <v>1918</v>
      </c>
      <c r="AS669" s="56" t="s">
        <v>449</v>
      </c>
      <c r="AT669" s="56" t="s">
        <v>449</v>
      </c>
      <c r="AU669" s="56" t="s">
        <v>449</v>
      </c>
      <c r="AV669" s="56" t="s">
        <v>449</v>
      </c>
      <c r="AW669" s="56" t="s">
        <v>449</v>
      </c>
      <c r="AX669" s="56" t="s">
        <v>449</v>
      </c>
      <c r="AY669" s="56" t="s">
        <v>449</v>
      </c>
      <c r="AZ669" s="56" t="s">
        <v>449</v>
      </c>
      <c r="BA669" s="56" t="s">
        <v>449</v>
      </c>
      <c r="BB669" s="323">
        <f>VLOOKUP($F669,'[2]1ª Parcela FAED Manutencao 2026'!$E$7:$K$1036,5,0)</f>
        <v>611</v>
      </c>
      <c r="BC669" s="324">
        <f>VLOOKUP($F669,'[2]1ª Parcela FAED Manutencao 2026'!$E$7:$K$1036,7,0)</f>
        <v>15387.23</v>
      </c>
      <c r="BD669" s="335">
        <f t="shared" si="138"/>
        <v>-138</v>
      </c>
      <c r="BE669" s="328">
        <f t="shared" si="139"/>
        <v>-2564.5399999999991</v>
      </c>
    </row>
    <row r="670" spans="1:57" s="87" customFormat="1" ht="28.5" customHeight="1">
      <c r="A670" s="68">
        <v>664</v>
      </c>
      <c r="B670" s="56" t="s">
        <v>1902</v>
      </c>
      <c r="C670" s="56">
        <v>7300</v>
      </c>
      <c r="D670" s="57">
        <v>21</v>
      </c>
      <c r="E670" s="163" t="s">
        <v>371</v>
      </c>
      <c r="F670" s="56">
        <v>1178001</v>
      </c>
      <c r="G670" s="56">
        <v>1104681</v>
      </c>
      <c r="H670" s="61">
        <v>29417287</v>
      </c>
      <c r="I670" s="84" t="str">
        <f>VLOOKUP($F670,'[3]Sistema Escolar'!$C$3:$E$5000,3,0)</f>
        <v>COLEGIO ESTADUAL DO CAMPO MANOEL BENEDITO MASCARENHAS</v>
      </c>
      <c r="J670" s="193" t="s">
        <v>1912</v>
      </c>
      <c r="K670" s="56">
        <v>0</v>
      </c>
      <c r="L670" s="56">
        <v>0</v>
      </c>
      <c r="M670" s="56">
        <v>0</v>
      </c>
      <c r="N670" s="56">
        <v>0</v>
      </c>
      <c r="O670" s="56">
        <v>297</v>
      </c>
      <c r="P670" s="56">
        <v>131</v>
      </c>
      <c r="Q670" s="56">
        <v>0</v>
      </c>
      <c r="R670" s="56">
        <v>144</v>
      </c>
      <c r="S670" s="56">
        <v>120</v>
      </c>
      <c r="T670" s="56">
        <v>65</v>
      </c>
      <c r="U670" s="56">
        <v>0</v>
      </c>
      <c r="V670" s="56">
        <v>0</v>
      </c>
      <c r="W670" s="56">
        <v>0</v>
      </c>
      <c r="X670" s="56">
        <v>0</v>
      </c>
      <c r="Y670" s="56">
        <f t="shared" si="132"/>
        <v>0</v>
      </c>
      <c r="Z670" s="56">
        <f t="shared" si="132"/>
        <v>0</v>
      </c>
      <c r="AA670" s="68">
        <f t="shared" si="133"/>
        <v>417</v>
      </c>
      <c r="AB670" s="68">
        <f t="shared" si="133"/>
        <v>340</v>
      </c>
      <c r="AC670" s="68">
        <f t="shared" si="134"/>
        <v>417</v>
      </c>
      <c r="AD670" s="68">
        <f t="shared" si="135"/>
        <v>340</v>
      </c>
      <c r="AE670" s="68">
        <f>VLOOKUP(F670,[1]quantitativo_estudantes_turmas_!$D$6:$H$1043,5,0)</f>
        <v>12</v>
      </c>
      <c r="AF670" s="318">
        <f t="shared" si="129"/>
        <v>1</v>
      </c>
      <c r="AG670" s="248">
        <f t="shared" si="130"/>
        <v>25645.38</v>
      </c>
      <c r="AH670" s="194">
        <f t="shared" si="136"/>
        <v>25645.38</v>
      </c>
      <c r="AI670" s="70">
        <v>0</v>
      </c>
      <c r="AJ670" s="70">
        <f t="shared" si="131"/>
        <v>51290.76</v>
      </c>
      <c r="AK670" s="195">
        <v>10000</v>
      </c>
      <c r="AL670" s="337">
        <f t="shared" si="128"/>
        <v>12822.69</v>
      </c>
      <c r="AM670" s="56" t="str">
        <f>VLOOKUP(F670,'Plan atualizada aptas e desativ'!$C$4:$I$1457,7,0)</f>
        <v>APTA</v>
      </c>
      <c r="AN670" s="196">
        <f t="shared" si="137"/>
        <v>2822.6900000000005</v>
      </c>
      <c r="AO670" s="56" t="s">
        <v>1341</v>
      </c>
      <c r="AP670" s="56" t="s">
        <v>1343</v>
      </c>
      <c r="AQ670" s="56"/>
      <c r="AR670" s="56" t="s">
        <v>1918</v>
      </c>
      <c r="AS670" s="56" t="s">
        <v>449</v>
      </c>
      <c r="AT670" s="56" t="s">
        <v>449</v>
      </c>
      <c r="AU670" s="56" t="s">
        <v>449</v>
      </c>
      <c r="AV670" s="56" t="s">
        <v>449</v>
      </c>
      <c r="AW670" s="56" t="s">
        <v>449</v>
      </c>
      <c r="AX670" s="56" t="s">
        <v>449</v>
      </c>
      <c r="AY670" s="56" t="s">
        <v>449</v>
      </c>
      <c r="AZ670" s="56" t="s">
        <v>449</v>
      </c>
      <c r="BA670" s="56" t="s">
        <v>449</v>
      </c>
      <c r="BB670" s="323">
        <f>VLOOKUP($F670,'[2]1ª Parcela FAED Manutencao 2026'!$E$7:$K$1036,5,0)</f>
        <v>417</v>
      </c>
      <c r="BC670" s="324">
        <f>VLOOKUP($F670,'[2]1ª Parcela FAED Manutencao 2026'!$E$7:$K$1036,7,0)</f>
        <v>12822.69</v>
      </c>
      <c r="BD670" s="335">
        <f t="shared" si="138"/>
        <v>-77</v>
      </c>
      <c r="BE670" s="330">
        <f t="shared" si="139"/>
        <v>0</v>
      </c>
    </row>
    <row r="671" spans="1:57" s="178" customFormat="1" ht="28.5" customHeight="1">
      <c r="A671" s="68">
        <v>665</v>
      </c>
      <c r="B671" s="56" t="s">
        <v>1902</v>
      </c>
      <c r="C671" s="56">
        <v>7300</v>
      </c>
      <c r="D671" s="57">
        <v>21</v>
      </c>
      <c r="E671" s="163" t="s">
        <v>372</v>
      </c>
      <c r="F671" s="56">
        <v>1145691</v>
      </c>
      <c r="G671" s="56">
        <v>1101426</v>
      </c>
      <c r="H671" s="61">
        <v>29169607</v>
      </c>
      <c r="I671" s="84" t="str">
        <f>VLOOKUP($F671,'[3]Sistema Escolar'!$C$3:$E$5000,3,0)</f>
        <v>COLEGIO ESTADUAL DOUTOR JOSE MARCELINO DE SOUZA</v>
      </c>
      <c r="J671" s="193" t="s">
        <v>1912</v>
      </c>
      <c r="K671" s="56">
        <v>0</v>
      </c>
      <c r="L671" s="56">
        <v>0</v>
      </c>
      <c r="M671" s="56">
        <v>0</v>
      </c>
      <c r="N671" s="56">
        <v>0</v>
      </c>
      <c r="O671" s="56">
        <v>948</v>
      </c>
      <c r="P671" s="56">
        <v>877</v>
      </c>
      <c r="Q671" s="56">
        <v>0</v>
      </c>
      <c r="R671" s="56">
        <v>0</v>
      </c>
      <c r="S671" s="56">
        <v>130</v>
      </c>
      <c r="T671" s="56">
        <v>101</v>
      </c>
      <c r="U671" s="56">
        <v>0</v>
      </c>
      <c r="V671" s="56">
        <v>0</v>
      </c>
      <c r="W671" s="56">
        <v>0</v>
      </c>
      <c r="X671" s="56">
        <v>0</v>
      </c>
      <c r="Y671" s="56">
        <f t="shared" si="132"/>
        <v>0</v>
      </c>
      <c r="Z671" s="56">
        <f t="shared" si="132"/>
        <v>0</v>
      </c>
      <c r="AA671" s="68">
        <f t="shared" si="133"/>
        <v>1078</v>
      </c>
      <c r="AB671" s="68">
        <f t="shared" si="133"/>
        <v>978</v>
      </c>
      <c r="AC671" s="68">
        <f t="shared" si="134"/>
        <v>1078</v>
      </c>
      <c r="AD671" s="68">
        <f t="shared" si="135"/>
        <v>978</v>
      </c>
      <c r="AE671" s="68">
        <f>VLOOKUP(F671,[1]quantitativo_estudantes_turmas_!$D$6:$H$1043,5,0)</f>
        <v>33</v>
      </c>
      <c r="AF671" s="318">
        <f t="shared" si="129"/>
        <v>1</v>
      </c>
      <c r="AG671" s="248">
        <f t="shared" si="130"/>
        <v>41032.61</v>
      </c>
      <c r="AH671" s="194">
        <f t="shared" si="136"/>
        <v>41032.61</v>
      </c>
      <c r="AI671" s="70">
        <v>0</v>
      </c>
      <c r="AJ671" s="70">
        <f t="shared" si="131"/>
        <v>82065.22</v>
      </c>
      <c r="AK671" s="195">
        <v>20000</v>
      </c>
      <c r="AL671" s="337">
        <f t="shared" si="128"/>
        <v>20516.305</v>
      </c>
      <c r="AM671" s="56" t="str">
        <f>VLOOKUP(F671,'Plan atualizada aptas e desativ'!$C$4:$I$1457,7,0)</f>
        <v>INADIMPLENTE</v>
      </c>
      <c r="AN671" s="196">
        <f t="shared" si="137"/>
        <v>516.30500000000029</v>
      </c>
      <c r="AO671" s="56" t="s">
        <v>771</v>
      </c>
      <c r="AP671" s="56" t="s">
        <v>818</v>
      </c>
      <c r="AQ671" s="56"/>
      <c r="AR671" s="56" t="s">
        <v>449</v>
      </c>
      <c r="AS671" s="56" t="s">
        <v>449</v>
      </c>
      <c r="AT671" s="56" t="s">
        <v>449</v>
      </c>
      <c r="AU671" s="56" t="s">
        <v>449</v>
      </c>
      <c r="AV671" s="56" t="s">
        <v>449</v>
      </c>
      <c r="AW671" s="56" t="s">
        <v>449</v>
      </c>
      <c r="AX671" s="56" t="s">
        <v>449</v>
      </c>
      <c r="AY671" s="56" t="s">
        <v>449</v>
      </c>
      <c r="AZ671" s="56" t="s">
        <v>449</v>
      </c>
      <c r="BA671" s="56" t="s">
        <v>449</v>
      </c>
      <c r="BB671" s="323">
        <f>VLOOKUP($F671,'[2]1ª Parcela FAED Manutencao 2026'!$E$7:$K$1036,5,0)</f>
        <v>1078</v>
      </c>
      <c r="BC671" s="324">
        <f>VLOOKUP($F671,'[2]1ª Parcela FAED Manutencao 2026'!$E$7:$K$1036,7,0)</f>
        <v>23959.65</v>
      </c>
      <c r="BD671" s="335">
        <f t="shared" si="138"/>
        <v>-100</v>
      </c>
      <c r="BE671" s="328">
        <f t="shared" si="139"/>
        <v>-3443.3450000000012</v>
      </c>
    </row>
    <row r="672" spans="1:57" s="178" customFormat="1" ht="28.5" customHeight="1">
      <c r="A672" s="68">
        <v>666</v>
      </c>
      <c r="B672" s="56" t="s">
        <v>1902</v>
      </c>
      <c r="C672" s="56">
        <v>7300</v>
      </c>
      <c r="D672" s="57">
        <v>21</v>
      </c>
      <c r="E672" s="163" t="s">
        <v>372</v>
      </c>
      <c r="F672" s="56">
        <v>1109326</v>
      </c>
      <c r="G672" s="56">
        <v>1101423</v>
      </c>
      <c r="H672" s="61">
        <v>29169615</v>
      </c>
      <c r="I672" s="84" t="str">
        <f>VLOOKUP($F672,'[3]Sistema Escolar'!$C$3:$E$5000,3,0)</f>
        <v>COLEGIO ESTADUAL GOVERNADOR LUIZ VIANA FILHO</v>
      </c>
      <c r="J672" s="193" t="s">
        <v>1978</v>
      </c>
      <c r="K672" s="56">
        <v>0</v>
      </c>
      <c r="L672" s="56">
        <v>0</v>
      </c>
      <c r="M672" s="56">
        <v>0</v>
      </c>
      <c r="N672" s="56">
        <v>0</v>
      </c>
      <c r="O672" s="56">
        <v>442</v>
      </c>
      <c r="P672" s="56">
        <v>527</v>
      </c>
      <c r="Q672" s="56">
        <v>37</v>
      </c>
      <c r="R672" s="56">
        <v>99</v>
      </c>
      <c r="S672" s="56">
        <v>113</v>
      </c>
      <c r="T672" s="56">
        <v>65</v>
      </c>
      <c r="U672" s="56">
        <v>0</v>
      </c>
      <c r="V672" s="56">
        <v>0</v>
      </c>
      <c r="W672" s="56">
        <v>0</v>
      </c>
      <c r="X672" s="56">
        <v>0</v>
      </c>
      <c r="Y672" s="56">
        <f t="shared" si="132"/>
        <v>0</v>
      </c>
      <c r="Z672" s="56">
        <f t="shared" si="132"/>
        <v>0</v>
      </c>
      <c r="AA672" s="68">
        <f t="shared" si="133"/>
        <v>592</v>
      </c>
      <c r="AB672" s="68">
        <f t="shared" si="133"/>
        <v>691</v>
      </c>
      <c r="AC672" s="68">
        <f t="shared" si="134"/>
        <v>592</v>
      </c>
      <c r="AD672" s="68">
        <f t="shared" si="135"/>
        <v>691</v>
      </c>
      <c r="AE672" s="68">
        <f>VLOOKUP(F672,[1]quantitativo_estudantes_turmas_!$D$6:$H$1043,5,0)</f>
        <v>23</v>
      </c>
      <c r="AF672" s="318">
        <f t="shared" si="129"/>
        <v>1</v>
      </c>
      <c r="AG672" s="248">
        <f t="shared" si="130"/>
        <v>30774.46</v>
      </c>
      <c r="AH672" s="194">
        <f t="shared" si="136"/>
        <v>30774.46</v>
      </c>
      <c r="AI672" s="70">
        <v>0</v>
      </c>
      <c r="AJ672" s="70">
        <f t="shared" si="131"/>
        <v>61548.92</v>
      </c>
      <c r="AK672" s="195">
        <v>12000</v>
      </c>
      <c r="AL672" s="337">
        <f t="shared" si="128"/>
        <v>15387.23</v>
      </c>
      <c r="AM672" s="56" t="str">
        <f>VLOOKUP(F672,'Plan atualizada aptas e desativ'!$C$4:$I$1457,7,0)</f>
        <v>INADIMPLENTE</v>
      </c>
      <c r="AN672" s="196">
        <f t="shared" si="137"/>
        <v>3387.2299999999996</v>
      </c>
      <c r="AO672" s="56" t="s">
        <v>771</v>
      </c>
      <c r="AP672" s="56" t="s">
        <v>1344</v>
      </c>
      <c r="AQ672" s="56"/>
      <c r="AR672" s="56" t="s">
        <v>1918</v>
      </c>
      <c r="AS672" s="56" t="s">
        <v>449</v>
      </c>
      <c r="AT672" s="56" t="s">
        <v>449</v>
      </c>
      <c r="AU672" s="56" t="s">
        <v>449</v>
      </c>
      <c r="AV672" s="56" t="s">
        <v>449</v>
      </c>
      <c r="AW672" s="56" t="s">
        <v>449</v>
      </c>
      <c r="AX672" s="56" t="s">
        <v>449</v>
      </c>
      <c r="AY672" s="56" t="s">
        <v>449</v>
      </c>
      <c r="AZ672" s="56" t="s">
        <v>449</v>
      </c>
      <c r="BA672" s="56" t="s">
        <v>449</v>
      </c>
      <c r="BB672" s="323">
        <f>VLOOKUP($F672,'[2]1ª Parcela FAED Manutencao 2026'!$E$7:$K$1036,5,0)</f>
        <v>592</v>
      </c>
      <c r="BC672" s="324">
        <f>VLOOKUP($F672,'[2]1ª Parcela FAED Manutencao 2026'!$E$7:$K$1036,7,0)</f>
        <v>15387.23</v>
      </c>
      <c r="BD672" s="336">
        <f t="shared" si="138"/>
        <v>99</v>
      </c>
      <c r="BE672" s="330">
        <f t="shared" si="139"/>
        <v>0</v>
      </c>
    </row>
    <row r="673" spans="1:57" s="178" customFormat="1" ht="28.5" customHeight="1">
      <c r="A673" s="68">
        <v>667</v>
      </c>
      <c r="B673" s="56" t="s">
        <v>1902</v>
      </c>
      <c r="C673" s="56">
        <v>7300</v>
      </c>
      <c r="D673" s="57">
        <v>21</v>
      </c>
      <c r="E673" s="163" t="s">
        <v>373</v>
      </c>
      <c r="F673" s="56">
        <v>1176467</v>
      </c>
      <c r="G673" s="56">
        <v>1101439</v>
      </c>
      <c r="H673" s="61">
        <v>29400220</v>
      </c>
      <c r="I673" s="84" t="str">
        <f>VLOOKUP($F673,'[3]Sistema Escolar'!$C$3:$E$5000,3,0)</f>
        <v>COLEGIO ESTADUAL DE TEMPO INTEGRAL DE SALINAS DA MARGARIDA</v>
      </c>
      <c r="J673" s="193" t="s">
        <v>1978</v>
      </c>
      <c r="K673" s="56">
        <v>0</v>
      </c>
      <c r="L673" s="56">
        <v>0</v>
      </c>
      <c r="M673" s="56">
        <v>0</v>
      </c>
      <c r="N673" s="56">
        <v>0</v>
      </c>
      <c r="O673" s="56">
        <v>492</v>
      </c>
      <c r="P673" s="56">
        <v>123</v>
      </c>
      <c r="Q673" s="56">
        <v>214</v>
      </c>
      <c r="R673" s="56">
        <v>644</v>
      </c>
      <c r="S673" s="56">
        <v>205</v>
      </c>
      <c r="T673" s="56">
        <v>145</v>
      </c>
      <c r="U673" s="56">
        <v>0</v>
      </c>
      <c r="V673" s="56">
        <v>0</v>
      </c>
      <c r="W673" s="56">
        <v>0</v>
      </c>
      <c r="X673" s="56">
        <v>0</v>
      </c>
      <c r="Y673" s="56">
        <f t="shared" si="132"/>
        <v>0</v>
      </c>
      <c r="Z673" s="56">
        <f t="shared" si="132"/>
        <v>0</v>
      </c>
      <c r="AA673" s="68">
        <f t="shared" si="133"/>
        <v>911</v>
      </c>
      <c r="AB673" s="68">
        <f t="shared" si="133"/>
        <v>912</v>
      </c>
      <c r="AC673" s="68">
        <f t="shared" si="134"/>
        <v>911</v>
      </c>
      <c r="AD673" s="68">
        <f t="shared" si="135"/>
        <v>912</v>
      </c>
      <c r="AE673" s="68">
        <f>VLOOKUP(F673,[1]quantitativo_estudantes_turmas_!$D$6:$H$1043,5,0)</f>
        <v>29</v>
      </c>
      <c r="AF673" s="318">
        <f t="shared" si="129"/>
        <v>1</v>
      </c>
      <c r="AG673" s="248">
        <f t="shared" si="130"/>
        <v>41032.61</v>
      </c>
      <c r="AH673" s="194">
        <f t="shared" si="136"/>
        <v>41032.61</v>
      </c>
      <c r="AI673" s="70">
        <v>0</v>
      </c>
      <c r="AJ673" s="70">
        <f t="shared" si="131"/>
        <v>82065.22</v>
      </c>
      <c r="AK673" s="195">
        <v>16000</v>
      </c>
      <c r="AL673" s="337">
        <f t="shared" ref="AL673:AL738" si="142">AJ673/4+AI673</f>
        <v>20516.305</v>
      </c>
      <c r="AM673" s="56" t="str">
        <f>VLOOKUP(F673,'Plan atualizada aptas e desativ'!$C$4:$I$1457,7,0)</f>
        <v>INADIMPLENTE</v>
      </c>
      <c r="AN673" s="196">
        <f t="shared" si="137"/>
        <v>4516.3050000000003</v>
      </c>
      <c r="AO673" s="56" t="s">
        <v>1345</v>
      </c>
      <c r="AP673" s="56" t="s">
        <v>1346</v>
      </c>
      <c r="AQ673" s="56"/>
      <c r="AR673" s="56" t="s">
        <v>1918</v>
      </c>
      <c r="AS673" s="56" t="s">
        <v>449</v>
      </c>
      <c r="AT673" s="56" t="s">
        <v>449</v>
      </c>
      <c r="AU673" s="56" t="s">
        <v>449</v>
      </c>
      <c r="AV673" s="56" t="s">
        <v>449</v>
      </c>
      <c r="AW673" s="56" t="s">
        <v>449</v>
      </c>
      <c r="AX673" s="56" t="s">
        <v>449</v>
      </c>
      <c r="AY673" s="56" t="s">
        <v>449</v>
      </c>
      <c r="AZ673" s="56" t="s">
        <v>449</v>
      </c>
      <c r="BA673" s="56" t="s">
        <v>449</v>
      </c>
      <c r="BB673" s="323">
        <f>VLOOKUP($F673,'[2]1ª Parcela FAED Manutencao 2026'!$E$7:$K$1036,5,0)</f>
        <v>911</v>
      </c>
      <c r="BC673" s="324">
        <f>VLOOKUP($F673,'[2]1ª Parcela FAED Manutencao 2026'!$E$7:$K$1036,7,0)</f>
        <v>20516.305</v>
      </c>
      <c r="BD673" s="336">
        <f t="shared" si="138"/>
        <v>1</v>
      </c>
      <c r="BE673" s="330">
        <f t="shared" si="139"/>
        <v>0</v>
      </c>
    </row>
    <row r="674" spans="1:57" s="178" customFormat="1" ht="28.5" customHeight="1">
      <c r="A674" s="68">
        <v>668</v>
      </c>
      <c r="B674" s="56" t="s">
        <v>1902</v>
      </c>
      <c r="C674" s="56">
        <v>7300</v>
      </c>
      <c r="D674" s="57">
        <v>21</v>
      </c>
      <c r="E674" s="163" t="s">
        <v>374</v>
      </c>
      <c r="F674" s="56">
        <v>1134568</v>
      </c>
      <c r="G674" s="56">
        <v>1103851</v>
      </c>
      <c r="H674" s="61">
        <v>29170583</v>
      </c>
      <c r="I674" s="84" t="str">
        <f>VLOOKUP($F674,'[3]Sistema Escolar'!$C$3:$E$5000,3,0)</f>
        <v>COLEGIO ESTADUAL DE TEMPO INTEGRAL TEODORO SAMPAIO</v>
      </c>
      <c r="J674" s="193" t="s">
        <v>1978</v>
      </c>
      <c r="K674" s="56">
        <v>0</v>
      </c>
      <c r="L674" s="56">
        <v>0</v>
      </c>
      <c r="M674" s="56">
        <v>0</v>
      </c>
      <c r="N674" s="56">
        <v>0</v>
      </c>
      <c r="O674" s="56">
        <v>152</v>
      </c>
      <c r="P674" s="56">
        <v>196</v>
      </c>
      <c r="Q674" s="56">
        <v>623</v>
      </c>
      <c r="R674" s="56">
        <v>411</v>
      </c>
      <c r="S674" s="56">
        <v>94</v>
      </c>
      <c r="T674" s="56">
        <v>130</v>
      </c>
      <c r="U674" s="56">
        <v>0</v>
      </c>
      <c r="V674" s="56">
        <v>0</v>
      </c>
      <c r="W674" s="56">
        <v>0</v>
      </c>
      <c r="X674" s="56">
        <v>0</v>
      </c>
      <c r="Y674" s="56">
        <f t="shared" si="132"/>
        <v>0</v>
      </c>
      <c r="Z674" s="56">
        <f t="shared" si="132"/>
        <v>0</v>
      </c>
      <c r="AA674" s="68">
        <f t="shared" si="133"/>
        <v>869</v>
      </c>
      <c r="AB674" s="68">
        <f t="shared" si="133"/>
        <v>737</v>
      </c>
      <c r="AC674" s="68">
        <f t="shared" si="134"/>
        <v>869</v>
      </c>
      <c r="AD674" s="68">
        <f t="shared" si="135"/>
        <v>737</v>
      </c>
      <c r="AE674" s="68">
        <f>VLOOKUP(F674,[1]quantitativo_estudantes_turmas_!$D$6:$H$1043,5,0)</f>
        <v>26</v>
      </c>
      <c r="AF674" s="318">
        <f t="shared" si="129"/>
        <v>1</v>
      </c>
      <c r="AG674" s="248">
        <f t="shared" si="130"/>
        <v>30774.46</v>
      </c>
      <c r="AH674" s="194">
        <f t="shared" si="136"/>
        <v>30774.46</v>
      </c>
      <c r="AI674" s="70">
        <v>0</v>
      </c>
      <c r="AJ674" s="70">
        <f t="shared" si="131"/>
        <v>61548.92</v>
      </c>
      <c r="AK674" s="195">
        <v>16000</v>
      </c>
      <c r="AL674" s="337">
        <f t="shared" si="142"/>
        <v>15387.23</v>
      </c>
      <c r="AM674" s="56" t="str">
        <f>VLOOKUP(F674,'Plan atualizada aptas e desativ'!$C$4:$I$1457,7,0)</f>
        <v>INADIMPLENTE</v>
      </c>
      <c r="AN674" s="196">
        <f t="shared" si="137"/>
        <v>-612.77000000000044</v>
      </c>
      <c r="AO674" s="56" t="s">
        <v>1347</v>
      </c>
      <c r="AP674" s="56" t="s">
        <v>1348</v>
      </c>
      <c r="AQ674" s="56"/>
      <c r="AR674" s="56" t="s">
        <v>1918</v>
      </c>
      <c r="AS674" s="56" t="s">
        <v>449</v>
      </c>
      <c r="AT674" s="56" t="s">
        <v>449</v>
      </c>
      <c r="AU674" s="56" t="s">
        <v>449</v>
      </c>
      <c r="AV674" s="56" t="s">
        <v>449</v>
      </c>
      <c r="AW674" s="56" t="s">
        <v>449</v>
      </c>
      <c r="AX674" s="56" t="s">
        <v>449</v>
      </c>
      <c r="AY674" s="56" t="s">
        <v>449</v>
      </c>
      <c r="AZ674" s="56" t="s">
        <v>449</v>
      </c>
      <c r="BA674" s="56" t="s">
        <v>449</v>
      </c>
      <c r="BB674" s="323">
        <f>VLOOKUP($F674,'[2]1ª Parcela FAED Manutencao 2026'!$E$7:$K$1036,5,0)</f>
        <v>869</v>
      </c>
      <c r="BC674" s="324">
        <f>VLOOKUP($F674,'[2]1ª Parcela FAED Manutencao 2026'!$E$7:$K$1036,7,0)</f>
        <v>20516.305</v>
      </c>
      <c r="BD674" s="335">
        <f t="shared" si="138"/>
        <v>-132</v>
      </c>
      <c r="BE674" s="328">
        <f t="shared" si="139"/>
        <v>-5129.0750000000007</v>
      </c>
    </row>
    <row r="675" spans="1:57" s="178" customFormat="1" ht="28.5" customHeight="1">
      <c r="A675" s="68">
        <v>669</v>
      </c>
      <c r="B675" s="56" t="s">
        <v>1902</v>
      </c>
      <c r="C675" s="56">
        <v>7300</v>
      </c>
      <c r="D675" s="57">
        <v>21</v>
      </c>
      <c r="E675" s="163" t="s">
        <v>374</v>
      </c>
      <c r="F675" s="56">
        <v>1134665</v>
      </c>
      <c r="G675" s="56">
        <v>1103852</v>
      </c>
      <c r="H675" s="61">
        <v>29170877</v>
      </c>
      <c r="I675" s="84" t="str">
        <f>VLOOKUP($F675,'[3]Sistema Escolar'!$C$3:$E$5000,3,0)</f>
        <v>CENTRO EST DE EDUC PROFISSIONAL EM TURISMO DO LESTE BAIANO</v>
      </c>
      <c r="J675" s="193" t="s">
        <v>1858</v>
      </c>
      <c r="K675" s="56">
        <v>0</v>
      </c>
      <c r="L675" s="56">
        <v>0</v>
      </c>
      <c r="M675" s="56">
        <v>0</v>
      </c>
      <c r="N675" s="56">
        <v>0</v>
      </c>
      <c r="O675" s="56">
        <v>793</v>
      </c>
      <c r="P675" s="56">
        <v>389</v>
      </c>
      <c r="Q675" s="56">
        <v>0</v>
      </c>
      <c r="R675" s="56">
        <v>0</v>
      </c>
      <c r="S675" s="56">
        <v>0</v>
      </c>
      <c r="T675" s="56">
        <v>0</v>
      </c>
      <c r="U675" s="56">
        <v>0</v>
      </c>
      <c r="V675" s="56">
        <v>0</v>
      </c>
      <c r="W675" s="56">
        <v>0</v>
      </c>
      <c r="X675" s="56">
        <v>0</v>
      </c>
      <c r="Y675" s="56">
        <f t="shared" si="132"/>
        <v>0</v>
      </c>
      <c r="Z675" s="56">
        <f t="shared" si="132"/>
        <v>0</v>
      </c>
      <c r="AA675" s="68">
        <f t="shared" si="133"/>
        <v>793</v>
      </c>
      <c r="AB675" s="68">
        <f t="shared" si="133"/>
        <v>389</v>
      </c>
      <c r="AC675" s="68">
        <f t="shared" si="134"/>
        <v>793</v>
      </c>
      <c r="AD675" s="68">
        <f t="shared" si="135"/>
        <v>389</v>
      </c>
      <c r="AE675" s="68">
        <f>VLOOKUP(F675,[1]quantitativo_estudantes_turmas_!$D$6:$H$1043,5,0)</f>
        <v>17</v>
      </c>
      <c r="AF675" s="318">
        <f t="shared" si="129"/>
        <v>1</v>
      </c>
      <c r="AG675" s="248">
        <f t="shared" si="130"/>
        <v>25645.38</v>
      </c>
      <c r="AH675" s="194">
        <f t="shared" si="136"/>
        <v>25645.38</v>
      </c>
      <c r="AI675" s="70">
        <v>0</v>
      </c>
      <c r="AJ675" s="70">
        <f t="shared" si="131"/>
        <v>51290.76</v>
      </c>
      <c r="AK675" s="195">
        <v>16000</v>
      </c>
      <c r="AL675" s="337">
        <f t="shared" si="142"/>
        <v>12822.69</v>
      </c>
      <c r="AM675" s="56" t="str">
        <f>VLOOKUP(F675,'Plan atualizada aptas e desativ'!$C$4:$I$1457,7,0)</f>
        <v>INADIMPLENTE</v>
      </c>
      <c r="AN675" s="196">
        <f t="shared" si="137"/>
        <v>-3177.3099999999995</v>
      </c>
      <c r="AO675" s="56" t="s">
        <v>1347</v>
      </c>
      <c r="AP675" s="56" t="s">
        <v>1349</v>
      </c>
      <c r="AQ675" s="56"/>
      <c r="AR675" s="56" t="s">
        <v>449</v>
      </c>
      <c r="AS675" s="56" t="s">
        <v>449</v>
      </c>
      <c r="AT675" s="56" t="s">
        <v>449</v>
      </c>
      <c r="AU675" s="56" t="s">
        <v>449</v>
      </c>
      <c r="AV675" s="56" t="s">
        <v>449</v>
      </c>
      <c r="AW675" s="56" t="s">
        <v>449</v>
      </c>
      <c r="AX675" s="56" t="s">
        <v>449</v>
      </c>
      <c r="AY675" s="56" t="s">
        <v>449</v>
      </c>
      <c r="AZ675" s="56" t="s">
        <v>449</v>
      </c>
      <c r="BA675" s="56" t="s">
        <v>449</v>
      </c>
      <c r="BB675" s="323">
        <f>VLOOKUP($F675,'[2]1ª Parcela FAED Manutencao 2026'!$E$7:$K$1036,5,0)</f>
        <v>793</v>
      </c>
      <c r="BC675" s="324">
        <f>VLOOKUP($F675,'[2]1ª Parcela FAED Manutencao 2026'!$E$7:$K$1036,7,0)</f>
        <v>20516.305</v>
      </c>
      <c r="BD675" s="335">
        <f t="shared" si="138"/>
        <v>-404</v>
      </c>
      <c r="BE675" s="328">
        <f t="shared" si="139"/>
        <v>-7693.6149999999998</v>
      </c>
    </row>
    <row r="676" spans="1:57" s="87" customFormat="1" ht="28.5" customHeight="1">
      <c r="A676" s="68">
        <v>670</v>
      </c>
      <c r="B676" s="56" t="s">
        <v>1902</v>
      </c>
      <c r="C676" s="56">
        <v>7300</v>
      </c>
      <c r="D676" s="57">
        <v>21</v>
      </c>
      <c r="E676" s="163" t="s">
        <v>374</v>
      </c>
      <c r="F676" s="56">
        <v>1178262</v>
      </c>
      <c r="G676" s="56">
        <v>1105503</v>
      </c>
      <c r="H676" s="61">
        <v>29432537</v>
      </c>
      <c r="I676" s="84" t="str">
        <f>VLOOKUP($F676,'[3]Sistema Escolar'!$C$3:$E$5000,3,0)</f>
        <v>COLEGIO ESTADUAL ANTONIO DOS SANTOS PAIM</v>
      </c>
      <c r="J676" s="193" t="s">
        <v>1912</v>
      </c>
      <c r="K676" s="56">
        <v>0</v>
      </c>
      <c r="L676" s="56">
        <v>0</v>
      </c>
      <c r="M676" s="56">
        <v>0</v>
      </c>
      <c r="N676" s="56">
        <v>0</v>
      </c>
      <c r="O676" s="56">
        <v>98</v>
      </c>
      <c r="P676" s="56">
        <v>147</v>
      </c>
      <c r="Q676" s="56">
        <v>0</v>
      </c>
      <c r="R676" s="56">
        <v>0</v>
      </c>
      <c r="S676" s="56">
        <v>69</v>
      </c>
      <c r="T676" s="56">
        <v>39</v>
      </c>
      <c r="U676" s="56">
        <v>0</v>
      </c>
      <c r="V676" s="56">
        <v>0</v>
      </c>
      <c r="W676" s="56">
        <v>0</v>
      </c>
      <c r="X676" s="56">
        <v>0</v>
      </c>
      <c r="Y676" s="56">
        <f t="shared" si="132"/>
        <v>0</v>
      </c>
      <c r="Z676" s="56">
        <f t="shared" si="132"/>
        <v>0</v>
      </c>
      <c r="AA676" s="68">
        <f t="shared" si="133"/>
        <v>167</v>
      </c>
      <c r="AB676" s="68">
        <f t="shared" si="133"/>
        <v>186</v>
      </c>
      <c r="AC676" s="68">
        <f t="shared" si="134"/>
        <v>167</v>
      </c>
      <c r="AD676" s="68">
        <f t="shared" si="135"/>
        <v>186</v>
      </c>
      <c r="AE676" s="68">
        <f>VLOOKUP(F676,[1]quantitativo_estudantes_turmas_!$D$6:$H$1043,5,0)</f>
        <v>7</v>
      </c>
      <c r="AF676" s="318">
        <f t="shared" si="129"/>
        <v>1</v>
      </c>
      <c r="AG676" s="248">
        <f t="shared" si="130"/>
        <v>20516.3</v>
      </c>
      <c r="AH676" s="194">
        <f t="shared" si="136"/>
        <v>20516.3</v>
      </c>
      <c r="AI676" s="70">
        <v>0</v>
      </c>
      <c r="AJ676" s="70">
        <f t="shared" si="131"/>
        <v>41032.6</v>
      </c>
      <c r="AK676" s="195">
        <v>8000</v>
      </c>
      <c r="AL676" s="337">
        <f t="shared" si="142"/>
        <v>10258.15</v>
      </c>
      <c r="AM676" s="56" t="str">
        <f>VLOOKUP(F676,'Plan atualizada aptas e desativ'!$C$4:$I$1457,7,0)</f>
        <v>APTA</v>
      </c>
      <c r="AN676" s="196">
        <f t="shared" si="137"/>
        <v>2258.1499999999996</v>
      </c>
      <c r="AO676" s="56" t="s">
        <v>1347</v>
      </c>
      <c r="AP676" s="56" t="s">
        <v>1350</v>
      </c>
      <c r="AQ676" s="56"/>
      <c r="AR676" s="56" t="s">
        <v>449</v>
      </c>
      <c r="AS676" s="56" t="s">
        <v>449</v>
      </c>
      <c r="AT676" s="56" t="s">
        <v>449</v>
      </c>
      <c r="AU676" s="56" t="s">
        <v>449</v>
      </c>
      <c r="AV676" s="56" t="s">
        <v>449</v>
      </c>
      <c r="AW676" s="56" t="s">
        <v>449</v>
      </c>
      <c r="AX676" s="56" t="s">
        <v>449</v>
      </c>
      <c r="AY676" s="56" t="s">
        <v>449</v>
      </c>
      <c r="AZ676" s="56" t="s">
        <v>449</v>
      </c>
      <c r="BA676" s="56" t="s">
        <v>449</v>
      </c>
      <c r="BB676" s="323">
        <f>VLOOKUP($F676,'[2]1ª Parcela FAED Manutencao 2026'!$E$7:$K$1036,5,0)</f>
        <v>167</v>
      </c>
      <c r="BC676" s="324">
        <f>VLOOKUP($F676,'[2]1ª Parcela FAED Manutencao 2026'!$E$7:$K$1036,7,0)</f>
        <v>10258.15</v>
      </c>
      <c r="BD676" s="336">
        <f t="shared" si="138"/>
        <v>19</v>
      </c>
      <c r="BE676" s="330">
        <f t="shared" si="139"/>
        <v>0</v>
      </c>
    </row>
    <row r="677" spans="1:57" s="87" customFormat="1" ht="28.5" customHeight="1">
      <c r="A677" s="68">
        <v>671</v>
      </c>
      <c r="B677" s="56" t="s">
        <v>1902</v>
      </c>
      <c r="C677" s="56">
        <v>7300</v>
      </c>
      <c r="D677" s="57">
        <v>21</v>
      </c>
      <c r="E677" s="163" t="s">
        <v>374</v>
      </c>
      <c r="F677" s="56">
        <v>1178052</v>
      </c>
      <c r="G677" s="56">
        <v>1103856</v>
      </c>
      <c r="H677" s="61">
        <v>29426383</v>
      </c>
      <c r="I677" s="84" t="str">
        <f>VLOOKUP($F677,'[3]Sistema Escolar'!$C$3:$E$5000,3,0)</f>
        <v>COLEGIO ESTADUAL CASTRO ALVES</v>
      </c>
      <c r="J677" s="193" t="s">
        <v>1916</v>
      </c>
      <c r="K677" s="56">
        <v>0</v>
      </c>
      <c r="L677" s="56">
        <v>0</v>
      </c>
      <c r="M677" s="56">
        <v>0</v>
      </c>
      <c r="N677" s="56">
        <v>0</v>
      </c>
      <c r="O677" s="56">
        <v>213</v>
      </c>
      <c r="P677" s="56">
        <v>84</v>
      </c>
      <c r="Q677" s="56">
        <v>0</v>
      </c>
      <c r="R677" s="56">
        <v>93</v>
      </c>
      <c r="S677" s="56">
        <v>117</v>
      </c>
      <c r="T677" s="56">
        <v>97</v>
      </c>
      <c r="U677" s="56">
        <v>0</v>
      </c>
      <c r="V677" s="56">
        <v>0</v>
      </c>
      <c r="W677" s="56">
        <v>0</v>
      </c>
      <c r="X677" s="56">
        <v>0</v>
      </c>
      <c r="Y677" s="56">
        <f t="shared" si="132"/>
        <v>0</v>
      </c>
      <c r="Z677" s="56">
        <f t="shared" si="132"/>
        <v>0</v>
      </c>
      <c r="AA677" s="68">
        <f t="shared" si="133"/>
        <v>330</v>
      </c>
      <c r="AB677" s="68">
        <f t="shared" si="133"/>
        <v>274</v>
      </c>
      <c r="AC677" s="68">
        <f t="shared" si="134"/>
        <v>330</v>
      </c>
      <c r="AD677" s="68">
        <f t="shared" si="135"/>
        <v>274</v>
      </c>
      <c r="AE677" s="68">
        <f>VLOOKUP(F677,[1]quantitativo_estudantes_turmas_!$D$6:$H$1043,5,0)</f>
        <v>9</v>
      </c>
      <c r="AF677" s="318">
        <f t="shared" si="129"/>
        <v>1</v>
      </c>
      <c r="AG677" s="248">
        <f t="shared" si="130"/>
        <v>25645.38</v>
      </c>
      <c r="AH677" s="194">
        <f t="shared" si="136"/>
        <v>25645.38</v>
      </c>
      <c r="AI677" s="70">
        <v>0</v>
      </c>
      <c r="AJ677" s="70">
        <f t="shared" si="131"/>
        <v>51290.76</v>
      </c>
      <c r="AK677" s="195">
        <v>10000</v>
      </c>
      <c r="AL677" s="337">
        <f t="shared" si="142"/>
        <v>12822.69</v>
      </c>
      <c r="AM677" s="56" t="str">
        <f>VLOOKUP(F677,'Plan atualizada aptas e desativ'!$C$4:$I$1457,7,0)</f>
        <v>APTA</v>
      </c>
      <c r="AN677" s="196">
        <f t="shared" si="137"/>
        <v>2822.6900000000005</v>
      </c>
      <c r="AO677" s="56" t="s">
        <v>1347</v>
      </c>
      <c r="AP677" s="56" t="s">
        <v>1351</v>
      </c>
      <c r="AQ677" s="56"/>
      <c r="AR677" s="56" t="s">
        <v>1918</v>
      </c>
      <c r="AS677" s="56" t="s">
        <v>449</v>
      </c>
      <c r="AT677" s="56" t="s">
        <v>449</v>
      </c>
      <c r="AU677" s="56" t="s">
        <v>449</v>
      </c>
      <c r="AV677" s="56" t="s">
        <v>449</v>
      </c>
      <c r="AW677" s="56" t="s">
        <v>449</v>
      </c>
      <c r="AX677" s="56" t="s">
        <v>449</v>
      </c>
      <c r="AY677" s="56" t="s">
        <v>449</v>
      </c>
      <c r="AZ677" s="56" t="s">
        <v>449</v>
      </c>
      <c r="BA677" s="56" t="s">
        <v>449</v>
      </c>
      <c r="BB677" s="323">
        <f>VLOOKUP($F677,'[2]1ª Parcela FAED Manutencao 2026'!$E$7:$K$1036,5,0)</f>
        <v>330</v>
      </c>
      <c r="BC677" s="324">
        <f>VLOOKUP($F677,'[2]1ª Parcela FAED Manutencao 2026'!$E$7:$K$1036,7,0)</f>
        <v>12822.69</v>
      </c>
      <c r="BD677" s="335">
        <f t="shared" si="138"/>
        <v>-56</v>
      </c>
      <c r="BE677" s="330">
        <f t="shared" si="139"/>
        <v>0</v>
      </c>
    </row>
    <row r="678" spans="1:57" s="178" customFormat="1" ht="28.5" customHeight="1">
      <c r="A678" s="68">
        <v>672</v>
      </c>
      <c r="B678" s="56" t="s">
        <v>1902</v>
      </c>
      <c r="C678" s="56">
        <v>7300</v>
      </c>
      <c r="D678" s="57">
        <v>21</v>
      </c>
      <c r="E678" s="163" t="s">
        <v>375</v>
      </c>
      <c r="F678" s="56">
        <v>1178087</v>
      </c>
      <c r="G678" s="56">
        <v>1104512</v>
      </c>
      <c r="H678" s="61">
        <v>29432626</v>
      </c>
      <c r="I678" s="84" t="str">
        <f>VLOOKUP($F678,'[3]Sistema Escolar'!$C$3:$E$5000,3,0)</f>
        <v>CENTRO TERRITORIAL DE EDUCACAO PROFISSIONAL DO RECONCAVO</v>
      </c>
      <c r="J678" s="193" t="s">
        <v>1857</v>
      </c>
      <c r="K678" s="56">
        <v>0</v>
      </c>
      <c r="L678" s="56">
        <v>0</v>
      </c>
      <c r="M678" s="56">
        <v>0</v>
      </c>
      <c r="N678" s="56">
        <v>0</v>
      </c>
      <c r="O678" s="56">
        <v>1444</v>
      </c>
      <c r="P678" s="56">
        <v>1455</v>
      </c>
      <c r="Q678" s="56">
        <v>0</v>
      </c>
      <c r="R678" s="56">
        <v>0</v>
      </c>
      <c r="S678" s="56">
        <v>0</v>
      </c>
      <c r="T678" s="56">
        <v>0</v>
      </c>
      <c r="U678" s="56">
        <v>0</v>
      </c>
      <c r="V678" s="56">
        <v>0</v>
      </c>
      <c r="W678" s="56">
        <v>0</v>
      </c>
      <c r="X678" s="56">
        <v>0</v>
      </c>
      <c r="Y678" s="56">
        <f t="shared" si="132"/>
        <v>0</v>
      </c>
      <c r="Z678" s="56">
        <f t="shared" si="132"/>
        <v>0</v>
      </c>
      <c r="AA678" s="68">
        <f t="shared" si="133"/>
        <v>1444</v>
      </c>
      <c r="AB678" s="68">
        <f t="shared" si="133"/>
        <v>1455</v>
      </c>
      <c r="AC678" s="68">
        <f t="shared" si="134"/>
        <v>1444</v>
      </c>
      <c r="AD678" s="68">
        <f t="shared" si="135"/>
        <v>1455</v>
      </c>
      <c r="AE678" s="68">
        <f>VLOOKUP(F678,[1]quantitativo_estudantes_turmas_!$D$6:$H$1043,5,0)</f>
        <v>49</v>
      </c>
      <c r="AF678" s="318">
        <f t="shared" si="129"/>
        <v>1</v>
      </c>
      <c r="AG678" s="248">
        <f t="shared" si="130"/>
        <v>47919.3</v>
      </c>
      <c r="AH678" s="194">
        <f t="shared" si="136"/>
        <v>47919.3</v>
      </c>
      <c r="AI678" s="70">
        <v>0</v>
      </c>
      <c r="AJ678" s="70">
        <f t="shared" si="131"/>
        <v>95838.6</v>
      </c>
      <c r="AK678" s="195">
        <v>20000</v>
      </c>
      <c r="AL678" s="337">
        <f t="shared" si="142"/>
        <v>23959.65</v>
      </c>
      <c r="AM678" s="56" t="str">
        <f>VLOOKUP(F678,'Plan atualizada aptas e desativ'!$C$4:$I$1457,7,0)</f>
        <v>APTA</v>
      </c>
      <c r="AN678" s="196">
        <f t="shared" si="137"/>
        <v>3959.6500000000015</v>
      </c>
      <c r="AO678" s="56" t="s">
        <v>785</v>
      </c>
      <c r="AP678" s="56" t="s">
        <v>1353</v>
      </c>
      <c r="AQ678" s="56"/>
      <c r="AR678" s="56" t="s">
        <v>449</v>
      </c>
      <c r="AS678" s="56" t="s">
        <v>449</v>
      </c>
      <c r="AT678" s="56" t="s">
        <v>449</v>
      </c>
      <c r="AU678" s="56" t="s">
        <v>449</v>
      </c>
      <c r="AV678" s="56" t="s">
        <v>449</v>
      </c>
      <c r="AW678" s="56" t="s">
        <v>449</v>
      </c>
      <c r="AX678" s="56" t="s">
        <v>449</v>
      </c>
      <c r="AY678" s="56" t="s">
        <v>449</v>
      </c>
      <c r="AZ678" s="56" t="s">
        <v>449</v>
      </c>
      <c r="BA678" s="56" t="s">
        <v>449</v>
      </c>
      <c r="BB678" s="323">
        <f>VLOOKUP($F678,'[2]1ª Parcela FAED Manutencao 2026'!$E$7:$K$1036,5,0)</f>
        <v>1444</v>
      </c>
      <c r="BC678" s="324">
        <f>VLOOKUP($F678,'[2]1ª Parcela FAED Manutencao 2026'!$E$7:$K$1036,7,0)</f>
        <v>23959.65</v>
      </c>
      <c r="BD678" s="336">
        <f t="shared" si="138"/>
        <v>11</v>
      </c>
      <c r="BE678" s="330">
        <f t="shared" si="139"/>
        <v>0</v>
      </c>
    </row>
    <row r="679" spans="1:57" s="178" customFormat="1" ht="28.5" customHeight="1">
      <c r="A679" s="68">
        <v>673</v>
      </c>
      <c r="B679" s="56" t="s">
        <v>1902</v>
      </c>
      <c r="C679" s="56">
        <v>7300</v>
      </c>
      <c r="D679" s="57">
        <v>21</v>
      </c>
      <c r="E679" s="163" t="s">
        <v>375</v>
      </c>
      <c r="F679" s="56">
        <v>1164564</v>
      </c>
      <c r="G679" s="56">
        <v>1101476</v>
      </c>
      <c r="H679" s="61">
        <v>29171610</v>
      </c>
      <c r="I679" s="84" t="str">
        <f>VLOOKUP($F679,'[3]Sistema Escolar'!$C$3:$E$5000,3,0)</f>
        <v>COLEGIO EST. DE TEMPO INTEGRAL PROF CLOVIS ESEQUIEL DOS SANTOS</v>
      </c>
      <c r="J679" s="193" t="s">
        <v>1912</v>
      </c>
      <c r="K679" s="56">
        <v>0</v>
      </c>
      <c r="L679" s="56">
        <v>0</v>
      </c>
      <c r="M679" s="56">
        <v>0</v>
      </c>
      <c r="N679" s="56">
        <v>0</v>
      </c>
      <c r="O679" s="56">
        <v>835</v>
      </c>
      <c r="P679" s="56">
        <v>343</v>
      </c>
      <c r="Q679" s="56">
        <v>399</v>
      </c>
      <c r="R679" s="56">
        <v>514</v>
      </c>
      <c r="S679" s="56">
        <v>136</v>
      </c>
      <c r="T679" s="56">
        <v>91</v>
      </c>
      <c r="U679" s="56">
        <v>0</v>
      </c>
      <c r="V679" s="56">
        <v>0</v>
      </c>
      <c r="W679" s="56">
        <v>0</v>
      </c>
      <c r="X679" s="56">
        <v>0</v>
      </c>
      <c r="Y679" s="56">
        <f t="shared" si="132"/>
        <v>0</v>
      </c>
      <c r="Z679" s="56">
        <f t="shared" si="132"/>
        <v>0</v>
      </c>
      <c r="AA679" s="68">
        <f t="shared" si="133"/>
        <v>1370</v>
      </c>
      <c r="AB679" s="68">
        <f t="shared" si="133"/>
        <v>948</v>
      </c>
      <c r="AC679" s="68">
        <f t="shared" si="134"/>
        <v>1370</v>
      </c>
      <c r="AD679" s="68">
        <f t="shared" si="135"/>
        <v>948</v>
      </c>
      <c r="AE679" s="68">
        <f>VLOOKUP(F679,[1]quantitativo_estudantes_turmas_!$D$6:$H$1043,5,0)</f>
        <v>29</v>
      </c>
      <c r="AF679" s="318">
        <f t="shared" si="129"/>
        <v>1</v>
      </c>
      <c r="AG679" s="248">
        <f t="shared" si="130"/>
        <v>41032.61</v>
      </c>
      <c r="AH679" s="194">
        <f t="shared" si="136"/>
        <v>41032.61</v>
      </c>
      <c r="AI679" s="70">
        <v>0</v>
      </c>
      <c r="AJ679" s="70">
        <f t="shared" si="131"/>
        <v>82065.22</v>
      </c>
      <c r="AK679" s="195">
        <v>20000</v>
      </c>
      <c r="AL679" s="337">
        <f t="shared" si="142"/>
        <v>20516.305</v>
      </c>
      <c r="AM679" s="56" t="str">
        <f>VLOOKUP(F679,'Plan atualizada aptas e desativ'!$C$4:$I$1457,7,0)</f>
        <v>INADIMPLENTE</v>
      </c>
      <c r="AN679" s="196">
        <f t="shared" si="137"/>
        <v>516.30500000000029</v>
      </c>
      <c r="AO679" s="56" t="s">
        <v>785</v>
      </c>
      <c r="AP679" s="56" t="s">
        <v>1354</v>
      </c>
      <c r="AQ679" s="56"/>
      <c r="AR679" s="56" t="s">
        <v>1918</v>
      </c>
      <c r="AS679" s="56" t="s">
        <v>449</v>
      </c>
      <c r="AT679" s="56" t="s">
        <v>449</v>
      </c>
      <c r="AU679" s="56" t="s">
        <v>449</v>
      </c>
      <c r="AV679" s="56" t="s">
        <v>449</v>
      </c>
      <c r="AW679" s="56" t="s">
        <v>449</v>
      </c>
      <c r="AX679" s="56" t="s">
        <v>449</v>
      </c>
      <c r="AY679" s="56" t="s">
        <v>449</v>
      </c>
      <c r="AZ679" s="56" t="s">
        <v>1858</v>
      </c>
      <c r="BA679" s="56" t="s">
        <v>449</v>
      </c>
      <c r="BB679" s="323">
        <f>VLOOKUP($F679,'[2]1ª Parcela FAED Manutencao 2026'!$E$7:$K$1036,5,0)</f>
        <v>1370</v>
      </c>
      <c r="BC679" s="324">
        <f>VLOOKUP($F679,'[2]1ª Parcela FAED Manutencao 2026'!$E$7:$K$1036,7,0)</f>
        <v>23959.65</v>
      </c>
      <c r="BD679" s="335">
        <f t="shared" si="138"/>
        <v>-422</v>
      </c>
      <c r="BE679" s="328">
        <f t="shared" si="139"/>
        <v>-3443.3450000000012</v>
      </c>
    </row>
    <row r="680" spans="1:57" s="178" customFormat="1" ht="28.5" customHeight="1">
      <c r="A680" s="68">
        <v>674</v>
      </c>
      <c r="B680" s="56" t="s">
        <v>1902</v>
      </c>
      <c r="C680" s="56">
        <v>7300</v>
      </c>
      <c r="D680" s="57">
        <v>21</v>
      </c>
      <c r="E680" s="163" t="s">
        <v>375</v>
      </c>
      <c r="F680" s="56">
        <v>1109652</v>
      </c>
      <c r="G680" s="56">
        <v>1101457</v>
      </c>
      <c r="H680" s="61">
        <v>29171601</v>
      </c>
      <c r="I680" s="84" t="str">
        <f>VLOOKUP($F680,'[3]Sistema Escolar'!$C$3:$E$5000,3,0)</f>
        <v>COLEGIO ESTADUAL FRANCISCO DA CONCEICAO MENEZES</v>
      </c>
      <c r="J680" s="193" t="s">
        <v>1912</v>
      </c>
      <c r="K680" s="56">
        <v>0</v>
      </c>
      <c r="L680" s="56">
        <v>0</v>
      </c>
      <c r="M680" s="56">
        <v>0</v>
      </c>
      <c r="N680" s="56">
        <v>0</v>
      </c>
      <c r="O680" s="56">
        <v>1324</v>
      </c>
      <c r="P680" s="56">
        <v>1115</v>
      </c>
      <c r="Q680" s="56">
        <v>2</v>
      </c>
      <c r="R680" s="56">
        <v>45</v>
      </c>
      <c r="S680" s="56">
        <v>334</v>
      </c>
      <c r="T680" s="56">
        <v>199</v>
      </c>
      <c r="U680" s="56">
        <v>0</v>
      </c>
      <c r="V680" s="56">
        <v>0</v>
      </c>
      <c r="W680" s="56">
        <v>0</v>
      </c>
      <c r="X680" s="56">
        <v>0</v>
      </c>
      <c r="Y680" s="56">
        <f t="shared" si="132"/>
        <v>0</v>
      </c>
      <c r="Z680" s="56">
        <f t="shared" si="132"/>
        <v>0</v>
      </c>
      <c r="AA680" s="68">
        <f t="shared" si="133"/>
        <v>1660</v>
      </c>
      <c r="AB680" s="68">
        <f t="shared" si="133"/>
        <v>1359</v>
      </c>
      <c r="AC680" s="68">
        <f t="shared" si="134"/>
        <v>1660</v>
      </c>
      <c r="AD680" s="68">
        <f t="shared" si="135"/>
        <v>1359</v>
      </c>
      <c r="AE680" s="68">
        <f>VLOOKUP(F680,[1]quantitativo_estudantes_turmas_!$D$6:$H$1043,5,0)</f>
        <v>52</v>
      </c>
      <c r="AF680" s="318">
        <f t="shared" si="129"/>
        <v>1</v>
      </c>
      <c r="AG680" s="248">
        <f t="shared" si="130"/>
        <v>47919.3</v>
      </c>
      <c r="AH680" s="194">
        <f t="shared" si="136"/>
        <v>47919.3</v>
      </c>
      <c r="AI680" s="70">
        <v>0</v>
      </c>
      <c r="AJ680" s="70">
        <f t="shared" si="131"/>
        <v>95838.6</v>
      </c>
      <c r="AK680" s="195">
        <v>28000</v>
      </c>
      <c r="AL680" s="337">
        <f t="shared" si="142"/>
        <v>23959.65</v>
      </c>
      <c r="AM680" s="56" t="str">
        <f>VLOOKUP(F680,'Plan atualizada aptas e desativ'!$C$4:$I$1457,7,0)</f>
        <v>APTA</v>
      </c>
      <c r="AN680" s="196">
        <f t="shared" si="137"/>
        <v>-4040.3499999999985</v>
      </c>
      <c r="AO680" s="56" t="s">
        <v>785</v>
      </c>
      <c r="AP680" s="56" t="s">
        <v>1355</v>
      </c>
      <c r="AQ680" s="56"/>
      <c r="AR680" s="56" t="s">
        <v>1918</v>
      </c>
      <c r="AS680" s="56" t="s">
        <v>449</v>
      </c>
      <c r="AT680" s="56" t="s">
        <v>449</v>
      </c>
      <c r="AU680" s="56" t="s">
        <v>449</v>
      </c>
      <c r="AV680" s="56" t="s">
        <v>449</v>
      </c>
      <c r="AW680" s="56" t="s">
        <v>449</v>
      </c>
      <c r="AX680" s="56" t="s">
        <v>449</v>
      </c>
      <c r="AY680" s="56" t="s">
        <v>449</v>
      </c>
      <c r="AZ680" s="56" t="s">
        <v>449</v>
      </c>
      <c r="BA680" s="56" t="s">
        <v>449</v>
      </c>
      <c r="BB680" s="323">
        <f>VLOOKUP($F680,'[2]1ª Parcela FAED Manutencao 2026'!$E$7:$K$1036,5,0)</f>
        <v>1660</v>
      </c>
      <c r="BC680" s="324">
        <f>VLOOKUP($F680,'[2]1ª Parcela FAED Manutencao 2026'!$E$7:$K$1036,7,0)</f>
        <v>35903.53</v>
      </c>
      <c r="BD680" s="335">
        <f t="shared" si="138"/>
        <v>-301</v>
      </c>
      <c r="BE680" s="328">
        <f t="shared" si="139"/>
        <v>-11943.879999999997</v>
      </c>
    </row>
    <row r="681" spans="1:57" s="178" customFormat="1" ht="28.5" customHeight="1">
      <c r="A681" s="68">
        <v>675</v>
      </c>
      <c r="B681" s="56" t="s">
        <v>1902</v>
      </c>
      <c r="C681" s="56">
        <v>7300</v>
      </c>
      <c r="D681" s="57">
        <v>21</v>
      </c>
      <c r="E681" s="163" t="s">
        <v>376</v>
      </c>
      <c r="F681" s="56">
        <v>1134509</v>
      </c>
      <c r="G681" s="56">
        <v>1104682</v>
      </c>
      <c r="H681" s="61">
        <v>29173531</v>
      </c>
      <c r="I681" s="84" t="str">
        <f>VLOOKUP($F681,'[3]Sistema Escolar'!$C$3:$E$5000,3,0)</f>
        <v>COLEGIO ESTADUAL DE TEMPO INTEGRAL SAO FELIPE</v>
      </c>
      <c r="J681" s="193" t="s">
        <v>1978</v>
      </c>
      <c r="K681" s="56">
        <v>0</v>
      </c>
      <c r="L681" s="56">
        <v>0</v>
      </c>
      <c r="M681" s="56">
        <v>0</v>
      </c>
      <c r="N681" s="56">
        <v>0</v>
      </c>
      <c r="O681" s="56">
        <v>822</v>
      </c>
      <c r="P681" s="56">
        <v>851</v>
      </c>
      <c r="Q681" s="56">
        <v>0</v>
      </c>
      <c r="R681" s="56">
        <v>0</v>
      </c>
      <c r="S681" s="56">
        <v>155</v>
      </c>
      <c r="T681" s="56">
        <v>145</v>
      </c>
      <c r="U681" s="56">
        <v>0</v>
      </c>
      <c r="V681" s="56">
        <v>0</v>
      </c>
      <c r="W681" s="56">
        <v>0</v>
      </c>
      <c r="X681" s="56">
        <v>15</v>
      </c>
      <c r="Y681" s="56">
        <f t="shared" si="132"/>
        <v>0</v>
      </c>
      <c r="Z681" s="56">
        <f t="shared" si="132"/>
        <v>0</v>
      </c>
      <c r="AA681" s="68">
        <f t="shared" si="133"/>
        <v>977</v>
      </c>
      <c r="AB681" s="68">
        <f t="shared" si="133"/>
        <v>996</v>
      </c>
      <c r="AC681" s="68">
        <f t="shared" si="134"/>
        <v>977</v>
      </c>
      <c r="AD681" s="68">
        <f t="shared" si="135"/>
        <v>1011</v>
      </c>
      <c r="AE681" s="68">
        <f>VLOOKUP(F681,[1]quantitativo_estudantes_turmas_!$D$6:$H$1043,5,0)</f>
        <v>32</v>
      </c>
      <c r="AF681" s="318">
        <f t="shared" si="129"/>
        <v>0.98516320474777452</v>
      </c>
      <c r="AG681" s="248">
        <f t="shared" si="130"/>
        <v>47919.3</v>
      </c>
      <c r="AH681" s="194">
        <f t="shared" si="136"/>
        <v>47919.3</v>
      </c>
      <c r="AI681" s="70">
        <v>0</v>
      </c>
      <c r="AJ681" s="70">
        <f t="shared" si="131"/>
        <v>95838.6</v>
      </c>
      <c r="AK681" s="195">
        <v>16000</v>
      </c>
      <c r="AL681" s="337">
        <f t="shared" si="142"/>
        <v>23959.65</v>
      </c>
      <c r="AM681" s="56" t="str">
        <f>VLOOKUP(F681,'Plan atualizada aptas e desativ'!$C$4:$I$1457,7,0)</f>
        <v>APTA</v>
      </c>
      <c r="AN681" s="196">
        <f t="shared" si="137"/>
        <v>7959.6500000000015</v>
      </c>
      <c r="AO681" s="56" t="s">
        <v>1356</v>
      </c>
      <c r="AP681" s="56" t="s">
        <v>1357</v>
      </c>
      <c r="AQ681" s="56"/>
      <c r="AR681" s="56" t="s">
        <v>449</v>
      </c>
      <c r="AS681" s="56" t="s">
        <v>449</v>
      </c>
      <c r="AT681" s="56" t="s">
        <v>449</v>
      </c>
      <c r="AU681" s="56" t="s">
        <v>449</v>
      </c>
      <c r="AV681" s="56" t="s">
        <v>449</v>
      </c>
      <c r="AW681" s="56" t="s">
        <v>449</v>
      </c>
      <c r="AX681" s="56" t="s">
        <v>449</v>
      </c>
      <c r="AY681" s="56" t="s">
        <v>449</v>
      </c>
      <c r="AZ681" s="56" t="s">
        <v>449</v>
      </c>
      <c r="BA681" s="56" t="s">
        <v>449</v>
      </c>
      <c r="BB681" s="323">
        <f>VLOOKUP($F681,'[2]1ª Parcela FAED Manutencao 2026'!$E$7:$K$1036,5,0)</f>
        <v>977</v>
      </c>
      <c r="BC681" s="324">
        <f>VLOOKUP($F681,'[2]1ª Parcela FAED Manutencao 2026'!$E$7:$K$1036,7,0)</f>
        <v>20516.305</v>
      </c>
      <c r="BD681" s="336">
        <f t="shared" si="138"/>
        <v>34</v>
      </c>
      <c r="BE681" s="331">
        <f t="shared" si="139"/>
        <v>3443.3450000000012</v>
      </c>
    </row>
    <row r="682" spans="1:57" s="87" customFormat="1" ht="28.5" customHeight="1">
      <c r="A682" s="68">
        <v>676</v>
      </c>
      <c r="B682" s="56" t="s">
        <v>1902</v>
      </c>
      <c r="C682" s="56">
        <v>7300</v>
      </c>
      <c r="D682" s="57">
        <v>21</v>
      </c>
      <c r="E682" s="163" t="s">
        <v>377</v>
      </c>
      <c r="F682" s="56">
        <v>1134657</v>
      </c>
      <c r="G682" s="56">
        <v>1104690</v>
      </c>
      <c r="H682" s="61">
        <v>29172870</v>
      </c>
      <c r="I682" s="84" t="str">
        <f>VLOOKUP($F682,'[3]Sistema Escolar'!$C$3:$E$5000,3,0)</f>
        <v>COLEGIO ESTADUAL ROMULO GALVAO</v>
      </c>
      <c r="J682" s="193" t="s">
        <v>1978</v>
      </c>
      <c r="K682" s="56">
        <v>0</v>
      </c>
      <c r="L682" s="56">
        <v>0</v>
      </c>
      <c r="M682" s="56">
        <v>0</v>
      </c>
      <c r="N682" s="56">
        <v>0</v>
      </c>
      <c r="O682" s="56">
        <v>242</v>
      </c>
      <c r="P682" s="56">
        <v>158</v>
      </c>
      <c r="Q682" s="56">
        <v>167</v>
      </c>
      <c r="R682" s="56">
        <v>172</v>
      </c>
      <c r="S682" s="56">
        <v>53</v>
      </c>
      <c r="T682" s="56">
        <v>45</v>
      </c>
      <c r="U682" s="56">
        <v>0</v>
      </c>
      <c r="V682" s="56">
        <v>0</v>
      </c>
      <c r="W682" s="56">
        <v>0</v>
      </c>
      <c r="X682" s="56">
        <v>0</v>
      </c>
      <c r="Y682" s="56">
        <f t="shared" si="132"/>
        <v>0</v>
      </c>
      <c r="Z682" s="56">
        <f t="shared" si="132"/>
        <v>0</v>
      </c>
      <c r="AA682" s="68">
        <f t="shared" si="133"/>
        <v>462</v>
      </c>
      <c r="AB682" s="68">
        <f t="shared" si="133"/>
        <v>375</v>
      </c>
      <c r="AC682" s="68">
        <f t="shared" si="134"/>
        <v>462</v>
      </c>
      <c r="AD682" s="68">
        <f t="shared" si="135"/>
        <v>375</v>
      </c>
      <c r="AE682" s="68">
        <f>VLOOKUP(F682,[1]quantitativo_estudantes_turmas_!$D$6:$H$1043,5,0)</f>
        <v>15</v>
      </c>
      <c r="AF682" s="318">
        <f t="shared" si="129"/>
        <v>1</v>
      </c>
      <c r="AG682" s="248">
        <f t="shared" si="130"/>
        <v>25645.38</v>
      </c>
      <c r="AH682" s="194">
        <f t="shared" si="136"/>
        <v>25645.38</v>
      </c>
      <c r="AI682" s="70">
        <v>0</v>
      </c>
      <c r="AJ682" s="70">
        <f t="shared" si="131"/>
        <v>51290.76</v>
      </c>
      <c r="AK682" s="195">
        <v>10000</v>
      </c>
      <c r="AL682" s="337">
        <f t="shared" si="142"/>
        <v>12822.69</v>
      </c>
      <c r="AM682" s="56" t="str">
        <f>VLOOKUP(F682,'Plan atualizada aptas e desativ'!$C$4:$I$1457,7,0)</f>
        <v>APTA</v>
      </c>
      <c r="AN682" s="196">
        <f t="shared" si="137"/>
        <v>2822.6900000000005</v>
      </c>
      <c r="AO682" s="56" t="s">
        <v>1322</v>
      </c>
      <c r="AP682" s="56" t="s">
        <v>1358</v>
      </c>
      <c r="AQ682" s="56"/>
      <c r="AR682" s="56" t="s">
        <v>1918</v>
      </c>
      <c r="AS682" s="56" t="s">
        <v>449</v>
      </c>
      <c r="AT682" s="56" t="s">
        <v>449</v>
      </c>
      <c r="AU682" s="56" t="s">
        <v>449</v>
      </c>
      <c r="AV682" s="56" t="s">
        <v>449</v>
      </c>
      <c r="AW682" s="56" t="s">
        <v>449</v>
      </c>
      <c r="AX682" s="56" t="s">
        <v>449</v>
      </c>
      <c r="AY682" s="56" t="s">
        <v>449</v>
      </c>
      <c r="AZ682" s="56" t="s">
        <v>449</v>
      </c>
      <c r="BA682" s="56" t="s">
        <v>449</v>
      </c>
      <c r="BB682" s="323">
        <f>VLOOKUP($F682,'[2]1ª Parcela FAED Manutencao 2026'!$E$7:$K$1036,5,0)</f>
        <v>462</v>
      </c>
      <c r="BC682" s="324">
        <f>VLOOKUP($F682,'[2]1ª Parcela FAED Manutencao 2026'!$E$7:$K$1036,7,0)</f>
        <v>12822.69</v>
      </c>
      <c r="BD682" s="335">
        <f t="shared" si="138"/>
        <v>-87</v>
      </c>
      <c r="BE682" s="330">
        <f t="shared" si="139"/>
        <v>0</v>
      </c>
    </row>
    <row r="683" spans="1:57" s="87" customFormat="1" ht="28.5" customHeight="1">
      <c r="A683" s="68">
        <v>677</v>
      </c>
      <c r="B683" s="56" t="s">
        <v>1902</v>
      </c>
      <c r="C683" s="56">
        <v>7300</v>
      </c>
      <c r="D683" s="57">
        <v>21</v>
      </c>
      <c r="E683" s="163" t="s">
        <v>4482</v>
      </c>
      <c r="F683" s="56">
        <v>1134932</v>
      </c>
      <c r="G683" s="56">
        <v>1104697</v>
      </c>
      <c r="H683" s="61">
        <v>29174180</v>
      </c>
      <c r="I683" s="84" t="str">
        <f>VLOOKUP($F683,'[3]Sistema Escolar'!$C$3:$E$5000,3,0)</f>
        <v>CENTRO TERRITORIAL DE EDUC. PROFI. DO RECONCAVO JONIVAL LUCAS</v>
      </c>
      <c r="J683" s="193" t="s">
        <v>1857</v>
      </c>
      <c r="K683" s="56">
        <v>0</v>
      </c>
      <c r="L683" s="56">
        <v>0</v>
      </c>
      <c r="M683" s="56">
        <v>0</v>
      </c>
      <c r="N683" s="56">
        <v>0</v>
      </c>
      <c r="O683" s="56">
        <v>462</v>
      </c>
      <c r="P683" s="56">
        <v>431</v>
      </c>
      <c r="Q683" s="56">
        <v>0</v>
      </c>
      <c r="R683" s="56">
        <v>0</v>
      </c>
      <c r="S683" s="56">
        <v>0</v>
      </c>
      <c r="T683" s="56">
        <v>0</v>
      </c>
      <c r="U683" s="56">
        <v>0</v>
      </c>
      <c r="V683" s="56">
        <v>0</v>
      </c>
      <c r="W683" s="56">
        <v>0</v>
      </c>
      <c r="X683" s="56">
        <v>0</v>
      </c>
      <c r="Y683" s="56">
        <f t="shared" si="132"/>
        <v>0</v>
      </c>
      <c r="Z683" s="56">
        <f t="shared" si="132"/>
        <v>0</v>
      </c>
      <c r="AA683" s="68">
        <f t="shared" si="133"/>
        <v>462</v>
      </c>
      <c r="AB683" s="68">
        <f t="shared" si="133"/>
        <v>431</v>
      </c>
      <c r="AC683" s="68">
        <f t="shared" si="134"/>
        <v>462</v>
      </c>
      <c r="AD683" s="68">
        <f t="shared" si="135"/>
        <v>431</v>
      </c>
      <c r="AE683" s="68">
        <f>VLOOKUP(F683,[1]quantitativo_estudantes_turmas_!$D$6:$H$1043,5,0)</f>
        <v>22</v>
      </c>
      <c r="AF683" s="318">
        <f t="shared" si="129"/>
        <v>1</v>
      </c>
      <c r="AG683" s="248">
        <f t="shared" si="130"/>
        <v>25645.38</v>
      </c>
      <c r="AH683" s="194">
        <f t="shared" si="136"/>
        <v>25645.38</v>
      </c>
      <c r="AI683" s="70">
        <v>0</v>
      </c>
      <c r="AJ683" s="70">
        <f t="shared" si="131"/>
        <v>51290.76</v>
      </c>
      <c r="AK683" s="195">
        <v>10000</v>
      </c>
      <c r="AL683" s="337">
        <f t="shared" si="142"/>
        <v>12822.69</v>
      </c>
      <c r="AM683" s="56" t="str">
        <f>VLOOKUP(F683,'Plan atualizada aptas e desativ'!$C$4:$I$1457,7,0)</f>
        <v>APTA</v>
      </c>
      <c r="AN683" s="196">
        <f t="shared" si="137"/>
        <v>2822.6900000000005</v>
      </c>
      <c r="AO683" s="56" t="s">
        <v>1359</v>
      </c>
      <c r="AP683" s="56" t="s">
        <v>1360</v>
      </c>
      <c r="AQ683" s="56"/>
      <c r="AR683" s="56" t="s">
        <v>449</v>
      </c>
      <c r="AS683" s="56" t="s">
        <v>449</v>
      </c>
      <c r="AT683" s="56" t="s">
        <v>449</v>
      </c>
      <c r="AU683" s="56" t="s">
        <v>449</v>
      </c>
      <c r="AV683" s="56" t="s">
        <v>449</v>
      </c>
      <c r="AW683" s="56" t="s">
        <v>449</v>
      </c>
      <c r="AX683" s="56" t="s">
        <v>449</v>
      </c>
      <c r="AY683" s="56" t="s">
        <v>449</v>
      </c>
      <c r="AZ683" s="56" t="s">
        <v>449</v>
      </c>
      <c r="BA683" s="56" t="s">
        <v>449</v>
      </c>
      <c r="BB683" s="323">
        <f>VLOOKUP($F683,'[2]1ª Parcela FAED Manutencao 2026'!$E$7:$K$1036,5,0)</f>
        <v>462</v>
      </c>
      <c r="BC683" s="324">
        <f>VLOOKUP($F683,'[2]1ª Parcela FAED Manutencao 2026'!$E$7:$K$1036,7,0)</f>
        <v>12822.69</v>
      </c>
      <c r="BD683" s="335">
        <f t="shared" si="138"/>
        <v>-31</v>
      </c>
      <c r="BE683" s="330">
        <f t="shared" si="139"/>
        <v>0</v>
      </c>
    </row>
    <row r="684" spans="1:57" s="87" customFormat="1" ht="28.5" customHeight="1">
      <c r="A684" s="68">
        <v>678</v>
      </c>
      <c r="B684" s="56" t="s">
        <v>1902</v>
      </c>
      <c r="C684" s="56">
        <v>7300</v>
      </c>
      <c r="D684" s="57">
        <v>21</v>
      </c>
      <c r="E684" s="163" t="s">
        <v>4482</v>
      </c>
      <c r="F684" s="56">
        <v>1178265</v>
      </c>
      <c r="G684" s="56">
        <v>1105506</v>
      </c>
      <c r="H684" s="61">
        <v>29981760</v>
      </c>
      <c r="I684" s="84" t="str">
        <f>VLOOKUP($F684,'[3]Sistema Escolar'!$C$3:$E$5000,3,0)</f>
        <v>COLEGIO ESTADUAL DO CAMPO ANATIVO DO SACRAMENTO</v>
      </c>
      <c r="J684" s="193" t="s">
        <v>1912</v>
      </c>
      <c r="K684" s="56">
        <v>0</v>
      </c>
      <c r="L684" s="56">
        <v>0</v>
      </c>
      <c r="M684" s="56">
        <v>0</v>
      </c>
      <c r="N684" s="56">
        <v>0</v>
      </c>
      <c r="O684" s="56">
        <v>128</v>
      </c>
      <c r="P684" s="56">
        <v>114</v>
      </c>
      <c r="Q684" s="56">
        <v>0</v>
      </c>
      <c r="R684" s="56">
        <v>0</v>
      </c>
      <c r="S684" s="56">
        <v>0</v>
      </c>
      <c r="T684" s="56">
        <v>0</v>
      </c>
      <c r="U684" s="56">
        <v>0</v>
      </c>
      <c r="V684" s="56">
        <v>0</v>
      </c>
      <c r="W684" s="56">
        <v>0</v>
      </c>
      <c r="X684" s="56">
        <v>0</v>
      </c>
      <c r="Y684" s="56">
        <f t="shared" si="132"/>
        <v>0</v>
      </c>
      <c r="Z684" s="56">
        <f t="shared" si="132"/>
        <v>0</v>
      </c>
      <c r="AA684" s="68">
        <f t="shared" si="133"/>
        <v>128</v>
      </c>
      <c r="AB684" s="68">
        <f t="shared" si="133"/>
        <v>114</v>
      </c>
      <c r="AC684" s="68">
        <f t="shared" si="134"/>
        <v>128</v>
      </c>
      <c r="AD684" s="68">
        <f t="shared" si="135"/>
        <v>114</v>
      </c>
      <c r="AE684" s="68">
        <f>VLOOKUP(F684,[1]quantitativo_estudantes_turmas_!$D$6:$H$1043,5,0)</f>
        <v>6</v>
      </c>
      <c r="AF684" s="318">
        <f t="shared" si="129"/>
        <v>1</v>
      </c>
      <c r="AG684" s="248">
        <f t="shared" si="130"/>
        <v>15387.23</v>
      </c>
      <c r="AH684" s="194">
        <f t="shared" si="136"/>
        <v>15387.23</v>
      </c>
      <c r="AI684" s="70">
        <v>0</v>
      </c>
      <c r="AJ684" s="70">
        <f t="shared" si="131"/>
        <v>30774.46</v>
      </c>
      <c r="AK684" s="195">
        <v>8000</v>
      </c>
      <c r="AL684" s="337">
        <f t="shared" si="142"/>
        <v>7693.6149999999998</v>
      </c>
      <c r="AM684" s="56" t="str">
        <f>VLOOKUP(F684,'Plan atualizada aptas e desativ'!$C$4:$I$1457,7,0)</f>
        <v>INADIMPLENTE</v>
      </c>
      <c r="AN684" s="196">
        <f t="shared" si="137"/>
        <v>-306.38500000000022</v>
      </c>
      <c r="AO684" s="56" t="s">
        <v>1359</v>
      </c>
      <c r="AP684" s="56" t="s">
        <v>1361</v>
      </c>
      <c r="AQ684" s="56"/>
      <c r="AR684" s="56" t="s">
        <v>449</v>
      </c>
      <c r="AS684" s="56" t="s">
        <v>449</v>
      </c>
      <c r="AT684" s="56" t="s">
        <v>449</v>
      </c>
      <c r="AU684" s="56" t="s">
        <v>449</v>
      </c>
      <c r="AV684" s="56" t="s">
        <v>449</v>
      </c>
      <c r="AW684" s="56" t="s">
        <v>449</v>
      </c>
      <c r="AX684" s="56" t="s">
        <v>449</v>
      </c>
      <c r="AY684" s="56" t="s">
        <v>449</v>
      </c>
      <c r="AZ684" s="56" t="s">
        <v>449</v>
      </c>
      <c r="BA684" s="56" t="s">
        <v>449</v>
      </c>
      <c r="BB684" s="323">
        <f>VLOOKUP($F684,'[2]1ª Parcela FAED Manutencao 2026'!$E$7:$K$1036,5,0)</f>
        <v>128</v>
      </c>
      <c r="BC684" s="324">
        <f>VLOOKUP($F684,'[2]1ª Parcela FAED Manutencao 2026'!$E$7:$K$1036,7,0)</f>
        <v>10258.15</v>
      </c>
      <c r="BD684" s="335">
        <f t="shared" si="138"/>
        <v>-14</v>
      </c>
      <c r="BE684" s="328">
        <f t="shared" si="139"/>
        <v>-2564.5349999999999</v>
      </c>
    </row>
    <row r="685" spans="1:57" s="178" customFormat="1" ht="28.5" customHeight="1">
      <c r="A685" s="68">
        <v>679</v>
      </c>
      <c r="B685" s="56" t="s">
        <v>1902</v>
      </c>
      <c r="C685" s="56">
        <v>7300</v>
      </c>
      <c r="D685" s="57">
        <v>21</v>
      </c>
      <c r="E685" s="163" t="s">
        <v>4482</v>
      </c>
      <c r="F685" s="56">
        <v>1138954</v>
      </c>
      <c r="G685" s="56">
        <v>1104700</v>
      </c>
      <c r="H685" s="61">
        <v>29174546</v>
      </c>
      <c r="I685" s="84" t="str">
        <f>VLOOKUP($F685,'[3]Sistema Escolar'!$C$3:$E$5000,3,0)</f>
        <v>COLEGIO ESTADUAL DOUTOR ELIEL DA SILVA MARTINS</v>
      </c>
      <c r="J685" s="193" t="s">
        <v>1978</v>
      </c>
      <c r="K685" s="56">
        <v>0</v>
      </c>
      <c r="L685" s="56">
        <v>0</v>
      </c>
      <c r="M685" s="56">
        <v>0</v>
      </c>
      <c r="N685" s="56">
        <v>0</v>
      </c>
      <c r="O685" s="56">
        <v>447</v>
      </c>
      <c r="P685" s="56">
        <v>198</v>
      </c>
      <c r="Q685" s="56">
        <v>154</v>
      </c>
      <c r="R685" s="56">
        <v>285</v>
      </c>
      <c r="S685" s="56">
        <v>155</v>
      </c>
      <c r="T685" s="56">
        <v>82</v>
      </c>
      <c r="U685" s="56">
        <v>0</v>
      </c>
      <c r="V685" s="56">
        <v>0</v>
      </c>
      <c r="W685" s="56">
        <v>0</v>
      </c>
      <c r="X685" s="56">
        <v>0</v>
      </c>
      <c r="Y685" s="56">
        <f t="shared" si="132"/>
        <v>0</v>
      </c>
      <c r="Z685" s="56">
        <f t="shared" si="132"/>
        <v>0</v>
      </c>
      <c r="AA685" s="68">
        <f t="shared" si="133"/>
        <v>756</v>
      </c>
      <c r="AB685" s="68">
        <f t="shared" si="133"/>
        <v>565</v>
      </c>
      <c r="AC685" s="68">
        <f t="shared" si="134"/>
        <v>756</v>
      </c>
      <c r="AD685" s="68">
        <f t="shared" si="135"/>
        <v>565</v>
      </c>
      <c r="AE685" s="68">
        <f>VLOOKUP(F685,[1]quantitativo_estudantes_turmas_!$D$6:$H$1043,5,0)</f>
        <v>18</v>
      </c>
      <c r="AF685" s="318">
        <f t="shared" si="129"/>
        <v>1</v>
      </c>
      <c r="AG685" s="248">
        <f t="shared" si="130"/>
        <v>30774.46</v>
      </c>
      <c r="AH685" s="194">
        <f t="shared" si="136"/>
        <v>30774.46</v>
      </c>
      <c r="AI685" s="70">
        <v>0</v>
      </c>
      <c r="AJ685" s="70">
        <f t="shared" si="131"/>
        <v>61548.92</v>
      </c>
      <c r="AK685" s="195">
        <v>16000</v>
      </c>
      <c r="AL685" s="337">
        <f t="shared" si="142"/>
        <v>15387.23</v>
      </c>
      <c r="AM685" s="56" t="str">
        <f>VLOOKUP(F685,'Plan atualizada aptas e desativ'!$C$4:$I$1457,7,0)</f>
        <v>APTA</v>
      </c>
      <c r="AN685" s="196">
        <f t="shared" si="137"/>
        <v>-612.77000000000044</v>
      </c>
      <c r="AO685" s="56" t="s">
        <v>1359</v>
      </c>
      <c r="AP685" s="56" t="s">
        <v>1362</v>
      </c>
      <c r="AQ685" s="56"/>
      <c r="AR685" s="56" t="s">
        <v>1918</v>
      </c>
      <c r="AS685" s="56" t="s">
        <v>449</v>
      </c>
      <c r="AT685" s="56" t="s">
        <v>449</v>
      </c>
      <c r="AU685" s="56" t="s">
        <v>449</v>
      </c>
      <c r="AV685" s="56" t="s">
        <v>449</v>
      </c>
      <c r="AW685" s="56" t="s">
        <v>449</v>
      </c>
      <c r="AX685" s="56" t="s">
        <v>449</v>
      </c>
      <c r="AY685" s="56" t="s">
        <v>449</v>
      </c>
      <c r="AZ685" s="56" t="s">
        <v>449</v>
      </c>
      <c r="BA685" s="56" t="s">
        <v>1857</v>
      </c>
      <c r="BB685" s="323">
        <f>VLOOKUP($F685,'[2]1ª Parcela FAED Manutencao 2026'!$E$7:$K$1036,5,0)</f>
        <v>756</v>
      </c>
      <c r="BC685" s="324">
        <f>VLOOKUP($F685,'[2]1ª Parcela FAED Manutencao 2026'!$E$7:$K$1036,7,0)</f>
        <v>20516.305</v>
      </c>
      <c r="BD685" s="335">
        <f t="shared" si="138"/>
        <v>-191</v>
      </c>
      <c r="BE685" s="328">
        <f t="shared" si="139"/>
        <v>-5129.0750000000007</v>
      </c>
    </row>
    <row r="686" spans="1:57" s="87" customFormat="1" ht="28.5" customHeight="1">
      <c r="A686" s="68">
        <v>680</v>
      </c>
      <c r="B686" s="56" t="s">
        <v>1902</v>
      </c>
      <c r="C686" s="56">
        <v>7300</v>
      </c>
      <c r="D686" s="57">
        <v>21</v>
      </c>
      <c r="E686" s="163" t="s">
        <v>379</v>
      </c>
      <c r="F686" s="56">
        <v>1178053</v>
      </c>
      <c r="G686" s="56">
        <v>1104541</v>
      </c>
      <c r="H686" s="61">
        <v>29432529</v>
      </c>
      <c r="I686" s="84" t="str">
        <f>VLOOKUP($F686,'[3]Sistema Escolar'!$C$3:$E$5000,3,0)</f>
        <v>COLEGIO ESTADUAL DE TEMPO INTEGRAL RICARDO CAMARA DA SILVA</v>
      </c>
      <c r="J686" s="193" t="s">
        <v>1978</v>
      </c>
      <c r="K686" s="56">
        <v>0</v>
      </c>
      <c r="L686" s="56">
        <v>0</v>
      </c>
      <c r="M686" s="56">
        <v>0</v>
      </c>
      <c r="N686" s="56">
        <v>0</v>
      </c>
      <c r="O686" s="56">
        <v>133</v>
      </c>
      <c r="P686" s="56">
        <v>127</v>
      </c>
      <c r="Q686" s="56">
        <v>208</v>
      </c>
      <c r="R686" s="56">
        <v>285</v>
      </c>
      <c r="S686" s="56">
        <v>127</v>
      </c>
      <c r="T686" s="56">
        <v>99</v>
      </c>
      <c r="U686" s="56">
        <v>0</v>
      </c>
      <c r="V686" s="56">
        <v>0</v>
      </c>
      <c r="W686" s="56">
        <v>0</v>
      </c>
      <c r="X686" s="56">
        <v>0</v>
      </c>
      <c r="Y686" s="56">
        <f t="shared" si="132"/>
        <v>0</v>
      </c>
      <c r="Z686" s="56">
        <f t="shared" si="132"/>
        <v>0</v>
      </c>
      <c r="AA686" s="68">
        <f t="shared" si="133"/>
        <v>468</v>
      </c>
      <c r="AB686" s="68">
        <f t="shared" si="133"/>
        <v>511</v>
      </c>
      <c r="AC686" s="68">
        <f t="shared" si="134"/>
        <v>468</v>
      </c>
      <c r="AD686" s="68">
        <f t="shared" si="135"/>
        <v>511</v>
      </c>
      <c r="AE686" s="68">
        <f>VLOOKUP(F686,[1]quantitativo_estudantes_turmas_!$D$6:$H$1043,5,0)</f>
        <v>17</v>
      </c>
      <c r="AF686" s="318">
        <f t="shared" si="129"/>
        <v>1</v>
      </c>
      <c r="AG686" s="248">
        <f t="shared" si="130"/>
        <v>30774.46</v>
      </c>
      <c r="AH686" s="194">
        <f t="shared" si="136"/>
        <v>30774.46</v>
      </c>
      <c r="AI686" s="70">
        <v>0</v>
      </c>
      <c r="AJ686" s="70">
        <f t="shared" si="131"/>
        <v>61548.92</v>
      </c>
      <c r="AK686" s="195">
        <v>10000</v>
      </c>
      <c r="AL686" s="337">
        <f t="shared" si="142"/>
        <v>15387.23</v>
      </c>
      <c r="AM686" s="56" t="str">
        <f>VLOOKUP(F686,'Plan atualizada aptas e desativ'!$C$4:$I$1457,7,0)</f>
        <v>APTA</v>
      </c>
      <c r="AN686" s="196">
        <f t="shared" si="137"/>
        <v>5387.23</v>
      </c>
      <c r="AO686" s="56" t="s">
        <v>1347</v>
      </c>
      <c r="AP686" s="56" t="s">
        <v>1363</v>
      </c>
      <c r="AQ686" s="56"/>
      <c r="AR686" s="56" t="s">
        <v>1918</v>
      </c>
      <c r="AS686" s="56" t="s">
        <v>449</v>
      </c>
      <c r="AT686" s="56" t="s">
        <v>449</v>
      </c>
      <c r="AU686" s="56" t="s">
        <v>449</v>
      </c>
      <c r="AV686" s="56" t="s">
        <v>449</v>
      </c>
      <c r="AW686" s="56" t="s">
        <v>449</v>
      </c>
      <c r="AX686" s="56" t="s">
        <v>449</v>
      </c>
      <c r="AY686" s="56" t="s">
        <v>449</v>
      </c>
      <c r="AZ686" s="56" t="s">
        <v>449</v>
      </c>
      <c r="BA686" s="56" t="s">
        <v>449</v>
      </c>
      <c r="BB686" s="323">
        <f>VLOOKUP($F686,'[2]1ª Parcela FAED Manutencao 2026'!$E$7:$K$1036,5,0)</f>
        <v>468</v>
      </c>
      <c r="BC686" s="324">
        <f>VLOOKUP($F686,'[2]1ª Parcela FAED Manutencao 2026'!$E$7:$K$1036,7,0)</f>
        <v>12822.69</v>
      </c>
      <c r="BD686" s="336">
        <f t="shared" si="138"/>
        <v>43</v>
      </c>
      <c r="BE686" s="331">
        <f t="shared" si="139"/>
        <v>2564.5399999999991</v>
      </c>
    </row>
    <row r="687" spans="1:57" s="87" customFormat="1" ht="28.5" customHeight="1">
      <c r="A687" s="68">
        <v>681</v>
      </c>
      <c r="B687" s="56" t="s">
        <v>1902</v>
      </c>
      <c r="C687" s="56">
        <v>7300</v>
      </c>
      <c r="D687" s="57">
        <v>21</v>
      </c>
      <c r="E687" s="163" t="s">
        <v>380</v>
      </c>
      <c r="F687" s="56">
        <v>1178030</v>
      </c>
      <c r="G687" s="56">
        <v>1101488</v>
      </c>
      <c r="H687" s="61">
        <v>29174805</v>
      </c>
      <c r="I687" s="84" t="str">
        <f>VLOOKUP($F687,'[3]Sistema Escolar'!$C$3:$E$5000,3,0)</f>
        <v>COLEGIO ESTADUAL NOSSA SENHORA DA CONCEICAO</v>
      </c>
      <c r="J687" s="193" t="s">
        <v>1912</v>
      </c>
      <c r="K687" s="56">
        <v>0</v>
      </c>
      <c r="L687" s="56">
        <v>0</v>
      </c>
      <c r="M687" s="56">
        <v>0</v>
      </c>
      <c r="N687" s="56">
        <v>0</v>
      </c>
      <c r="O687" s="56">
        <v>409</v>
      </c>
      <c r="P687" s="56">
        <v>380</v>
      </c>
      <c r="Q687" s="56">
        <v>0</v>
      </c>
      <c r="R687" s="56">
        <v>0</v>
      </c>
      <c r="S687" s="56">
        <v>61</v>
      </c>
      <c r="T687" s="56">
        <v>54</v>
      </c>
      <c r="U687" s="56">
        <v>0</v>
      </c>
      <c r="V687" s="56">
        <v>0</v>
      </c>
      <c r="W687" s="56">
        <v>0</v>
      </c>
      <c r="X687" s="56">
        <v>0</v>
      </c>
      <c r="Y687" s="56">
        <f t="shared" si="132"/>
        <v>0</v>
      </c>
      <c r="Z687" s="56">
        <f t="shared" si="132"/>
        <v>0</v>
      </c>
      <c r="AA687" s="68">
        <f t="shared" si="133"/>
        <v>470</v>
      </c>
      <c r="AB687" s="68">
        <f t="shared" si="133"/>
        <v>434</v>
      </c>
      <c r="AC687" s="68">
        <f t="shared" si="134"/>
        <v>470</v>
      </c>
      <c r="AD687" s="68">
        <f t="shared" si="135"/>
        <v>434</v>
      </c>
      <c r="AE687" s="68">
        <f>VLOOKUP(F687,[1]quantitativo_estudantes_turmas_!$D$6:$H$1043,5,0)</f>
        <v>15</v>
      </c>
      <c r="AF687" s="318">
        <f t="shared" si="129"/>
        <v>1</v>
      </c>
      <c r="AG687" s="248">
        <f t="shared" si="130"/>
        <v>25645.38</v>
      </c>
      <c r="AH687" s="194">
        <f t="shared" si="136"/>
        <v>25645.38</v>
      </c>
      <c r="AI687" s="70">
        <v>0</v>
      </c>
      <c r="AJ687" s="70">
        <f t="shared" si="131"/>
        <v>51290.76</v>
      </c>
      <c r="AK687" s="195">
        <v>10000</v>
      </c>
      <c r="AL687" s="337">
        <f t="shared" si="142"/>
        <v>12822.69</v>
      </c>
      <c r="AM687" s="56" t="str">
        <f>VLOOKUP(F687,'Plan atualizada aptas e desativ'!$C$4:$I$1457,7,0)</f>
        <v>INADIMPLENTE</v>
      </c>
      <c r="AN687" s="196">
        <f t="shared" si="137"/>
        <v>2822.6900000000005</v>
      </c>
      <c r="AO687" s="56" t="s">
        <v>785</v>
      </c>
      <c r="AP687" s="56" t="s">
        <v>1364</v>
      </c>
      <c r="AQ687" s="56"/>
      <c r="AR687" s="56" t="s">
        <v>449</v>
      </c>
      <c r="AS687" s="56" t="s">
        <v>449</v>
      </c>
      <c r="AT687" s="56" t="s">
        <v>449</v>
      </c>
      <c r="AU687" s="56" t="s">
        <v>449</v>
      </c>
      <c r="AV687" s="56" t="s">
        <v>449</v>
      </c>
      <c r="AW687" s="56" t="s">
        <v>449</v>
      </c>
      <c r="AX687" s="56" t="s">
        <v>449</v>
      </c>
      <c r="AY687" s="56" t="s">
        <v>449</v>
      </c>
      <c r="AZ687" s="56" t="s">
        <v>449</v>
      </c>
      <c r="BA687" s="56" t="s">
        <v>449</v>
      </c>
      <c r="BB687" s="323">
        <f>VLOOKUP($F687,'[2]1ª Parcela FAED Manutencao 2026'!$E$7:$K$1036,5,0)</f>
        <v>470</v>
      </c>
      <c r="BC687" s="324">
        <f>VLOOKUP($F687,'[2]1ª Parcela FAED Manutencao 2026'!$E$7:$K$1036,7,0)</f>
        <v>12822.69</v>
      </c>
      <c r="BD687" s="335">
        <f t="shared" si="138"/>
        <v>-36</v>
      </c>
      <c r="BE687" s="330">
        <f t="shared" si="139"/>
        <v>0</v>
      </c>
    </row>
    <row r="688" spans="1:57" s="87" customFormat="1" ht="28.5" customHeight="1">
      <c r="A688" s="68">
        <v>682</v>
      </c>
      <c r="B688" s="56" t="s">
        <v>1902</v>
      </c>
      <c r="C688" s="56">
        <v>7300</v>
      </c>
      <c r="D688" s="57">
        <v>21</v>
      </c>
      <c r="E688" s="163" t="s">
        <v>4480</v>
      </c>
      <c r="F688" s="56">
        <v>1135394</v>
      </c>
      <c r="G688" s="56">
        <v>1104629</v>
      </c>
      <c r="H688" s="61">
        <v>29163234</v>
      </c>
      <c r="I688" s="84" t="str">
        <f>VLOOKUP($F688,'[3]Sistema Escolar'!$C$3:$E$5000,3,0)</f>
        <v>COLEGIO EST QUILOMBOLA DE TEMPO INTEGRAL DA BACIA DO IGUAPE</v>
      </c>
      <c r="J688" s="193" t="s">
        <v>1986</v>
      </c>
      <c r="K688" s="56">
        <v>0</v>
      </c>
      <c r="L688" s="56">
        <v>0</v>
      </c>
      <c r="M688" s="56">
        <v>0</v>
      </c>
      <c r="N688" s="56">
        <v>0</v>
      </c>
      <c r="O688" s="56">
        <v>122</v>
      </c>
      <c r="P688" s="56">
        <v>85</v>
      </c>
      <c r="Q688" s="56">
        <v>69</v>
      </c>
      <c r="R688" s="56">
        <v>166</v>
      </c>
      <c r="S688" s="56">
        <v>0</v>
      </c>
      <c r="T688" s="56">
        <v>0</v>
      </c>
      <c r="U688" s="56">
        <v>0</v>
      </c>
      <c r="V688" s="56">
        <v>0</v>
      </c>
      <c r="W688" s="56">
        <v>0</v>
      </c>
      <c r="X688" s="56">
        <v>0</v>
      </c>
      <c r="Y688" s="56">
        <f t="shared" si="132"/>
        <v>0</v>
      </c>
      <c r="Z688" s="56">
        <f t="shared" si="132"/>
        <v>0</v>
      </c>
      <c r="AA688" s="68">
        <f t="shared" si="133"/>
        <v>191</v>
      </c>
      <c r="AB688" s="68">
        <f t="shared" si="133"/>
        <v>251</v>
      </c>
      <c r="AC688" s="68">
        <f t="shared" si="134"/>
        <v>191</v>
      </c>
      <c r="AD688" s="68">
        <f t="shared" si="135"/>
        <v>251</v>
      </c>
      <c r="AE688" s="68">
        <f>VLOOKUP(F688,[1]quantitativo_estudantes_turmas_!$D$6:$H$1043,5,0)</f>
        <v>9</v>
      </c>
      <c r="AF688" s="318">
        <f t="shared" si="129"/>
        <v>1</v>
      </c>
      <c r="AG688" s="248">
        <f t="shared" si="130"/>
        <v>25645.38</v>
      </c>
      <c r="AH688" s="194">
        <f t="shared" si="136"/>
        <v>25645.38</v>
      </c>
      <c r="AI688" s="70">
        <v>0</v>
      </c>
      <c r="AJ688" s="70">
        <f t="shared" si="131"/>
        <v>51290.76</v>
      </c>
      <c r="AK688" s="195">
        <v>8000</v>
      </c>
      <c r="AL688" s="337">
        <f t="shared" si="142"/>
        <v>12822.69</v>
      </c>
      <c r="AM688" s="56" t="str">
        <f>VLOOKUP(F688,'Plan atualizada aptas e desativ'!$C$4:$I$1457,7,0)</f>
        <v>INADIMPLENTE</v>
      </c>
      <c r="AN688" s="196">
        <f t="shared" si="137"/>
        <v>4822.6900000000005</v>
      </c>
      <c r="AO688" s="56" t="s">
        <v>1324</v>
      </c>
      <c r="AP688" s="56" t="s">
        <v>1325</v>
      </c>
      <c r="AQ688" s="56"/>
      <c r="AR688" s="56" t="s">
        <v>1918</v>
      </c>
      <c r="AS688" s="56" t="s">
        <v>449</v>
      </c>
      <c r="AT688" s="56" t="s">
        <v>449</v>
      </c>
      <c r="AU688" s="56" t="s">
        <v>449</v>
      </c>
      <c r="AV688" s="56" t="s">
        <v>449</v>
      </c>
      <c r="AW688" s="56" t="s">
        <v>449</v>
      </c>
      <c r="AX688" s="56" t="s">
        <v>449</v>
      </c>
      <c r="AY688" s="56" t="s">
        <v>449</v>
      </c>
      <c r="AZ688" s="56" t="s">
        <v>449</v>
      </c>
      <c r="BA688" s="56" t="s">
        <v>449</v>
      </c>
      <c r="BB688" s="323">
        <f>VLOOKUP($F688,'[2]1ª Parcela FAED Manutencao 2026'!$E$7:$K$1036,5,0)</f>
        <v>191</v>
      </c>
      <c r="BC688" s="324">
        <f>VLOOKUP($F688,'[2]1ª Parcela FAED Manutencao 2026'!$E$7:$K$1036,7,0)</f>
        <v>10258.15</v>
      </c>
      <c r="BD688" s="336">
        <f t="shared" si="138"/>
        <v>60</v>
      </c>
      <c r="BE688" s="331">
        <f t="shared" si="139"/>
        <v>2564.5400000000009</v>
      </c>
    </row>
    <row r="689" spans="1:57" s="178" customFormat="1" ht="28.5" customHeight="1">
      <c r="A689" s="68">
        <v>683</v>
      </c>
      <c r="B689" s="56" t="s">
        <v>1902</v>
      </c>
      <c r="C689" s="56">
        <v>7300</v>
      </c>
      <c r="D689" s="57">
        <v>21</v>
      </c>
      <c r="E689" s="163" t="s">
        <v>369</v>
      </c>
      <c r="F689" s="56">
        <v>1176201</v>
      </c>
      <c r="G689" s="56">
        <v>1104668</v>
      </c>
      <c r="H689" s="61">
        <v>29375983</v>
      </c>
      <c r="I689" s="84" t="str">
        <f>VLOOKUP($F689,'[3]Sistema Escolar'!$C$3:$E$5000,3,0)</f>
        <v>CENTRO ESTADUAL DE EDUCACAO PROFISSIONAL DO VALE DO PARAGUACU</v>
      </c>
      <c r="J689" s="193" t="s">
        <v>1916</v>
      </c>
      <c r="K689" s="56">
        <v>0</v>
      </c>
      <c r="L689" s="56">
        <v>0</v>
      </c>
      <c r="M689" s="56">
        <v>0</v>
      </c>
      <c r="N689" s="56">
        <v>0</v>
      </c>
      <c r="O689" s="56">
        <v>515</v>
      </c>
      <c r="P689" s="56">
        <v>385</v>
      </c>
      <c r="Q689" s="56">
        <v>0</v>
      </c>
      <c r="R689" s="56">
        <v>0</v>
      </c>
      <c r="S689" s="56">
        <v>0</v>
      </c>
      <c r="T689" s="56">
        <v>0</v>
      </c>
      <c r="U689" s="56">
        <v>0</v>
      </c>
      <c r="V689" s="56">
        <v>0</v>
      </c>
      <c r="W689" s="56">
        <v>0</v>
      </c>
      <c r="X689" s="56">
        <v>0</v>
      </c>
      <c r="Y689" s="56">
        <f t="shared" si="132"/>
        <v>0</v>
      </c>
      <c r="Z689" s="56">
        <f t="shared" si="132"/>
        <v>0</v>
      </c>
      <c r="AA689" s="68">
        <f t="shared" si="133"/>
        <v>515</v>
      </c>
      <c r="AB689" s="68">
        <f t="shared" si="133"/>
        <v>385</v>
      </c>
      <c r="AC689" s="68">
        <f t="shared" si="134"/>
        <v>515</v>
      </c>
      <c r="AD689" s="68">
        <f t="shared" si="135"/>
        <v>385</v>
      </c>
      <c r="AE689" s="68">
        <f>VLOOKUP(F689,[1]quantitativo_estudantes_turmas_!$D$6:$H$1043,5,0)</f>
        <v>20</v>
      </c>
      <c r="AF689" s="318">
        <f t="shared" si="129"/>
        <v>1</v>
      </c>
      <c r="AG689" s="248">
        <f t="shared" si="130"/>
        <v>25645.38</v>
      </c>
      <c r="AH689" s="194">
        <f t="shared" si="136"/>
        <v>25645.38</v>
      </c>
      <c r="AI689" s="70">
        <v>0</v>
      </c>
      <c r="AJ689" s="70">
        <f t="shared" si="131"/>
        <v>51290.76</v>
      </c>
      <c r="AK689" s="195">
        <v>12000</v>
      </c>
      <c r="AL689" s="337">
        <f t="shared" si="142"/>
        <v>12822.69</v>
      </c>
      <c r="AM689" s="56" t="str">
        <f>VLOOKUP(F689,'Plan atualizada aptas e desativ'!$C$4:$I$1457,7,0)</f>
        <v>INADIMPLENTE</v>
      </c>
      <c r="AN689" s="196">
        <f t="shared" si="137"/>
        <v>822.69000000000051</v>
      </c>
      <c r="AO689" s="56" t="s">
        <v>1335</v>
      </c>
      <c r="AP689" s="56" t="s">
        <v>1336</v>
      </c>
      <c r="AQ689" s="56"/>
      <c r="AR689" s="56" t="s">
        <v>449</v>
      </c>
      <c r="AS689" s="56" t="s">
        <v>449</v>
      </c>
      <c r="AT689" s="56" t="s">
        <v>449</v>
      </c>
      <c r="AU689" s="56" t="s">
        <v>449</v>
      </c>
      <c r="AV689" s="56" t="s">
        <v>449</v>
      </c>
      <c r="AW689" s="56" t="s">
        <v>449</v>
      </c>
      <c r="AX689" s="56" t="s">
        <v>449</v>
      </c>
      <c r="AY689" s="56" t="s">
        <v>449</v>
      </c>
      <c r="AZ689" s="56" t="s">
        <v>449</v>
      </c>
      <c r="BA689" s="56" t="s">
        <v>1857</v>
      </c>
      <c r="BB689" s="323">
        <f>VLOOKUP($F689,'[2]1ª Parcela FAED Manutencao 2026'!$E$7:$K$1036,5,0)</f>
        <v>515</v>
      </c>
      <c r="BC689" s="324">
        <f>VLOOKUP($F689,'[2]1ª Parcela FAED Manutencao 2026'!$E$7:$K$1036,7,0)</f>
        <v>15387.23</v>
      </c>
      <c r="BD689" s="335">
        <f t="shared" si="138"/>
        <v>-130</v>
      </c>
      <c r="BE689" s="328">
        <f t="shared" si="139"/>
        <v>-2564.5399999999991</v>
      </c>
    </row>
    <row r="690" spans="1:57" s="178" customFormat="1" ht="28.5" customHeight="1">
      <c r="A690" s="68">
        <v>684</v>
      </c>
      <c r="B690" s="56" t="s">
        <v>1902</v>
      </c>
      <c r="C690" s="56">
        <v>7300</v>
      </c>
      <c r="D690" s="57">
        <v>21</v>
      </c>
      <c r="E690" s="163" t="s">
        <v>375</v>
      </c>
      <c r="F690" s="56">
        <v>1176152</v>
      </c>
      <c r="G690" s="56">
        <v>1101483</v>
      </c>
      <c r="H690" s="61">
        <v>29337534</v>
      </c>
      <c r="I690" s="84" t="str">
        <f>VLOOKUP($F690,'[3]Sistema Escolar'!$C$3:$E$5000,3,0)</f>
        <v>CENTRO DE APOIO PEDAGOGICO ESPECIALIZADO LEAO AURELIO PIRES</v>
      </c>
      <c r="J690" s="193" t="s">
        <v>1915</v>
      </c>
      <c r="K690" s="56">
        <v>0</v>
      </c>
      <c r="L690" s="56">
        <v>0</v>
      </c>
      <c r="M690" s="56">
        <v>0</v>
      </c>
      <c r="N690" s="56">
        <v>0</v>
      </c>
      <c r="O690" s="56">
        <v>0</v>
      </c>
      <c r="P690" s="56">
        <v>0</v>
      </c>
      <c r="Q690" s="56">
        <v>0</v>
      </c>
      <c r="R690" s="56">
        <v>0</v>
      </c>
      <c r="S690" s="56">
        <v>0</v>
      </c>
      <c r="T690" s="56">
        <v>0</v>
      </c>
      <c r="U690" s="56">
        <v>0</v>
      </c>
      <c r="V690" s="56">
        <v>0</v>
      </c>
      <c r="W690" s="56">
        <v>241</v>
      </c>
      <c r="X690" s="68">
        <v>241</v>
      </c>
      <c r="Y690" s="56">
        <f t="shared" si="132"/>
        <v>0</v>
      </c>
      <c r="Z690" s="56">
        <f t="shared" si="132"/>
        <v>0</v>
      </c>
      <c r="AA690" s="68">
        <f t="shared" si="133"/>
        <v>0</v>
      </c>
      <c r="AB690" s="68">
        <f t="shared" si="133"/>
        <v>0</v>
      </c>
      <c r="AC690" s="68">
        <f t="shared" si="134"/>
        <v>241</v>
      </c>
      <c r="AD690" s="68">
        <f t="shared" si="135"/>
        <v>241</v>
      </c>
      <c r="AE690" s="68">
        <f>VLOOKUP(F690,[1]quantitativo_estudantes_turmas_!$D$6:$H$1043,5,0)</f>
        <v>0</v>
      </c>
      <c r="AF690" s="318">
        <f t="shared" si="129"/>
        <v>0</v>
      </c>
      <c r="AG690" s="248">
        <f t="shared" si="130"/>
        <v>20516.3</v>
      </c>
      <c r="AH690" s="194">
        <f t="shared" si="136"/>
        <v>20516.3</v>
      </c>
      <c r="AI690" s="70">
        <v>0</v>
      </c>
      <c r="AJ690" s="70">
        <f t="shared" si="131"/>
        <v>41032.6</v>
      </c>
      <c r="AK690" s="195">
        <v>8000</v>
      </c>
      <c r="AL690" s="337">
        <f t="shared" si="142"/>
        <v>10258.15</v>
      </c>
      <c r="AM690" s="56" t="str">
        <f>VLOOKUP(F690,'Plan atualizada aptas e desativ'!$C$4:$I$1457,7,0)</f>
        <v>APTA</v>
      </c>
      <c r="AN690" s="196">
        <f t="shared" si="137"/>
        <v>2258.1499999999996</v>
      </c>
      <c r="AO690" s="56" t="s">
        <v>785</v>
      </c>
      <c r="AP690" s="56" t="s">
        <v>1352</v>
      </c>
      <c r="AQ690" s="56"/>
      <c r="AR690" s="56" t="s">
        <v>449</v>
      </c>
      <c r="AS690" s="56" t="s">
        <v>449</v>
      </c>
      <c r="AT690" s="56" t="s">
        <v>1908</v>
      </c>
      <c r="AU690" s="56" t="s">
        <v>449</v>
      </c>
      <c r="AV690" s="56" t="s">
        <v>449</v>
      </c>
      <c r="AW690" s="56" t="s">
        <v>449</v>
      </c>
      <c r="AX690" s="56" t="s">
        <v>449</v>
      </c>
      <c r="AY690" s="56" t="s">
        <v>449</v>
      </c>
      <c r="AZ690" s="56" t="s">
        <v>449</v>
      </c>
      <c r="BA690" s="56" t="s">
        <v>449</v>
      </c>
      <c r="BB690" s="323">
        <f>VLOOKUP($F690,'[2]1ª Parcela FAED Manutencao 2026'!$E$7:$K$1036,5,0)</f>
        <v>241</v>
      </c>
      <c r="BC690" s="324">
        <f>VLOOKUP($F690,'[2]1ª Parcela FAED Manutencao 2026'!$E$7:$K$1036,7,0)</f>
        <v>10258.15</v>
      </c>
      <c r="BD690" s="334">
        <f t="shared" si="138"/>
        <v>0</v>
      </c>
      <c r="BE690" s="330">
        <f t="shared" si="139"/>
        <v>0</v>
      </c>
    </row>
    <row r="691" spans="1:57" s="178" customFormat="1" ht="28.5" customHeight="1">
      <c r="A691" s="68">
        <v>685</v>
      </c>
      <c r="B691" s="56" t="s">
        <v>1903</v>
      </c>
      <c r="C691" s="56">
        <v>7400</v>
      </c>
      <c r="D691" s="57">
        <v>22</v>
      </c>
      <c r="E691" s="163" t="s">
        <v>1992</v>
      </c>
      <c r="F691" s="56">
        <v>1179659</v>
      </c>
      <c r="G691" s="56">
        <v>9999999</v>
      </c>
      <c r="H691" s="61">
        <v>29473900</v>
      </c>
      <c r="I691" s="84" t="str">
        <f>VLOOKUP($F691,'[3]Sistema Escolar'!$C$3:$E$5000,3,0)</f>
        <v>CENTRO JUVENIL DE CIENCIA E CULTURA - CJCC JEQUIE</v>
      </c>
      <c r="J691" s="193" t="s">
        <v>2054</v>
      </c>
      <c r="K691" s="56">
        <v>0</v>
      </c>
      <c r="L691" s="56">
        <v>0</v>
      </c>
      <c r="M691" s="56">
        <v>0</v>
      </c>
      <c r="N691" s="56">
        <v>0</v>
      </c>
      <c r="O691" s="56">
        <v>0</v>
      </c>
      <c r="P691" s="56">
        <v>0</v>
      </c>
      <c r="Q691" s="56">
        <v>0</v>
      </c>
      <c r="R691" s="56">
        <v>0</v>
      </c>
      <c r="S691" s="56">
        <v>0</v>
      </c>
      <c r="T691" s="56">
        <v>0</v>
      </c>
      <c r="U691" s="56">
        <v>622</v>
      </c>
      <c r="V691" s="56">
        <v>622</v>
      </c>
      <c r="W691" s="56">
        <v>0</v>
      </c>
      <c r="X691" s="56">
        <v>0</v>
      </c>
      <c r="Y691" s="56">
        <f t="shared" si="132"/>
        <v>0</v>
      </c>
      <c r="Z691" s="56">
        <f t="shared" si="132"/>
        <v>0</v>
      </c>
      <c r="AA691" s="68">
        <f t="shared" si="133"/>
        <v>0</v>
      </c>
      <c r="AB691" s="68">
        <f t="shared" si="133"/>
        <v>0</v>
      </c>
      <c r="AC691" s="68">
        <f t="shared" si="134"/>
        <v>622</v>
      </c>
      <c r="AD691" s="68">
        <f t="shared" si="135"/>
        <v>622</v>
      </c>
      <c r="AE691" s="68">
        <f>VLOOKUP(F691,[1]quantitativo_estudantes_turmas_!$D$6:$H$1043,5,0)</f>
        <v>0</v>
      </c>
      <c r="AF691" s="318">
        <f t="shared" si="129"/>
        <v>0</v>
      </c>
      <c r="AG691" s="248">
        <f t="shared" si="130"/>
        <v>30774.46</v>
      </c>
      <c r="AH691" s="194" t="str">
        <f t="shared" si="136"/>
        <v>0,00</v>
      </c>
      <c r="AI691" s="70">
        <v>0</v>
      </c>
      <c r="AJ691" s="70">
        <f t="shared" si="131"/>
        <v>30774.46</v>
      </c>
      <c r="AK691" s="195">
        <v>6000</v>
      </c>
      <c r="AL691" s="337">
        <f t="shared" si="142"/>
        <v>7693.6149999999998</v>
      </c>
      <c r="AM691" s="56" t="str">
        <f>VLOOKUP(F691,'Plan atualizada aptas e desativ'!$C$4:$I$1457,7,0)</f>
        <v>APTA</v>
      </c>
      <c r="AN691" s="196">
        <f t="shared" si="137"/>
        <v>1693.6149999999998</v>
      </c>
      <c r="AO691" s="56" t="s">
        <v>873</v>
      </c>
      <c r="AP691" s="56" t="s">
        <v>1384</v>
      </c>
      <c r="AQ691" s="56"/>
      <c r="AR691" s="56" t="s">
        <v>449</v>
      </c>
      <c r="AS691" s="56" t="s">
        <v>2049</v>
      </c>
      <c r="AT691" s="56" t="s">
        <v>449</v>
      </c>
      <c r="AU691" s="56" t="s">
        <v>449</v>
      </c>
      <c r="AV691" s="56" t="s">
        <v>449</v>
      </c>
      <c r="AW691" s="56" t="s">
        <v>449</v>
      </c>
      <c r="AX691" s="56" t="s">
        <v>449</v>
      </c>
      <c r="AY691" s="56" t="s">
        <v>449</v>
      </c>
      <c r="AZ691" s="56" t="s">
        <v>449</v>
      </c>
      <c r="BA691" s="56" t="s">
        <v>449</v>
      </c>
      <c r="BB691" s="323">
        <f>VLOOKUP($F691,'[2]1ª Parcela FAED Manutencao 2026'!$E$7:$K$1036,5,0)</f>
        <v>622</v>
      </c>
      <c r="BC691" s="324">
        <f>VLOOKUP($F691,'[2]1ª Parcela FAED Manutencao 2026'!$E$7:$K$1036,7,0)</f>
        <v>39693.614999999998</v>
      </c>
      <c r="BD691" s="334">
        <f t="shared" si="138"/>
        <v>0</v>
      </c>
      <c r="BE691" s="328">
        <f t="shared" si="139"/>
        <v>-32000</v>
      </c>
    </row>
    <row r="692" spans="1:57" s="178" customFormat="1" ht="28.5" customHeight="1">
      <c r="A692" s="68">
        <v>686</v>
      </c>
      <c r="B692" s="56" t="s">
        <v>1903</v>
      </c>
      <c r="C692" s="56">
        <v>7400</v>
      </c>
      <c r="D692" s="57">
        <v>22</v>
      </c>
      <c r="E692" s="163" t="s">
        <v>387</v>
      </c>
      <c r="F692" s="56">
        <v>1117108</v>
      </c>
      <c r="G692" s="56">
        <v>1102043</v>
      </c>
      <c r="H692" s="61">
        <v>29300762</v>
      </c>
      <c r="I692" s="84" t="str">
        <f>VLOOKUP($F692,'[3]Sistema Escolar'!$C$3:$E$5000,3,0)</f>
        <v>COLEGIO ESTADUAL DE IBIRATAIA</v>
      </c>
      <c r="J692" s="193" t="s">
        <v>1978</v>
      </c>
      <c r="K692" s="56">
        <v>0</v>
      </c>
      <c r="L692" s="56">
        <v>0</v>
      </c>
      <c r="M692" s="56">
        <v>0</v>
      </c>
      <c r="N692" s="56">
        <v>0</v>
      </c>
      <c r="O692" s="56">
        <v>24</v>
      </c>
      <c r="P692" s="56">
        <v>20</v>
      </c>
      <c r="Q692" s="56">
        <v>477</v>
      </c>
      <c r="R692" s="56">
        <v>420</v>
      </c>
      <c r="S692" s="56">
        <v>186</v>
      </c>
      <c r="T692" s="56">
        <v>176</v>
      </c>
      <c r="U692" s="56">
        <v>0</v>
      </c>
      <c r="V692" s="56">
        <v>0</v>
      </c>
      <c r="W692" s="56">
        <v>0</v>
      </c>
      <c r="X692" s="56">
        <v>13</v>
      </c>
      <c r="Y692" s="56">
        <f t="shared" si="132"/>
        <v>0</v>
      </c>
      <c r="Z692" s="56">
        <f t="shared" si="132"/>
        <v>0</v>
      </c>
      <c r="AA692" s="68">
        <f t="shared" si="133"/>
        <v>687</v>
      </c>
      <c r="AB692" s="68">
        <f t="shared" si="133"/>
        <v>616</v>
      </c>
      <c r="AC692" s="68">
        <f t="shared" si="134"/>
        <v>687</v>
      </c>
      <c r="AD692" s="68">
        <f t="shared" si="135"/>
        <v>629</v>
      </c>
      <c r="AE692" s="68">
        <f>VLOOKUP(F692,[1]quantitativo_estudantes_turmas_!$D$6:$H$1043,5,0)</f>
        <v>20</v>
      </c>
      <c r="AF692" s="318">
        <f t="shared" si="129"/>
        <v>0.97933227344992047</v>
      </c>
      <c r="AG692" s="248">
        <f t="shared" si="130"/>
        <v>30774.46</v>
      </c>
      <c r="AH692" s="194">
        <f t="shared" si="136"/>
        <v>30774.46</v>
      </c>
      <c r="AI692" s="70">
        <v>0</v>
      </c>
      <c r="AJ692" s="70">
        <f t="shared" si="131"/>
        <v>61548.92</v>
      </c>
      <c r="AK692" s="195">
        <v>12000</v>
      </c>
      <c r="AL692" s="337">
        <f t="shared" si="142"/>
        <v>15387.23</v>
      </c>
      <c r="AM692" s="56" t="str">
        <f>VLOOKUP(F692,'Plan atualizada aptas e desativ'!$C$4:$I$1457,7,0)</f>
        <v>APTA</v>
      </c>
      <c r="AN692" s="196">
        <f t="shared" si="137"/>
        <v>3387.2299999999996</v>
      </c>
      <c r="AO692" s="56" t="s">
        <v>1372</v>
      </c>
      <c r="AP692" s="56" t="s">
        <v>1373</v>
      </c>
      <c r="AQ692" s="56"/>
      <c r="AR692" s="56" t="s">
        <v>1918</v>
      </c>
      <c r="AS692" s="56" t="s">
        <v>2049</v>
      </c>
      <c r="AT692" s="56" t="s">
        <v>449</v>
      </c>
      <c r="AU692" s="56" t="s">
        <v>449</v>
      </c>
      <c r="AV692" s="56" t="s">
        <v>449</v>
      </c>
      <c r="AW692" s="56" t="s">
        <v>449</v>
      </c>
      <c r="AX692" s="56" t="s">
        <v>449</v>
      </c>
      <c r="AY692" s="56" t="s">
        <v>449</v>
      </c>
      <c r="AZ692" s="56" t="s">
        <v>449</v>
      </c>
      <c r="BA692" s="56" t="s">
        <v>449</v>
      </c>
      <c r="BB692" s="323">
        <f>VLOOKUP($F692,'[2]1ª Parcela FAED Manutencao 2026'!$E$7:$K$1036,5,0)</f>
        <v>687</v>
      </c>
      <c r="BC692" s="324">
        <f>VLOOKUP($F692,'[2]1ª Parcela FAED Manutencao 2026'!$E$7:$K$1036,7,0)</f>
        <v>47387.229999999996</v>
      </c>
      <c r="BD692" s="335">
        <f t="shared" si="138"/>
        <v>-58</v>
      </c>
      <c r="BE692" s="328">
        <f t="shared" si="139"/>
        <v>-31999.999999999996</v>
      </c>
    </row>
    <row r="693" spans="1:57" s="87" customFormat="1" ht="28.5" customHeight="1">
      <c r="A693" s="68">
        <v>687</v>
      </c>
      <c r="B693" s="56" t="s">
        <v>1903</v>
      </c>
      <c r="C693" s="56">
        <v>7400</v>
      </c>
      <c r="D693" s="57">
        <v>22</v>
      </c>
      <c r="E693" s="163" t="s">
        <v>381</v>
      </c>
      <c r="F693" s="56">
        <v>1178051</v>
      </c>
      <c r="G693" s="56">
        <v>1102020</v>
      </c>
      <c r="H693" s="61">
        <v>29425417</v>
      </c>
      <c r="I693" s="84" t="str">
        <f>VLOOKUP($F693,'[3]Sistema Escolar'!$C$3:$E$5000,3,0)</f>
        <v>COLEGIO ESTADUAL DE TEMPO INTEGRAL DE AIQUARA</v>
      </c>
      <c r="J693" s="193" t="s">
        <v>1978</v>
      </c>
      <c r="K693" s="56">
        <v>0</v>
      </c>
      <c r="L693" s="56">
        <v>0</v>
      </c>
      <c r="M693" s="56">
        <v>0</v>
      </c>
      <c r="N693" s="56">
        <v>0</v>
      </c>
      <c r="O693" s="56">
        <v>7</v>
      </c>
      <c r="P693" s="56">
        <v>0</v>
      </c>
      <c r="Q693" s="56">
        <v>117</v>
      </c>
      <c r="R693" s="56">
        <v>106</v>
      </c>
      <c r="S693" s="56">
        <v>48</v>
      </c>
      <c r="T693" s="56">
        <v>66</v>
      </c>
      <c r="U693" s="56">
        <v>0</v>
      </c>
      <c r="V693" s="56">
        <v>0</v>
      </c>
      <c r="W693" s="56">
        <v>0</v>
      </c>
      <c r="X693" s="56">
        <v>10</v>
      </c>
      <c r="Y693" s="56">
        <f t="shared" si="132"/>
        <v>0</v>
      </c>
      <c r="Z693" s="56">
        <f t="shared" si="132"/>
        <v>0</v>
      </c>
      <c r="AA693" s="68">
        <f t="shared" si="133"/>
        <v>172</v>
      </c>
      <c r="AB693" s="68">
        <f t="shared" si="133"/>
        <v>172</v>
      </c>
      <c r="AC693" s="68">
        <f t="shared" si="134"/>
        <v>172</v>
      </c>
      <c r="AD693" s="68">
        <f t="shared" si="135"/>
        <v>182</v>
      </c>
      <c r="AE693" s="68">
        <f>VLOOKUP(F693,[1]quantitativo_estudantes_turmas_!$D$6:$H$1043,5,0)</f>
        <v>8</v>
      </c>
      <c r="AF693" s="318">
        <f t="shared" si="129"/>
        <v>0.94505494505494503</v>
      </c>
      <c r="AG693" s="248">
        <f t="shared" si="130"/>
        <v>20516.3</v>
      </c>
      <c r="AH693" s="194">
        <f t="shared" si="136"/>
        <v>20516.3</v>
      </c>
      <c r="AI693" s="70">
        <v>0</v>
      </c>
      <c r="AJ693" s="70">
        <f t="shared" si="131"/>
        <v>41032.6</v>
      </c>
      <c r="AK693" s="195">
        <v>8000</v>
      </c>
      <c r="AL693" s="337">
        <f t="shared" si="142"/>
        <v>10258.15</v>
      </c>
      <c r="AM693" s="56" t="str">
        <f>VLOOKUP(F693,'Plan atualizada aptas e desativ'!$C$4:$I$1457,7,0)</f>
        <v>APTA</v>
      </c>
      <c r="AN693" s="196">
        <f t="shared" si="137"/>
        <v>2258.1499999999996</v>
      </c>
      <c r="AO693" s="56" t="s">
        <v>873</v>
      </c>
      <c r="AP693" s="56" t="s">
        <v>1365</v>
      </c>
      <c r="AQ693" s="56"/>
      <c r="AR693" s="56" t="s">
        <v>1918</v>
      </c>
      <c r="AS693" s="56" t="s">
        <v>2049</v>
      </c>
      <c r="AT693" s="56" t="s">
        <v>449</v>
      </c>
      <c r="AU693" s="56" t="s">
        <v>449</v>
      </c>
      <c r="AV693" s="56" t="s">
        <v>449</v>
      </c>
      <c r="AW693" s="56" t="s">
        <v>449</v>
      </c>
      <c r="AX693" s="56" t="s">
        <v>449</v>
      </c>
      <c r="AY693" s="56" t="s">
        <v>449</v>
      </c>
      <c r="AZ693" s="56" t="s">
        <v>449</v>
      </c>
      <c r="BA693" s="56" t="s">
        <v>449</v>
      </c>
      <c r="BB693" s="323">
        <f>VLOOKUP($F693,'[2]1ª Parcela FAED Manutencao 2026'!$E$7:$K$1036,5,0)</f>
        <v>172</v>
      </c>
      <c r="BC693" s="324">
        <f>VLOOKUP($F693,'[2]1ª Parcela FAED Manutencao 2026'!$E$7:$K$1036,7,0)</f>
        <v>42258.15</v>
      </c>
      <c r="BD693" s="336">
        <f t="shared" si="138"/>
        <v>10</v>
      </c>
      <c r="BE693" s="328">
        <f t="shared" si="139"/>
        <v>-32000</v>
      </c>
    </row>
    <row r="694" spans="1:57" s="87" customFormat="1" ht="28.5" customHeight="1">
      <c r="A694" s="68">
        <v>688</v>
      </c>
      <c r="B694" s="56" t="s">
        <v>1903</v>
      </c>
      <c r="C694" s="56">
        <v>7400</v>
      </c>
      <c r="D694" s="57">
        <v>22</v>
      </c>
      <c r="E694" s="163" t="s">
        <v>382</v>
      </c>
      <c r="F694" s="56">
        <v>1110758</v>
      </c>
      <c r="G694" s="56">
        <v>1102021</v>
      </c>
      <c r="H694" s="61">
        <v>29223652</v>
      </c>
      <c r="I694" s="84" t="str">
        <f>VLOOKUP($F694,'[3]Sistema Escolar'!$C$3:$E$5000,3,0)</f>
        <v>COLEGIO ESTADUAL DE TEMPO INTEGRAL DOUTOR VASCO FILHO</v>
      </c>
      <c r="J694" s="193" t="s">
        <v>1978</v>
      </c>
      <c r="K694" s="56">
        <v>0</v>
      </c>
      <c r="L694" s="56">
        <v>0</v>
      </c>
      <c r="M694" s="56">
        <v>0</v>
      </c>
      <c r="N694" s="56">
        <v>0</v>
      </c>
      <c r="O694" s="56">
        <v>33</v>
      </c>
      <c r="P694" s="56">
        <v>106</v>
      </c>
      <c r="Q694" s="56">
        <v>154</v>
      </c>
      <c r="R694" s="56">
        <v>173</v>
      </c>
      <c r="S694" s="56">
        <v>113</v>
      </c>
      <c r="T694" s="56">
        <v>174</v>
      </c>
      <c r="U694" s="56">
        <v>0</v>
      </c>
      <c r="V694" s="56">
        <v>0</v>
      </c>
      <c r="W694" s="56">
        <v>0</v>
      </c>
      <c r="X694" s="56">
        <v>0</v>
      </c>
      <c r="Y694" s="56">
        <f t="shared" si="132"/>
        <v>0</v>
      </c>
      <c r="Z694" s="56">
        <f t="shared" si="132"/>
        <v>0</v>
      </c>
      <c r="AA694" s="68">
        <f t="shared" si="133"/>
        <v>300</v>
      </c>
      <c r="AB694" s="68">
        <f t="shared" si="133"/>
        <v>453</v>
      </c>
      <c r="AC694" s="68">
        <f t="shared" si="134"/>
        <v>300</v>
      </c>
      <c r="AD694" s="68">
        <f t="shared" si="135"/>
        <v>453</v>
      </c>
      <c r="AE694" s="68">
        <f>VLOOKUP(F694,[1]quantitativo_estudantes_turmas_!$D$6:$H$1043,5,0)</f>
        <v>17</v>
      </c>
      <c r="AF694" s="318">
        <f t="shared" si="129"/>
        <v>1</v>
      </c>
      <c r="AG694" s="248">
        <f t="shared" si="130"/>
        <v>25645.38</v>
      </c>
      <c r="AH694" s="194">
        <f t="shared" si="136"/>
        <v>25645.38</v>
      </c>
      <c r="AI694" s="70">
        <v>0</v>
      </c>
      <c r="AJ694" s="70">
        <f t="shared" si="131"/>
        <v>51290.76</v>
      </c>
      <c r="AK694" s="195">
        <v>10000</v>
      </c>
      <c r="AL694" s="337">
        <f t="shared" si="142"/>
        <v>12822.69</v>
      </c>
      <c r="AM694" s="56" t="str">
        <f>VLOOKUP(F694,'Plan atualizada aptas e desativ'!$C$4:$I$1457,7,0)</f>
        <v>APTA</v>
      </c>
      <c r="AN694" s="196">
        <f t="shared" si="137"/>
        <v>2822.6900000000005</v>
      </c>
      <c r="AO694" s="56" t="s">
        <v>873</v>
      </c>
      <c r="AP694" s="56" t="s">
        <v>1366</v>
      </c>
      <c r="AQ694" s="56"/>
      <c r="AR694" s="56" t="s">
        <v>1918</v>
      </c>
      <c r="AS694" s="56" t="s">
        <v>449</v>
      </c>
      <c r="AT694" s="56" t="s">
        <v>449</v>
      </c>
      <c r="AU694" s="56" t="s">
        <v>449</v>
      </c>
      <c r="AV694" s="56" t="s">
        <v>449</v>
      </c>
      <c r="AW694" s="56" t="s">
        <v>449</v>
      </c>
      <c r="AX694" s="56" t="s">
        <v>449</v>
      </c>
      <c r="AY694" s="56" t="s">
        <v>449</v>
      </c>
      <c r="AZ694" s="56" t="s">
        <v>449</v>
      </c>
      <c r="BA694" s="56" t="s">
        <v>449</v>
      </c>
      <c r="BB694" s="323">
        <f>VLOOKUP($F694,'[2]1ª Parcela FAED Manutencao 2026'!$E$7:$K$1036,5,0)</f>
        <v>300</v>
      </c>
      <c r="BC694" s="324">
        <f>VLOOKUP($F694,'[2]1ª Parcela FAED Manutencao 2026'!$E$7:$K$1036,7,0)</f>
        <v>12822.69</v>
      </c>
      <c r="BD694" s="336">
        <f t="shared" si="138"/>
        <v>153</v>
      </c>
      <c r="BE694" s="330">
        <f t="shared" si="139"/>
        <v>0</v>
      </c>
    </row>
    <row r="695" spans="1:57" s="87" customFormat="1" ht="28.5" customHeight="1">
      <c r="A695" s="68">
        <v>689</v>
      </c>
      <c r="B695" s="56" t="s">
        <v>1903</v>
      </c>
      <c r="C695" s="56">
        <v>7400</v>
      </c>
      <c r="D695" s="57">
        <v>22</v>
      </c>
      <c r="E695" s="163" t="s">
        <v>383</v>
      </c>
      <c r="F695" s="56">
        <v>1117310</v>
      </c>
      <c r="G695" s="56">
        <v>1102022</v>
      </c>
      <c r="H695" s="61">
        <v>29293707</v>
      </c>
      <c r="I695" s="84" t="str">
        <f>VLOOKUP($F695,'[3]Sistema Escolar'!$C$3:$E$5000,3,0)</f>
        <v>COLEGIO ESTADUAL ANTONIO MOTA BITTENCOURT</v>
      </c>
      <c r="J695" s="193" t="s">
        <v>1978</v>
      </c>
      <c r="K695" s="56">
        <v>0</v>
      </c>
      <c r="L695" s="56">
        <v>0</v>
      </c>
      <c r="M695" s="56">
        <v>0</v>
      </c>
      <c r="N695" s="56">
        <v>0</v>
      </c>
      <c r="O695" s="56">
        <v>34</v>
      </c>
      <c r="P695" s="56">
        <v>17</v>
      </c>
      <c r="Q695" s="56">
        <v>130</v>
      </c>
      <c r="R695" s="56">
        <v>139</v>
      </c>
      <c r="S695" s="56">
        <v>93</v>
      </c>
      <c r="T695" s="56">
        <v>72</v>
      </c>
      <c r="U695" s="56">
        <v>0</v>
      </c>
      <c r="V695" s="56">
        <v>0</v>
      </c>
      <c r="W695" s="56">
        <v>0</v>
      </c>
      <c r="X695" s="56">
        <v>10</v>
      </c>
      <c r="Y695" s="56">
        <f t="shared" si="132"/>
        <v>0</v>
      </c>
      <c r="Z695" s="56">
        <f t="shared" si="132"/>
        <v>0</v>
      </c>
      <c r="AA695" s="68">
        <f t="shared" si="133"/>
        <v>257</v>
      </c>
      <c r="AB695" s="68">
        <f t="shared" si="133"/>
        <v>228</v>
      </c>
      <c r="AC695" s="68">
        <f t="shared" si="134"/>
        <v>257</v>
      </c>
      <c r="AD695" s="68">
        <f t="shared" si="135"/>
        <v>238</v>
      </c>
      <c r="AE695" s="68">
        <f>VLOOKUP(F695,[1]quantitativo_estudantes_turmas_!$D$6:$H$1043,5,0)</f>
        <v>13</v>
      </c>
      <c r="AF695" s="318">
        <f t="shared" si="129"/>
        <v>0.95798319327731096</v>
      </c>
      <c r="AG695" s="248">
        <f t="shared" si="130"/>
        <v>20516.3</v>
      </c>
      <c r="AH695" s="194">
        <f t="shared" si="136"/>
        <v>20516.3</v>
      </c>
      <c r="AI695" s="70">
        <v>0</v>
      </c>
      <c r="AJ695" s="70">
        <f t="shared" si="131"/>
        <v>41032.6</v>
      </c>
      <c r="AK695" s="195">
        <v>10000</v>
      </c>
      <c r="AL695" s="337">
        <f t="shared" si="142"/>
        <v>10258.15</v>
      </c>
      <c r="AM695" s="56" t="str">
        <f>VLOOKUP(F695,'Plan atualizada aptas e desativ'!$C$4:$I$1457,7,0)</f>
        <v>APTA</v>
      </c>
      <c r="AN695" s="196">
        <f t="shared" si="137"/>
        <v>258.14999999999964</v>
      </c>
      <c r="AO695" s="56" t="s">
        <v>1367</v>
      </c>
      <c r="AP695" s="56" t="s">
        <v>1368</v>
      </c>
      <c r="AQ695" s="56"/>
      <c r="AR695" s="56" t="s">
        <v>1918</v>
      </c>
      <c r="AS695" s="56" t="s">
        <v>449</v>
      </c>
      <c r="AT695" s="56" t="s">
        <v>449</v>
      </c>
      <c r="AU695" s="56" t="s">
        <v>449</v>
      </c>
      <c r="AV695" s="56" t="s">
        <v>449</v>
      </c>
      <c r="AW695" s="56" t="s">
        <v>449</v>
      </c>
      <c r="AX695" s="56" t="s">
        <v>449</v>
      </c>
      <c r="AY695" s="56" t="s">
        <v>449</v>
      </c>
      <c r="AZ695" s="56" t="s">
        <v>449</v>
      </c>
      <c r="BA695" s="56" t="s">
        <v>449</v>
      </c>
      <c r="BB695" s="323">
        <f>VLOOKUP($F695,'[2]1ª Parcela FAED Manutencao 2026'!$E$7:$K$1036,5,0)</f>
        <v>257</v>
      </c>
      <c r="BC695" s="324">
        <f>VLOOKUP($F695,'[2]1ª Parcela FAED Manutencao 2026'!$E$7:$K$1036,7,0)</f>
        <v>12822.69</v>
      </c>
      <c r="BD695" s="335">
        <f t="shared" si="138"/>
        <v>-19</v>
      </c>
      <c r="BE695" s="328">
        <f t="shared" si="139"/>
        <v>-2564.5400000000009</v>
      </c>
    </row>
    <row r="696" spans="1:57" s="87" customFormat="1" ht="28.5" customHeight="1">
      <c r="A696" s="68">
        <v>690</v>
      </c>
      <c r="B696" s="56" t="s">
        <v>1903</v>
      </c>
      <c r="C696" s="56">
        <v>7400</v>
      </c>
      <c r="D696" s="57">
        <v>22</v>
      </c>
      <c r="E696" s="163" t="s">
        <v>384</v>
      </c>
      <c r="F696" s="56">
        <v>1117221</v>
      </c>
      <c r="G696" s="56">
        <v>1102026</v>
      </c>
      <c r="H696" s="61">
        <v>29268524</v>
      </c>
      <c r="I696" s="84" t="str">
        <f>VLOOKUP($F696,'[3]Sistema Escolar'!$C$3:$E$5000,3,0)</f>
        <v>COLEGIO ESTADUAL BOANOVENSE</v>
      </c>
      <c r="J696" s="193" t="s">
        <v>1978</v>
      </c>
      <c r="K696" s="56">
        <v>0</v>
      </c>
      <c r="L696" s="56">
        <v>0</v>
      </c>
      <c r="M696" s="56">
        <v>0</v>
      </c>
      <c r="N696" s="56">
        <v>0</v>
      </c>
      <c r="O696" s="56">
        <v>270</v>
      </c>
      <c r="P696" s="56">
        <v>377</v>
      </c>
      <c r="Q696" s="56">
        <v>85</v>
      </c>
      <c r="R696" s="56">
        <v>97</v>
      </c>
      <c r="S696" s="56">
        <v>93</v>
      </c>
      <c r="T696" s="56">
        <v>100</v>
      </c>
      <c r="U696" s="56">
        <v>0</v>
      </c>
      <c r="V696" s="56">
        <v>0</v>
      </c>
      <c r="W696" s="56">
        <v>0</v>
      </c>
      <c r="X696" s="56">
        <v>0</v>
      </c>
      <c r="Y696" s="56">
        <f t="shared" si="132"/>
        <v>0</v>
      </c>
      <c r="Z696" s="56">
        <f t="shared" si="132"/>
        <v>0</v>
      </c>
      <c r="AA696" s="68">
        <f t="shared" si="133"/>
        <v>448</v>
      </c>
      <c r="AB696" s="68">
        <f t="shared" si="133"/>
        <v>574</v>
      </c>
      <c r="AC696" s="68">
        <f t="shared" si="134"/>
        <v>448</v>
      </c>
      <c r="AD696" s="68">
        <f t="shared" si="135"/>
        <v>574</v>
      </c>
      <c r="AE696" s="68">
        <f>VLOOKUP(F696,[1]quantitativo_estudantes_turmas_!$D$6:$H$1043,5,0)</f>
        <v>21</v>
      </c>
      <c r="AF696" s="318">
        <f t="shared" si="129"/>
        <v>1</v>
      </c>
      <c r="AG696" s="248">
        <f t="shared" si="130"/>
        <v>30774.46</v>
      </c>
      <c r="AH696" s="194">
        <f t="shared" si="136"/>
        <v>30774.46</v>
      </c>
      <c r="AI696" s="70">
        <v>0</v>
      </c>
      <c r="AJ696" s="70">
        <f t="shared" si="131"/>
        <v>61548.92</v>
      </c>
      <c r="AK696" s="195">
        <v>10000</v>
      </c>
      <c r="AL696" s="337">
        <f t="shared" si="142"/>
        <v>15387.23</v>
      </c>
      <c r="AM696" s="56" t="str">
        <f>VLOOKUP(F696,'Plan atualizada aptas e desativ'!$C$4:$I$1457,7,0)</f>
        <v>APTA</v>
      </c>
      <c r="AN696" s="196">
        <f t="shared" si="137"/>
        <v>5387.23</v>
      </c>
      <c r="AO696" s="56" t="s">
        <v>1276</v>
      </c>
      <c r="AP696" s="56" t="s">
        <v>1808</v>
      </c>
      <c r="AQ696" s="56"/>
      <c r="AR696" s="56" t="s">
        <v>1918</v>
      </c>
      <c r="AS696" s="56" t="s">
        <v>449</v>
      </c>
      <c r="AT696" s="56" t="s">
        <v>449</v>
      </c>
      <c r="AU696" s="56" t="s">
        <v>449</v>
      </c>
      <c r="AV696" s="56" t="s">
        <v>449</v>
      </c>
      <c r="AW696" s="56" t="s">
        <v>449</v>
      </c>
      <c r="AX696" s="56" t="s">
        <v>449</v>
      </c>
      <c r="AY696" s="56" t="s">
        <v>449</v>
      </c>
      <c r="AZ696" s="56" t="s">
        <v>449</v>
      </c>
      <c r="BA696" s="56" t="s">
        <v>449</v>
      </c>
      <c r="BB696" s="323">
        <f>VLOOKUP($F696,'[2]1ª Parcela FAED Manutencao 2026'!$E$7:$K$1036,5,0)</f>
        <v>448</v>
      </c>
      <c r="BC696" s="324">
        <f>VLOOKUP($F696,'[2]1ª Parcela FAED Manutencao 2026'!$E$7:$K$1036,7,0)</f>
        <v>12822.69</v>
      </c>
      <c r="BD696" s="336">
        <f t="shared" si="138"/>
        <v>126</v>
      </c>
      <c r="BE696" s="331">
        <f t="shared" si="139"/>
        <v>2564.5399999999991</v>
      </c>
    </row>
    <row r="697" spans="1:57" s="87" customFormat="1" ht="28.5" customHeight="1">
      <c r="A697" s="68">
        <v>691</v>
      </c>
      <c r="B697" s="56" t="s">
        <v>1903</v>
      </c>
      <c r="C697" s="56">
        <v>7400</v>
      </c>
      <c r="D697" s="57">
        <v>22</v>
      </c>
      <c r="E697" s="163" t="s">
        <v>385</v>
      </c>
      <c r="F697" s="56">
        <v>1116950</v>
      </c>
      <c r="G697" s="56">
        <v>1102035</v>
      </c>
      <c r="H697" s="61">
        <v>29271967</v>
      </c>
      <c r="I697" s="84" t="str">
        <f>VLOOKUP($F697,'[3]Sistema Escolar'!$C$3:$E$5000,3,0)</f>
        <v>COLEGIO ESTADUAL DE TEMPO INTEGRAL DE DARIO MEIRA</v>
      </c>
      <c r="J697" s="193" t="s">
        <v>1978</v>
      </c>
      <c r="K697" s="56">
        <v>0</v>
      </c>
      <c r="L697" s="56">
        <v>0</v>
      </c>
      <c r="M697" s="56">
        <v>0</v>
      </c>
      <c r="N697" s="56">
        <v>0</v>
      </c>
      <c r="O697" s="56">
        <v>208</v>
      </c>
      <c r="P697" s="56">
        <v>184</v>
      </c>
      <c r="Q697" s="56">
        <v>138</v>
      </c>
      <c r="R697" s="56">
        <v>167</v>
      </c>
      <c r="S697" s="56">
        <v>95</v>
      </c>
      <c r="T697" s="56">
        <v>74</v>
      </c>
      <c r="U697" s="56">
        <v>0</v>
      </c>
      <c r="V697" s="56">
        <v>0</v>
      </c>
      <c r="W697" s="56">
        <v>0</v>
      </c>
      <c r="X697" s="56">
        <v>0</v>
      </c>
      <c r="Y697" s="56">
        <f t="shared" si="132"/>
        <v>0</v>
      </c>
      <c r="Z697" s="56">
        <f t="shared" si="132"/>
        <v>0</v>
      </c>
      <c r="AA697" s="68">
        <f t="shared" si="133"/>
        <v>441</v>
      </c>
      <c r="AB697" s="68">
        <f t="shared" si="133"/>
        <v>425</v>
      </c>
      <c r="AC697" s="68">
        <f t="shared" si="134"/>
        <v>441</v>
      </c>
      <c r="AD697" s="68">
        <f t="shared" si="135"/>
        <v>425</v>
      </c>
      <c r="AE697" s="68">
        <f>VLOOKUP(F697,[1]quantitativo_estudantes_turmas_!$D$6:$H$1043,5,0)</f>
        <v>16</v>
      </c>
      <c r="AF697" s="318">
        <f t="shared" si="129"/>
        <v>1</v>
      </c>
      <c r="AG697" s="248">
        <f t="shared" si="130"/>
        <v>25645.38</v>
      </c>
      <c r="AH697" s="194">
        <f t="shared" si="136"/>
        <v>25645.38</v>
      </c>
      <c r="AI697" s="70">
        <v>0</v>
      </c>
      <c r="AJ697" s="70">
        <f t="shared" si="131"/>
        <v>51290.76</v>
      </c>
      <c r="AK697" s="195">
        <v>10000</v>
      </c>
      <c r="AL697" s="337">
        <f t="shared" si="142"/>
        <v>12822.69</v>
      </c>
      <c r="AM697" s="56" t="str">
        <f>VLOOKUP(F697,'Plan atualizada aptas e desativ'!$C$4:$I$1457,7,0)</f>
        <v>APTA</v>
      </c>
      <c r="AN697" s="196">
        <f t="shared" si="137"/>
        <v>2822.6900000000005</v>
      </c>
      <c r="AO697" s="56" t="s">
        <v>1369</v>
      </c>
      <c r="AP697" s="56" t="s">
        <v>1370</v>
      </c>
      <c r="AQ697" s="56"/>
      <c r="AR697" s="56" t="s">
        <v>1918</v>
      </c>
      <c r="AS697" s="56" t="s">
        <v>449</v>
      </c>
      <c r="AT697" s="56" t="s">
        <v>449</v>
      </c>
      <c r="AU697" s="56" t="s">
        <v>449</v>
      </c>
      <c r="AV697" s="56" t="s">
        <v>449</v>
      </c>
      <c r="AW697" s="56" t="s">
        <v>449</v>
      </c>
      <c r="AX697" s="56" t="s">
        <v>449</v>
      </c>
      <c r="AY697" s="56" t="s">
        <v>449</v>
      </c>
      <c r="AZ697" s="56" t="s">
        <v>449</v>
      </c>
      <c r="BA697" s="56" t="s">
        <v>449</v>
      </c>
      <c r="BB697" s="323">
        <f>VLOOKUP($F697,'[2]1ª Parcela FAED Manutencao 2026'!$E$7:$K$1036,5,0)</f>
        <v>441</v>
      </c>
      <c r="BC697" s="324">
        <f>VLOOKUP($F697,'[2]1ª Parcela FAED Manutencao 2026'!$E$7:$K$1036,7,0)</f>
        <v>12822.69</v>
      </c>
      <c r="BD697" s="335">
        <f t="shared" si="138"/>
        <v>-16</v>
      </c>
      <c r="BE697" s="330">
        <f t="shared" si="139"/>
        <v>0</v>
      </c>
    </row>
    <row r="698" spans="1:57" s="87" customFormat="1" ht="28.5" customHeight="1">
      <c r="A698" s="68">
        <v>692</v>
      </c>
      <c r="B698" s="56" t="s">
        <v>1903</v>
      </c>
      <c r="C698" s="56">
        <v>7400</v>
      </c>
      <c r="D698" s="57">
        <v>22</v>
      </c>
      <c r="E698" s="163" t="s">
        <v>386</v>
      </c>
      <c r="F698" s="56">
        <v>1158882</v>
      </c>
      <c r="G698" s="56">
        <v>1101618</v>
      </c>
      <c r="H698" s="61">
        <v>29299268</v>
      </c>
      <c r="I698" s="84" t="str">
        <f>VLOOKUP($F698,'[3]Sistema Escolar'!$C$3:$E$5000,3,0)</f>
        <v>COLEGIO ESTADUAL JOSE ARAUJO PEREIRA</v>
      </c>
      <c r="J698" s="193" t="s">
        <v>1978</v>
      </c>
      <c r="K698" s="56">
        <v>0</v>
      </c>
      <c r="L698" s="56">
        <v>0</v>
      </c>
      <c r="M698" s="56">
        <v>0</v>
      </c>
      <c r="N698" s="56">
        <v>0</v>
      </c>
      <c r="O698" s="56">
        <v>29</v>
      </c>
      <c r="P698" s="56">
        <v>0</v>
      </c>
      <c r="Q698" s="56">
        <v>91</v>
      </c>
      <c r="R698" s="56">
        <v>89</v>
      </c>
      <c r="S698" s="56">
        <v>87</v>
      </c>
      <c r="T698" s="56">
        <v>71</v>
      </c>
      <c r="U698" s="56">
        <v>0</v>
      </c>
      <c r="V698" s="56">
        <v>0</v>
      </c>
      <c r="W698" s="56">
        <v>0</v>
      </c>
      <c r="X698" s="56">
        <v>0</v>
      </c>
      <c r="Y698" s="56">
        <f t="shared" si="132"/>
        <v>0</v>
      </c>
      <c r="Z698" s="56">
        <f t="shared" si="132"/>
        <v>0</v>
      </c>
      <c r="AA698" s="68">
        <f t="shared" si="133"/>
        <v>207</v>
      </c>
      <c r="AB698" s="68">
        <f t="shared" si="133"/>
        <v>160</v>
      </c>
      <c r="AC698" s="68">
        <f t="shared" si="134"/>
        <v>207</v>
      </c>
      <c r="AD698" s="68">
        <f t="shared" si="135"/>
        <v>160</v>
      </c>
      <c r="AE698" s="68">
        <f>VLOOKUP(F698,[1]quantitativo_estudantes_turmas_!$D$6:$H$1043,5,0)</f>
        <v>10</v>
      </c>
      <c r="AF698" s="318">
        <f t="shared" si="129"/>
        <v>1</v>
      </c>
      <c r="AG698" s="248">
        <f t="shared" si="130"/>
        <v>20516.3</v>
      </c>
      <c r="AH698" s="194">
        <f t="shared" si="136"/>
        <v>20516.3</v>
      </c>
      <c r="AI698" s="70">
        <v>0</v>
      </c>
      <c r="AJ698" s="70">
        <f t="shared" si="131"/>
        <v>41032.6</v>
      </c>
      <c r="AK698" s="195">
        <v>8000</v>
      </c>
      <c r="AL698" s="337">
        <f t="shared" si="142"/>
        <v>10258.15</v>
      </c>
      <c r="AM698" s="56" t="str">
        <f>VLOOKUP(F698,'Plan atualizada aptas e desativ'!$C$4:$I$1457,7,0)</f>
        <v>APTA</v>
      </c>
      <c r="AN698" s="196">
        <f t="shared" si="137"/>
        <v>2258.1499999999996</v>
      </c>
      <c r="AO698" s="56" t="s">
        <v>780</v>
      </c>
      <c r="AP698" s="56" t="s">
        <v>1371</v>
      </c>
      <c r="AQ698" s="56"/>
      <c r="AR698" s="56" t="s">
        <v>1918</v>
      </c>
      <c r="AS698" s="56" t="s">
        <v>449</v>
      </c>
      <c r="AT698" s="56" t="s">
        <v>449</v>
      </c>
      <c r="AU698" s="56" t="s">
        <v>449</v>
      </c>
      <c r="AV698" s="56" t="s">
        <v>449</v>
      </c>
      <c r="AW698" s="56" t="s">
        <v>449</v>
      </c>
      <c r="AX698" s="56" t="s">
        <v>449</v>
      </c>
      <c r="AY698" s="56" t="s">
        <v>449</v>
      </c>
      <c r="AZ698" s="56" t="s">
        <v>449</v>
      </c>
      <c r="BA698" s="56" t="s">
        <v>449</v>
      </c>
      <c r="BB698" s="323">
        <f>VLOOKUP($F698,'[2]1ª Parcela FAED Manutencao 2026'!$E$7:$K$1036,5,0)</f>
        <v>207</v>
      </c>
      <c r="BC698" s="324">
        <f>VLOOKUP($F698,'[2]1ª Parcela FAED Manutencao 2026'!$E$7:$K$1036,7,0)</f>
        <v>10258.15</v>
      </c>
      <c r="BD698" s="335">
        <f t="shared" si="138"/>
        <v>-47</v>
      </c>
      <c r="BE698" s="330">
        <f t="shared" si="139"/>
        <v>0</v>
      </c>
    </row>
    <row r="699" spans="1:57" s="87" customFormat="1" ht="28.5" customHeight="1">
      <c r="A699" s="68">
        <v>693</v>
      </c>
      <c r="B699" s="56" t="s">
        <v>1903</v>
      </c>
      <c r="C699" s="56">
        <v>7400</v>
      </c>
      <c r="D699" s="57">
        <v>22</v>
      </c>
      <c r="E699" s="163" t="s">
        <v>387</v>
      </c>
      <c r="F699" s="56">
        <v>1178097</v>
      </c>
      <c r="G699" s="56">
        <v>1104565</v>
      </c>
      <c r="H699" s="61">
        <v>29429781</v>
      </c>
      <c r="I699" s="84" t="str">
        <f>VLOOKUP($F699,'[3]Sistema Escolar'!$C$3:$E$5000,3,0)</f>
        <v>COLEGIO ESTADUAL DO CAMPO DE ALGODAO</v>
      </c>
      <c r="J699" s="193" t="s">
        <v>1979</v>
      </c>
      <c r="K699" s="56">
        <v>0</v>
      </c>
      <c r="L699" s="56">
        <v>0</v>
      </c>
      <c r="M699" s="56">
        <v>0</v>
      </c>
      <c r="N699" s="56">
        <v>0</v>
      </c>
      <c r="O699" s="56">
        <v>44</v>
      </c>
      <c r="P699" s="56">
        <v>25</v>
      </c>
      <c r="Q699" s="56">
        <v>74</v>
      </c>
      <c r="R699" s="56">
        <v>127</v>
      </c>
      <c r="S699" s="56">
        <v>50</v>
      </c>
      <c r="T699" s="56">
        <v>46</v>
      </c>
      <c r="U699" s="56">
        <v>0</v>
      </c>
      <c r="V699" s="56">
        <v>0</v>
      </c>
      <c r="W699" s="56">
        <v>0</v>
      </c>
      <c r="X699" s="56">
        <v>0</v>
      </c>
      <c r="Y699" s="56">
        <f t="shared" si="132"/>
        <v>0</v>
      </c>
      <c r="Z699" s="56">
        <f t="shared" si="132"/>
        <v>0</v>
      </c>
      <c r="AA699" s="68">
        <f t="shared" si="133"/>
        <v>168</v>
      </c>
      <c r="AB699" s="68">
        <f t="shared" si="133"/>
        <v>198</v>
      </c>
      <c r="AC699" s="68">
        <f t="shared" si="134"/>
        <v>168</v>
      </c>
      <c r="AD699" s="68">
        <f t="shared" si="135"/>
        <v>198</v>
      </c>
      <c r="AE699" s="68">
        <f>VLOOKUP(F699,[1]quantitativo_estudantes_turmas_!$D$6:$H$1043,5,0)</f>
        <v>8</v>
      </c>
      <c r="AF699" s="318">
        <f t="shared" si="129"/>
        <v>1</v>
      </c>
      <c r="AG699" s="248">
        <f t="shared" si="130"/>
        <v>20516.3</v>
      </c>
      <c r="AH699" s="194">
        <f t="shared" si="136"/>
        <v>20516.3</v>
      </c>
      <c r="AI699" s="70">
        <v>0</v>
      </c>
      <c r="AJ699" s="70">
        <f t="shared" si="131"/>
        <v>41032.6</v>
      </c>
      <c r="AK699" s="195">
        <v>8000</v>
      </c>
      <c r="AL699" s="337">
        <f t="shared" si="142"/>
        <v>10258.15</v>
      </c>
      <c r="AM699" s="56" t="str">
        <f>VLOOKUP(F699,'Plan atualizada aptas e desativ'!$C$4:$I$1457,7,0)</f>
        <v>APTA</v>
      </c>
      <c r="AN699" s="196">
        <f t="shared" si="137"/>
        <v>2258.1499999999996</v>
      </c>
      <c r="AO699" s="56" t="s">
        <v>1372</v>
      </c>
      <c r="AP699" s="56" t="s">
        <v>1374</v>
      </c>
      <c r="AQ699" s="56"/>
      <c r="AR699" s="56" t="s">
        <v>1918</v>
      </c>
      <c r="AS699" s="56" t="s">
        <v>449</v>
      </c>
      <c r="AT699" s="56" t="s">
        <v>449</v>
      </c>
      <c r="AU699" s="56" t="s">
        <v>449</v>
      </c>
      <c r="AV699" s="56" t="s">
        <v>449</v>
      </c>
      <c r="AW699" s="56" t="s">
        <v>449</v>
      </c>
      <c r="AX699" s="56" t="s">
        <v>449</v>
      </c>
      <c r="AY699" s="56" t="s">
        <v>449</v>
      </c>
      <c r="AZ699" s="56" t="s">
        <v>449</v>
      </c>
      <c r="BA699" s="56" t="s">
        <v>449</v>
      </c>
      <c r="BB699" s="323">
        <f>VLOOKUP($F699,'[2]1ª Parcela FAED Manutencao 2026'!$E$7:$K$1036,5,0)</f>
        <v>168</v>
      </c>
      <c r="BC699" s="324">
        <f>VLOOKUP($F699,'[2]1ª Parcela FAED Manutencao 2026'!$E$7:$K$1036,7,0)</f>
        <v>10258.15</v>
      </c>
      <c r="BD699" s="336">
        <f t="shared" si="138"/>
        <v>30</v>
      </c>
      <c r="BE699" s="330">
        <f t="shared" si="139"/>
        <v>0</v>
      </c>
    </row>
    <row r="700" spans="1:57" s="178" customFormat="1" ht="28.5" customHeight="1">
      <c r="A700" s="68">
        <v>694</v>
      </c>
      <c r="B700" s="56" t="s">
        <v>1903</v>
      </c>
      <c r="C700" s="56">
        <v>7400</v>
      </c>
      <c r="D700" s="57">
        <v>22</v>
      </c>
      <c r="E700" s="163" t="s">
        <v>388</v>
      </c>
      <c r="F700" s="56">
        <v>1166621</v>
      </c>
      <c r="G700" s="56">
        <v>1102059</v>
      </c>
      <c r="H700" s="61">
        <v>29303702</v>
      </c>
      <c r="I700" s="84" t="str">
        <f>VLOOKUP($F700,'[3]Sistema Escolar'!$C$3:$E$5000,3,0)</f>
        <v>CENTRO TERRITORIAL DE EDUCACAO PROFISSIONAL DO MEDIO RIO DAS CONTAS</v>
      </c>
      <c r="J700" s="193" t="s">
        <v>1982</v>
      </c>
      <c r="K700" s="56">
        <v>0</v>
      </c>
      <c r="L700" s="56">
        <v>0</v>
      </c>
      <c r="M700" s="56">
        <v>0</v>
      </c>
      <c r="N700" s="56">
        <v>0</v>
      </c>
      <c r="O700" s="56">
        <v>813</v>
      </c>
      <c r="P700" s="56">
        <v>372</v>
      </c>
      <c r="Q700" s="56">
        <v>10</v>
      </c>
      <c r="R700" s="56">
        <v>27</v>
      </c>
      <c r="S700" s="56">
        <v>0</v>
      </c>
      <c r="T700" s="56">
        <v>0</v>
      </c>
      <c r="U700" s="56">
        <v>0</v>
      </c>
      <c r="V700" s="56">
        <v>0</v>
      </c>
      <c r="W700" s="56">
        <v>0</v>
      </c>
      <c r="X700" s="56">
        <v>0</v>
      </c>
      <c r="Y700" s="56">
        <f t="shared" si="132"/>
        <v>0</v>
      </c>
      <c r="Z700" s="56">
        <f t="shared" si="132"/>
        <v>0</v>
      </c>
      <c r="AA700" s="68">
        <f t="shared" si="133"/>
        <v>823</v>
      </c>
      <c r="AB700" s="68">
        <f t="shared" si="133"/>
        <v>399</v>
      </c>
      <c r="AC700" s="68">
        <f t="shared" si="134"/>
        <v>823</v>
      </c>
      <c r="AD700" s="68">
        <f t="shared" si="135"/>
        <v>399</v>
      </c>
      <c r="AE700" s="68">
        <f>VLOOKUP(F700,[1]quantitativo_estudantes_turmas_!$D$6:$H$1043,5,0)</f>
        <v>17</v>
      </c>
      <c r="AF700" s="318">
        <f t="shared" si="129"/>
        <v>1</v>
      </c>
      <c r="AG700" s="248">
        <f t="shared" si="130"/>
        <v>25645.38</v>
      </c>
      <c r="AH700" s="194">
        <f t="shared" si="136"/>
        <v>25645.38</v>
      </c>
      <c r="AI700" s="70">
        <f>IF(AY700="POLO-UAB",AG700/4,"-")</f>
        <v>6411.3450000000003</v>
      </c>
      <c r="AJ700" s="70">
        <f t="shared" si="131"/>
        <v>51290.76</v>
      </c>
      <c r="AK700" s="195">
        <v>24000</v>
      </c>
      <c r="AL700" s="337">
        <f t="shared" si="142"/>
        <v>19234.035</v>
      </c>
      <c r="AM700" s="56" t="str">
        <f>VLOOKUP(F700,'Plan atualizada aptas e desativ'!$C$4:$I$1457,7,0)</f>
        <v>INADIMPLENTE</v>
      </c>
      <c r="AN700" s="196">
        <f t="shared" si="137"/>
        <v>-4765.9650000000001</v>
      </c>
      <c r="AO700" s="56" t="s">
        <v>1367</v>
      </c>
      <c r="AP700" s="56" t="s">
        <v>1377</v>
      </c>
      <c r="AQ700" s="56"/>
      <c r="AR700" s="56" t="s">
        <v>1918</v>
      </c>
      <c r="AS700" s="56" t="s">
        <v>449</v>
      </c>
      <c r="AT700" s="56" t="s">
        <v>449</v>
      </c>
      <c r="AU700" s="56" t="s">
        <v>449</v>
      </c>
      <c r="AV700" s="56" t="s">
        <v>449</v>
      </c>
      <c r="AW700" s="56" t="s">
        <v>449</v>
      </c>
      <c r="AX700" s="56" t="s">
        <v>449</v>
      </c>
      <c r="AY700" s="56" t="s">
        <v>1907</v>
      </c>
      <c r="AZ700" s="56" t="s">
        <v>449</v>
      </c>
      <c r="BA700" s="56" t="s">
        <v>449</v>
      </c>
      <c r="BB700" s="323">
        <f>VLOOKUP($F700,'[2]1ª Parcela FAED Manutencao 2026'!$E$7:$K$1036,5,0)</f>
        <v>823</v>
      </c>
      <c r="BC700" s="324">
        <f>VLOOKUP($F700,'[2]1ª Parcela FAED Manutencao 2026'!$E$7:$K$1036,7,0)</f>
        <v>30774.4575</v>
      </c>
      <c r="BD700" s="335">
        <f t="shared" si="138"/>
        <v>-424</v>
      </c>
      <c r="BE700" s="328">
        <f t="shared" si="139"/>
        <v>-11540.422500000001</v>
      </c>
    </row>
    <row r="701" spans="1:57" s="178" customFormat="1" ht="28.5" customHeight="1">
      <c r="A701" s="68">
        <v>695</v>
      </c>
      <c r="B701" s="56" t="s">
        <v>1903</v>
      </c>
      <c r="C701" s="56">
        <v>7400</v>
      </c>
      <c r="D701" s="57">
        <v>22</v>
      </c>
      <c r="E701" s="163" t="s">
        <v>388</v>
      </c>
      <c r="F701" s="56">
        <v>1117035</v>
      </c>
      <c r="G701" s="56">
        <v>1102054</v>
      </c>
      <c r="H701" s="61">
        <v>29303354</v>
      </c>
      <c r="I701" s="84" t="str">
        <f>VLOOKUP($F701,'[3]Sistema Escolar'!$C$3:$E$5000,3,0)</f>
        <v>COLEGIO ESTADUAL DE TEMPO INTEGRAL DE IPIAU</v>
      </c>
      <c r="J701" s="193" t="s">
        <v>1978</v>
      </c>
      <c r="K701" s="56">
        <v>0</v>
      </c>
      <c r="L701" s="56">
        <v>0</v>
      </c>
      <c r="M701" s="56">
        <v>0</v>
      </c>
      <c r="N701" s="56">
        <v>0</v>
      </c>
      <c r="O701" s="56">
        <v>447</v>
      </c>
      <c r="P701" s="56">
        <v>336</v>
      </c>
      <c r="Q701" s="56">
        <v>0</v>
      </c>
      <c r="R701" s="56">
        <v>37</v>
      </c>
      <c r="S701" s="56">
        <v>384</v>
      </c>
      <c r="T701" s="56">
        <v>298</v>
      </c>
      <c r="U701" s="56">
        <v>0</v>
      </c>
      <c r="V701" s="56">
        <v>0</v>
      </c>
      <c r="W701" s="56">
        <v>0</v>
      </c>
      <c r="X701" s="56">
        <v>0</v>
      </c>
      <c r="Y701" s="56">
        <f t="shared" si="132"/>
        <v>0</v>
      </c>
      <c r="Z701" s="56">
        <f t="shared" si="132"/>
        <v>0</v>
      </c>
      <c r="AA701" s="68">
        <f t="shared" si="133"/>
        <v>831</v>
      </c>
      <c r="AB701" s="68">
        <f t="shared" si="133"/>
        <v>671</v>
      </c>
      <c r="AC701" s="68">
        <f t="shared" si="134"/>
        <v>831</v>
      </c>
      <c r="AD701" s="68">
        <f t="shared" si="135"/>
        <v>671</v>
      </c>
      <c r="AE701" s="68">
        <f>VLOOKUP(F701,[1]quantitativo_estudantes_turmas_!$D$6:$H$1043,5,0)</f>
        <v>21</v>
      </c>
      <c r="AF701" s="318">
        <f t="shared" si="129"/>
        <v>1</v>
      </c>
      <c r="AG701" s="248">
        <f t="shared" si="130"/>
        <v>30774.46</v>
      </c>
      <c r="AH701" s="194">
        <f t="shared" si="136"/>
        <v>30774.46</v>
      </c>
      <c r="AI701" s="70">
        <v>0</v>
      </c>
      <c r="AJ701" s="70">
        <f t="shared" si="131"/>
        <v>61548.92</v>
      </c>
      <c r="AK701" s="195">
        <v>16000</v>
      </c>
      <c r="AL701" s="337">
        <f t="shared" si="142"/>
        <v>15387.23</v>
      </c>
      <c r="AM701" s="56" t="str">
        <f>VLOOKUP(F701,'Plan atualizada aptas e desativ'!$C$4:$I$1457,7,0)</f>
        <v>APTA</v>
      </c>
      <c r="AN701" s="196">
        <f t="shared" si="137"/>
        <v>-612.77000000000044</v>
      </c>
      <c r="AO701" s="56" t="s">
        <v>1367</v>
      </c>
      <c r="AP701" s="56" t="s">
        <v>1378</v>
      </c>
      <c r="AQ701" s="56"/>
      <c r="AR701" s="56" t="s">
        <v>1918</v>
      </c>
      <c r="AS701" s="56" t="s">
        <v>449</v>
      </c>
      <c r="AT701" s="56" t="s">
        <v>449</v>
      </c>
      <c r="AU701" s="56" t="s">
        <v>449</v>
      </c>
      <c r="AV701" s="56" t="s">
        <v>449</v>
      </c>
      <c r="AW701" s="56" t="s">
        <v>449</v>
      </c>
      <c r="AX701" s="56" t="s">
        <v>449</v>
      </c>
      <c r="AY701" s="56" t="s">
        <v>449</v>
      </c>
      <c r="AZ701" s="56" t="s">
        <v>449</v>
      </c>
      <c r="BA701" s="56" t="s">
        <v>449</v>
      </c>
      <c r="BB701" s="323">
        <f>VLOOKUP($F701,'[2]1ª Parcela FAED Manutencao 2026'!$E$7:$K$1036,5,0)</f>
        <v>831</v>
      </c>
      <c r="BC701" s="324">
        <f>VLOOKUP($F701,'[2]1ª Parcela FAED Manutencao 2026'!$E$7:$K$1036,7,0)</f>
        <v>20516.305</v>
      </c>
      <c r="BD701" s="335">
        <f t="shared" si="138"/>
        <v>-160</v>
      </c>
      <c r="BE701" s="328">
        <f t="shared" si="139"/>
        <v>-5129.0750000000007</v>
      </c>
    </row>
    <row r="702" spans="1:57" s="178" customFormat="1" ht="28.5" customHeight="1">
      <c r="A702" s="68">
        <v>696</v>
      </c>
      <c r="B702" s="56" t="s">
        <v>1903</v>
      </c>
      <c r="C702" s="56">
        <v>7400</v>
      </c>
      <c r="D702" s="57">
        <v>22</v>
      </c>
      <c r="E702" s="163" t="s">
        <v>388</v>
      </c>
      <c r="F702" s="56">
        <v>1176433</v>
      </c>
      <c r="G702" s="56">
        <v>1102060</v>
      </c>
      <c r="H702" s="61">
        <v>29390532</v>
      </c>
      <c r="I702" s="84" t="str">
        <f>VLOOKUP($F702,'[3]Sistema Escolar'!$C$3:$E$5000,3,0)</f>
        <v>COMPLEXO INTEGRADO DE EDUC BASICA PROFISSIONAL E TECNOLOGICA DE IPIAU</v>
      </c>
      <c r="J702" s="193" t="s">
        <v>1983</v>
      </c>
      <c r="K702" s="56">
        <v>0</v>
      </c>
      <c r="L702" s="56">
        <v>0</v>
      </c>
      <c r="M702" s="56">
        <v>0</v>
      </c>
      <c r="N702" s="56">
        <v>0</v>
      </c>
      <c r="O702" s="56">
        <v>456</v>
      </c>
      <c r="P702" s="56">
        <v>360</v>
      </c>
      <c r="Q702" s="56">
        <v>480</v>
      </c>
      <c r="R702" s="56">
        <v>464</v>
      </c>
      <c r="S702" s="56">
        <v>0</v>
      </c>
      <c r="T702" s="56">
        <v>0</v>
      </c>
      <c r="U702" s="56">
        <v>0</v>
      </c>
      <c r="V702" s="56">
        <v>0</v>
      </c>
      <c r="W702" s="56">
        <v>0</v>
      </c>
      <c r="X702" s="56">
        <v>0</v>
      </c>
      <c r="Y702" s="56">
        <f t="shared" si="132"/>
        <v>0</v>
      </c>
      <c r="Z702" s="56">
        <f t="shared" si="132"/>
        <v>0</v>
      </c>
      <c r="AA702" s="68">
        <f t="shared" si="133"/>
        <v>936</v>
      </c>
      <c r="AB702" s="68">
        <f t="shared" si="133"/>
        <v>824</v>
      </c>
      <c r="AC702" s="68">
        <f t="shared" si="134"/>
        <v>936</v>
      </c>
      <c r="AD702" s="68">
        <f t="shared" si="135"/>
        <v>824</v>
      </c>
      <c r="AE702" s="68">
        <f>VLOOKUP(F702,[1]quantitativo_estudantes_turmas_!$D$6:$H$1043,5,0)</f>
        <v>33</v>
      </c>
      <c r="AF702" s="318">
        <f t="shared" si="129"/>
        <v>1</v>
      </c>
      <c r="AG702" s="248">
        <f t="shared" si="130"/>
        <v>41032.61</v>
      </c>
      <c r="AH702" s="194">
        <f t="shared" si="136"/>
        <v>41032.61</v>
      </c>
      <c r="AI702" s="70">
        <v>0</v>
      </c>
      <c r="AJ702" s="70">
        <f t="shared" si="131"/>
        <v>82065.22</v>
      </c>
      <c r="AK702" s="195">
        <v>16000</v>
      </c>
      <c r="AL702" s="337">
        <f t="shared" si="142"/>
        <v>20516.305</v>
      </c>
      <c r="AM702" s="56" t="str">
        <f>VLOOKUP(F702,'Plan atualizada aptas e desativ'!$C$4:$I$1457,7,0)</f>
        <v>APTA</v>
      </c>
      <c r="AN702" s="196">
        <f t="shared" si="137"/>
        <v>4516.3050000000003</v>
      </c>
      <c r="AO702" s="56" t="s">
        <v>1367</v>
      </c>
      <c r="AP702" s="56" t="s">
        <v>1375</v>
      </c>
      <c r="AQ702" s="56"/>
      <c r="AR702" s="56" t="s">
        <v>1918</v>
      </c>
      <c r="AS702" s="56" t="s">
        <v>2049</v>
      </c>
      <c r="AT702" s="56" t="s">
        <v>449</v>
      </c>
      <c r="AU702" s="56" t="s">
        <v>449</v>
      </c>
      <c r="AV702" s="56" t="s">
        <v>449</v>
      </c>
      <c r="AW702" s="56" t="s">
        <v>449</v>
      </c>
      <c r="AX702" s="56" t="s">
        <v>449</v>
      </c>
      <c r="AY702" s="56" t="s">
        <v>449</v>
      </c>
      <c r="AZ702" s="56" t="s">
        <v>449</v>
      </c>
      <c r="BA702" s="56" t="s">
        <v>449</v>
      </c>
      <c r="BB702" s="323">
        <f>VLOOKUP($F702,'[2]1ª Parcela FAED Manutencao 2026'!$E$7:$K$1036,5,0)</f>
        <v>936</v>
      </c>
      <c r="BC702" s="324">
        <f>VLOOKUP($F702,'[2]1ª Parcela FAED Manutencao 2026'!$E$7:$K$1036,7,0)</f>
        <v>52516.305</v>
      </c>
      <c r="BD702" s="335">
        <f t="shared" si="138"/>
        <v>-112</v>
      </c>
      <c r="BE702" s="328">
        <f t="shared" si="139"/>
        <v>-32000</v>
      </c>
    </row>
    <row r="703" spans="1:57" s="178" customFormat="1" ht="28.5" customHeight="1">
      <c r="A703" s="68">
        <v>697</v>
      </c>
      <c r="B703" s="56" t="s">
        <v>1903</v>
      </c>
      <c r="C703" s="56">
        <v>7400</v>
      </c>
      <c r="D703" s="57">
        <v>22</v>
      </c>
      <c r="E703" s="163" t="s">
        <v>389</v>
      </c>
      <c r="F703" s="56">
        <v>1178015</v>
      </c>
      <c r="G703" s="56">
        <v>1104532</v>
      </c>
      <c r="H703" s="61">
        <v>29429005</v>
      </c>
      <c r="I703" s="84" t="str">
        <f>VLOOKUP($F703,'[3]Sistema Escolar'!$C$3:$E$5000,3,0)</f>
        <v>COLEGIO ESTADUAL PROFESSORA RENI MIRANDA FERREIRA</v>
      </c>
      <c r="J703" s="193" t="s">
        <v>1978</v>
      </c>
      <c r="K703" s="56">
        <v>0</v>
      </c>
      <c r="L703" s="56">
        <v>0</v>
      </c>
      <c r="M703" s="56">
        <v>0</v>
      </c>
      <c r="N703" s="56">
        <v>0</v>
      </c>
      <c r="O703" s="56">
        <v>300</v>
      </c>
      <c r="P703" s="56">
        <v>276</v>
      </c>
      <c r="Q703" s="56">
        <v>78</v>
      </c>
      <c r="R703" s="56">
        <v>99</v>
      </c>
      <c r="S703" s="56">
        <v>189</v>
      </c>
      <c r="T703" s="56">
        <v>155</v>
      </c>
      <c r="U703" s="56">
        <v>0</v>
      </c>
      <c r="V703" s="56">
        <v>0</v>
      </c>
      <c r="W703" s="56">
        <v>0</v>
      </c>
      <c r="X703" s="56">
        <v>25</v>
      </c>
      <c r="Y703" s="56">
        <f t="shared" si="132"/>
        <v>0</v>
      </c>
      <c r="Z703" s="56">
        <f t="shared" si="132"/>
        <v>0</v>
      </c>
      <c r="AA703" s="68">
        <f t="shared" si="133"/>
        <v>567</v>
      </c>
      <c r="AB703" s="68">
        <f t="shared" si="133"/>
        <v>530</v>
      </c>
      <c r="AC703" s="68">
        <f t="shared" si="134"/>
        <v>567</v>
      </c>
      <c r="AD703" s="68">
        <f t="shared" si="135"/>
        <v>555</v>
      </c>
      <c r="AE703" s="68">
        <f>VLOOKUP(F703,[1]quantitativo_estudantes_turmas_!$D$6:$H$1043,5,0)</f>
        <v>25</v>
      </c>
      <c r="AF703" s="318">
        <f t="shared" si="129"/>
        <v>0.95495495495495497</v>
      </c>
      <c r="AG703" s="248">
        <f t="shared" si="130"/>
        <v>30774.46</v>
      </c>
      <c r="AH703" s="194">
        <f t="shared" si="136"/>
        <v>30774.46</v>
      </c>
      <c r="AI703" s="70">
        <v>0</v>
      </c>
      <c r="AJ703" s="70">
        <f t="shared" si="131"/>
        <v>61548.92</v>
      </c>
      <c r="AK703" s="195">
        <v>12000</v>
      </c>
      <c r="AL703" s="337">
        <f t="shared" si="142"/>
        <v>15387.23</v>
      </c>
      <c r="AM703" s="56" t="str">
        <f>VLOOKUP(F703,'Plan atualizada aptas e desativ'!$C$4:$I$1457,7,0)</f>
        <v>APTA</v>
      </c>
      <c r="AN703" s="196">
        <f t="shared" si="137"/>
        <v>3387.2299999999996</v>
      </c>
      <c r="AO703" s="56" t="s">
        <v>873</v>
      </c>
      <c r="AP703" s="56" t="s">
        <v>1379</v>
      </c>
      <c r="AQ703" s="56"/>
      <c r="AR703" s="56" t="s">
        <v>1918</v>
      </c>
      <c r="AS703" s="56" t="s">
        <v>449</v>
      </c>
      <c r="AT703" s="56" t="s">
        <v>1908</v>
      </c>
      <c r="AU703" s="56" t="s">
        <v>449</v>
      </c>
      <c r="AV703" s="56" t="s">
        <v>449</v>
      </c>
      <c r="AW703" s="56" t="s">
        <v>449</v>
      </c>
      <c r="AX703" s="56" t="s">
        <v>449</v>
      </c>
      <c r="AY703" s="56" t="s">
        <v>449</v>
      </c>
      <c r="AZ703" s="56" t="s">
        <v>449</v>
      </c>
      <c r="BA703" s="56" t="s">
        <v>449</v>
      </c>
      <c r="BB703" s="323">
        <f>VLOOKUP($F703,'[2]1ª Parcela FAED Manutencao 2026'!$E$7:$K$1036,5,0)</f>
        <v>567</v>
      </c>
      <c r="BC703" s="324">
        <f>VLOOKUP($F703,'[2]1ª Parcela FAED Manutencao 2026'!$E$7:$K$1036,7,0)</f>
        <v>15387.23</v>
      </c>
      <c r="BD703" s="335">
        <f t="shared" si="138"/>
        <v>-12</v>
      </c>
      <c r="BE703" s="330">
        <f t="shared" si="139"/>
        <v>0</v>
      </c>
    </row>
    <row r="704" spans="1:57" s="178" customFormat="1" ht="28.5" customHeight="1">
      <c r="A704" s="68">
        <v>698</v>
      </c>
      <c r="B704" s="56" t="s">
        <v>1903</v>
      </c>
      <c r="C704" s="56">
        <v>7400</v>
      </c>
      <c r="D704" s="57">
        <v>22</v>
      </c>
      <c r="E704" s="163" t="s">
        <v>390</v>
      </c>
      <c r="F704" s="56">
        <v>1117434</v>
      </c>
      <c r="G704" s="56">
        <v>1102243</v>
      </c>
      <c r="H704" s="61">
        <v>29307759</v>
      </c>
      <c r="I704" s="84" t="str">
        <f>VLOOKUP($F704,'[3]Sistema Escolar'!$C$3:$E$5000,3,0)</f>
        <v>COLEGIO ESTADUAL DE TEMPO INTEGRAL DULCE ALMEIDA</v>
      </c>
      <c r="J704" s="193" t="s">
        <v>1978</v>
      </c>
      <c r="K704" s="56">
        <v>0</v>
      </c>
      <c r="L704" s="56">
        <v>0</v>
      </c>
      <c r="M704" s="56">
        <v>0</v>
      </c>
      <c r="N704" s="56">
        <v>0</v>
      </c>
      <c r="O704" s="56">
        <v>29</v>
      </c>
      <c r="P704" s="56">
        <v>34</v>
      </c>
      <c r="Q704" s="56">
        <v>316</v>
      </c>
      <c r="R704" s="56">
        <v>330</v>
      </c>
      <c r="S704" s="56">
        <v>164</v>
      </c>
      <c r="T704" s="56">
        <v>70</v>
      </c>
      <c r="U704" s="56">
        <v>0</v>
      </c>
      <c r="V704" s="56">
        <v>0</v>
      </c>
      <c r="W704" s="56">
        <v>0</v>
      </c>
      <c r="X704" s="56">
        <v>28</v>
      </c>
      <c r="Y704" s="56">
        <f t="shared" si="132"/>
        <v>0</v>
      </c>
      <c r="Z704" s="56">
        <f t="shared" si="132"/>
        <v>0</v>
      </c>
      <c r="AA704" s="68">
        <f t="shared" si="133"/>
        <v>509</v>
      </c>
      <c r="AB704" s="68">
        <f t="shared" si="133"/>
        <v>434</v>
      </c>
      <c r="AC704" s="68">
        <f t="shared" si="134"/>
        <v>509</v>
      </c>
      <c r="AD704" s="68">
        <f t="shared" si="135"/>
        <v>462</v>
      </c>
      <c r="AE704" s="68">
        <f>VLOOKUP(F704,[1]quantitativo_estudantes_turmas_!$D$6:$H$1043,5,0)</f>
        <v>16</v>
      </c>
      <c r="AF704" s="318">
        <f t="shared" si="129"/>
        <v>0.93939393939393945</v>
      </c>
      <c r="AG704" s="248">
        <f t="shared" si="130"/>
        <v>25645.38</v>
      </c>
      <c r="AH704" s="194">
        <f t="shared" si="136"/>
        <v>25645.38</v>
      </c>
      <c r="AI704" s="70">
        <v>0</v>
      </c>
      <c r="AJ704" s="70">
        <f t="shared" si="131"/>
        <v>51290.76</v>
      </c>
      <c r="AK704" s="195">
        <v>12000</v>
      </c>
      <c r="AL704" s="337">
        <f t="shared" si="142"/>
        <v>12822.69</v>
      </c>
      <c r="AM704" s="56" t="str">
        <f>VLOOKUP(F704,'Plan atualizada aptas e desativ'!$C$4:$I$1457,7,0)</f>
        <v>APTA</v>
      </c>
      <c r="AN704" s="196">
        <f t="shared" si="137"/>
        <v>822.69000000000051</v>
      </c>
      <c r="AO704" s="56" t="s">
        <v>1369</v>
      </c>
      <c r="AP704" s="56" t="s">
        <v>1380</v>
      </c>
      <c r="AQ704" s="56"/>
      <c r="AR704" s="56" t="s">
        <v>1918</v>
      </c>
      <c r="AS704" s="56" t="s">
        <v>449</v>
      </c>
      <c r="AT704" s="56" t="s">
        <v>449</v>
      </c>
      <c r="AU704" s="56" t="s">
        <v>449</v>
      </c>
      <c r="AV704" s="56" t="s">
        <v>449</v>
      </c>
      <c r="AW704" s="56" t="s">
        <v>449</v>
      </c>
      <c r="AX704" s="56" t="s">
        <v>449</v>
      </c>
      <c r="AY704" s="56" t="s">
        <v>449</v>
      </c>
      <c r="AZ704" s="56" t="s">
        <v>449</v>
      </c>
      <c r="BA704" s="56" t="s">
        <v>449</v>
      </c>
      <c r="BB704" s="323">
        <f>VLOOKUP($F704,'[2]1ª Parcela FAED Manutencao 2026'!$E$7:$K$1036,5,0)</f>
        <v>509</v>
      </c>
      <c r="BC704" s="324">
        <f>VLOOKUP($F704,'[2]1ª Parcela FAED Manutencao 2026'!$E$7:$K$1036,7,0)</f>
        <v>15387.23</v>
      </c>
      <c r="BD704" s="335">
        <f t="shared" si="138"/>
        <v>-47</v>
      </c>
      <c r="BE704" s="328">
        <f t="shared" si="139"/>
        <v>-2564.5399999999991</v>
      </c>
    </row>
    <row r="705" spans="1:57" s="87" customFormat="1" ht="28.5" customHeight="1">
      <c r="A705" s="68">
        <v>699</v>
      </c>
      <c r="B705" s="56" t="s">
        <v>1903</v>
      </c>
      <c r="C705" s="56">
        <v>7400</v>
      </c>
      <c r="D705" s="57">
        <v>22</v>
      </c>
      <c r="E705" s="163" t="s">
        <v>391</v>
      </c>
      <c r="F705" s="56">
        <v>1110294</v>
      </c>
      <c r="G705" s="56">
        <v>1101330</v>
      </c>
      <c r="H705" s="61">
        <v>29309034</v>
      </c>
      <c r="I705" s="84" t="str">
        <f>VLOOKUP($F705,'[3]Sistema Escolar'!$C$3:$E$5000,3,0)</f>
        <v>COLEGIO ESTADUALDE TEMPO INTEGRAL JOAO GALVAO SOBRINHO</v>
      </c>
      <c r="J705" s="193" t="s">
        <v>1978</v>
      </c>
      <c r="K705" s="56">
        <v>0</v>
      </c>
      <c r="L705" s="56">
        <v>0</v>
      </c>
      <c r="M705" s="56">
        <v>0</v>
      </c>
      <c r="N705" s="56">
        <v>0</v>
      </c>
      <c r="O705" s="56">
        <v>136</v>
      </c>
      <c r="P705" s="56">
        <v>120</v>
      </c>
      <c r="Q705" s="56">
        <v>66</v>
      </c>
      <c r="R705" s="56">
        <v>70</v>
      </c>
      <c r="S705" s="56">
        <v>102</v>
      </c>
      <c r="T705" s="56">
        <v>75</v>
      </c>
      <c r="U705" s="56">
        <v>0</v>
      </c>
      <c r="V705" s="56">
        <v>0</v>
      </c>
      <c r="W705" s="56">
        <v>0</v>
      </c>
      <c r="X705" s="56">
        <v>0</v>
      </c>
      <c r="Y705" s="56">
        <f t="shared" si="132"/>
        <v>0</v>
      </c>
      <c r="Z705" s="56">
        <f t="shared" si="132"/>
        <v>0</v>
      </c>
      <c r="AA705" s="68">
        <f t="shared" si="133"/>
        <v>304</v>
      </c>
      <c r="AB705" s="68">
        <f t="shared" si="133"/>
        <v>265</v>
      </c>
      <c r="AC705" s="68">
        <f t="shared" si="134"/>
        <v>304</v>
      </c>
      <c r="AD705" s="68">
        <f t="shared" si="135"/>
        <v>265</v>
      </c>
      <c r="AE705" s="68">
        <f>VLOOKUP(F705,[1]quantitativo_estudantes_turmas_!$D$6:$H$1043,5,0)</f>
        <v>11</v>
      </c>
      <c r="AF705" s="318">
        <f t="shared" si="129"/>
        <v>1</v>
      </c>
      <c r="AG705" s="248">
        <f t="shared" si="130"/>
        <v>25645.38</v>
      </c>
      <c r="AH705" s="194">
        <f t="shared" si="136"/>
        <v>25645.38</v>
      </c>
      <c r="AI705" s="70">
        <v>0</v>
      </c>
      <c r="AJ705" s="70">
        <f t="shared" si="131"/>
        <v>51290.76</v>
      </c>
      <c r="AK705" s="195">
        <v>10000</v>
      </c>
      <c r="AL705" s="337">
        <f t="shared" si="142"/>
        <v>12822.69</v>
      </c>
      <c r="AM705" s="56" t="str">
        <f>VLOOKUP(F705,'Plan atualizada aptas e desativ'!$C$4:$I$1457,7,0)</f>
        <v>APTA</v>
      </c>
      <c r="AN705" s="196">
        <f t="shared" si="137"/>
        <v>2822.6900000000005</v>
      </c>
      <c r="AO705" s="56" t="s">
        <v>777</v>
      </c>
      <c r="AP705" s="56" t="s">
        <v>1381</v>
      </c>
      <c r="AQ705" s="56"/>
      <c r="AR705" s="56" t="s">
        <v>1918</v>
      </c>
      <c r="AS705" s="56" t="s">
        <v>449</v>
      </c>
      <c r="AT705" s="56" t="s">
        <v>449</v>
      </c>
      <c r="AU705" s="56" t="s">
        <v>449</v>
      </c>
      <c r="AV705" s="56" t="s">
        <v>449</v>
      </c>
      <c r="AW705" s="56" t="s">
        <v>449</v>
      </c>
      <c r="AX705" s="56" t="s">
        <v>449</v>
      </c>
      <c r="AY705" s="56" t="s">
        <v>449</v>
      </c>
      <c r="AZ705" s="56" t="s">
        <v>449</v>
      </c>
      <c r="BA705" s="56" t="s">
        <v>1857</v>
      </c>
      <c r="BB705" s="323">
        <f>VLOOKUP($F705,'[2]1ª Parcela FAED Manutencao 2026'!$E$7:$K$1036,5,0)</f>
        <v>304</v>
      </c>
      <c r="BC705" s="324">
        <f>VLOOKUP($F705,'[2]1ª Parcela FAED Manutencao 2026'!$E$7:$K$1036,7,0)</f>
        <v>12822.69</v>
      </c>
      <c r="BD705" s="335">
        <f t="shared" si="138"/>
        <v>-39</v>
      </c>
      <c r="BE705" s="330">
        <f t="shared" si="139"/>
        <v>0</v>
      </c>
    </row>
    <row r="706" spans="1:57" s="178" customFormat="1" ht="28.5" customHeight="1">
      <c r="A706" s="68">
        <v>700</v>
      </c>
      <c r="B706" s="56" t="s">
        <v>1903</v>
      </c>
      <c r="C706" s="56">
        <v>7400</v>
      </c>
      <c r="D706" s="57">
        <v>22</v>
      </c>
      <c r="E706" s="163" t="s">
        <v>392</v>
      </c>
      <c r="F706" s="56">
        <v>1117892</v>
      </c>
      <c r="G706" s="56">
        <v>1102296</v>
      </c>
      <c r="H706" s="61">
        <v>29229529</v>
      </c>
      <c r="I706" s="84" t="str">
        <f>VLOOKUP($F706,'[3]Sistema Escolar'!$C$3:$E$5000,3,0)</f>
        <v>CENTRO EST. DE EDUC. PROF. EM GESTAO E TECN. DA INFOR. REGIS PACHECO</v>
      </c>
      <c r="J706" s="193" t="s">
        <v>1858</v>
      </c>
      <c r="K706" s="56">
        <v>0</v>
      </c>
      <c r="L706" s="56">
        <v>0</v>
      </c>
      <c r="M706" s="56">
        <v>0</v>
      </c>
      <c r="N706" s="56">
        <v>0</v>
      </c>
      <c r="O706" s="68">
        <v>1519</v>
      </c>
      <c r="P706" s="68">
        <v>1333</v>
      </c>
      <c r="Q706" s="56">
        <v>0</v>
      </c>
      <c r="R706" s="56">
        <v>0</v>
      </c>
      <c r="S706" s="56">
        <v>0</v>
      </c>
      <c r="T706" s="56">
        <v>283</v>
      </c>
      <c r="U706" s="56">
        <v>0</v>
      </c>
      <c r="V706" s="56">
        <v>0</v>
      </c>
      <c r="W706" s="56">
        <v>0</v>
      </c>
      <c r="X706" s="56">
        <v>1</v>
      </c>
      <c r="Y706" s="56">
        <f t="shared" si="132"/>
        <v>0</v>
      </c>
      <c r="Z706" s="56">
        <f t="shared" si="132"/>
        <v>0</v>
      </c>
      <c r="AA706" s="68">
        <f t="shared" si="133"/>
        <v>1519</v>
      </c>
      <c r="AB706" s="68">
        <f t="shared" si="133"/>
        <v>1616</v>
      </c>
      <c r="AC706" s="68">
        <f t="shared" si="134"/>
        <v>1519</v>
      </c>
      <c r="AD706" s="68">
        <f t="shared" si="135"/>
        <v>1617</v>
      </c>
      <c r="AE706" s="68">
        <f>VLOOKUP(F706,[1]quantitativo_estudantes_turmas_!$D$6:$H$1043,5,0)</f>
        <v>90</v>
      </c>
      <c r="AF706" s="318">
        <f t="shared" si="129"/>
        <v>0.99938157081014223</v>
      </c>
      <c r="AG706" s="248">
        <f t="shared" si="130"/>
        <v>71807.06</v>
      </c>
      <c r="AH706" s="194">
        <f t="shared" si="136"/>
        <v>71807.06</v>
      </c>
      <c r="AI706" s="70">
        <v>0</v>
      </c>
      <c r="AJ706" s="70">
        <f t="shared" si="131"/>
        <v>143614.12</v>
      </c>
      <c r="AK706" s="195">
        <v>28000</v>
      </c>
      <c r="AL706" s="337">
        <f t="shared" si="142"/>
        <v>35903.53</v>
      </c>
      <c r="AM706" s="56" t="str">
        <f>VLOOKUP(F706,'Plan atualizada aptas e desativ'!$C$4:$I$1457,7,0)</f>
        <v>APTA</v>
      </c>
      <c r="AN706" s="196">
        <f t="shared" si="137"/>
        <v>7903.5299999999988</v>
      </c>
      <c r="AO706" s="56" t="s">
        <v>873</v>
      </c>
      <c r="AP706" s="56" t="s">
        <v>1383</v>
      </c>
      <c r="AQ706" s="56"/>
      <c r="AR706" s="56" t="s">
        <v>449</v>
      </c>
      <c r="AS706" s="56" t="s">
        <v>449</v>
      </c>
      <c r="AT706" s="56" t="s">
        <v>449</v>
      </c>
      <c r="AU706" s="56" t="s">
        <v>449</v>
      </c>
      <c r="AV706" s="56" t="s">
        <v>449</v>
      </c>
      <c r="AW706" s="56" t="s">
        <v>449</v>
      </c>
      <c r="AX706" s="56" t="s">
        <v>449</v>
      </c>
      <c r="AY706" s="56" t="s">
        <v>449</v>
      </c>
      <c r="AZ706" s="56" t="s">
        <v>449</v>
      </c>
      <c r="BA706" s="56" t="s">
        <v>449</v>
      </c>
      <c r="BB706" s="323">
        <f>VLOOKUP($F706,'[2]1ª Parcela FAED Manutencao 2026'!$E$7:$K$1036,5,0)</f>
        <v>1519</v>
      </c>
      <c r="BC706" s="324">
        <f>VLOOKUP($F706,'[2]1ª Parcela FAED Manutencao 2026'!$E$7:$K$1036,7,0)</f>
        <v>35903.53</v>
      </c>
      <c r="BD706" s="336">
        <f t="shared" si="138"/>
        <v>98</v>
      </c>
      <c r="BE706" s="330">
        <f t="shared" si="139"/>
        <v>0</v>
      </c>
    </row>
    <row r="707" spans="1:57" s="87" customFormat="1" ht="28.5" customHeight="1">
      <c r="A707" s="68">
        <v>701</v>
      </c>
      <c r="B707" s="56" t="s">
        <v>1903</v>
      </c>
      <c r="C707" s="56">
        <v>7400</v>
      </c>
      <c r="D707" s="57">
        <v>22</v>
      </c>
      <c r="E707" s="163" t="s">
        <v>392</v>
      </c>
      <c r="F707" s="56">
        <v>1179277</v>
      </c>
      <c r="G707" s="56">
        <v>9999999</v>
      </c>
      <c r="H707" s="61">
        <v>29458994</v>
      </c>
      <c r="I707" s="84" t="str">
        <f>VLOOKUP($F707,'[3]Sistema Escolar'!$C$3:$E$5000,3,0)</f>
        <v>CENT REG DE ENS MEDIO COM INTERMEDIACAO TEC-CEMIT MEDIO RIO DE CONTAS</v>
      </c>
      <c r="J707" s="193" t="s">
        <v>464</v>
      </c>
      <c r="K707" s="56">
        <v>0</v>
      </c>
      <c r="L707" s="56">
        <v>0</v>
      </c>
      <c r="M707" s="56">
        <v>0</v>
      </c>
      <c r="N707" s="56">
        <v>0</v>
      </c>
      <c r="O707" s="56">
        <v>351</v>
      </c>
      <c r="P707" s="56">
        <v>334</v>
      </c>
      <c r="Q707" s="56">
        <v>0</v>
      </c>
      <c r="R707" s="56">
        <v>0</v>
      </c>
      <c r="S707" s="56">
        <v>0</v>
      </c>
      <c r="T707" s="56">
        <v>0</v>
      </c>
      <c r="U707" s="56">
        <v>0</v>
      </c>
      <c r="V707" s="56">
        <v>0</v>
      </c>
      <c r="W707" s="56">
        <v>0</v>
      </c>
      <c r="X707" s="56">
        <v>0</v>
      </c>
      <c r="Y707" s="56">
        <f t="shared" si="132"/>
        <v>0</v>
      </c>
      <c r="Z707" s="56">
        <f t="shared" si="132"/>
        <v>0</v>
      </c>
      <c r="AA707" s="68">
        <f t="shared" si="133"/>
        <v>351</v>
      </c>
      <c r="AB707" s="68">
        <f t="shared" si="133"/>
        <v>334</v>
      </c>
      <c r="AC707" s="68">
        <f t="shared" si="134"/>
        <v>351</v>
      </c>
      <c r="AD707" s="68">
        <f t="shared" si="135"/>
        <v>334</v>
      </c>
      <c r="AE707" s="68">
        <f>VLOOKUP(F707,[1]quantitativo_estudantes_turmas_!$D$6:$H$1043,5,0)</f>
        <v>22</v>
      </c>
      <c r="AF707" s="318">
        <f t="shared" si="129"/>
        <v>1</v>
      </c>
      <c r="AG707" s="248">
        <f t="shared" si="130"/>
        <v>25645.38</v>
      </c>
      <c r="AH707" s="194">
        <f t="shared" si="136"/>
        <v>25645.38</v>
      </c>
      <c r="AI707" s="70">
        <v>0</v>
      </c>
      <c r="AJ707" s="70">
        <f t="shared" si="131"/>
        <v>51290.76</v>
      </c>
      <c r="AK707" s="195">
        <v>10000</v>
      </c>
      <c r="AL707" s="337">
        <f t="shared" si="142"/>
        <v>12822.69</v>
      </c>
      <c r="AM707" s="56" t="str">
        <f>VLOOKUP(F707,'Plan atualizada aptas e desativ'!$C$4:$I$1457,7,0)</f>
        <v>APTA</v>
      </c>
      <c r="AN707" s="196">
        <f t="shared" si="137"/>
        <v>2822.6900000000005</v>
      </c>
      <c r="AO707" s="56" t="s">
        <v>873</v>
      </c>
      <c r="AP707" s="56" t="s">
        <v>1385</v>
      </c>
      <c r="AQ707" s="56"/>
      <c r="AR707" s="56" t="s">
        <v>449</v>
      </c>
      <c r="AS707" s="56" t="s">
        <v>449</v>
      </c>
      <c r="AT707" s="56" t="s">
        <v>449</v>
      </c>
      <c r="AU707" s="56" t="s">
        <v>449</v>
      </c>
      <c r="AV707" s="56" t="s">
        <v>449</v>
      </c>
      <c r="AW707" s="56" t="s">
        <v>449</v>
      </c>
      <c r="AX707" s="56" t="s">
        <v>449</v>
      </c>
      <c r="AY707" s="56" t="s">
        <v>449</v>
      </c>
      <c r="AZ707" s="56" t="s">
        <v>449</v>
      </c>
      <c r="BA707" s="56" t="s">
        <v>449</v>
      </c>
      <c r="BB707" s="323">
        <f>VLOOKUP($F707,'[2]1ª Parcela FAED Manutencao 2026'!$E$7:$K$1036,5,0)</f>
        <v>351</v>
      </c>
      <c r="BC707" s="324">
        <f>VLOOKUP($F707,'[2]1ª Parcela FAED Manutencao 2026'!$E$7:$K$1036,7,0)</f>
        <v>12822.69</v>
      </c>
      <c r="BD707" s="335">
        <f t="shared" si="138"/>
        <v>-17</v>
      </c>
      <c r="BE707" s="330">
        <f t="shared" si="139"/>
        <v>0</v>
      </c>
    </row>
    <row r="708" spans="1:57" s="178" customFormat="1" ht="28.5" customHeight="1">
      <c r="A708" s="68">
        <v>702</v>
      </c>
      <c r="B708" s="56" t="s">
        <v>1903</v>
      </c>
      <c r="C708" s="56">
        <v>7400</v>
      </c>
      <c r="D708" s="57">
        <v>22</v>
      </c>
      <c r="E708" s="163" t="s">
        <v>392</v>
      </c>
      <c r="F708" s="56">
        <v>1176093</v>
      </c>
      <c r="G708" s="56">
        <v>1102303</v>
      </c>
      <c r="H708" s="61">
        <v>29227690</v>
      </c>
      <c r="I708" s="84" t="str">
        <f>VLOOKUP($F708,'[3]Sistema Escolar'!$C$3:$E$5000,3,0)</f>
        <v>COLEGIO DA POLICIA MILITAR - CPM PROFESSOR POETA LUIS NEVES COTRIM</v>
      </c>
      <c r="J708" s="193" t="s">
        <v>1859</v>
      </c>
      <c r="K708" s="56">
        <v>814</v>
      </c>
      <c r="L708" s="56">
        <v>669</v>
      </c>
      <c r="M708" s="56">
        <v>0</v>
      </c>
      <c r="N708" s="56">
        <v>0</v>
      </c>
      <c r="O708" s="56">
        <v>358</v>
      </c>
      <c r="P708" s="56">
        <v>426</v>
      </c>
      <c r="Q708" s="56">
        <v>0</v>
      </c>
      <c r="R708" s="56">
        <v>0</v>
      </c>
      <c r="S708" s="56">
        <v>0</v>
      </c>
      <c r="T708" s="56">
        <v>0</v>
      </c>
      <c r="U708" s="56">
        <v>0</v>
      </c>
      <c r="V708" s="56">
        <v>0</v>
      </c>
      <c r="W708" s="56">
        <v>0</v>
      </c>
      <c r="X708" s="56">
        <v>0</v>
      </c>
      <c r="Y708" s="56">
        <f t="shared" si="132"/>
        <v>814</v>
      </c>
      <c r="Z708" s="56">
        <f t="shared" si="132"/>
        <v>669</v>
      </c>
      <c r="AA708" s="68">
        <f t="shared" si="133"/>
        <v>358</v>
      </c>
      <c r="AB708" s="68">
        <f t="shared" si="133"/>
        <v>426</v>
      </c>
      <c r="AC708" s="68">
        <f t="shared" si="134"/>
        <v>1172</v>
      </c>
      <c r="AD708" s="68">
        <f t="shared" si="135"/>
        <v>1095</v>
      </c>
      <c r="AE708" s="68">
        <f>VLOOKUP(F708,[1]quantitativo_estudantes_turmas_!$D$6:$H$1043,5,0)</f>
        <v>36</v>
      </c>
      <c r="AF708" s="318">
        <f t="shared" si="129"/>
        <v>0.38904109589041097</v>
      </c>
      <c r="AG708" s="248">
        <f t="shared" si="130"/>
        <v>47919.3</v>
      </c>
      <c r="AH708" s="194" t="str">
        <f t="shared" si="136"/>
        <v>0,00</v>
      </c>
      <c r="AI708" s="70">
        <v>0</v>
      </c>
      <c r="AJ708" s="70">
        <f t="shared" si="131"/>
        <v>47919.3</v>
      </c>
      <c r="AK708" s="195">
        <v>10000</v>
      </c>
      <c r="AL708" s="337">
        <f t="shared" si="142"/>
        <v>11979.825000000001</v>
      </c>
      <c r="AM708" s="56" t="str">
        <f>VLOOKUP(F708,'Plan atualizada aptas e desativ'!$C$4:$I$1457,7,0)</f>
        <v>APTA</v>
      </c>
      <c r="AN708" s="196">
        <f t="shared" si="137"/>
        <v>1979.8250000000007</v>
      </c>
      <c r="AO708" s="56" t="s">
        <v>873</v>
      </c>
      <c r="AP708" s="56" t="s">
        <v>1386</v>
      </c>
      <c r="AQ708" s="56"/>
      <c r="AR708" s="56" t="s">
        <v>449</v>
      </c>
      <c r="AS708" s="56" t="s">
        <v>449</v>
      </c>
      <c r="AT708" s="56" t="s">
        <v>449</v>
      </c>
      <c r="AU708" s="56" t="s">
        <v>449</v>
      </c>
      <c r="AV708" s="56" t="s">
        <v>449</v>
      </c>
      <c r="AW708" s="56" t="s">
        <v>449</v>
      </c>
      <c r="AX708" s="56" t="s">
        <v>449</v>
      </c>
      <c r="AY708" s="56" t="s">
        <v>449</v>
      </c>
      <c r="AZ708" s="56" t="s">
        <v>449</v>
      </c>
      <c r="BA708" s="56" t="s">
        <v>449</v>
      </c>
      <c r="BB708" s="323">
        <f>VLOOKUP($F708,'[2]1ª Parcela FAED Manutencao 2026'!$E$7:$K$1036,5,0)</f>
        <v>1172</v>
      </c>
      <c r="BC708" s="324">
        <f>VLOOKUP($F708,'[2]1ª Parcela FAED Manutencao 2026'!$E$7:$K$1036,7,0)</f>
        <v>11979.825000000001</v>
      </c>
      <c r="BD708" s="335">
        <f t="shared" si="138"/>
        <v>-77</v>
      </c>
      <c r="BE708" s="330">
        <f t="shared" si="139"/>
        <v>0</v>
      </c>
    </row>
    <row r="709" spans="1:57" s="178" customFormat="1" ht="28.5" customHeight="1">
      <c r="A709" s="68">
        <v>703</v>
      </c>
      <c r="B709" s="56" t="s">
        <v>1903</v>
      </c>
      <c r="C709" s="56">
        <v>7400</v>
      </c>
      <c r="D709" s="57">
        <v>22</v>
      </c>
      <c r="E709" s="163" t="s">
        <v>392</v>
      </c>
      <c r="F709" s="56">
        <v>1117698</v>
      </c>
      <c r="G709" s="56">
        <v>1102284</v>
      </c>
      <c r="H709" s="61">
        <v>29228549</v>
      </c>
      <c r="I709" s="84" t="str">
        <f>VLOOKUP($F709,'[3]Sistema Escolar'!$C$3:$E$5000,3,0)</f>
        <v>COLEGIO ESTADUAL DE TEMPO INTEGRAL DE JEQUIE</v>
      </c>
      <c r="J709" s="193" t="s">
        <v>1978</v>
      </c>
      <c r="K709" s="56">
        <v>0</v>
      </c>
      <c r="L709" s="56">
        <v>0</v>
      </c>
      <c r="M709" s="56">
        <v>0</v>
      </c>
      <c r="N709" s="56">
        <v>0</v>
      </c>
      <c r="O709" s="56">
        <v>1285</v>
      </c>
      <c r="P709" s="56">
        <v>1031</v>
      </c>
      <c r="Q709" s="56">
        <v>176</v>
      </c>
      <c r="R709" s="56">
        <v>48</v>
      </c>
      <c r="S709" s="56">
        <v>303</v>
      </c>
      <c r="T709" s="56">
        <v>276</v>
      </c>
      <c r="U709" s="56">
        <v>0</v>
      </c>
      <c r="V709" s="56">
        <v>0</v>
      </c>
      <c r="W709" s="56">
        <v>0</v>
      </c>
      <c r="X709" s="56">
        <v>12</v>
      </c>
      <c r="Y709" s="56">
        <f t="shared" si="132"/>
        <v>0</v>
      </c>
      <c r="Z709" s="56">
        <f t="shared" si="132"/>
        <v>0</v>
      </c>
      <c r="AA709" s="68">
        <f t="shared" si="133"/>
        <v>1764</v>
      </c>
      <c r="AB709" s="68">
        <f t="shared" si="133"/>
        <v>1355</v>
      </c>
      <c r="AC709" s="68">
        <f t="shared" si="134"/>
        <v>1764</v>
      </c>
      <c r="AD709" s="68">
        <f t="shared" si="135"/>
        <v>1367</v>
      </c>
      <c r="AE709" s="68">
        <f>VLOOKUP(F709,[1]quantitativo_estudantes_turmas_!$D$6:$H$1043,5,0)</f>
        <v>54</v>
      </c>
      <c r="AF709" s="318">
        <f t="shared" si="129"/>
        <v>0.99122165325530354</v>
      </c>
      <c r="AG709" s="248">
        <f t="shared" si="130"/>
        <v>47919.3</v>
      </c>
      <c r="AH709" s="194">
        <f t="shared" si="136"/>
        <v>47919.3</v>
      </c>
      <c r="AI709" s="70">
        <v>0</v>
      </c>
      <c r="AJ709" s="70">
        <f t="shared" si="131"/>
        <v>95838.6</v>
      </c>
      <c r="AK709" s="195">
        <v>28000</v>
      </c>
      <c r="AL709" s="337">
        <f t="shared" si="142"/>
        <v>23959.65</v>
      </c>
      <c r="AM709" s="56" t="str">
        <f>VLOOKUP(F709,'Plan atualizada aptas e desativ'!$C$4:$I$1457,7,0)</f>
        <v>APTA</v>
      </c>
      <c r="AN709" s="196">
        <f t="shared" si="137"/>
        <v>-4040.3499999999985</v>
      </c>
      <c r="AO709" s="56" t="s">
        <v>873</v>
      </c>
      <c r="AP709" s="56" t="s">
        <v>1387</v>
      </c>
      <c r="AQ709" s="56"/>
      <c r="AR709" s="56" t="s">
        <v>1918</v>
      </c>
      <c r="AS709" s="56" t="s">
        <v>449</v>
      </c>
      <c r="AT709" s="56" t="s">
        <v>449</v>
      </c>
      <c r="AU709" s="56" t="s">
        <v>449</v>
      </c>
      <c r="AV709" s="56" t="s">
        <v>449</v>
      </c>
      <c r="AW709" s="56" t="s">
        <v>449</v>
      </c>
      <c r="AX709" s="56" t="s">
        <v>449</v>
      </c>
      <c r="AY709" s="56" t="s">
        <v>449</v>
      </c>
      <c r="AZ709" s="56" t="s">
        <v>449</v>
      </c>
      <c r="BA709" s="56" t="s">
        <v>449</v>
      </c>
      <c r="BB709" s="323">
        <f>VLOOKUP($F709,'[2]1ª Parcela FAED Manutencao 2026'!$E$7:$K$1036,5,0)</f>
        <v>1764</v>
      </c>
      <c r="BC709" s="324">
        <f>VLOOKUP($F709,'[2]1ª Parcela FAED Manutencao 2026'!$E$7:$K$1036,7,0)</f>
        <v>35903.53</v>
      </c>
      <c r="BD709" s="335">
        <f t="shared" si="138"/>
        <v>-397</v>
      </c>
      <c r="BE709" s="328">
        <f t="shared" si="139"/>
        <v>-11943.879999999997</v>
      </c>
    </row>
    <row r="710" spans="1:57" s="87" customFormat="1" ht="28.5" customHeight="1">
      <c r="A710" s="68">
        <v>704</v>
      </c>
      <c r="B710" s="56" t="s">
        <v>1903</v>
      </c>
      <c r="C710" s="56">
        <v>7400</v>
      </c>
      <c r="D710" s="57">
        <v>22</v>
      </c>
      <c r="E710" s="163" t="s">
        <v>392</v>
      </c>
      <c r="F710" s="56">
        <v>1176664</v>
      </c>
      <c r="G710" s="56">
        <v>1102305</v>
      </c>
      <c r="H710" s="61">
        <v>29408172</v>
      </c>
      <c r="I710" s="84" t="str">
        <f>VLOOKUP($F710,'[3]Sistema Escolar'!$C$3:$E$5000,3,0)</f>
        <v>COLEGIO ESTADUAL DE TEMPO INTEGRAL LUISA MAHIM</v>
      </c>
      <c r="J710" s="193" t="s">
        <v>1978</v>
      </c>
      <c r="K710" s="56">
        <v>0</v>
      </c>
      <c r="L710" s="56">
        <v>0</v>
      </c>
      <c r="M710" s="56">
        <v>0</v>
      </c>
      <c r="N710" s="56">
        <v>0</v>
      </c>
      <c r="O710" s="56">
        <v>51</v>
      </c>
      <c r="P710" s="56">
        <v>0</v>
      </c>
      <c r="Q710" s="56">
        <v>188</v>
      </c>
      <c r="R710" s="56">
        <v>221</v>
      </c>
      <c r="S710" s="56">
        <v>166</v>
      </c>
      <c r="T710" s="56">
        <v>127</v>
      </c>
      <c r="U710" s="56">
        <v>0</v>
      </c>
      <c r="V710" s="56">
        <v>0</v>
      </c>
      <c r="W710" s="56">
        <v>0</v>
      </c>
      <c r="X710" s="56">
        <v>0</v>
      </c>
      <c r="Y710" s="56">
        <f t="shared" si="132"/>
        <v>0</v>
      </c>
      <c r="Z710" s="56">
        <f t="shared" si="132"/>
        <v>0</v>
      </c>
      <c r="AA710" s="68">
        <f t="shared" si="133"/>
        <v>405</v>
      </c>
      <c r="AB710" s="68">
        <f t="shared" si="133"/>
        <v>348</v>
      </c>
      <c r="AC710" s="68">
        <f t="shared" si="134"/>
        <v>405</v>
      </c>
      <c r="AD710" s="68">
        <f t="shared" si="135"/>
        <v>348</v>
      </c>
      <c r="AE710" s="68">
        <f>VLOOKUP(F710,[1]quantitativo_estudantes_turmas_!$D$6:$H$1043,5,0)</f>
        <v>12</v>
      </c>
      <c r="AF710" s="318">
        <f t="shared" si="129"/>
        <v>1</v>
      </c>
      <c r="AG710" s="248">
        <f t="shared" si="130"/>
        <v>25645.38</v>
      </c>
      <c r="AH710" s="194">
        <f t="shared" si="136"/>
        <v>25645.38</v>
      </c>
      <c r="AI710" s="70">
        <v>0</v>
      </c>
      <c r="AJ710" s="70">
        <f t="shared" si="131"/>
        <v>51290.76</v>
      </c>
      <c r="AK710" s="195">
        <v>10000</v>
      </c>
      <c r="AL710" s="337">
        <f t="shared" si="142"/>
        <v>12822.69</v>
      </c>
      <c r="AM710" s="56" t="str">
        <f>VLOOKUP(F710,'Plan atualizada aptas e desativ'!$C$4:$I$1457,7,0)</f>
        <v>APTA</v>
      </c>
      <c r="AN710" s="196">
        <f t="shared" si="137"/>
        <v>2822.6900000000005</v>
      </c>
      <c r="AO710" s="56" t="s">
        <v>873</v>
      </c>
      <c r="AP710" s="56" t="s">
        <v>1389</v>
      </c>
      <c r="AQ710" s="56"/>
      <c r="AR710" s="56" t="s">
        <v>1918</v>
      </c>
      <c r="AS710" s="56" t="s">
        <v>449</v>
      </c>
      <c r="AT710" s="56" t="s">
        <v>449</v>
      </c>
      <c r="AU710" s="56" t="s">
        <v>449</v>
      </c>
      <c r="AV710" s="56" t="s">
        <v>449</v>
      </c>
      <c r="AW710" s="56" t="s">
        <v>449</v>
      </c>
      <c r="AX710" s="56" t="s">
        <v>449</v>
      </c>
      <c r="AY710" s="56" t="s">
        <v>449</v>
      </c>
      <c r="AZ710" s="56" t="s">
        <v>449</v>
      </c>
      <c r="BA710" s="56" t="s">
        <v>449</v>
      </c>
      <c r="BB710" s="323">
        <f>VLOOKUP($F710,'[2]1ª Parcela FAED Manutencao 2026'!$E$7:$K$1036,5,0)</f>
        <v>405</v>
      </c>
      <c r="BC710" s="324">
        <f>VLOOKUP($F710,'[2]1ª Parcela FAED Manutencao 2026'!$E$7:$K$1036,7,0)</f>
        <v>12822.69</v>
      </c>
      <c r="BD710" s="335">
        <f t="shared" si="138"/>
        <v>-57</v>
      </c>
      <c r="BE710" s="330">
        <f t="shared" si="139"/>
        <v>0</v>
      </c>
    </row>
    <row r="711" spans="1:57" s="178" customFormat="1" ht="28.5" customHeight="1">
      <c r="A711" s="68">
        <v>705</v>
      </c>
      <c r="B711" s="56" t="s">
        <v>1903</v>
      </c>
      <c r="C711" s="56">
        <v>7400</v>
      </c>
      <c r="D711" s="57">
        <v>22</v>
      </c>
      <c r="E711" s="163" t="s">
        <v>392</v>
      </c>
      <c r="F711" s="56">
        <v>1117850</v>
      </c>
      <c r="G711" s="56">
        <v>1102293</v>
      </c>
      <c r="H711" s="61">
        <v>29229421</v>
      </c>
      <c r="I711" s="84" t="str">
        <f>VLOOKUP($F711,'[3]Sistema Escolar'!$C$3:$E$5000,3,0)</f>
        <v>COLEGIO ESTADUAL DE TEMPO INTEGRAL LUIZ NAVARRO DE BRITO</v>
      </c>
      <c r="J711" s="193" t="s">
        <v>1978</v>
      </c>
      <c r="K711" s="56">
        <v>0</v>
      </c>
      <c r="L711" s="56">
        <v>0</v>
      </c>
      <c r="M711" s="56">
        <v>0</v>
      </c>
      <c r="N711" s="56">
        <v>0</v>
      </c>
      <c r="O711" s="56">
        <v>228</v>
      </c>
      <c r="P711" s="56">
        <v>22</v>
      </c>
      <c r="Q711" s="56">
        <v>198</v>
      </c>
      <c r="R711" s="56">
        <v>259</v>
      </c>
      <c r="S711" s="56">
        <v>460</v>
      </c>
      <c r="T711" s="56">
        <v>147</v>
      </c>
      <c r="U711" s="56">
        <v>0</v>
      </c>
      <c r="V711" s="56">
        <v>0</v>
      </c>
      <c r="W711" s="56">
        <v>0</v>
      </c>
      <c r="X711" s="56">
        <v>31</v>
      </c>
      <c r="Y711" s="56">
        <f t="shared" si="132"/>
        <v>0</v>
      </c>
      <c r="Z711" s="56">
        <f t="shared" si="132"/>
        <v>0</v>
      </c>
      <c r="AA711" s="68">
        <f t="shared" si="133"/>
        <v>886</v>
      </c>
      <c r="AB711" s="68">
        <f t="shared" si="133"/>
        <v>428</v>
      </c>
      <c r="AC711" s="68">
        <f t="shared" si="134"/>
        <v>886</v>
      </c>
      <c r="AD711" s="68">
        <f t="shared" si="135"/>
        <v>459</v>
      </c>
      <c r="AE711" s="68">
        <f>VLOOKUP(F711,[1]quantitativo_estudantes_turmas_!$D$6:$H$1043,5,0)</f>
        <v>18</v>
      </c>
      <c r="AF711" s="318">
        <f t="shared" ref="AF711:AF774" si="143">IF(AB711=0,0,(AB711)*100%/AD711)</f>
        <v>0.93246187363834421</v>
      </c>
      <c r="AG711" s="248">
        <f t="shared" ref="AG711:AG774" si="144">IF(AD711=0,0,IF(AD711&lt;=120,15387.23,IF(AD711&lt;=250,20516.3,IF(AD711&lt;=500,25645.38,IF(AD711&lt;=750,30774.46,IF(AD711&lt;=1000,41032.61,IF(AD711&lt;=1500,47919.3,IF(AD711&lt;=2000,71807.06,IF(AD711&lt;=3000,82065.22,IF(AD711&lt;=5000,92323.37,102581.52))))))))))</f>
        <v>25645.38</v>
      </c>
      <c r="AH711" s="194">
        <f t="shared" si="136"/>
        <v>25645.38</v>
      </c>
      <c r="AI711" s="70">
        <v>0</v>
      </c>
      <c r="AJ711" s="70">
        <f t="shared" ref="AJ711:AJ774" si="145">SUM(AG711:AH711)</f>
        <v>51290.76</v>
      </c>
      <c r="AK711" s="195">
        <v>16000</v>
      </c>
      <c r="AL711" s="337">
        <f t="shared" si="142"/>
        <v>12822.69</v>
      </c>
      <c r="AM711" s="56" t="str">
        <f>VLOOKUP(F711,'Plan atualizada aptas e desativ'!$C$4:$I$1457,7,0)</f>
        <v>APTA</v>
      </c>
      <c r="AN711" s="196">
        <f t="shared" si="137"/>
        <v>-3177.3099999999995</v>
      </c>
      <c r="AO711" s="56" t="s">
        <v>873</v>
      </c>
      <c r="AP711" s="56" t="s">
        <v>1390</v>
      </c>
      <c r="AQ711" s="56"/>
      <c r="AR711" s="56" t="s">
        <v>1918</v>
      </c>
      <c r="AS711" s="56" t="s">
        <v>449</v>
      </c>
      <c r="AT711" s="56" t="s">
        <v>449</v>
      </c>
      <c r="AU711" s="56" t="s">
        <v>449</v>
      </c>
      <c r="AV711" s="56" t="s">
        <v>449</v>
      </c>
      <c r="AW711" s="56" t="s">
        <v>449</v>
      </c>
      <c r="AX711" s="56" t="s">
        <v>449</v>
      </c>
      <c r="AY711" s="56" t="s">
        <v>449</v>
      </c>
      <c r="AZ711" s="56" t="s">
        <v>449</v>
      </c>
      <c r="BA711" s="56" t="s">
        <v>449</v>
      </c>
      <c r="BB711" s="323">
        <f>VLOOKUP($F711,'[2]1ª Parcela FAED Manutencao 2026'!$E$7:$K$1036,5,0)</f>
        <v>886</v>
      </c>
      <c r="BC711" s="324">
        <f>VLOOKUP($F711,'[2]1ª Parcela FAED Manutencao 2026'!$E$7:$K$1036,7,0)</f>
        <v>20516.305</v>
      </c>
      <c r="BD711" s="335">
        <f t="shared" si="138"/>
        <v>-427</v>
      </c>
      <c r="BE711" s="328">
        <f t="shared" si="139"/>
        <v>-7693.6149999999998</v>
      </c>
    </row>
    <row r="712" spans="1:57" s="178" customFormat="1" ht="28.5" customHeight="1">
      <c r="A712" s="68">
        <v>706</v>
      </c>
      <c r="B712" s="56" t="s">
        <v>1903</v>
      </c>
      <c r="C712" s="56">
        <v>7400</v>
      </c>
      <c r="D712" s="57">
        <v>22</v>
      </c>
      <c r="E712" s="163" t="s">
        <v>392</v>
      </c>
      <c r="F712" s="56">
        <v>1177092</v>
      </c>
      <c r="G712" s="56">
        <v>1102307</v>
      </c>
      <c r="H712" s="61">
        <v>29416604</v>
      </c>
      <c r="I712" s="84" t="str">
        <f>VLOOKUP($F712,'[3]Sistema Escolar'!$C$3:$E$5000,3,0)</f>
        <v>COLEGIO ESTADUAL PAULO FREIRE</v>
      </c>
      <c r="J712" s="193" t="s">
        <v>1912</v>
      </c>
      <c r="K712" s="56">
        <v>0</v>
      </c>
      <c r="L712" s="56">
        <v>0</v>
      </c>
      <c r="M712" s="56">
        <v>0</v>
      </c>
      <c r="N712" s="56">
        <v>0</v>
      </c>
      <c r="O712" s="56">
        <v>955</v>
      </c>
      <c r="P712" s="56">
        <v>928</v>
      </c>
      <c r="Q712" s="56">
        <v>0</v>
      </c>
      <c r="R712" s="56">
        <v>0</v>
      </c>
      <c r="S712" s="56">
        <v>0</v>
      </c>
      <c r="T712" s="56">
        <v>0</v>
      </c>
      <c r="U712" s="56">
        <v>0</v>
      </c>
      <c r="V712" s="56">
        <v>0</v>
      </c>
      <c r="W712" s="56">
        <v>0</v>
      </c>
      <c r="X712" s="56">
        <v>42</v>
      </c>
      <c r="Y712" s="56">
        <f t="shared" si="132"/>
        <v>0</v>
      </c>
      <c r="Z712" s="56">
        <f t="shared" si="132"/>
        <v>0</v>
      </c>
      <c r="AA712" s="68">
        <f t="shared" si="133"/>
        <v>955</v>
      </c>
      <c r="AB712" s="68">
        <f t="shared" si="133"/>
        <v>928</v>
      </c>
      <c r="AC712" s="68">
        <f t="shared" ref="AC712:AC775" si="146">K712+M712+O712+Q712+S712+U712+W712</f>
        <v>955</v>
      </c>
      <c r="AD712" s="68">
        <f t="shared" ref="AD712:AD775" si="147">L712+N712+P712+R712+T712+V712+X712</f>
        <v>970</v>
      </c>
      <c r="AE712" s="68">
        <f>VLOOKUP(F712,[1]quantitativo_estudantes_turmas_!$D$6:$H$1043,5,0)</f>
        <v>28</v>
      </c>
      <c r="AF712" s="318">
        <f t="shared" si="143"/>
        <v>0.95670103092783509</v>
      </c>
      <c r="AG712" s="248">
        <f t="shared" si="144"/>
        <v>41032.61</v>
      </c>
      <c r="AH712" s="194">
        <f t="shared" ref="AH712:AH775" si="148">IF(W712&lt;&gt;0,AG712,IF(AQ712="Escola nova",AG712,IF(AF712&gt;=70%,AG712,IF(AND(AF712&lt;70%,AR712="Tempo Integral"),AG712,"0,00"))))</f>
        <v>41032.61</v>
      </c>
      <c r="AI712" s="70">
        <v>0</v>
      </c>
      <c r="AJ712" s="70">
        <f t="shared" si="145"/>
        <v>82065.22</v>
      </c>
      <c r="AK712" s="195">
        <v>16000</v>
      </c>
      <c r="AL712" s="337">
        <f t="shared" si="142"/>
        <v>20516.305</v>
      </c>
      <c r="AM712" s="56" t="str">
        <f>VLOOKUP(F712,'Plan atualizada aptas e desativ'!$C$4:$I$1457,7,0)</f>
        <v>APTA</v>
      </c>
      <c r="AN712" s="196">
        <f t="shared" ref="AN712:AN777" si="149">AL712-AK712</f>
        <v>4516.3050000000003</v>
      </c>
      <c r="AO712" s="56" t="s">
        <v>873</v>
      </c>
      <c r="AP712" s="56" t="s">
        <v>1392</v>
      </c>
      <c r="AQ712" s="56"/>
      <c r="AR712" s="56" t="s">
        <v>449</v>
      </c>
      <c r="AS712" s="56" t="s">
        <v>449</v>
      </c>
      <c r="AT712" s="56" t="s">
        <v>449</v>
      </c>
      <c r="AU712" s="56" t="s">
        <v>449</v>
      </c>
      <c r="AV712" s="56" t="s">
        <v>449</v>
      </c>
      <c r="AW712" s="56" t="s">
        <v>449</v>
      </c>
      <c r="AX712" s="56" t="s">
        <v>449</v>
      </c>
      <c r="AY712" s="56" t="s">
        <v>449</v>
      </c>
      <c r="AZ712" s="56" t="s">
        <v>449</v>
      </c>
      <c r="BA712" s="56" t="s">
        <v>449</v>
      </c>
      <c r="BB712" s="323">
        <f>VLOOKUP($F712,'[2]1ª Parcela FAED Manutencao 2026'!$E$7:$K$1036,5,0)</f>
        <v>955</v>
      </c>
      <c r="BC712" s="324">
        <f>VLOOKUP($F712,'[2]1ª Parcela FAED Manutencao 2026'!$E$7:$K$1036,7,0)</f>
        <v>20516.305</v>
      </c>
      <c r="BD712" s="336">
        <f t="shared" ref="BD712:BD775" si="150">AD712-BB712</f>
        <v>15</v>
      </c>
      <c r="BE712" s="330">
        <f t="shared" ref="BE712:BE775" si="151">AL712-BC712</f>
        <v>0</v>
      </c>
    </row>
    <row r="713" spans="1:57" s="178" customFormat="1" ht="28.5" customHeight="1">
      <c r="A713" s="68">
        <v>707</v>
      </c>
      <c r="B713" s="56" t="s">
        <v>1903</v>
      </c>
      <c r="C713" s="56">
        <v>7400</v>
      </c>
      <c r="D713" s="57">
        <v>22</v>
      </c>
      <c r="E713" s="163" t="s">
        <v>392</v>
      </c>
      <c r="F713" s="56">
        <v>1117736</v>
      </c>
      <c r="G713" s="56">
        <v>1102287</v>
      </c>
      <c r="H713" s="61">
        <v>29229464</v>
      </c>
      <c r="I713" s="84" t="str">
        <f>VLOOKUP($F713,'[3]Sistema Escolar'!$C$3:$E$5000,3,0)</f>
        <v>COLEGIO ESTADUAL PROFESSOR FIRMO NUNES DE OLIVEIRA</v>
      </c>
      <c r="J713" s="193" t="s">
        <v>1978</v>
      </c>
      <c r="K713" s="56">
        <v>0</v>
      </c>
      <c r="L713" s="56">
        <v>0</v>
      </c>
      <c r="M713" s="56">
        <v>0</v>
      </c>
      <c r="N713" s="56">
        <v>0</v>
      </c>
      <c r="O713" s="56">
        <v>84</v>
      </c>
      <c r="P713" s="56">
        <v>95</v>
      </c>
      <c r="Q713" s="56">
        <v>215</v>
      </c>
      <c r="R713" s="56">
        <v>132</v>
      </c>
      <c r="S713" s="56">
        <v>203</v>
      </c>
      <c r="T713" s="56">
        <v>119</v>
      </c>
      <c r="U713" s="56">
        <v>0</v>
      </c>
      <c r="V713" s="56">
        <v>0</v>
      </c>
      <c r="W713" s="56">
        <v>0</v>
      </c>
      <c r="X713" s="56">
        <v>28</v>
      </c>
      <c r="Y713" s="56">
        <f t="shared" ref="Y713:Z778" si="152">K713+M713</f>
        <v>0</v>
      </c>
      <c r="Z713" s="56">
        <f t="shared" si="152"/>
        <v>0</v>
      </c>
      <c r="AA713" s="68">
        <f t="shared" ref="AA713:AB778" si="153">O713+Q713+S713</f>
        <v>502</v>
      </c>
      <c r="AB713" s="68">
        <f t="shared" si="153"/>
        <v>346</v>
      </c>
      <c r="AC713" s="68">
        <f t="shared" si="146"/>
        <v>502</v>
      </c>
      <c r="AD713" s="68">
        <f t="shared" si="147"/>
        <v>374</v>
      </c>
      <c r="AE713" s="68">
        <f>VLOOKUP(F713,[1]quantitativo_estudantes_turmas_!$D$6:$H$1043,5,0)</f>
        <v>18</v>
      </c>
      <c r="AF713" s="318">
        <f t="shared" si="143"/>
        <v>0.92513368983957223</v>
      </c>
      <c r="AG713" s="248">
        <f t="shared" si="144"/>
        <v>25645.38</v>
      </c>
      <c r="AH713" s="194">
        <f t="shared" si="148"/>
        <v>25645.38</v>
      </c>
      <c r="AI713" s="70">
        <v>0</v>
      </c>
      <c r="AJ713" s="70">
        <f t="shared" si="145"/>
        <v>51290.76</v>
      </c>
      <c r="AK713" s="195">
        <v>12000</v>
      </c>
      <c r="AL713" s="337">
        <f t="shared" si="142"/>
        <v>12822.69</v>
      </c>
      <c r="AM713" s="56" t="str">
        <f>VLOOKUP(F713,'Plan atualizada aptas e desativ'!$C$4:$I$1457,7,0)</f>
        <v>APTA</v>
      </c>
      <c r="AN713" s="196">
        <f t="shared" si="149"/>
        <v>822.69000000000051</v>
      </c>
      <c r="AO713" s="56" t="s">
        <v>873</v>
      </c>
      <c r="AP713" s="56" t="s">
        <v>1393</v>
      </c>
      <c r="AQ713" s="56"/>
      <c r="AR713" s="56" t="s">
        <v>1918</v>
      </c>
      <c r="AS713" s="56" t="s">
        <v>449</v>
      </c>
      <c r="AT713" s="56" t="s">
        <v>449</v>
      </c>
      <c r="AU713" s="56" t="s">
        <v>449</v>
      </c>
      <c r="AV713" s="56" t="s">
        <v>464</v>
      </c>
      <c r="AW713" s="56" t="s">
        <v>449</v>
      </c>
      <c r="AX713" s="56" t="s">
        <v>449</v>
      </c>
      <c r="AY713" s="56" t="s">
        <v>449</v>
      </c>
      <c r="AZ713" s="56" t="s">
        <v>449</v>
      </c>
      <c r="BA713" s="56" t="s">
        <v>449</v>
      </c>
      <c r="BB713" s="323">
        <f>VLOOKUP($F713,'[2]1ª Parcela FAED Manutencao 2026'!$E$7:$K$1036,5,0)</f>
        <v>502</v>
      </c>
      <c r="BC713" s="324">
        <f>VLOOKUP($F713,'[2]1ª Parcela FAED Manutencao 2026'!$E$7:$K$1036,7,0)</f>
        <v>15387.23</v>
      </c>
      <c r="BD713" s="335">
        <f t="shared" si="150"/>
        <v>-128</v>
      </c>
      <c r="BE713" s="328">
        <f t="shared" si="151"/>
        <v>-2564.5399999999991</v>
      </c>
    </row>
    <row r="714" spans="1:57" s="87" customFormat="1" ht="28.5" customHeight="1">
      <c r="A714" s="68">
        <v>708</v>
      </c>
      <c r="B714" s="56" t="s">
        <v>1903</v>
      </c>
      <c r="C714" s="56">
        <v>7400</v>
      </c>
      <c r="D714" s="57">
        <v>22</v>
      </c>
      <c r="E714" s="163" t="s">
        <v>392</v>
      </c>
      <c r="F714" s="56">
        <v>1117701</v>
      </c>
      <c r="G714" s="56">
        <v>1102285</v>
      </c>
      <c r="H714" s="61">
        <v>29229324</v>
      </c>
      <c r="I714" s="84" t="str">
        <f>VLOOKUP($F714,'[3]Sistema Escolar'!$C$3:$E$5000,3,0)</f>
        <v>COLEGIO ESTADUAL DE TEMPO INTEGRAL PROFESSORA FARAILDES SANTOS</v>
      </c>
      <c r="J714" s="193" t="s">
        <v>1978</v>
      </c>
      <c r="K714" s="56">
        <v>0</v>
      </c>
      <c r="L714" s="56">
        <v>0</v>
      </c>
      <c r="M714" s="56">
        <v>0</v>
      </c>
      <c r="N714" s="56">
        <v>0</v>
      </c>
      <c r="O714" s="56">
        <v>125</v>
      </c>
      <c r="P714" s="56">
        <v>105</v>
      </c>
      <c r="Q714" s="56">
        <v>60</v>
      </c>
      <c r="R714" s="56">
        <v>47</v>
      </c>
      <c r="S714" s="56">
        <v>32</v>
      </c>
      <c r="T714" s="56">
        <v>53</v>
      </c>
      <c r="U714" s="56">
        <v>0</v>
      </c>
      <c r="V714" s="56">
        <v>0</v>
      </c>
      <c r="W714" s="56">
        <v>0</v>
      </c>
      <c r="X714" s="56">
        <v>0</v>
      </c>
      <c r="Y714" s="56">
        <f t="shared" si="152"/>
        <v>0</v>
      </c>
      <c r="Z714" s="56">
        <f t="shared" si="152"/>
        <v>0</v>
      </c>
      <c r="AA714" s="68">
        <f t="shared" si="153"/>
        <v>217</v>
      </c>
      <c r="AB714" s="68">
        <f t="shared" si="153"/>
        <v>205</v>
      </c>
      <c r="AC714" s="68">
        <f t="shared" si="146"/>
        <v>217</v>
      </c>
      <c r="AD714" s="68">
        <f t="shared" si="147"/>
        <v>205</v>
      </c>
      <c r="AE714" s="68">
        <f>VLOOKUP(F714,[1]quantitativo_estudantes_turmas_!$D$6:$H$1043,5,0)</f>
        <v>10</v>
      </c>
      <c r="AF714" s="318">
        <f t="shared" si="143"/>
        <v>1</v>
      </c>
      <c r="AG714" s="248">
        <f t="shared" si="144"/>
        <v>20516.3</v>
      </c>
      <c r="AH714" s="194">
        <f t="shared" si="148"/>
        <v>20516.3</v>
      </c>
      <c r="AI714" s="70">
        <v>0</v>
      </c>
      <c r="AJ714" s="70">
        <f t="shared" si="145"/>
        <v>41032.6</v>
      </c>
      <c r="AK714" s="195">
        <v>8000</v>
      </c>
      <c r="AL714" s="337">
        <f t="shared" si="142"/>
        <v>10258.15</v>
      </c>
      <c r="AM714" s="56" t="str">
        <f>VLOOKUP(F714,'Plan atualizada aptas e desativ'!$C$4:$I$1457,7,0)</f>
        <v>APTA</v>
      </c>
      <c r="AN714" s="196">
        <f t="shared" si="149"/>
        <v>2258.1499999999996</v>
      </c>
      <c r="AO714" s="56" t="s">
        <v>873</v>
      </c>
      <c r="AP714" s="56" t="s">
        <v>1394</v>
      </c>
      <c r="AQ714" s="56"/>
      <c r="AR714" s="56" t="s">
        <v>1918</v>
      </c>
      <c r="AS714" s="56" t="s">
        <v>449</v>
      </c>
      <c r="AT714" s="56" t="s">
        <v>449</v>
      </c>
      <c r="AU714" s="56" t="s">
        <v>449</v>
      </c>
      <c r="AV714" s="56" t="s">
        <v>449</v>
      </c>
      <c r="AW714" s="56" t="s">
        <v>449</v>
      </c>
      <c r="AX714" s="56" t="s">
        <v>449</v>
      </c>
      <c r="AY714" s="56" t="s">
        <v>449</v>
      </c>
      <c r="AZ714" s="56" t="s">
        <v>449</v>
      </c>
      <c r="BA714" s="56" t="s">
        <v>449</v>
      </c>
      <c r="BB714" s="323">
        <f>VLOOKUP($F714,'[2]1ª Parcela FAED Manutencao 2026'!$E$7:$K$1036,5,0)</f>
        <v>217</v>
      </c>
      <c r="BC714" s="324">
        <f>VLOOKUP($F714,'[2]1ª Parcela FAED Manutencao 2026'!$E$7:$K$1036,7,0)</f>
        <v>10258.15</v>
      </c>
      <c r="BD714" s="335">
        <f t="shared" si="150"/>
        <v>-12</v>
      </c>
      <c r="BE714" s="330">
        <f t="shared" si="151"/>
        <v>0</v>
      </c>
    </row>
    <row r="715" spans="1:57" s="87" customFormat="1" ht="28.5" customHeight="1">
      <c r="A715" s="68">
        <v>709</v>
      </c>
      <c r="B715" s="56" t="s">
        <v>1903</v>
      </c>
      <c r="C715" s="56">
        <v>7400</v>
      </c>
      <c r="D715" s="57">
        <v>22</v>
      </c>
      <c r="E715" s="163" t="s">
        <v>392</v>
      </c>
      <c r="F715" s="56">
        <v>1117868</v>
      </c>
      <c r="G715" s="56">
        <v>1102294</v>
      </c>
      <c r="H715" s="61">
        <v>29227658</v>
      </c>
      <c r="I715" s="84" t="str">
        <f>VLOOKUP($F715,'[3]Sistema Escolar'!$C$3:$E$5000,3,0)</f>
        <v>COMPLEXO INTEGRADO DE EDUCACAO BASICA PROFIS. E TECNOLOGICA DE JEQUIE</v>
      </c>
      <c r="J715" s="193" t="s">
        <v>1983</v>
      </c>
      <c r="K715" s="56">
        <v>0</v>
      </c>
      <c r="L715" s="56">
        <v>0</v>
      </c>
      <c r="M715" s="56">
        <v>113</v>
      </c>
      <c r="N715" s="56">
        <v>64</v>
      </c>
      <c r="O715" s="56">
        <v>0</v>
      </c>
      <c r="P715" s="56">
        <v>0</v>
      </c>
      <c r="Q715" s="56">
        <v>262</v>
      </c>
      <c r="R715" s="56">
        <v>232</v>
      </c>
      <c r="S715" s="56">
        <v>53</v>
      </c>
      <c r="T715" s="56">
        <v>22</v>
      </c>
      <c r="U715" s="56">
        <v>0</v>
      </c>
      <c r="V715" s="56">
        <v>0</v>
      </c>
      <c r="W715" s="56">
        <v>0</v>
      </c>
      <c r="X715" s="56">
        <v>25</v>
      </c>
      <c r="Y715" s="56">
        <f t="shared" si="152"/>
        <v>113</v>
      </c>
      <c r="Z715" s="56">
        <f t="shared" si="152"/>
        <v>64</v>
      </c>
      <c r="AA715" s="68">
        <f t="shared" si="153"/>
        <v>315</v>
      </c>
      <c r="AB715" s="68">
        <f t="shared" si="153"/>
        <v>254</v>
      </c>
      <c r="AC715" s="68">
        <f t="shared" si="146"/>
        <v>428</v>
      </c>
      <c r="AD715" s="68">
        <f t="shared" si="147"/>
        <v>343</v>
      </c>
      <c r="AE715" s="68">
        <f>VLOOKUP(F715,[1]quantitativo_estudantes_turmas_!$D$6:$H$1043,5,0)</f>
        <v>17</v>
      </c>
      <c r="AF715" s="318">
        <f t="shared" si="143"/>
        <v>0.74052478134110788</v>
      </c>
      <c r="AG715" s="248">
        <f t="shared" si="144"/>
        <v>25645.38</v>
      </c>
      <c r="AH715" s="194">
        <f t="shared" si="148"/>
        <v>25645.38</v>
      </c>
      <c r="AI715" s="70">
        <v>0</v>
      </c>
      <c r="AJ715" s="70">
        <f t="shared" si="145"/>
        <v>51290.76</v>
      </c>
      <c r="AK715" s="195">
        <v>10000</v>
      </c>
      <c r="AL715" s="337">
        <f t="shared" si="142"/>
        <v>12822.69</v>
      </c>
      <c r="AM715" s="56" t="str">
        <f>VLOOKUP(F715,'Plan atualizada aptas e desativ'!$C$4:$I$1457,7,0)</f>
        <v>APTA</v>
      </c>
      <c r="AN715" s="196">
        <f t="shared" si="149"/>
        <v>2822.6900000000005</v>
      </c>
      <c r="AO715" s="56" t="s">
        <v>873</v>
      </c>
      <c r="AP715" s="56" t="s">
        <v>1391</v>
      </c>
      <c r="AQ715" s="56"/>
      <c r="AR715" s="56" t="s">
        <v>1918</v>
      </c>
      <c r="AS715" s="56" t="s">
        <v>449</v>
      </c>
      <c r="AT715" s="56" t="s">
        <v>1908</v>
      </c>
      <c r="AU715" s="56" t="s">
        <v>449</v>
      </c>
      <c r="AV715" s="56" t="s">
        <v>449</v>
      </c>
      <c r="AW715" s="56" t="s">
        <v>449</v>
      </c>
      <c r="AX715" s="56" t="s">
        <v>449</v>
      </c>
      <c r="AY715" s="56" t="s">
        <v>449</v>
      </c>
      <c r="AZ715" s="56" t="s">
        <v>449</v>
      </c>
      <c r="BA715" s="56" t="s">
        <v>449</v>
      </c>
      <c r="BB715" s="323">
        <f>VLOOKUP($F715,'[2]1ª Parcela FAED Manutencao 2026'!$E$7:$K$1036,5,0)</f>
        <v>428</v>
      </c>
      <c r="BC715" s="324">
        <f>VLOOKUP($F715,'[2]1ª Parcela FAED Manutencao 2026'!$E$7:$K$1036,7,0)</f>
        <v>12822.69</v>
      </c>
      <c r="BD715" s="335">
        <f t="shared" si="150"/>
        <v>-85</v>
      </c>
      <c r="BE715" s="330">
        <f t="shared" si="151"/>
        <v>0</v>
      </c>
    </row>
    <row r="716" spans="1:57" s="178" customFormat="1" ht="28.5" customHeight="1">
      <c r="A716" s="68">
        <v>710</v>
      </c>
      <c r="B716" s="56" t="s">
        <v>1903</v>
      </c>
      <c r="C716" s="56">
        <v>7400</v>
      </c>
      <c r="D716" s="57">
        <v>22</v>
      </c>
      <c r="E716" s="163" t="s">
        <v>393</v>
      </c>
      <c r="F716" s="56">
        <v>1178260</v>
      </c>
      <c r="G716" s="56">
        <v>1105501</v>
      </c>
      <c r="H716" s="61">
        <v>29457602</v>
      </c>
      <c r="I716" s="84" t="str">
        <f>VLOOKUP($F716,'[3]Sistema Escolar'!$C$3:$E$5000,3,0)</f>
        <v>COLEGIO ESTADUAL DE TEMPO INTEGRAL GILDA RAMOS DOS SANTOS</v>
      </c>
      <c r="J716" s="193" t="s">
        <v>1978</v>
      </c>
      <c r="K716" s="56">
        <v>0</v>
      </c>
      <c r="L716" s="56">
        <v>0</v>
      </c>
      <c r="M716" s="56">
        <v>0</v>
      </c>
      <c r="N716" s="56">
        <v>0</v>
      </c>
      <c r="O716" s="56">
        <v>207</v>
      </c>
      <c r="P716" s="56">
        <v>40</v>
      </c>
      <c r="Q716" s="56">
        <v>281</v>
      </c>
      <c r="R716" s="56">
        <v>365</v>
      </c>
      <c r="S716" s="56">
        <v>167</v>
      </c>
      <c r="T716" s="56">
        <v>130</v>
      </c>
      <c r="U716" s="56">
        <v>0</v>
      </c>
      <c r="V716" s="56">
        <v>0</v>
      </c>
      <c r="W716" s="56">
        <v>0</v>
      </c>
      <c r="X716" s="56">
        <v>12</v>
      </c>
      <c r="Y716" s="56">
        <f t="shared" si="152"/>
        <v>0</v>
      </c>
      <c r="Z716" s="56">
        <f t="shared" si="152"/>
        <v>0</v>
      </c>
      <c r="AA716" s="68">
        <f t="shared" si="153"/>
        <v>655</v>
      </c>
      <c r="AB716" s="68">
        <f t="shared" si="153"/>
        <v>535</v>
      </c>
      <c r="AC716" s="68">
        <f t="shared" si="146"/>
        <v>655</v>
      </c>
      <c r="AD716" s="68">
        <f t="shared" si="147"/>
        <v>547</v>
      </c>
      <c r="AE716" s="68">
        <f>VLOOKUP(F716,[1]quantitativo_estudantes_turmas_!$D$6:$H$1043,5,0)</f>
        <v>19</v>
      </c>
      <c r="AF716" s="318">
        <f t="shared" si="143"/>
        <v>0.9780621572212066</v>
      </c>
      <c r="AG716" s="248">
        <f t="shared" si="144"/>
        <v>30774.46</v>
      </c>
      <c r="AH716" s="194">
        <f t="shared" si="148"/>
        <v>30774.46</v>
      </c>
      <c r="AI716" s="70">
        <v>0</v>
      </c>
      <c r="AJ716" s="70">
        <f t="shared" si="145"/>
        <v>61548.92</v>
      </c>
      <c r="AK716" s="195">
        <v>12000</v>
      </c>
      <c r="AL716" s="337">
        <f t="shared" si="142"/>
        <v>15387.23</v>
      </c>
      <c r="AM716" s="56" t="str">
        <f>VLOOKUP(F716,'Plan atualizada aptas e desativ'!$C$4:$I$1457,7,0)</f>
        <v>APTA</v>
      </c>
      <c r="AN716" s="196">
        <f t="shared" si="149"/>
        <v>3387.2299999999996</v>
      </c>
      <c r="AO716" s="56" t="s">
        <v>1395</v>
      </c>
      <c r="AP716" s="56" t="s">
        <v>1396</v>
      </c>
      <c r="AQ716" s="56"/>
      <c r="AR716" s="56" t="s">
        <v>1918</v>
      </c>
      <c r="AS716" s="56" t="s">
        <v>449</v>
      </c>
      <c r="AT716" s="56" t="s">
        <v>449</v>
      </c>
      <c r="AU716" s="56" t="s">
        <v>449</v>
      </c>
      <c r="AV716" s="56" t="s">
        <v>449</v>
      </c>
      <c r="AW716" s="56" t="s">
        <v>449</v>
      </c>
      <c r="AX716" s="56" t="s">
        <v>449</v>
      </c>
      <c r="AY716" s="56" t="s">
        <v>449</v>
      </c>
      <c r="AZ716" s="56" t="s">
        <v>449</v>
      </c>
      <c r="BA716" s="56" t="s">
        <v>449</v>
      </c>
      <c r="BB716" s="323">
        <f>VLOOKUP($F716,'[2]1ª Parcela FAED Manutencao 2026'!$E$7:$K$1036,5,0)</f>
        <v>655</v>
      </c>
      <c r="BC716" s="324">
        <f>VLOOKUP($F716,'[2]1ª Parcela FAED Manutencao 2026'!$E$7:$K$1036,7,0)</f>
        <v>15387.23</v>
      </c>
      <c r="BD716" s="335">
        <f t="shared" si="150"/>
        <v>-108</v>
      </c>
      <c r="BE716" s="330">
        <f t="shared" si="151"/>
        <v>0</v>
      </c>
    </row>
    <row r="717" spans="1:57" s="87" customFormat="1" ht="28.5" customHeight="1">
      <c r="A717" s="68">
        <v>711</v>
      </c>
      <c r="B717" s="56" t="s">
        <v>1903</v>
      </c>
      <c r="C717" s="56">
        <v>7400</v>
      </c>
      <c r="D717" s="57">
        <v>22</v>
      </c>
      <c r="E717" s="163" t="s">
        <v>394</v>
      </c>
      <c r="F717" s="56">
        <v>1118147</v>
      </c>
      <c r="G717" s="56">
        <v>1102316</v>
      </c>
      <c r="H717" s="61">
        <v>29273790</v>
      </c>
      <c r="I717" s="84" t="str">
        <f>VLOOKUP($F717,'[3]Sistema Escolar'!$C$3:$E$5000,3,0)</f>
        <v>COLEGIO ESTADUAL PROFESSORA ALMERINDA MEIRA DO CARMO</v>
      </c>
      <c r="J717" s="193" t="s">
        <v>1978</v>
      </c>
      <c r="K717" s="56">
        <v>0</v>
      </c>
      <c r="L717" s="56">
        <v>0</v>
      </c>
      <c r="M717" s="56">
        <v>0</v>
      </c>
      <c r="N717" s="56">
        <v>0</v>
      </c>
      <c r="O717" s="56">
        <v>0</v>
      </c>
      <c r="P717" s="56">
        <v>172</v>
      </c>
      <c r="Q717" s="56">
        <v>230</v>
      </c>
      <c r="R717" s="56">
        <v>242</v>
      </c>
      <c r="S717" s="56">
        <v>77</v>
      </c>
      <c r="T717" s="56">
        <v>61</v>
      </c>
      <c r="U717" s="56">
        <v>0</v>
      </c>
      <c r="V717" s="56">
        <v>0</v>
      </c>
      <c r="W717" s="56">
        <v>0</v>
      </c>
      <c r="X717" s="56">
        <v>0</v>
      </c>
      <c r="Y717" s="56">
        <f t="shared" si="152"/>
        <v>0</v>
      </c>
      <c r="Z717" s="56">
        <f t="shared" si="152"/>
        <v>0</v>
      </c>
      <c r="AA717" s="68">
        <f t="shared" si="153"/>
        <v>307</v>
      </c>
      <c r="AB717" s="68">
        <f t="shared" si="153"/>
        <v>475</v>
      </c>
      <c r="AC717" s="68">
        <f t="shared" si="146"/>
        <v>307</v>
      </c>
      <c r="AD717" s="68">
        <f t="shared" si="147"/>
        <v>475</v>
      </c>
      <c r="AE717" s="68">
        <f>VLOOKUP(F717,[1]quantitativo_estudantes_turmas_!$D$6:$H$1043,5,0)</f>
        <v>19</v>
      </c>
      <c r="AF717" s="318">
        <f t="shared" si="143"/>
        <v>1</v>
      </c>
      <c r="AG717" s="248">
        <f t="shared" si="144"/>
        <v>25645.38</v>
      </c>
      <c r="AH717" s="194">
        <f t="shared" si="148"/>
        <v>25645.38</v>
      </c>
      <c r="AI717" s="70">
        <v>0</v>
      </c>
      <c r="AJ717" s="70">
        <f t="shared" si="145"/>
        <v>51290.76</v>
      </c>
      <c r="AK717" s="195">
        <v>10000</v>
      </c>
      <c r="AL717" s="337">
        <f t="shared" si="142"/>
        <v>12822.69</v>
      </c>
      <c r="AM717" s="56" t="str">
        <f>VLOOKUP(F717,'Plan atualizada aptas e desativ'!$C$4:$I$1457,7,0)</f>
        <v>APTA</v>
      </c>
      <c r="AN717" s="196">
        <f t="shared" si="149"/>
        <v>2822.6900000000005</v>
      </c>
      <c r="AO717" s="56" t="s">
        <v>873</v>
      </c>
      <c r="AP717" s="56" t="s">
        <v>1397</v>
      </c>
      <c r="AQ717" s="56"/>
      <c r="AR717" s="56" t="s">
        <v>1918</v>
      </c>
      <c r="AS717" s="56" t="s">
        <v>449</v>
      </c>
      <c r="AT717" s="56" t="s">
        <v>449</v>
      </c>
      <c r="AU717" s="56" t="s">
        <v>449</v>
      </c>
      <c r="AV717" s="56" t="s">
        <v>449</v>
      </c>
      <c r="AW717" s="56" t="s">
        <v>449</v>
      </c>
      <c r="AX717" s="56" t="s">
        <v>449</v>
      </c>
      <c r="AY717" s="56" t="s">
        <v>449</v>
      </c>
      <c r="AZ717" s="56" t="s">
        <v>449</v>
      </c>
      <c r="BA717" s="56" t="s">
        <v>449</v>
      </c>
      <c r="BB717" s="323">
        <f>VLOOKUP($F717,'[2]1ª Parcela FAED Manutencao 2026'!$E$7:$K$1036,5,0)</f>
        <v>307</v>
      </c>
      <c r="BC717" s="324">
        <f>VLOOKUP($F717,'[2]1ª Parcela FAED Manutencao 2026'!$E$7:$K$1036,7,0)</f>
        <v>12822.69</v>
      </c>
      <c r="BD717" s="336">
        <f t="shared" si="150"/>
        <v>168</v>
      </c>
      <c r="BE717" s="330">
        <f t="shared" si="151"/>
        <v>0</v>
      </c>
    </row>
    <row r="718" spans="1:57" s="87" customFormat="1" ht="28.5" customHeight="1">
      <c r="A718" s="68">
        <v>712</v>
      </c>
      <c r="B718" s="56" t="s">
        <v>1903</v>
      </c>
      <c r="C718" s="56">
        <v>7400</v>
      </c>
      <c r="D718" s="57">
        <v>22</v>
      </c>
      <c r="E718" s="163" t="s">
        <v>395</v>
      </c>
      <c r="F718" s="56">
        <v>1178083</v>
      </c>
      <c r="G718" s="56">
        <v>1104560</v>
      </c>
      <c r="H718" s="61">
        <v>29429498</v>
      </c>
      <c r="I718" s="84" t="str">
        <f>VLOOKUP($F718,'[3]Sistema Escolar'!$C$3:$E$5000,3,0)</f>
        <v>COLEGIO ESTADUAL PROFESSORA MARIA LEAL LOPES</v>
      </c>
      <c r="J718" s="193" t="s">
        <v>1978</v>
      </c>
      <c r="K718" s="56">
        <v>0</v>
      </c>
      <c r="L718" s="56">
        <v>0</v>
      </c>
      <c r="M718" s="56">
        <v>0</v>
      </c>
      <c r="N718" s="56">
        <v>0</v>
      </c>
      <c r="O718" s="56">
        <v>116</v>
      </c>
      <c r="P718" s="56">
        <v>40</v>
      </c>
      <c r="Q718" s="56">
        <v>49</v>
      </c>
      <c r="R718" s="56">
        <v>113</v>
      </c>
      <c r="S718" s="56">
        <v>100</v>
      </c>
      <c r="T718" s="56">
        <v>55</v>
      </c>
      <c r="U718" s="56">
        <v>0</v>
      </c>
      <c r="V718" s="56">
        <v>0</v>
      </c>
      <c r="W718" s="56">
        <v>0</v>
      </c>
      <c r="X718" s="56">
        <v>0</v>
      </c>
      <c r="Y718" s="56">
        <f t="shared" si="152"/>
        <v>0</v>
      </c>
      <c r="Z718" s="56">
        <f t="shared" si="152"/>
        <v>0</v>
      </c>
      <c r="AA718" s="68">
        <f t="shared" si="153"/>
        <v>265</v>
      </c>
      <c r="AB718" s="68">
        <f t="shared" si="153"/>
        <v>208</v>
      </c>
      <c r="AC718" s="68">
        <f t="shared" si="146"/>
        <v>265</v>
      </c>
      <c r="AD718" s="68">
        <f t="shared" si="147"/>
        <v>208</v>
      </c>
      <c r="AE718" s="68">
        <f>VLOOKUP(F718,[1]quantitativo_estudantes_turmas_!$D$6:$H$1043,5,0)</f>
        <v>12</v>
      </c>
      <c r="AF718" s="318">
        <f t="shared" si="143"/>
        <v>1</v>
      </c>
      <c r="AG718" s="248">
        <f t="shared" si="144"/>
        <v>20516.3</v>
      </c>
      <c r="AH718" s="194">
        <f t="shared" si="148"/>
        <v>20516.3</v>
      </c>
      <c r="AI718" s="70">
        <v>0</v>
      </c>
      <c r="AJ718" s="70">
        <f t="shared" si="145"/>
        <v>41032.6</v>
      </c>
      <c r="AK718" s="195">
        <v>10000</v>
      </c>
      <c r="AL718" s="337">
        <f t="shared" si="142"/>
        <v>10258.15</v>
      </c>
      <c r="AM718" s="56" t="str">
        <f>VLOOKUP(F718,'Plan atualizada aptas e desativ'!$C$4:$I$1457,7,0)</f>
        <v>APTA</v>
      </c>
      <c r="AN718" s="196">
        <f t="shared" si="149"/>
        <v>258.14999999999964</v>
      </c>
      <c r="AO718" s="56" t="s">
        <v>792</v>
      </c>
      <c r="AP718" s="56" t="s">
        <v>1398</v>
      </c>
      <c r="AQ718" s="56"/>
      <c r="AR718" s="56" t="s">
        <v>1918</v>
      </c>
      <c r="AS718" s="56" t="s">
        <v>449</v>
      </c>
      <c r="AT718" s="56" t="s">
        <v>449</v>
      </c>
      <c r="AU718" s="56" t="s">
        <v>449</v>
      </c>
      <c r="AV718" s="56" t="s">
        <v>449</v>
      </c>
      <c r="AW718" s="56" t="s">
        <v>449</v>
      </c>
      <c r="AX718" s="56" t="s">
        <v>449</v>
      </c>
      <c r="AY718" s="56" t="s">
        <v>449</v>
      </c>
      <c r="AZ718" s="56" t="s">
        <v>449</v>
      </c>
      <c r="BA718" s="56" t="s">
        <v>449</v>
      </c>
      <c r="BB718" s="323">
        <f>VLOOKUP($F718,'[2]1ª Parcela FAED Manutencao 2026'!$E$7:$K$1036,5,0)</f>
        <v>265</v>
      </c>
      <c r="BC718" s="324">
        <f>VLOOKUP($F718,'[2]1ª Parcela FAED Manutencao 2026'!$E$7:$K$1036,7,0)</f>
        <v>12822.69</v>
      </c>
      <c r="BD718" s="335">
        <f t="shared" si="150"/>
        <v>-57</v>
      </c>
      <c r="BE718" s="328">
        <f t="shared" si="151"/>
        <v>-2564.5400000000009</v>
      </c>
    </row>
    <row r="719" spans="1:57" s="178" customFormat="1" ht="28.5" customHeight="1">
      <c r="A719" s="68">
        <v>713</v>
      </c>
      <c r="B719" s="56" t="s">
        <v>1903</v>
      </c>
      <c r="C719" s="56">
        <v>7400</v>
      </c>
      <c r="D719" s="57">
        <v>22</v>
      </c>
      <c r="E719" s="163" t="s">
        <v>396</v>
      </c>
      <c r="F719" s="56">
        <v>1118406</v>
      </c>
      <c r="G719" s="56">
        <v>1102339</v>
      </c>
      <c r="H719" s="61">
        <v>29314348</v>
      </c>
      <c r="I719" s="84" t="str">
        <f>VLOOKUP($F719,'[3]Sistema Escolar'!$C$3:$E$5000,3,0)</f>
        <v>COLEGIO ESTADUAL DE TEMPO INTEGRAL DE UBATA</v>
      </c>
      <c r="J719" s="193" t="s">
        <v>1978</v>
      </c>
      <c r="K719" s="56">
        <v>0</v>
      </c>
      <c r="L719" s="56">
        <v>0</v>
      </c>
      <c r="M719" s="56">
        <v>0</v>
      </c>
      <c r="N719" s="56">
        <v>0</v>
      </c>
      <c r="O719" s="56">
        <v>39</v>
      </c>
      <c r="P719" s="56">
        <v>7</v>
      </c>
      <c r="Q719" s="56">
        <v>339</v>
      </c>
      <c r="R719" s="56">
        <v>349</v>
      </c>
      <c r="S719" s="56">
        <v>201</v>
      </c>
      <c r="T719" s="56">
        <v>182</v>
      </c>
      <c r="U719" s="56">
        <v>0</v>
      </c>
      <c r="V719" s="56">
        <v>0</v>
      </c>
      <c r="W719" s="56">
        <v>0</v>
      </c>
      <c r="X719" s="56">
        <v>0</v>
      </c>
      <c r="Y719" s="56">
        <f t="shared" si="152"/>
        <v>0</v>
      </c>
      <c r="Z719" s="56">
        <f t="shared" si="152"/>
        <v>0</v>
      </c>
      <c r="AA719" s="68">
        <f t="shared" si="153"/>
        <v>579</v>
      </c>
      <c r="AB719" s="68">
        <f t="shared" si="153"/>
        <v>538</v>
      </c>
      <c r="AC719" s="68">
        <f t="shared" si="146"/>
        <v>579</v>
      </c>
      <c r="AD719" s="68">
        <f t="shared" si="147"/>
        <v>538</v>
      </c>
      <c r="AE719" s="68">
        <f>VLOOKUP(F719,[1]quantitativo_estudantes_turmas_!$D$6:$H$1043,5,0)</f>
        <v>18</v>
      </c>
      <c r="AF719" s="318">
        <f t="shared" si="143"/>
        <v>1</v>
      </c>
      <c r="AG719" s="248">
        <f t="shared" si="144"/>
        <v>30774.46</v>
      </c>
      <c r="AH719" s="194">
        <f t="shared" si="148"/>
        <v>30774.46</v>
      </c>
      <c r="AI719" s="70">
        <v>0</v>
      </c>
      <c r="AJ719" s="70">
        <f t="shared" si="145"/>
        <v>61548.92</v>
      </c>
      <c r="AK719" s="195">
        <v>12000</v>
      </c>
      <c r="AL719" s="337">
        <f t="shared" si="142"/>
        <v>15387.23</v>
      </c>
      <c r="AM719" s="56" t="str">
        <f>VLOOKUP(F719,'Plan atualizada aptas e desativ'!$C$4:$I$1457,7,0)</f>
        <v>INADIMPLENTE</v>
      </c>
      <c r="AN719" s="196">
        <f t="shared" si="149"/>
        <v>3387.2299999999996</v>
      </c>
      <c r="AO719" s="56" t="s">
        <v>780</v>
      </c>
      <c r="AP719" s="56" t="s">
        <v>1399</v>
      </c>
      <c r="AQ719" s="56"/>
      <c r="AR719" s="56" t="s">
        <v>1918</v>
      </c>
      <c r="AS719" s="56" t="s">
        <v>449</v>
      </c>
      <c r="AT719" s="56" t="s">
        <v>449</v>
      </c>
      <c r="AU719" s="56" t="s">
        <v>449</v>
      </c>
      <c r="AV719" s="56" t="s">
        <v>449</v>
      </c>
      <c r="AW719" s="56" t="s">
        <v>449</v>
      </c>
      <c r="AX719" s="56" t="s">
        <v>1859</v>
      </c>
      <c r="AY719" s="56" t="s">
        <v>449</v>
      </c>
      <c r="AZ719" s="56" t="s">
        <v>449</v>
      </c>
      <c r="BA719" s="56" t="s">
        <v>449</v>
      </c>
      <c r="BB719" s="323">
        <f>VLOOKUP($F719,'[2]1ª Parcela FAED Manutencao 2026'!$E$7:$K$1036,5,0)</f>
        <v>579</v>
      </c>
      <c r="BC719" s="324">
        <f>VLOOKUP($F719,'[2]1ª Parcela FAED Manutencao 2026'!$E$7:$K$1036,7,0)</f>
        <v>15387.23</v>
      </c>
      <c r="BD719" s="335">
        <f t="shared" si="150"/>
        <v>-41</v>
      </c>
      <c r="BE719" s="330">
        <f t="shared" si="151"/>
        <v>0</v>
      </c>
    </row>
    <row r="720" spans="1:57" s="192" customFormat="1" ht="28.5" customHeight="1">
      <c r="A720" s="68">
        <v>714</v>
      </c>
      <c r="B720" s="56" t="s">
        <v>1903</v>
      </c>
      <c r="C720" s="56">
        <v>7400</v>
      </c>
      <c r="D720" s="57">
        <v>22</v>
      </c>
      <c r="E720" s="163" t="s">
        <v>392</v>
      </c>
      <c r="F720" s="56">
        <v>1117663</v>
      </c>
      <c r="G720" s="56">
        <v>1102282</v>
      </c>
      <c r="H720" s="61">
        <v>29229294</v>
      </c>
      <c r="I720" s="84" t="str">
        <f>VLOOKUP($F720,'[3]Sistema Escolar'!$C$3:$E$5000,3,0)</f>
        <v>COLEGIO ESTADUAL DOUTOR MILTON SANTOS</v>
      </c>
      <c r="J720" s="193" t="s">
        <v>1916</v>
      </c>
      <c r="K720" s="56">
        <v>289</v>
      </c>
      <c r="L720" s="56">
        <v>295</v>
      </c>
      <c r="M720" s="56">
        <v>0</v>
      </c>
      <c r="N720" s="56">
        <v>0</v>
      </c>
      <c r="O720" s="56">
        <v>294</v>
      </c>
      <c r="P720" s="56">
        <v>270</v>
      </c>
      <c r="Q720" s="56">
        <v>0</v>
      </c>
      <c r="R720" s="56">
        <v>0</v>
      </c>
      <c r="S720" s="56">
        <v>75</v>
      </c>
      <c r="T720" s="56">
        <v>62</v>
      </c>
      <c r="U720" s="56">
        <v>0</v>
      </c>
      <c r="V720" s="56">
        <v>0</v>
      </c>
      <c r="W720" s="56">
        <v>0</v>
      </c>
      <c r="X720" s="56">
        <v>0</v>
      </c>
      <c r="Y720" s="56">
        <f t="shared" si="152"/>
        <v>289</v>
      </c>
      <c r="Z720" s="56">
        <f t="shared" si="152"/>
        <v>295</v>
      </c>
      <c r="AA720" s="68">
        <f t="shared" si="153"/>
        <v>369</v>
      </c>
      <c r="AB720" s="68">
        <f t="shared" si="153"/>
        <v>332</v>
      </c>
      <c r="AC720" s="68">
        <f t="shared" si="146"/>
        <v>658</v>
      </c>
      <c r="AD720" s="68">
        <f t="shared" si="147"/>
        <v>627</v>
      </c>
      <c r="AE720" s="68">
        <f>VLOOKUP(F720,[1]quantitativo_estudantes_turmas_!$D$6:$H$1043,5,0)</f>
        <v>19</v>
      </c>
      <c r="AF720" s="318">
        <f t="shared" si="143"/>
        <v>0.52950558213716103</v>
      </c>
      <c r="AG720" s="248">
        <f t="shared" si="144"/>
        <v>30774.46</v>
      </c>
      <c r="AH720" s="194" t="str">
        <f t="shared" si="148"/>
        <v>0,00</v>
      </c>
      <c r="AI720" s="70">
        <v>0</v>
      </c>
      <c r="AJ720" s="70">
        <f t="shared" si="145"/>
        <v>30774.46</v>
      </c>
      <c r="AK720" s="195">
        <v>6000</v>
      </c>
      <c r="AL720" s="337">
        <f t="shared" si="142"/>
        <v>7693.6149999999998</v>
      </c>
      <c r="AM720" s="56" t="str">
        <f>VLOOKUP(F720,'Plan atualizada aptas e desativ'!$C$4:$I$1457,7,0)</f>
        <v>APTA</v>
      </c>
      <c r="AN720" s="196">
        <f t="shared" si="149"/>
        <v>1693.6149999999998</v>
      </c>
      <c r="AO720" s="56" t="s">
        <v>873</v>
      </c>
      <c r="AP720" s="56" t="s">
        <v>1388</v>
      </c>
      <c r="AQ720" s="56"/>
      <c r="AR720" s="56" t="s">
        <v>449</v>
      </c>
      <c r="AS720" s="56" t="s">
        <v>449</v>
      </c>
      <c r="AT720" s="56" t="s">
        <v>449</v>
      </c>
      <c r="AU720" s="56" t="s">
        <v>449</v>
      </c>
      <c r="AV720" s="56" t="s">
        <v>449</v>
      </c>
      <c r="AW720" s="56" t="s">
        <v>449</v>
      </c>
      <c r="AX720" s="56" t="s">
        <v>449</v>
      </c>
      <c r="AY720" s="56" t="s">
        <v>449</v>
      </c>
      <c r="AZ720" s="56" t="s">
        <v>449</v>
      </c>
      <c r="BA720" s="56" t="s">
        <v>449</v>
      </c>
      <c r="BB720" s="323">
        <f>VLOOKUP($F720,'[2]1ª Parcela FAED Manutencao 2026'!$E$7:$K$1036,5,0)</f>
        <v>658</v>
      </c>
      <c r="BC720" s="324">
        <f>VLOOKUP($F720,'[2]1ª Parcela FAED Manutencao 2026'!$E$7:$K$1036,7,0)</f>
        <v>7693.6149999999998</v>
      </c>
      <c r="BD720" s="335">
        <f t="shared" si="150"/>
        <v>-31</v>
      </c>
      <c r="BE720" s="330">
        <f t="shared" si="151"/>
        <v>0</v>
      </c>
    </row>
    <row r="721" spans="1:57" s="179" customFormat="1" ht="28.5" customHeight="1">
      <c r="A721" s="68">
        <v>715</v>
      </c>
      <c r="B721" s="56" t="s">
        <v>1903</v>
      </c>
      <c r="C721" s="56">
        <v>7400</v>
      </c>
      <c r="D721" s="57">
        <v>22</v>
      </c>
      <c r="E721" s="163" t="s">
        <v>388</v>
      </c>
      <c r="F721" s="56">
        <v>1178377</v>
      </c>
      <c r="G721" s="56">
        <v>1105554</v>
      </c>
      <c r="H721" s="61">
        <v>29848792</v>
      </c>
      <c r="I721" s="84" t="str">
        <f>VLOOKUP($F721,'[3]Sistema Escolar'!$C$3:$E$5000,3,0)</f>
        <v>CENTRO DE APOIO PEDAGOGICO ESPECIALIZADO DE IPIAU - CAPE IPIAU</v>
      </c>
      <c r="J721" s="193" t="s">
        <v>1915</v>
      </c>
      <c r="K721" s="56">
        <v>0</v>
      </c>
      <c r="L721" s="56">
        <v>0</v>
      </c>
      <c r="M721" s="56">
        <v>0</v>
      </c>
      <c r="N721" s="56">
        <v>0</v>
      </c>
      <c r="O721" s="56">
        <v>0</v>
      </c>
      <c r="P721" s="56">
        <v>0</v>
      </c>
      <c r="Q721" s="56">
        <v>0</v>
      </c>
      <c r="R721" s="56">
        <v>0</v>
      </c>
      <c r="S721" s="56">
        <v>0</v>
      </c>
      <c r="T721" s="56">
        <v>0</v>
      </c>
      <c r="U721" s="56">
        <v>0</v>
      </c>
      <c r="V721" s="56">
        <v>0</v>
      </c>
      <c r="W721" s="56">
        <v>229</v>
      </c>
      <c r="X721" s="68">
        <v>229</v>
      </c>
      <c r="Y721" s="56">
        <f t="shared" si="152"/>
        <v>0</v>
      </c>
      <c r="Z721" s="56">
        <f t="shared" si="152"/>
        <v>0</v>
      </c>
      <c r="AA721" s="68">
        <f t="shared" si="153"/>
        <v>0</v>
      </c>
      <c r="AB721" s="68">
        <f t="shared" si="153"/>
        <v>0</v>
      </c>
      <c r="AC721" s="68">
        <f t="shared" si="146"/>
        <v>229</v>
      </c>
      <c r="AD721" s="68">
        <f t="shared" si="147"/>
        <v>229</v>
      </c>
      <c r="AE721" s="68">
        <f>VLOOKUP(F721,[1]quantitativo_estudantes_turmas_!$D$6:$H$1043,5,0)</f>
        <v>0</v>
      </c>
      <c r="AF721" s="318">
        <f t="shared" si="143"/>
        <v>0</v>
      </c>
      <c r="AG721" s="248">
        <f t="shared" si="144"/>
        <v>20516.3</v>
      </c>
      <c r="AH721" s="194">
        <f t="shared" si="148"/>
        <v>20516.3</v>
      </c>
      <c r="AI721" s="70">
        <v>0</v>
      </c>
      <c r="AJ721" s="70">
        <f t="shared" si="145"/>
        <v>41032.6</v>
      </c>
      <c r="AK721" s="195">
        <v>8000</v>
      </c>
      <c r="AL721" s="337">
        <f t="shared" si="142"/>
        <v>10258.15</v>
      </c>
      <c r="AM721" s="56" t="str">
        <f>VLOOKUP(F721,'Plan atualizada aptas e desativ'!$C$4:$I$1457,7,0)</f>
        <v>APTA</v>
      </c>
      <c r="AN721" s="196">
        <f t="shared" si="149"/>
        <v>2258.1499999999996</v>
      </c>
      <c r="AO721" s="56" t="s">
        <v>1367</v>
      </c>
      <c r="AP721" s="56" t="s">
        <v>1376</v>
      </c>
      <c r="AQ721" s="212"/>
      <c r="AR721" s="56" t="s">
        <v>449</v>
      </c>
      <c r="AS721" s="56" t="s">
        <v>449</v>
      </c>
      <c r="AT721" s="56" t="s">
        <v>1908</v>
      </c>
      <c r="AU721" s="56" t="s">
        <v>449</v>
      </c>
      <c r="AV721" s="56" t="s">
        <v>449</v>
      </c>
      <c r="AW721" s="56" t="s">
        <v>449</v>
      </c>
      <c r="AX721" s="56" t="s">
        <v>449</v>
      </c>
      <c r="AY721" s="56" t="s">
        <v>449</v>
      </c>
      <c r="AZ721" s="56" t="s">
        <v>449</v>
      </c>
      <c r="BA721" s="56" t="s">
        <v>449</v>
      </c>
      <c r="BB721" s="323">
        <f>VLOOKUP($F721,'[2]1ª Parcela FAED Manutencao 2026'!$E$7:$K$1036,5,0)</f>
        <v>229</v>
      </c>
      <c r="BC721" s="324">
        <f>VLOOKUP($F721,'[2]1ª Parcela FAED Manutencao 2026'!$E$7:$K$1036,7,0)</f>
        <v>10258.15</v>
      </c>
      <c r="BD721" s="334">
        <f t="shared" si="150"/>
        <v>0</v>
      </c>
      <c r="BE721" s="330">
        <f t="shared" si="151"/>
        <v>0</v>
      </c>
    </row>
    <row r="722" spans="1:57" s="178" customFormat="1" ht="28.5" customHeight="1">
      <c r="A722" s="68">
        <v>716</v>
      </c>
      <c r="B722" s="56" t="s">
        <v>1903</v>
      </c>
      <c r="C722" s="56">
        <v>7400</v>
      </c>
      <c r="D722" s="57">
        <v>22</v>
      </c>
      <c r="E722" s="163" t="s">
        <v>392</v>
      </c>
      <c r="F722" s="56">
        <v>1178421</v>
      </c>
      <c r="G722" s="56">
        <v>1105566</v>
      </c>
      <c r="H722" s="61">
        <v>29397324</v>
      </c>
      <c r="I722" s="84" t="str">
        <f>VLOOKUP($F722,'[3]Sistema Escolar'!$C$3:$E$5000,3,0)</f>
        <v>CENTRO DE APOIO PEDAGOGICO ESPECIALIZADO DE JEQUIE ¿ CAPE JEQUIE</v>
      </c>
      <c r="J722" s="193" t="s">
        <v>1915</v>
      </c>
      <c r="K722" s="56">
        <v>0</v>
      </c>
      <c r="L722" s="56">
        <v>0</v>
      </c>
      <c r="M722" s="56">
        <v>0</v>
      </c>
      <c r="N722" s="56">
        <v>0</v>
      </c>
      <c r="O722" s="56">
        <v>0</v>
      </c>
      <c r="P722" s="56">
        <v>0</v>
      </c>
      <c r="Q722" s="56">
        <v>0</v>
      </c>
      <c r="R722" s="56">
        <v>0</v>
      </c>
      <c r="S722" s="56">
        <v>0</v>
      </c>
      <c r="T722" s="56">
        <v>0</v>
      </c>
      <c r="U722" s="56">
        <v>0</v>
      </c>
      <c r="V722" s="56">
        <v>0</v>
      </c>
      <c r="W722" s="56">
        <v>279</v>
      </c>
      <c r="X722" s="68">
        <v>279</v>
      </c>
      <c r="Y722" s="56">
        <f t="shared" si="152"/>
        <v>0</v>
      </c>
      <c r="Z722" s="56">
        <f t="shared" si="152"/>
        <v>0</v>
      </c>
      <c r="AA722" s="68">
        <f t="shared" si="153"/>
        <v>0</v>
      </c>
      <c r="AB722" s="68">
        <f t="shared" si="153"/>
        <v>0</v>
      </c>
      <c r="AC722" s="68">
        <f t="shared" si="146"/>
        <v>279</v>
      </c>
      <c r="AD722" s="68">
        <f t="shared" si="147"/>
        <v>279</v>
      </c>
      <c r="AE722" s="68">
        <f>VLOOKUP(F722,[1]quantitativo_estudantes_turmas_!$D$6:$H$1043,5,0)</f>
        <v>0</v>
      </c>
      <c r="AF722" s="318">
        <f t="shared" si="143"/>
        <v>0</v>
      </c>
      <c r="AG722" s="248">
        <f t="shared" si="144"/>
        <v>25645.38</v>
      </c>
      <c r="AH722" s="194">
        <f t="shared" si="148"/>
        <v>25645.38</v>
      </c>
      <c r="AI722" s="70">
        <v>0</v>
      </c>
      <c r="AJ722" s="70">
        <f t="shared" si="145"/>
        <v>51290.76</v>
      </c>
      <c r="AK722" s="195">
        <v>10000</v>
      </c>
      <c r="AL722" s="337">
        <f t="shared" si="142"/>
        <v>12822.69</v>
      </c>
      <c r="AM722" s="56" t="str">
        <f>VLOOKUP(F722,'Plan atualizada aptas e desativ'!$C$4:$I$1457,7,0)</f>
        <v>APTA</v>
      </c>
      <c r="AN722" s="196">
        <f t="shared" si="149"/>
        <v>2822.6900000000005</v>
      </c>
      <c r="AO722" s="56" t="s">
        <v>873</v>
      </c>
      <c r="AP722" s="56" t="s">
        <v>1382</v>
      </c>
      <c r="AQ722" s="56"/>
      <c r="AR722" s="56" t="s">
        <v>449</v>
      </c>
      <c r="AS722" s="56" t="s">
        <v>449</v>
      </c>
      <c r="AT722" s="56" t="s">
        <v>1908</v>
      </c>
      <c r="AU722" s="56" t="s">
        <v>449</v>
      </c>
      <c r="AV722" s="56" t="s">
        <v>449</v>
      </c>
      <c r="AW722" s="56" t="s">
        <v>449</v>
      </c>
      <c r="AX722" s="56" t="s">
        <v>449</v>
      </c>
      <c r="AY722" s="56" t="s">
        <v>449</v>
      </c>
      <c r="AZ722" s="56" t="s">
        <v>1858</v>
      </c>
      <c r="BA722" s="56" t="s">
        <v>449</v>
      </c>
      <c r="BB722" s="323">
        <f>VLOOKUP($F722,'[2]1ª Parcela FAED Manutencao 2026'!$E$7:$K$1036,5,0)</f>
        <v>279</v>
      </c>
      <c r="BC722" s="324">
        <f>VLOOKUP($F722,'[2]1ª Parcela FAED Manutencao 2026'!$E$7:$K$1036,7,0)</f>
        <v>12822.69</v>
      </c>
      <c r="BD722" s="334">
        <f t="shared" si="150"/>
        <v>0</v>
      </c>
      <c r="BE722" s="330">
        <f t="shared" si="151"/>
        <v>0</v>
      </c>
    </row>
    <row r="723" spans="1:57" s="87" customFormat="1" ht="28.5" customHeight="1">
      <c r="A723" s="68">
        <v>717</v>
      </c>
      <c r="B723" s="56" t="s">
        <v>4483</v>
      </c>
      <c r="C723" s="56">
        <v>7500</v>
      </c>
      <c r="D723" s="57">
        <v>23</v>
      </c>
      <c r="E723" s="163" t="s">
        <v>397</v>
      </c>
      <c r="F723" s="56">
        <v>1178048</v>
      </c>
      <c r="G723" s="56">
        <v>1103273</v>
      </c>
      <c r="H723" s="61">
        <v>29427541</v>
      </c>
      <c r="I723" s="84" t="str">
        <f>VLOOKUP($F723,'[3]Sistema Escolar'!$C$3:$E$5000,3,0)</f>
        <v>COLEGIO ESTADUAL DE BREJOLANDIA</v>
      </c>
      <c r="J723" s="193" t="s">
        <v>1912</v>
      </c>
      <c r="K723" s="56">
        <v>0</v>
      </c>
      <c r="L723" s="56">
        <v>0</v>
      </c>
      <c r="M723" s="56">
        <v>0</v>
      </c>
      <c r="N723" s="56">
        <v>0</v>
      </c>
      <c r="O723" s="56">
        <v>289</v>
      </c>
      <c r="P723" s="56">
        <v>259</v>
      </c>
      <c r="Q723" s="56">
        <v>0</v>
      </c>
      <c r="R723" s="56">
        <v>18</v>
      </c>
      <c r="S723" s="56">
        <v>49</v>
      </c>
      <c r="T723" s="56">
        <v>0</v>
      </c>
      <c r="U723" s="56">
        <v>0</v>
      </c>
      <c r="V723" s="56">
        <v>0</v>
      </c>
      <c r="W723" s="56">
        <v>0</v>
      </c>
      <c r="X723" s="56">
        <v>0</v>
      </c>
      <c r="Y723" s="56">
        <f t="shared" si="152"/>
        <v>0</v>
      </c>
      <c r="Z723" s="56">
        <f t="shared" si="152"/>
        <v>0</v>
      </c>
      <c r="AA723" s="68">
        <f t="shared" si="153"/>
        <v>338</v>
      </c>
      <c r="AB723" s="68">
        <f t="shared" si="153"/>
        <v>277</v>
      </c>
      <c r="AC723" s="68">
        <f t="shared" si="146"/>
        <v>338</v>
      </c>
      <c r="AD723" s="68">
        <f t="shared" si="147"/>
        <v>277</v>
      </c>
      <c r="AE723" s="68">
        <f>VLOOKUP(F723,[1]quantitativo_estudantes_turmas_!$D$6:$H$1043,5,0)</f>
        <v>13</v>
      </c>
      <c r="AF723" s="318">
        <f t="shared" si="143"/>
        <v>1</v>
      </c>
      <c r="AG723" s="248">
        <f t="shared" si="144"/>
        <v>25645.38</v>
      </c>
      <c r="AH723" s="194">
        <f t="shared" si="148"/>
        <v>25645.38</v>
      </c>
      <c r="AI723" s="70">
        <v>0</v>
      </c>
      <c r="AJ723" s="70">
        <f t="shared" si="145"/>
        <v>51290.76</v>
      </c>
      <c r="AK723" s="195">
        <v>10000</v>
      </c>
      <c r="AL723" s="337">
        <f t="shared" si="142"/>
        <v>12822.69</v>
      </c>
      <c r="AM723" s="56" t="str">
        <f>VLOOKUP(F723,'Plan atualizada aptas e desativ'!$C$4:$I$1457,7,0)</f>
        <v>APTA</v>
      </c>
      <c r="AN723" s="196">
        <f t="shared" si="149"/>
        <v>2822.6900000000005</v>
      </c>
      <c r="AO723" s="56" t="s">
        <v>1400</v>
      </c>
      <c r="AP723" s="56" t="s">
        <v>1401</v>
      </c>
      <c r="AQ723" s="56"/>
      <c r="AR723" s="56" t="s">
        <v>1918</v>
      </c>
      <c r="AS723" s="56" t="s">
        <v>449</v>
      </c>
      <c r="AT723" s="56" t="s">
        <v>449</v>
      </c>
      <c r="AU723" s="56" t="s">
        <v>449</v>
      </c>
      <c r="AV723" s="56" t="s">
        <v>449</v>
      </c>
      <c r="AW723" s="56" t="s">
        <v>449</v>
      </c>
      <c r="AX723" s="56" t="s">
        <v>449</v>
      </c>
      <c r="AY723" s="56" t="s">
        <v>449</v>
      </c>
      <c r="AZ723" s="56" t="s">
        <v>449</v>
      </c>
      <c r="BA723" s="56" t="s">
        <v>449</v>
      </c>
      <c r="BB723" s="323">
        <f>VLOOKUP($F723,'[2]1ª Parcela FAED Manutencao 2026'!$E$7:$K$1036,5,0)</f>
        <v>338</v>
      </c>
      <c r="BC723" s="324">
        <f>VLOOKUP($F723,'[2]1ª Parcela FAED Manutencao 2026'!$E$7:$K$1036,7,0)</f>
        <v>12822.69</v>
      </c>
      <c r="BD723" s="335">
        <f t="shared" si="150"/>
        <v>-61</v>
      </c>
      <c r="BE723" s="330">
        <f t="shared" si="151"/>
        <v>0</v>
      </c>
    </row>
    <row r="724" spans="1:57" s="87" customFormat="1" ht="28.5" customHeight="1">
      <c r="A724" s="68">
        <v>718</v>
      </c>
      <c r="B724" s="56" t="s">
        <v>4483</v>
      </c>
      <c r="C724" s="56">
        <v>7500</v>
      </c>
      <c r="D724" s="57">
        <v>23</v>
      </c>
      <c r="E724" s="163" t="s">
        <v>398</v>
      </c>
      <c r="F724" s="56">
        <v>1131674</v>
      </c>
      <c r="G724" s="56">
        <v>1103397</v>
      </c>
      <c r="H724" s="61">
        <v>29011507</v>
      </c>
      <c r="I724" s="84" t="str">
        <f>VLOOKUP($F724,'[3]Sistema Escolar'!$C$3:$E$5000,3,0)</f>
        <v>COLEGIO ESTADUAL DE TEMPO INTEGRAL RUY BARBOSA</v>
      </c>
      <c r="J724" s="193" t="s">
        <v>1978</v>
      </c>
      <c r="K724" s="56">
        <v>0</v>
      </c>
      <c r="L724" s="56">
        <v>0</v>
      </c>
      <c r="M724" s="56">
        <v>0</v>
      </c>
      <c r="N724" s="56">
        <v>0</v>
      </c>
      <c r="O724" s="56">
        <v>447</v>
      </c>
      <c r="P724" s="56">
        <v>357</v>
      </c>
      <c r="Q724" s="56">
        <v>16</v>
      </c>
      <c r="R724" s="56">
        <v>56</v>
      </c>
      <c r="S724" s="56">
        <v>26</v>
      </c>
      <c r="T724" s="56">
        <v>0</v>
      </c>
      <c r="U724" s="56">
        <v>0</v>
      </c>
      <c r="V724" s="56">
        <v>0</v>
      </c>
      <c r="W724" s="56">
        <v>0</v>
      </c>
      <c r="X724" s="56">
        <v>0</v>
      </c>
      <c r="Y724" s="56">
        <f t="shared" si="152"/>
        <v>0</v>
      </c>
      <c r="Z724" s="56">
        <f t="shared" si="152"/>
        <v>0</v>
      </c>
      <c r="AA724" s="68">
        <f t="shared" si="153"/>
        <v>489</v>
      </c>
      <c r="AB724" s="68">
        <f t="shared" si="153"/>
        <v>413</v>
      </c>
      <c r="AC724" s="68">
        <f t="shared" si="146"/>
        <v>489</v>
      </c>
      <c r="AD724" s="68">
        <f t="shared" si="147"/>
        <v>413</v>
      </c>
      <c r="AE724" s="68">
        <f>VLOOKUP(F724,[1]quantitativo_estudantes_turmas_!$D$6:$H$1043,5,0)</f>
        <v>16</v>
      </c>
      <c r="AF724" s="318">
        <f t="shared" si="143"/>
        <v>1</v>
      </c>
      <c r="AG724" s="248">
        <f t="shared" si="144"/>
        <v>25645.38</v>
      </c>
      <c r="AH724" s="194">
        <f t="shared" si="148"/>
        <v>25645.38</v>
      </c>
      <c r="AI724" s="70">
        <v>0</v>
      </c>
      <c r="AJ724" s="70">
        <f t="shared" si="145"/>
        <v>51290.76</v>
      </c>
      <c r="AK724" s="195">
        <v>10000</v>
      </c>
      <c r="AL724" s="337">
        <f t="shared" si="142"/>
        <v>12822.69</v>
      </c>
      <c r="AM724" s="56" t="str">
        <f>VLOOKUP(F724,'Plan atualizada aptas e desativ'!$C$4:$I$1457,7,0)</f>
        <v>APTA</v>
      </c>
      <c r="AN724" s="196">
        <f t="shared" si="149"/>
        <v>2822.6900000000005</v>
      </c>
      <c r="AO724" s="56" t="s">
        <v>1402</v>
      </c>
      <c r="AP724" s="56" t="s">
        <v>1403</v>
      </c>
      <c r="AQ724" s="56"/>
      <c r="AR724" s="56" t="s">
        <v>1918</v>
      </c>
      <c r="AS724" s="56" t="s">
        <v>449</v>
      </c>
      <c r="AT724" s="56" t="s">
        <v>449</v>
      </c>
      <c r="AU724" s="56" t="s">
        <v>449</v>
      </c>
      <c r="AV724" s="56" t="s">
        <v>449</v>
      </c>
      <c r="AW724" s="56" t="s">
        <v>449</v>
      </c>
      <c r="AX724" s="56" t="s">
        <v>449</v>
      </c>
      <c r="AY724" s="56" t="s">
        <v>449</v>
      </c>
      <c r="AZ724" s="56" t="s">
        <v>449</v>
      </c>
      <c r="BA724" s="56" t="s">
        <v>449</v>
      </c>
      <c r="BB724" s="323">
        <f>VLOOKUP($F724,'[2]1ª Parcela FAED Manutencao 2026'!$E$7:$K$1036,5,0)</f>
        <v>489</v>
      </c>
      <c r="BC724" s="324">
        <f>VLOOKUP($F724,'[2]1ª Parcela FAED Manutencao 2026'!$E$7:$K$1036,7,0)</f>
        <v>12822.69</v>
      </c>
      <c r="BD724" s="335">
        <f t="shared" si="150"/>
        <v>-76</v>
      </c>
      <c r="BE724" s="330">
        <f t="shared" si="151"/>
        <v>0</v>
      </c>
    </row>
    <row r="725" spans="1:57" s="178" customFormat="1" ht="28.5" customHeight="1">
      <c r="A725" s="68">
        <v>719</v>
      </c>
      <c r="B725" s="56" t="s">
        <v>4483</v>
      </c>
      <c r="C725" s="56">
        <v>7500</v>
      </c>
      <c r="D725" s="57">
        <v>23</v>
      </c>
      <c r="E725" s="163" t="s">
        <v>399</v>
      </c>
      <c r="F725" s="56">
        <v>1131607</v>
      </c>
      <c r="G725" s="56">
        <v>1103404</v>
      </c>
      <c r="H725" s="61">
        <v>29011604</v>
      </c>
      <c r="I725" s="84" t="str">
        <f>VLOOKUP($F725,'[3]Sistema Escolar'!$C$3:$E$5000,3,0)</f>
        <v>COLEGIO ESTADUAL DE TEMPO INTEGRAL DE COCOS</v>
      </c>
      <c r="J725" s="193" t="s">
        <v>1978</v>
      </c>
      <c r="K725" s="56">
        <v>0</v>
      </c>
      <c r="L725" s="56">
        <v>0</v>
      </c>
      <c r="M725" s="56">
        <v>0</v>
      </c>
      <c r="N725" s="56">
        <v>0</v>
      </c>
      <c r="O725" s="56">
        <v>590</v>
      </c>
      <c r="P725" s="56">
        <v>506</v>
      </c>
      <c r="Q725" s="56">
        <v>118</v>
      </c>
      <c r="R725" s="56">
        <v>185</v>
      </c>
      <c r="S725" s="56">
        <v>66</v>
      </c>
      <c r="T725" s="56">
        <v>32</v>
      </c>
      <c r="U725" s="56">
        <v>0</v>
      </c>
      <c r="V725" s="56">
        <v>0</v>
      </c>
      <c r="W725" s="56">
        <v>0</v>
      </c>
      <c r="X725" s="56">
        <v>0</v>
      </c>
      <c r="Y725" s="56">
        <f t="shared" si="152"/>
        <v>0</v>
      </c>
      <c r="Z725" s="56">
        <f t="shared" si="152"/>
        <v>0</v>
      </c>
      <c r="AA725" s="68">
        <f t="shared" si="153"/>
        <v>774</v>
      </c>
      <c r="AB725" s="68">
        <f t="shared" si="153"/>
        <v>723</v>
      </c>
      <c r="AC725" s="68">
        <f t="shared" si="146"/>
        <v>774</v>
      </c>
      <c r="AD725" s="68">
        <f t="shared" si="147"/>
        <v>723</v>
      </c>
      <c r="AE725" s="68">
        <f>VLOOKUP(F725,[1]quantitativo_estudantes_turmas_!$D$6:$H$1043,5,0)</f>
        <v>32</v>
      </c>
      <c r="AF725" s="318">
        <f t="shared" si="143"/>
        <v>1</v>
      </c>
      <c r="AG725" s="248">
        <f t="shared" si="144"/>
        <v>30774.46</v>
      </c>
      <c r="AH725" s="194">
        <f t="shared" si="148"/>
        <v>30774.46</v>
      </c>
      <c r="AI725" s="70">
        <v>0</v>
      </c>
      <c r="AJ725" s="70">
        <f t="shared" si="145"/>
        <v>61548.92</v>
      </c>
      <c r="AK725" s="195">
        <v>16000</v>
      </c>
      <c r="AL725" s="337">
        <f t="shared" si="142"/>
        <v>15387.23</v>
      </c>
      <c r="AM725" s="56" t="str">
        <f>VLOOKUP(F725,'Plan atualizada aptas e desativ'!$C$4:$I$1457,7,0)</f>
        <v>APTA</v>
      </c>
      <c r="AN725" s="196">
        <f t="shared" si="149"/>
        <v>-612.77000000000044</v>
      </c>
      <c r="AO725" s="56" t="s">
        <v>1404</v>
      </c>
      <c r="AP725" s="56" t="s">
        <v>1405</v>
      </c>
      <c r="AQ725" s="56"/>
      <c r="AR725" s="56" t="s">
        <v>1918</v>
      </c>
      <c r="AS725" s="56" t="s">
        <v>449</v>
      </c>
      <c r="AT725" s="56" t="s">
        <v>449</v>
      </c>
      <c r="AU725" s="56" t="s">
        <v>449</v>
      </c>
      <c r="AV725" s="56" t="s">
        <v>449</v>
      </c>
      <c r="AW725" s="56" t="s">
        <v>449</v>
      </c>
      <c r="AX725" s="56" t="s">
        <v>449</v>
      </c>
      <c r="AY725" s="56" t="s">
        <v>449</v>
      </c>
      <c r="AZ725" s="56" t="s">
        <v>449</v>
      </c>
      <c r="BA725" s="56" t="s">
        <v>449</v>
      </c>
      <c r="BB725" s="323">
        <f>VLOOKUP($F725,'[2]1ª Parcela FAED Manutencao 2026'!$E$7:$K$1036,5,0)</f>
        <v>774</v>
      </c>
      <c r="BC725" s="324">
        <f>VLOOKUP($F725,'[2]1ª Parcela FAED Manutencao 2026'!$E$7:$K$1036,7,0)</f>
        <v>20516.305</v>
      </c>
      <c r="BD725" s="335">
        <f t="shared" si="150"/>
        <v>-51</v>
      </c>
      <c r="BE725" s="328">
        <f t="shared" si="151"/>
        <v>-5129.0750000000007</v>
      </c>
    </row>
    <row r="726" spans="1:57" s="178" customFormat="1" ht="28.5" customHeight="1">
      <c r="A726" s="68">
        <v>720</v>
      </c>
      <c r="B726" s="56" t="s">
        <v>4483</v>
      </c>
      <c r="C726" s="56">
        <v>7500</v>
      </c>
      <c r="D726" s="57">
        <v>23</v>
      </c>
      <c r="E726" s="163" t="s">
        <v>400</v>
      </c>
      <c r="F726" s="56">
        <v>1131534</v>
      </c>
      <c r="G726" s="56">
        <v>1103413</v>
      </c>
      <c r="H726" s="61">
        <v>29012465</v>
      </c>
      <c r="I726" s="84" t="str">
        <f>VLOOKUP($F726,'[3]Sistema Escolar'!$C$3:$E$5000,3,0)</f>
        <v>COLEGIO ESTADUAL DE TEMPO INTEGRAL SAO JOAO DOS GERAIS</v>
      </c>
      <c r="J726" s="193" t="s">
        <v>1978</v>
      </c>
      <c r="K726" s="56">
        <v>0</v>
      </c>
      <c r="L726" s="56">
        <v>0</v>
      </c>
      <c r="M726" s="56">
        <v>0</v>
      </c>
      <c r="N726" s="56">
        <v>0</v>
      </c>
      <c r="O726" s="56">
        <v>536</v>
      </c>
      <c r="P726" s="56">
        <v>509</v>
      </c>
      <c r="Q726" s="56">
        <v>61</v>
      </c>
      <c r="R726" s="56">
        <v>76</v>
      </c>
      <c r="S726" s="56">
        <v>42</v>
      </c>
      <c r="T726" s="56">
        <v>41</v>
      </c>
      <c r="U726" s="56">
        <v>0</v>
      </c>
      <c r="V726" s="56">
        <v>0</v>
      </c>
      <c r="W726" s="56">
        <v>0</v>
      </c>
      <c r="X726" s="56">
        <v>0</v>
      </c>
      <c r="Y726" s="56">
        <f t="shared" si="152"/>
        <v>0</v>
      </c>
      <c r="Z726" s="56">
        <f t="shared" si="152"/>
        <v>0</v>
      </c>
      <c r="AA726" s="68">
        <f t="shared" si="153"/>
        <v>639</v>
      </c>
      <c r="AB726" s="68">
        <f t="shared" si="153"/>
        <v>626</v>
      </c>
      <c r="AC726" s="68">
        <f t="shared" si="146"/>
        <v>639</v>
      </c>
      <c r="AD726" s="68">
        <f t="shared" si="147"/>
        <v>626</v>
      </c>
      <c r="AE726" s="68">
        <f>VLOOKUP(F726,[1]quantitativo_estudantes_turmas_!$D$6:$H$1043,5,0)</f>
        <v>26</v>
      </c>
      <c r="AF726" s="318">
        <f t="shared" si="143"/>
        <v>1</v>
      </c>
      <c r="AG726" s="248">
        <f t="shared" si="144"/>
        <v>30774.46</v>
      </c>
      <c r="AH726" s="194">
        <f t="shared" si="148"/>
        <v>30774.46</v>
      </c>
      <c r="AI726" s="70">
        <v>0</v>
      </c>
      <c r="AJ726" s="70">
        <f t="shared" si="145"/>
        <v>61548.92</v>
      </c>
      <c r="AK726" s="195">
        <v>12000</v>
      </c>
      <c r="AL726" s="337">
        <f t="shared" si="142"/>
        <v>15387.23</v>
      </c>
      <c r="AM726" s="56" t="str">
        <f>VLOOKUP(F726,'Plan atualizada aptas e desativ'!$C$4:$I$1457,7,0)</f>
        <v>APTA</v>
      </c>
      <c r="AN726" s="196">
        <f t="shared" si="149"/>
        <v>3387.2299999999996</v>
      </c>
      <c r="AO726" s="56" t="s">
        <v>1406</v>
      </c>
      <c r="AP726" s="56" t="s">
        <v>1407</v>
      </c>
      <c r="AQ726" s="56"/>
      <c r="AR726" s="56" t="s">
        <v>1918</v>
      </c>
      <c r="AS726" s="56" t="s">
        <v>449</v>
      </c>
      <c r="AT726" s="56" t="s">
        <v>449</v>
      </c>
      <c r="AU726" s="56" t="s">
        <v>449</v>
      </c>
      <c r="AV726" s="56" t="s">
        <v>449</v>
      </c>
      <c r="AW726" s="56" t="s">
        <v>449</v>
      </c>
      <c r="AX726" s="56" t="s">
        <v>449</v>
      </c>
      <c r="AY726" s="56" t="s">
        <v>449</v>
      </c>
      <c r="AZ726" s="56" t="s">
        <v>449</v>
      </c>
      <c r="BA726" s="56" t="s">
        <v>449</v>
      </c>
      <c r="BB726" s="323">
        <f>VLOOKUP($F726,'[2]1ª Parcela FAED Manutencao 2026'!$E$7:$K$1036,5,0)</f>
        <v>639</v>
      </c>
      <c r="BC726" s="324">
        <f>VLOOKUP($F726,'[2]1ª Parcela FAED Manutencao 2026'!$E$7:$K$1036,7,0)</f>
        <v>15387.23</v>
      </c>
      <c r="BD726" s="335">
        <f t="shared" si="150"/>
        <v>-13</v>
      </c>
      <c r="BE726" s="330">
        <f t="shared" si="151"/>
        <v>0</v>
      </c>
    </row>
    <row r="727" spans="1:57" s="178" customFormat="1" ht="28.5" customHeight="1">
      <c r="A727" s="68">
        <v>721</v>
      </c>
      <c r="B727" s="56" t="s">
        <v>4483</v>
      </c>
      <c r="C727" s="56">
        <v>7500</v>
      </c>
      <c r="D727" s="57">
        <v>23</v>
      </c>
      <c r="E727" s="163" t="s">
        <v>401</v>
      </c>
      <c r="F727" s="56">
        <v>1131453</v>
      </c>
      <c r="G727" s="56">
        <v>1103418</v>
      </c>
      <c r="H727" s="61">
        <v>29013275</v>
      </c>
      <c r="I727" s="84" t="str">
        <f>VLOOKUP($F727,'[3]Sistema Escolar'!$C$3:$E$5000,3,0)</f>
        <v>COLEGIO ESTADUAL DE TEMPO INTEGRAL DE CORRENTINA</v>
      </c>
      <c r="J727" s="193" t="s">
        <v>1978</v>
      </c>
      <c r="K727" s="56">
        <v>0</v>
      </c>
      <c r="L727" s="56">
        <v>0</v>
      </c>
      <c r="M727" s="56">
        <v>0</v>
      </c>
      <c r="N727" s="56">
        <v>0</v>
      </c>
      <c r="O727" s="56">
        <v>932</v>
      </c>
      <c r="P727" s="56">
        <v>1019</v>
      </c>
      <c r="Q727" s="56">
        <v>265</v>
      </c>
      <c r="R727" s="56">
        <v>282</v>
      </c>
      <c r="S727" s="56">
        <v>149</v>
      </c>
      <c r="T727" s="56">
        <v>65</v>
      </c>
      <c r="U727" s="56">
        <v>0</v>
      </c>
      <c r="V727" s="56">
        <v>0</v>
      </c>
      <c r="W727" s="56">
        <v>0</v>
      </c>
      <c r="X727" s="56">
        <v>0</v>
      </c>
      <c r="Y727" s="56">
        <f t="shared" si="152"/>
        <v>0</v>
      </c>
      <c r="Z727" s="56">
        <f t="shared" si="152"/>
        <v>0</v>
      </c>
      <c r="AA727" s="68">
        <f t="shared" si="153"/>
        <v>1346</v>
      </c>
      <c r="AB727" s="68">
        <f t="shared" si="153"/>
        <v>1366</v>
      </c>
      <c r="AC727" s="68">
        <f t="shared" si="146"/>
        <v>1346</v>
      </c>
      <c r="AD727" s="68">
        <f t="shared" si="147"/>
        <v>1366</v>
      </c>
      <c r="AE727" s="68">
        <f>VLOOKUP(F727,[1]quantitativo_estudantes_turmas_!$D$6:$H$1043,5,0)</f>
        <v>49</v>
      </c>
      <c r="AF727" s="318">
        <f t="shared" si="143"/>
        <v>1</v>
      </c>
      <c r="AG727" s="248">
        <f t="shared" si="144"/>
        <v>47919.3</v>
      </c>
      <c r="AH727" s="194">
        <f t="shared" si="148"/>
        <v>47919.3</v>
      </c>
      <c r="AI727" s="70">
        <v>0</v>
      </c>
      <c r="AJ727" s="70">
        <f t="shared" si="145"/>
        <v>95838.6</v>
      </c>
      <c r="AK727" s="195">
        <v>20000</v>
      </c>
      <c r="AL727" s="337">
        <f t="shared" si="142"/>
        <v>23959.65</v>
      </c>
      <c r="AM727" s="56" t="str">
        <f>VLOOKUP(F727,'Plan atualizada aptas e desativ'!$C$4:$I$1457,7,0)</f>
        <v>APTA</v>
      </c>
      <c r="AN727" s="196">
        <f t="shared" si="149"/>
        <v>3959.6500000000015</v>
      </c>
      <c r="AO727" s="56" t="s">
        <v>1408</v>
      </c>
      <c r="AP727" s="56" t="s">
        <v>1409</v>
      </c>
      <c r="AQ727" s="56"/>
      <c r="AR727" s="56" t="s">
        <v>1918</v>
      </c>
      <c r="AS727" s="56" t="s">
        <v>449</v>
      </c>
      <c r="AT727" s="56" t="s">
        <v>449</v>
      </c>
      <c r="AU727" s="56" t="s">
        <v>449</v>
      </c>
      <c r="AV727" s="56" t="s">
        <v>449</v>
      </c>
      <c r="AW727" s="56" t="s">
        <v>449</v>
      </c>
      <c r="AX727" s="56" t="s">
        <v>449</v>
      </c>
      <c r="AY727" s="56" t="s">
        <v>449</v>
      </c>
      <c r="AZ727" s="56" t="s">
        <v>449</v>
      </c>
      <c r="BA727" s="56" t="s">
        <v>449</v>
      </c>
      <c r="BB727" s="323">
        <f>VLOOKUP($F727,'[2]1ª Parcela FAED Manutencao 2026'!$E$7:$K$1036,5,0)</f>
        <v>1346</v>
      </c>
      <c r="BC727" s="324">
        <f>VLOOKUP($F727,'[2]1ª Parcela FAED Manutencao 2026'!$E$7:$K$1036,7,0)</f>
        <v>23959.65</v>
      </c>
      <c r="BD727" s="336">
        <f t="shared" si="150"/>
        <v>20</v>
      </c>
      <c r="BE727" s="330">
        <f t="shared" si="151"/>
        <v>0</v>
      </c>
    </row>
    <row r="728" spans="1:57" s="178" customFormat="1" ht="28.5" customHeight="1">
      <c r="A728" s="68">
        <v>722</v>
      </c>
      <c r="B728" s="56" t="s">
        <v>4483</v>
      </c>
      <c r="C728" s="56"/>
      <c r="D728" s="57">
        <v>23</v>
      </c>
      <c r="E728" s="163" t="s">
        <v>401</v>
      </c>
      <c r="F728" s="56">
        <v>1179830</v>
      </c>
      <c r="G728" s="56">
        <v>9999999</v>
      </c>
      <c r="H728" s="61">
        <v>44459</v>
      </c>
      <c r="I728" s="84" t="str">
        <f>VLOOKUP($F728,'[3]Sistema Escolar'!$C$3:$E$5000,3,0)</f>
        <v>COLEGIO ESTADUAL DO CAMPO DE TEMPO INTEGRAL CENILDA SELMA SCHERRER STIMER</v>
      </c>
      <c r="J728" s="193" t="s">
        <v>1978</v>
      </c>
      <c r="K728" s="56">
        <v>0</v>
      </c>
      <c r="L728" s="56">
        <v>0</v>
      </c>
      <c r="M728" s="56">
        <v>0</v>
      </c>
      <c r="N728" s="56">
        <v>0</v>
      </c>
      <c r="O728" s="56">
        <v>79</v>
      </c>
      <c r="P728" s="56">
        <v>18</v>
      </c>
      <c r="Q728" s="56">
        <v>16</v>
      </c>
      <c r="R728" s="56">
        <v>16</v>
      </c>
      <c r="S728" s="56">
        <v>0</v>
      </c>
      <c r="T728" s="56">
        <v>65</v>
      </c>
      <c r="U728" s="56">
        <v>0</v>
      </c>
      <c r="V728" s="56">
        <v>0</v>
      </c>
      <c r="W728" s="56">
        <v>0</v>
      </c>
      <c r="X728" s="56">
        <v>0</v>
      </c>
      <c r="Y728" s="56">
        <v>0</v>
      </c>
      <c r="Z728" s="56">
        <f t="shared" si="152"/>
        <v>0</v>
      </c>
      <c r="AA728" s="68">
        <f t="shared" si="153"/>
        <v>95</v>
      </c>
      <c r="AB728" s="68">
        <f t="shared" si="153"/>
        <v>99</v>
      </c>
      <c r="AC728" s="68">
        <f t="shared" si="146"/>
        <v>95</v>
      </c>
      <c r="AD728" s="68">
        <f t="shared" si="147"/>
        <v>99</v>
      </c>
      <c r="AE728" s="68">
        <f>VLOOKUP(F728,[1]quantitativo_estudantes_turmas_!$D$6:$H$1043,5,0)</f>
        <v>5</v>
      </c>
      <c r="AF728" s="318">
        <f t="shared" si="143"/>
        <v>1</v>
      </c>
      <c r="AG728" s="248">
        <f t="shared" si="144"/>
        <v>15387.23</v>
      </c>
      <c r="AH728" s="194">
        <f t="shared" si="148"/>
        <v>15387.23</v>
      </c>
      <c r="AI728" s="70">
        <v>0</v>
      </c>
      <c r="AJ728" s="70">
        <f t="shared" si="145"/>
        <v>30774.46</v>
      </c>
      <c r="AK728" s="195">
        <v>0</v>
      </c>
      <c r="AL728" s="337">
        <f t="shared" si="142"/>
        <v>7693.6149999999998</v>
      </c>
      <c r="AM728" s="56" t="str">
        <f>VLOOKUP(F728,'Plan atualizada aptas e desativ'!$C$4:$I$1457,7,0)</f>
        <v>APTA</v>
      </c>
      <c r="AN728" s="196">
        <f t="shared" si="149"/>
        <v>7693.6149999999998</v>
      </c>
      <c r="AO728" s="56" t="s">
        <v>2039</v>
      </c>
      <c r="AP728" s="56" t="s">
        <v>2039</v>
      </c>
      <c r="AQ728" s="56" t="s">
        <v>2020</v>
      </c>
      <c r="AR728" s="56" t="s">
        <v>1918</v>
      </c>
      <c r="AS728" s="56"/>
      <c r="AT728" s="56"/>
      <c r="AU728" s="56"/>
      <c r="AV728" s="56"/>
      <c r="AW728" s="56"/>
      <c r="AX728" s="56"/>
      <c r="AY728" s="56" t="s">
        <v>449</v>
      </c>
      <c r="AZ728" s="56"/>
      <c r="BA728" s="56"/>
      <c r="BB728" s="323" t="e">
        <f>VLOOKUP($F728,'[2]1ª Parcela FAED Manutencao 2026'!$E$7:$K$1036,5,0)</f>
        <v>#N/A</v>
      </c>
      <c r="BC728" s="324" t="e">
        <f>VLOOKUP($F728,'[2]1ª Parcela FAED Manutencao 2026'!$E$7:$K$1036,7,0)</f>
        <v>#N/A</v>
      </c>
      <c r="BD728" s="334" t="e">
        <f t="shared" si="150"/>
        <v>#N/A</v>
      </c>
      <c r="BE728" s="328" t="e">
        <f t="shared" si="151"/>
        <v>#N/A</v>
      </c>
    </row>
    <row r="729" spans="1:57" s="87" customFormat="1" ht="28.5" customHeight="1">
      <c r="A729" s="68">
        <v>723</v>
      </c>
      <c r="B729" s="56" t="s">
        <v>4483</v>
      </c>
      <c r="C729" s="56">
        <v>7500</v>
      </c>
      <c r="D729" s="57">
        <v>23</v>
      </c>
      <c r="E729" s="163" t="s">
        <v>402</v>
      </c>
      <c r="F729" s="56">
        <v>1141726</v>
      </c>
      <c r="G729" s="56">
        <v>1103421</v>
      </c>
      <c r="H729" s="61">
        <v>29013887</v>
      </c>
      <c r="I729" s="84" t="str">
        <f>VLOOKUP($F729,'[3]Sistema Escolar'!$C$3:$E$5000,3,0)</f>
        <v>COLEGIO ESTADUAL DE TEMPO INTEGRAL MARIA DO SOCORRO PEREIRA DE MATOS</v>
      </c>
      <c r="J729" s="193" t="s">
        <v>1978</v>
      </c>
      <c r="K729" s="56">
        <v>0</v>
      </c>
      <c r="L729" s="56">
        <v>0</v>
      </c>
      <c r="M729" s="56">
        <v>0</v>
      </c>
      <c r="N729" s="56">
        <v>0</v>
      </c>
      <c r="O729" s="56">
        <v>322</v>
      </c>
      <c r="P729" s="56">
        <v>257</v>
      </c>
      <c r="Q729" s="56">
        <v>70</v>
      </c>
      <c r="R729" s="56">
        <v>120</v>
      </c>
      <c r="S729" s="56">
        <v>47</v>
      </c>
      <c r="T729" s="56">
        <v>39</v>
      </c>
      <c r="U729" s="56">
        <v>0</v>
      </c>
      <c r="V729" s="56">
        <v>0</v>
      </c>
      <c r="W729" s="56">
        <v>0</v>
      </c>
      <c r="X729" s="56">
        <v>0</v>
      </c>
      <c r="Y729" s="56">
        <f t="shared" si="152"/>
        <v>0</v>
      </c>
      <c r="Z729" s="56">
        <f t="shared" si="152"/>
        <v>0</v>
      </c>
      <c r="AA729" s="68">
        <f t="shared" si="153"/>
        <v>439</v>
      </c>
      <c r="AB729" s="68">
        <f t="shared" si="153"/>
        <v>416</v>
      </c>
      <c r="AC729" s="68">
        <f t="shared" si="146"/>
        <v>439</v>
      </c>
      <c r="AD729" s="68">
        <f t="shared" si="147"/>
        <v>416</v>
      </c>
      <c r="AE729" s="68">
        <f>VLOOKUP(F729,[1]quantitativo_estudantes_turmas_!$D$6:$H$1043,5,0)</f>
        <v>18</v>
      </c>
      <c r="AF729" s="318">
        <f t="shared" si="143"/>
        <v>1</v>
      </c>
      <c r="AG729" s="248">
        <f t="shared" si="144"/>
        <v>25645.38</v>
      </c>
      <c r="AH729" s="194">
        <f t="shared" si="148"/>
        <v>25645.38</v>
      </c>
      <c r="AI729" s="70">
        <v>0</v>
      </c>
      <c r="AJ729" s="70">
        <f t="shared" si="145"/>
        <v>51290.76</v>
      </c>
      <c r="AK729" s="195">
        <v>10000</v>
      </c>
      <c r="AL729" s="337">
        <f t="shared" si="142"/>
        <v>12822.69</v>
      </c>
      <c r="AM729" s="56" t="str">
        <f>VLOOKUP(F729,'Plan atualizada aptas e desativ'!$C$4:$I$1457,7,0)</f>
        <v>APTA</v>
      </c>
      <c r="AN729" s="196">
        <f t="shared" si="149"/>
        <v>2822.6900000000005</v>
      </c>
      <c r="AO729" s="56" t="s">
        <v>1406</v>
      </c>
      <c r="AP729" s="56" t="s">
        <v>1410</v>
      </c>
      <c r="AQ729" s="56"/>
      <c r="AR729" s="56" t="s">
        <v>1918</v>
      </c>
      <c r="AS729" s="56" t="s">
        <v>449</v>
      </c>
      <c r="AT729" s="56" t="s">
        <v>449</v>
      </c>
      <c r="AU729" s="56" t="s">
        <v>449</v>
      </c>
      <c r="AV729" s="56" t="s">
        <v>449</v>
      </c>
      <c r="AW729" s="56" t="s">
        <v>449</v>
      </c>
      <c r="AX729" s="56" t="s">
        <v>449</v>
      </c>
      <c r="AY729" s="56" t="s">
        <v>449</v>
      </c>
      <c r="AZ729" s="56" t="s">
        <v>449</v>
      </c>
      <c r="BA729" s="56" t="s">
        <v>449</v>
      </c>
      <c r="BB729" s="323">
        <f>VLOOKUP($F729,'[2]1ª Parcela FAED Manutencao 2026'!$E$7:$K$1036,5,0)</f>
        <v>439</v>
      </c>
      <c r="BC729" s="324">
        <f>VLOOKUP($F729,'[2]1ª Parcela FAED Manutencao 2026'!$E$7:$K$1036,7,0)</f>
        <v>12822.69</v>
      </c>
      <c r="BD729" s="335">
        <f t="shared" si="150"/>
        <v>-23</v>
      </c>
      <c r="BE729" s="330">
        <f t="shared" si="151"/>
        <v>0</v>
      </c>
    </row>
    <row r="730" spans="1:57" s="178" customFormat="1" ht="28.5" customHeight="1">
      <c r="A730" s="68">
        <v>724</v>
      </c>
      <c r="B730" s="56" t="s">
        <v>4483</v>
      </c>
      <c r="C730" s="56">
        <v>7500</v>
      </c>
      <c r="D730" s="57">
        <v>23</v>
      </c>
      <c r="E730" s="163" t="s">
        <v>403</v>
      </c>
      <c r="F730" s="56">
        <v>1132000</v>
      </c>
      <c r="G730" s="56">
        <v>1103438</v>
      </c>
      <c r="H730" s="61">
        <v>29014433</v>
      </c>
      <c r="I730" s="84" t="str">
        <f>VLOOKUP($F730,'[3]Sistema Escolar'!$C$3:$E$5000,3,0)</f>
        <v>CENTRO TERRITORIAL DE EDUCACAO PROFISSIONAL DA BACIA DO RIO CORRENTE</v>
      </c>
      <c r="J730" s="193" t="s">
        <v>1857</v>
      </c>
      <c r="K730" s="56">
        <v>0</v>
      </c>
      <c r="L730" s="56">
        <v>0</v>
      </c>
      <c r="M730" s="56">
        <v>0</v>
      </c>
      <c r="N730" s="56">
        <v>0</v>
      </c>
      <c r="O730" s="56">
        <v>742</v>
      </c>
      <c r="P730" s="56">
        <v>817</v>
      </c>
      <c r="Q730" s="56">
        <v>0</v>
      </c>
      <c r="R730" s="56">
        <v>0</v>
      </c>
      <c r="S730" s="56">
        <v>61</v>
      </c>
      <c r="T730" s="56">
        <v>30</v>
      </c>
      <c r="U730" s="56">
        <v>0</v>
      </c>
      <c r="V730" s="56">
        <v>0</v>
      </c>
      <c r="W730" s="56">
        <v>0</v>
      </c>
      <c r="X730" s="56">
        <v>0</v>
      </c>
      <c r="Y730" s="56">
        <f t="shared" si="152"/>
        <v>0</v>
      </c>
      <c r="Z730" s="56">
        <f t="shared" si="152"/>
        <v>0</v>
      </c>
      <c r="AA730" s="68">
        <f t="shared" si="153"/>
        <v>803</v>
      </c>
      <c r="AB730" s="68">
        <f t="shared" si="153"/>
        <v>847</v>
      </c>
      <c r="AC730" s="68">
        <f t="shared" si="146"/>
        <v>803</v>
      </c>
      <c r="AD730" s="68">
        <f t="shared" si="147"/>
        <v>847</v>
      </c>
      <c r="AE730" s="68">
        <f>VLOOKUP(F730,[1]quantitativo_estudantes_turmas_!$D$6:$H$1043,5,0)</f>
        <v>32</v>
      </c>
      <c r="AF730" s="318">
        <f t="shared" si="143"/>
        <v>1</v>
      </c>
      <c r="AG730" s="248">
        <f t="shared" si="144"/>
        <v>41032.61</v>
      </c>
      <c r="AH730" s="194">
        <f t="shared" si="148"/>
        <v>41032.61</v>
      </c>
      <c r="AI730" s="70">
        <v>0</v>
      </c>
      <c r="AJ730" s="70">
        <f t="shared" si="145"/>
        <v>82065.22</v>
      </c>
      <c r="AK730" s="195">
        <v>16000</v>
      </c>
      <c r="AL730" s="337">
        <f t="shared" si="142"/>
        <v>20516.305</v>
      </c>
      <c r="AM730" s="56" t="str">
        <f>VLOOKUP(F730,'Plan atualizada aptas e desativ'!$C$4:$I$1457,7,0)</f>
        <v>APTA</v>
      </c>
      <c r="AN730" s="196">
        <f t="shared" si="149"/>
        <v>4516.3050000000003</v>
      </c>
      <c r="AO730" s="56" t="s">
        <v>1406</v>
      </c>
      <c r="AP730" s="56" t="s">
        <v>1411</v>
      </c>
      <c r="AQ730" s="56"/>
      <c r="AR730" s="56" t="s">
        <v>449</v>
      </c>
      <c r="AS730" s="56" t="s">
        <v>449</v>
      </c>
      <c r="AT730" s="56" t="s">
        <v>449</v>
      </c>
      <c r="AU730" s="56" t="s">
        <v>449</v>
      </c>
      <c r="AV730" s="56" t="s">
        <v>449</v>
      </c>
      <c r="AW730" s="56" t="s">
        <v>449</v>
      </c>
      <c r="AX730" s="56" t="s">
        <v>449</v>
      </c>
      <c r="AY730" s="56" t="s">
        <v>449</v>
      </c>
      <c r="AZ730" s="56" t="s">
        <v>449</v>
      </c>
      <c r="BA730" s="56" t="s">
        <v>449</v>
      </c>
      <c r="BB730" s="323">
        <f>VLOOKUP($F730,'[2]1ª Parcela FAED Manutencao 2026'!$E$7:$K$1036,5,0)</f>
        <v>803</v>
      </c>
      <c r="BC730" s="324">
        <f>VLOOKUP($F730,'[2]1ª Parcela FAED Manutencao 2026'!$E$7:$K$1036,7,0)</f>
        <v>20516.305</v>
      </c>
      <c r="BD730" s="336">
        <f t="shared" si="150"/>
        <v>44</v>
      </c>
      <c r="BE730" s="330">
        <f t="shared" si="151"/>
        <v>0</v>
      </c>
    </row>
    <row r="731" spans="1:57" s="178" customFormat="1" ht="28.5" customHeight="1">
      <c r="A731" s="68">
        <v>725</v>
      </c>
      <c r="B731" s="56" t="s">
        <v>4483</v>
      </c>
      <c r="C731" s="56">
        <v>7500</v>
      </c>
      <c r="D731" s="57">
        <v>23</v>
      </c>
      <c r="E731" s="163" t="s">
        <v>403</v>
      </c>
      <c r="F731" s="56">
        <v>1131860</v>
      </c>
      <c r="G731" s="56">
        <v>1104305</v>
      </c>
      <c r="H731" s="61">
        <v>29015227</v>
      </c>
      <c r="I731" s="84" t="str">
        <f>VLOOKUP($F731,'[3]Sistema Escolar'!$C$3:$E$5000,3,0)</f>
        <v>COLEGIO ESTADUAL ROLANDO LARANJEIRA BARBOSA</v>
      </c>
      <c r="J731" s="193" t="s">
        <v>1912</v>
      </c>
      <c r="K731" s="56">
        <v>0</v>
      </c>
      <c r="L731" s="56">
        <v>0</v>
      </c>
      <c r="M731" s="56">
        <v>0</v>
      </c>
      <c r="N731" s="56">
        <v>0</v>
      </c>
      <c r="O731" s="56">
        <v>869</v>
      </c>
      <c r="P731" s="56">
        <v>690</v>
      </c>
      <c r="Q731" s="56">
        <v>0</v>
      </c>
      <c r="R731" s="56">
        <v>0</v>
      </c>
      <c r="S731" s="56">
        <v>383</v>
      </c>
      <c r="T731" s="56">
        <v>264</v>
      </c>
      <c r="U731" s="56">
        <v>0</v>
      </c>
      <c r="V731" s="56">
        <v>0</v>
      </c>
      <c r="W731" s="56">
        <v>0</v>
      </c>
      <c r="X731" s="56">
        <v>8</v>
      </c>
      <c r="Y731" s="56">
        <f t="shared" si="152"/>
        <v>0</v>
      </c>
      <c r="Z731" s="56">
        <f t="shared" si="152"/>
        <v>0</v>
      </c>
      <c r="AA731" s="68">
        <f t="shared" si="153"/>
        <v>1252</v>
      </c>
      <c r="AB731" s="68">
        <f t="shared" si="153"/>
        <v>954</v>
      </c>
      <c r="AC731" s="68">
        <f t="shared" si="146"/>
        <v>1252</v>
      </c>
      <c r="AD731" s="68">
        <f t="shared" si="147"/>
        <v>962</v>
      </c>
      <c r="AE731" s="68">
        <f>VLOOKUP(F731,[1]quantitativo_estudantes_turmas_!$D$6:$H$1043,5,0)</f>
        <v>38</v>
      </c>
      <c r="AF731" s="318">
        <f t="shared" si="143"/>
        <v>0.99168399168399168</v>
      </c>
      <c r="AG731" s="248">
        <f t="shared" si="144"/>
        <v>41032.61</v>
      </c>
      <c r="AH731" s="194">
        <f t="shared" si="148"/>
        <v>41032.61</v>
      </c>
      <c r="AI731" s="70">
        <f>IF(AY731="POLO-UAB",AG731/4,"-")</f>
        <v>10258.1525</v>
      </c>
      <c r="AJ731" s="70">
        <f t="shared" si="145"/>
        <v>82065.22</v>
      </c>
      <c r="AK731" s="195">
        <v>30000</v>
      </c>
      <c r="AL731" s="337">
        <f t="shared" si="142"/>
        <v>30774.4575</v>
      </c>
      <c r="AM731" s="56" t="str">
        <f>VLOOKUP(F731,'Plan atualizada aptas e desativ'!$C$4:$I$1457,7,0)</f>
        <v>APTA</v>
      </c>
      <c r="AN731" s="196">
        <f t="shared" si="149"/>
        <v>774.45750000000044</v>
      </c>
      <c r="AO731" s="56" t="s">
        <v>1406</v>
      </c>
      <c r="AP731" s="56" t="s">
        <v>1412</v>
      </c>
      <c r="AQ731" s="56"/>
      <c r="AR731" s="56" t="s">
        <v>449</v>
      </c>
      <c r="AS731" s="56" t="s">
        <v>449</v>
      </c>
      <c r="AT731" s="56" t="s">
        <v>449</v>
      </c>
      <c r="AU731" s="56" t="s">
        <v>449</v>
      </c>
      <c r="AV731" s="56" t="s">
        <v>449</v>
      </c>
      <c r="AW731" s="56" t="s">
        <v>449</v>
      </c>
      <c r="AX731" s="56" t="s">
        <v>449</v>
      </c>
      <c r="AY731" s="56" t="s">
        <v>1907</v>
      </c>
      <c r="AZ731" s="56" t="s">
        <v>449</v>
      </c>
      <c r="BA731" s="56" t="s">
        <v>449</v>
      </c>
      <c r="BB731" s="323">
        <f>VLOOKUP($F731,'[2]1ª Parcela FAED Manutencao 2026'!$E$7:$K$1036,5,0)</f>
        <v>1252</v>
      </c>
      <c r="BC731" s="324">
        <f>VLOOKUP($F731,'[2]1ª Parcela FAED Manutencao 2026'!$E$7:$K$1036,7,0)</f>
        <v>35939.475000000006</v>
      </c>
      <c r="BD731" s="335">
        <f t="shared" si="150"/>
        <v>-290</v>
      </c>
      <c r="BE731" s="328">
        <f t="shared" si="151"/>
        <v>-5165.0175000000054</v>
      </c>
    </row>
    <row r="732" spans="1:57" s="178" customFormat="1" ht="28.5" customHeight="1">
      <c r="A732" s="68">
        <v>726</v>
      </c>
      <c r="B732" s="56" t="s">
        <v>4483</v>
      </c>
      <c r="C732" s="56">
        <v>7500</v>
      </c>
      <c r="D732" s="272">
        <v>23</v>
      </c>
      <c r="E732" s="273" t="s">
        <v>403</v>
      </c>
      <c r="F732" s="274">
        <v>1179821</v>
      </c>
      <c r="G732" s="274">
        <v>9999999</v>
      </c>
      <c r="H732" s="274">
        <v>44442</v>
      </c>
      <c r="I732" s="84" t="str">
        <f>VLOOKUP($F732,'[3]Sistema Escolar'!$C$3:$E$5000,3,0)</f>
        <v>CEMIT BACIA DO RIO CORRENTE</v>
      </c>
      <c r="J732" s="274" t="s">
        <v>464</v>
      </c>
      <c r="K732" s="56">
        <v>0</v>
      </c>
      <c r="L732" s="56">
        <v>0</v>
      </c>
      <c r="M732" s="56">
        <v>0</v>
      </c>
      <c r="N732" s="56">
        <v>0</v>
      </c>
      <c r="O732" s="56">
        <v>0</v>
      </c>
      <c r="P732" s="56">
        <v>0</v>
      </c>
      <c r="Q732" s="56">
        <v>0</v>
      </c>
      <c r="R732" s="56">
        <v>0</v>
      </c>
      <c r="S732" s="56">
        <v>0</v>
      </c>
      <c r="T732" s="56">
        <v>0</v>
      </c>
      <c r="U732" s="56">
        <v>0</v>
      </c>
      <c r="V732" s="56">
        <v>0</v>
      </c>
      <c r="W732" s="56">
        <v>0</v>
      </c>
      <c r="X732" s="56">
        <v>0</v>
      </c>
      <c r="Y732" s="56">
        <f t="shared" si="152"/>
        <v>0</v>
      </c>
      <c r="Z732" s="56">
        <f t="shared" si="152"/>
        <v>0</v>
      </c>
      <c r="AA732" s="68">
        <f t="shared" si="153"/>
        <v>0</v>
      </c>
      <c r="AB732" s="68">
        <f t="shared" si="153"/>
        <v>0</v>
      </c>
      <c r="AC732" s="68">
        <f t="shared" si="146"/>
        <v>0</v>
      </c>
      <c r="AD732" s="68">
        <f t="shared" si="147"/>
        <v>0</v>
      </c>
      <c r="AE732" s="68">
        <f>VLOOKUP(F732,[1]quantitativo_estudantes_turmas_!$D$6:$H$1043,5,0)</f>
        <v>0</v>
      </c>
      <c r="AF732" s="318">
        <f t="shared" si="143"/>
        <v>0</v>
      </c>
      <c r="AG732" s="248">
        <f t="shared" si="144"/>
        <v>0</v>
      </c>
      <c r="AH732" s="194">
        <f t="shared" si="148"/>
        <v>0</v>
      </c>
      <c r="AI732" s="70">
        <v>0</v>
      </c>
      <c r="AJ732" s="70">
        <f t="shared" si="145"/>
        <v>0</v>
      </c>
      <c r="AK732" s="195">
        <v>0</v>
      </c>
      <c r="AL732" s="337">
        <f t="shared" si="142"/>
        <v>0</v>
      </c>
      <c r="AM732" s="56" t="str">
        <f>VLOOKUP(F732,'Plan atualizada aptas e desativ'!$C$4:$I$1457,7,0)</f>
        <v>APTA</v>
      </c>
      <c r="AN732" s="196">
        <f t="shared" si="149"/>
        <v>0</v>
      </c>
      <c r="AO732" s="56" t="s">
        <v>2039</v>
      </c>
      <c r="AP732" s="56" t="s">
        <v>2039</v>
      </c>
      <c r="AQ732" s="56" t="s">
        <v>2020</v>
      </c>
      <c r="AR732" s="68" t="s">
        <v>449</v>
      </c>
      <c r="AS732" s="56"/>
      <c r="AT732" s="56"/>
      <c r="AU732" s="56"/>
      <c r="AV732" s="56"/>
      <c r="AW732" s="56"/>
      <c r="AX732" s="56"/>
      <c r="AY732" s="56"/>
      <c r="AZ732" s="56"/>
      <c r="BA732" s="56"/>
      <c r="BB732" s="323" t="e">
        <f>VLOOKUP($F732,'[2]1ª Parcela FAED Manutencao 2026'!$E$7:$K$1036,5,0)</f>
        <v>#N/A</v>
      </c>
      <c r="BC732" s="324" t="e">
        <f>VLOOKUP($F732,'[2]1ª Parcela FAED Manutencao 2026'!$E$7:$K$1036,7,0)</f>
        <v>#N/A</v>
      </c>
      <c r="BD732" s="334" t="e">
        <f t="shared" si="150"/>
        <v>#N/A</v>
      </c>
      <c r="BE732" s="328" t="e">
        <f t="shared" si="151"/>
        <v>#N/A</v>
      </c>
    </row>
    <row r="733" spans="1:57" s="178" customFormat="1" ht="28.5" customHeight="1">
      <c r="A733" s="68">
        <v>727</v>
      </c>
      <c r="B733" s="56" t="s">
        <v>4483</v>
      </c>
      <c r="C733" s="56">
        <v>7500</v>
      </c>
      <c r="D733" s="57">
        <v>23</v>
      </c>
      <c r="E733" s="163" t="s">
        <v>405</v>
      </c>
      <c r="F733" s="56">
        <v>1132158</v>
      </c>
      <c r="G733" s="56">
        <v>1103445</v>
      </c>
      <c r="H733" s="61">
        <v>29015413</v>
      </c>
      <c r="I733" s="84" t="str">
        <f>VLOOKUP($F733,'[3]Sistema Escolar'!$C$3:$E$5000,3,0)</f>
        <v>COLEGIO ESTADUAL EDVALDO FLORES</v>
      </c>
      <c r="J733" s="193" t="s">
        <v>1978</v>
      </c>
      <c r="K733" s="56">
        <v>0</v>
      </c>
      <c r="L733" s="56">
        <v>0</v>
      </c>
      <c r="M733" s="56">
        <v>0</v>
      </c>
      <c r="N733" s="56">
        <v>0</v>
      </c>
      <c r="O733" s="56">
        <v>895</v>
      </c>
      <c r="P733" s="56">
        <v>661</v>
      </c>
      <c r="Q733" s="56">
        <v>152</v>
      </c>
      <c r="R733" s="56">
        <v>414</v>
      </c>
      <c r="S733" s="56">
        <v>119</v>
      </c>
      <c r="T733" s="56">
        <v>54</v>
      </c>
      <c r="U733" s="56">
        <v>0</v>
      </c>
      <c r="V733" s="56">
        <v>0</v>
      </c>
      <c r="W733" s="56">
        <v>0</v>
      </c>
      <c r="X733" s="56">
        <v>0</v>
      </c>
      <c r="Y733" s="56">
        <f t="shared" si="152"/>
        <v>0</v>
      </c>
      <c r="Z733" s="56">
        <f t="shared" si="152"/>
        <v>0</v>
      </c>
      <c r="AA733" s="68">
        <f t="shared" si="153"/>
        <v>1166</v>
      </c>
      <c r="AB733" s="68">
        <f t="shared" si="153"/>
        <v>1129</v>
      </c>
      <c r="AC733" s="68">
        <f t="shared" si="146"/>
        <v>1166</v>
      </c>
      <c r="AD733" s="68">
        <f t="shared" si="147"/>
        <v>1129</v>
      </c>
      <c r="AE733" s="68">
        <f>VLOOKUP(F733,[1]quantitativo_estudantes_turmas_!$D$6:$H$1043,5,0)</f>
        <v>38</v>
      </c>
      <c r="AF733" s="318">
        <f t="shared" si="143"/>
        <v>1</v>
      </c>
      <c r="AG733" s="248">
        <f t="shared" si="144"/>
        <v>47919.3</v>
      </c>
      <c r="AH733" s="194">
        <f t="shared" si="148"/>
        <v>47919.3</v>
      </c>
      <c r="AI733" s="70">
        <v>0</v>
      </c>
      <c r="AJ733" s="70">
        <f t="shared" si="145"/>
        <v>95838.6</v>
      </c>
      <c r="AK733" s="195">
        <v>20000</v>
      </c>
      <c r="AL733" s="337">
        <f t="shared" si="142"/>
        <v>23959.65</v>
      </c>
      <c r="AM733" s="56" t="str">
        <f>VLOOKUP(F733,'Plan atualizada aptas e desativ'!$C$4:$I$1457,7,0)</f>
        <v>APTA</v>
      </c>
      <c r="AN733" s="196">
        <f t="shared" si="149"/>
        <v>3959.6500000000015</v>
      </c>
      <c r="AO733" s="56" t="s">
        <v>1402</v>
      </c>
      <c r="AP733" s="56" t="s">
        <v>1413</v>
      </c>
      <c r="AQ733" s="56"/>
      <c r="AR733" s="56" t="s">
        <v>1918</v>
      </c>
      <c r="AS733" s="56" t="s">
        <v>449</v>
      </c>
      <c r="AT733" s="56" t="s">
        <v>449</v>
      </c>
      <c r="AU733" s="56" t="s">
        <v>449</v>
      </c>
      <c r="AV733" s="56" t="s">
        <v>449</v>
      </c>
      <c r="AW733" s="56" t="s">
        <v>449</v>
      </c>
      <c r="AX733" s="56" t="s">
        <v>449</v>
      </c>
      <c r="AY733" s="56" t="s">
        <v>449</v>
      </c>
      <c r="AZ733" s="56" t="s">
        <v>449</v>
      </c>
      <c r="BA733" s="56" t="s">
        <v>449</v>
      </c>
      <c r="BB733" s="323">
        <f>VLOOKUP($F733,'[2]1ª Parcela FAED Manutencao 2026'!$E$7:$K$1036,5,0)</f>
        <v>1166</v>
      </c>
      <c r="BC733" s="324">
        <f>VLOOKUP($F733,'[2]1ª Parcela FAED Manutencao 2026'!$E$7:$K$1036,7,0)</f>
        <v>23959.65</v>
      </c>
      <c r="BD733" s="335">
        <f t="shared" si="150"/>
        <v>-37</v>
      </c>
      <c r="BE733" s="330">
        <f t="shared" si="151"/>
        <v>0</v>
      </c>
    </row>
    <row r="734" spans="1:57" s="178" customFormat="1" ht="28.5" customHeight="1">
      <c r="A734" s="68">
        <v>728</v>
      </c>
      <c r="B734" s="56" t="s">
        <v>4483</v>
      </c>
      <c r="C734" s="56">
        <v>7500</v>
      </c>
      <c r="D734" s="57">
        <v>23</v>
      </c>
      <c r="E734" s="163" t="s">
        <v>406</v>
      </c>
      <c r="F734" s="56">
        <v>1167741</v>
      </c>
      <c r="G734" s="56">
        <v>1103452</v>
      </c>
      <c r="H734" s="61">
        <v>29016339</v>
      </c>
      <c r="I734" s="84" t="str">
        <f>VLOOKUP($F734,'[3]Sistema Escolar'!$C$3:$E$5000,3,0)</f>
        <v>COLEGIO ESTADUAL DE TEMPO INTEGRAL RIO CORRENTE</v>
      </c>
      <c r="J734" s="193" t="s">
        <v>1978</v>
      </c>
      <c r="K734" s="56">
        <v>0</v>
      </c>
      <c r="L734" s="56">
        <v>0</v>
      </c>
      <c r="M734" s="56">
        <v>0</v>
      </c>
      <c r="N734" s="56">
        <v>0</v>
      </c>
      <c r="O734" s="68">
        <v>513</v>
      </c>
      <c r="P734" s="68">
        <v>453</v>
      </c>
      <c r="Q734" s="56">
        <v>43</v>
      </c>
      <c r="R734" s="56">
        <v>163</v>
      </c>
      <c r="S734" s="56">
        <v>134</v>
      </c>
      <c r="T734" s="56">
        <v>55</v>
      </c>
      <c r="U734" s="56">
        <v>0</v>
      </c>
      <c r="V734" s="56">
        <v>0</v>
      </c>
      <c r="W734" s="56">
        <v>0</v>
      </c>
      <c r="X734" s="56">
        <v>37</v>
      </c>
      <c r="Y734" s="56">
        <f t="shared" si="152"/>
        <v>0</v>
      </c>
      <c r="Z734" s="56">
        <f t="shared" si="152"/>
        <v>0</v>
      </c>
      <c r="AA734" s="68">
        <f t="shared" si="153"/>
        <v>690</v>
      </c>
      <c r="AB734" s="68">
        <f t="shared" si="153"/>
        <v>671</v>
      </c>
      <c r="AC734" s="68">
        <f t="shared" si="146"/>
        <v>690</v>
      </c>
      <c r="AD734" s="68">
        <f t="shared" si="147"/>
        <v>708</v>
      </c>
      <c r="AE734" s="68">
        <f>VLOOKUP(F734,[1]quantitativo_estudantes_turmas_!$D$6:$H$1043,5,0)</f>
        <v>29</v>
      </c>
      <c r="AF734" s="318">
        <f t="shared" si="143"/>
        <v>0.94774011299435024</v>
      </c>
      <c r="AG734" s="248">
        <f t="shared" si="144"/>
        <v>30774.46</v>
      </c>
      <c r="AH734" s="194">
        <f t="shared" si="148"/>
        <v>30774.46</v>
      </c>
      <c r="AI734" s="70">
        <v>0</v>
      </c>
      <c r="AJ734" s="70">
        <f t="shared" si="145"/>
        <v>61548.92</v>
      </c>
      <c r="AK734" s="195">
        <v>12000</v>
      </c>
      <c r="AL734" s="337">
        <f t="shared" si="142"/>
        <v>15387.23</v>
      </c>
      <c r="AM734" s="56" t="str">
        <f>VLOOKUP(F734,'Plan atualizada aptas e desativ'!$C$4:$I$1457,7,0)</f>
        <v>APTA</v>
      </c>
      <c r="AN734" s="196">
        <f t="shared" si="149"/>
        <v>3387.2299999999996</v>
      </c>
      <c r="AO734" s="56" t="s">
        <v>1406</v>
      </c>
      <c r="AP734" s="56" t="s">
        <v>1414</v>
      </c>
      <c r="AQ734" s="56"/>
      <c r="AR734" s="56" t="s">
        <v>1918</v>
      </c>
      <c r="AS734" s="56" t="s">
        <v>449</v>
      </c>
      <c r="AT734" s="56" t="s">
        <v>449</v>
      </c>
      <c r="AU734" s="56" t="s">
        <v>449</v>
      </c>
      <c r="AV734" s="56" t="s">
        <v>449</v>
      </c>
      <c r="AW734" s="56" t="s">
        <v>449</v>
      </c>
      <c r="AX734" s="56" t="s">
        <v>449</v>
      </c>
      <c r="AY734" s="56" t="s">
        <v>449</v>
      </c>
      <c r="AZ734" s="56" t="s">
        <v>449</v>
      </c>
      <c r="BA734" s="56" t="s">
        <v>449</v>
      </c>
      <c r="BB734" s="323">
        <f>VLOOKUP($F734,'[2]1ª Parcela FAED Manutencao 2026'!$E$7:$K$1036,5,0)</f>
        <v>690</v>
      </c>
      <c r="BC734" s="324">
        <f>VLOOKUP($F734,'[2]1ª Parcela FAED Manutencao 2026'!$E$7:$K$1036,7,0)</f>
        <v>15387.23</v>
      </c>
      <c r="BD734" s="336">
        <f t="shared" si="150"/>
        <v>18</v>
      </c>
      <c r="BE734" s="330">
        <f t="shared" si="151"/>
        <v>0</v>
      </c>
    </row>
    <row r="735" spans="1:57" s="178" customFormat="1" ht="28.5" customHeight="1">
      <c r="A735" s="68">
        <v>729</v>
      </c>
      <c r="B735" s="56" t="s">
        <v>4483</v>
      </c>
      <c r="C735" s="56">
        <v>7500</v>
      </c>
      <c r="D735" s="57">
        <v>23</v>
      </c>
      <c r="E735" s="163" t="s">
        <v>407</v>
      </c>
      <c r="F735" s="56">
        <v>1131798</v>
      </c>
      <c r="G735" s="56">
        <v>1103455</v>
      </c>
      <c r="H735" s="61">
        <v>29016916</v>
      </c>
      <c r="I735" s="84" t="str">
        <f>VLOOKUP($F735,'[3]Sistema Escolar'!$C$3:$E$5000,3,0)</f>
        <v>COLEGIO ESTADUAL DE TEMPO INTEGRAL SAO GONCALO</v>
      </c>
      <c r="J735" s="193" t="s">
        <v>1978</v>
      </c>
      <c r="K735" s="56">
        <v>0</v>
      </c>
      <c r="L735" s="56">
        <v>0</v>
      </c>
      <c r="M735" s="56">
        <v>0</v>
      </c>
      <c r="N735" s="56">
        <v>0</v>
      </c>
      <c r="O735" s="56">
        <v>613</v>
      </c>
      <c r="P735" s="56">
        <v>576</v>
      </c>
      <c r="Q735" s="56">
        <v>20</v>
      </c>
      <c r="R735" s="56">
        <v>34</v>
      </c>
      <c r="S735" s="56">
        <v>76</v>
      </c>
      <c r="T735" s="56">
        <v>43</v>
      </c>
      <c r="U735" s="56">
        <v>0</v>
      </c>
      <c r="V735" s="56">
        <v>0</v>
      </c>
      <c r="W735" s="56">
        <v>0</v>
      </c>
      <c r="X735" s="56">
        <v>8</v>
      </c>
      <c r="Y735" s="56">
        <f t="shared" si="152"/>
        <v>0</v>
      </c>
      <c r="Z735" s="56">
        <f t="shared" si="152"/>
        <v>0</v>
      </c>
      <c r="AA735" s="68">
        <f t="shared" si="153"/>
        <v>709</v>
      </c>
      <c r="AB735" s="68">
        <f t="shared" si="153"/>
        <v>653</v>
      </c>
      <c r="AC735" s="68">
        <f t="shared" si="146"/>
        <v>709</v>
      </c>
      <c r="AD735" s="68">
        <f t="shared" si="147"/>
        <v>661</v>
      </c>
      <c r="AE735" s="68">
        <f>VLOOKUP(F735,[1]quantitativo_estudantes_turmas_!$D$6:$H$1043,5,0)</f>
        <v>24</v>
      </c>
      <c r="AF735" s="318">
        <f t="shared" si="143"/>
        <v>0.98789712556732223</v>
      </c>
      <c r="AG735" s="248">
        <f t="shared" si="144"/>
        <v>30774.46</v>
      </c>
      <c r="AH735" s="194">
        <f t="shared" si="148"/>
        <v>30774.46</v>
      </c>
      <c r="AI735" s="70">
        <v>0</v>
      </c>
      <c r="AJ735" s="70">
        <f t="shared" si="145"/>
        <v>61548.92</v>
      </c>
      <c r="AK735" s="195">
        <v>12000</v>
      </c>
      <c r="AL735" s="337">
        <f t="shared" si="142"/>
        <v>15387.23</v>
      </c>
      <c r="AM735" s="56" t="str">
        <f>VLOOKUP(F735,'Plan atualizada aptas e desativ'!$C$4:$I$1457,7,0)</f>
        <v>APTA</v>
      </c>
      <c r="AN735" s="196">
        <f t="shared" si="149"/>
        <v>3387.2299999999996</v>
      </c>
      <c r="AO735" s="56" t="s">
        <v>1400</v>
      </c>
      <c r="AP735" s="56" t="s">
        <v>1415</v>
      </c>
      <c r="AQ735" s="56"/>
      <c r="AR735" s="56" t="s">
        <v>1918</v>
      </c>
      <c r="AS735" s="56" t="s">
        <v>449</v>
      </c>
      <c r="AT735" s="56" t="s">
        <v>449</v>
      </c>
      <c r="AU735" s="56" t="s">
        <v>449</v>
      </c>
      <c r="AV735" s="56" t="s">
        <v>449</v>
      </c>
      <c r="AW735" s="56" t="s">
        <v>449</v>
      </c>
      <c r="AX735" s="56" t="s">
        <v>449</v>
      </c>
      <c r="AY735" s="56" t="s">
        <v>449</v>
      </c>
      <c r="AZ735" s="56" t="s">
        <v>449</v>
      </c>
      <c r="BA735" s="56" t="s">
        <v>1857</v>
      </c>
      <c r="BB735" s="323">
        <f>VLOOKUP($F735,'[2]1ª Parcela FAED Manutencao 2026'!$E$7:$K$1036,5,0)</f>
        <v>709</v>
      </c>
      <c r="BC735" s="324">
        <f>VLOOKUP($F735,'[2]1ª Parcela FAED Manutencao 2026'!$E$7:$K$1036,7,0)</f>
        <v>15387.23</v>
      </c>
      <c r="BD735" s="335">
        <f t="shared" si="150"/>
        <v>-48</v>
      </c>
      <c r="BE735" s="330">
        <f t="shared" si="151"/>
        <v>0</v>
      </c>
    </row>
    <row r="736" spans="1:57" s="178" customFormat="1" ht="28.5" customHeight="1">
      <c r="A736" s="68">
        <v>730</v>
      </c>
      <c r="B736" s="56" t="s">
        <v>4483</v>
      </c>
      <c r="C736" s="56">
        <v>7500</v>
      </c>
      <c r="D736" s="57">
        <v>23</v>
      </c>
      <c r="E736" s="163" t="s">
        <v>408</v>
      </c>
      <c r="F736" s="56">
        <v>1131739</v>
      </c>
      <c r="G736" s="56">
        <v>1103361</v>
      </c>
      <c r="H736" s="61">
        <v>29009880</v>
      </c>
      <c r="I736" s="84" t="str">
        <f>VLOOKUP($F736,'[3]Sistema Escolar'!$C$3:$E$5000,3,0)</f>
        <v>COLEGIO ESTADUAL DE TEMPO INTEGRAL DE TABOCAS</v>
      </c>
      <c r="J736" s="193" t="s">
        <v>1912</v>
      </c>
      <c r="K736" s="56">
        <v>0</v>
      </c>
      <c r="L736" s="56">
        <v>0</v>
      </c>
      <c r="M736" s="56">
        <v>0</v>
      </c>
      <c r="N736" s="56">
        <v>0</v>
      </c>
      <c r="O736" s="56">
        <v>597</v>
      </c>
      <c r="P736" s="56">
        <v>548</v>
      </c>
      <c r="Q736" s="56">
        <v>0</v>
      </c>
      <c r="R736" s="56">
        <v>0</v>
      </c>
      <c r="S736" s="56">
        <v>31</v>
      </c>
      <c r="T736" s="56">
        <v>0</v>
      </c>
      <c r="U736" s="56">
        <v>0</v>
      </c>
      <c r="V736" s="56">
        <v>0</v>
      </c>
      <c r="W736" s="56">
        <v>0</v>
      </c>
      <c r="X736" s="56">
        <v>10</v>
      </c>
      <c r="Y736" s="56">
        <f t="shared" si="152"/>
        <v>0</v>
      </c>
      <c r="Z736" s="56">
        <f t="shared" si="152"/>
        <v>0</v>
      </c>
      <c r="AA736" s="68">
        <f t="shared" si="153"/>
        <v>628</v>
      </c>
      <c r="AB736" s="68">
        <f t="shared" si="153"/>
        <v>548</v>
      </c>
      <c r="AC736" s="68">
        <f t="shared" si="146"/>
        <v>628</v>
      </c>
      <c r="AD736" s="68">
        <f t="shared" si="147"/>
        <v>558</v>
      </c>
      <c r="AE736" s="68">
        <f>VLOOKUP(F736,[1]quantitativo_estudantes_turmas_!$D$6:$H$1043,5,0)</f>
        <v>23</v>
      </c>
      <c r="AF736" s="318">
        <f t="shared" si="143"/>
        <v>0.98207885304659504</v>
      </c>
      <c r="AG736" s="248">
        <f t="shared" si="144"/>
        <v>30774.46</v>
      </c>
      <c r="AH736" s="194">
        <f t="shared" si="148"/>
        <v>30774.46</v>
      </c>
      <c r="AI736" s="70">
        <v>0</v>
      </c>
      <c r="AJ736" s="70">
        <f t="shared" si="145"/>
        <v>61548.92</v>
      </c>
      <c r="AK736" s="195">
        <v>12000</v>
      </c>
      <c r="AL736" s="337">
        <f t="shared" si="142"/>
        <v>15387.23</v>
      </c>
      <c r="AM736" s="56" t="str">
        <f>VLOOKUP(F736,'Plan atualizada aptas e desativ'!$C$4:$I$1457,7,0)</f>
        <v>APTA</v>
      </c>
      <c r="AN736" s="196">
        <f t="shared" si="149"/>
        <v>3387.2299999999996</v>
      </c>
      <c r="AO736" s="56" t="s">
        <v>1400</v>
      </c>
      <c r="AP736" s="56" t="s">
        <v>1416</v>
      </c>
      <c r="AQ736" s="56"/>
      <c r="AR736" s="56" t="s">
        <v>449</v>
      </c>
      <c r="AS736" s="56" t="s">
        <v>449</v>
      </c>
      <c r="AT736" s="56" t="s">
        <v>449</v>
      </c>
      <c r="AU736" s="56" t="s">
        <v>449</v>
      </c>
      <c r="AV736" s="56" t="s">
        <v>449</v>
      </c>
      <c r="AW736" s="56" t="s">
        <v>449</v>
      </c>
      <c r="AX736" s="56" t="s">
        <v>449</v>
      </c>
      <c r="AY736" s="56" t="s">
        <v>449</v>
      </c>
      <c r="AZ736" s="56" t="s">
        <v>449</v>
      </c>
      <c r="BA736" s="56" t="s">
        <v>449</v>
      </c>
      <c r="BB736" s="323">
        <f>VLOOKUP($F736,'[2]1ª Parcela FAED Manutencao 2026'!$E$7:$K$1036,5,0)</f>
        <v>628</v>
      </c>
      <c r="BC736" s="324">
        <f>VLOOKUP($F736,'[2]1ª Parcela FAED Manutencao 2026'!$E$7:$K$1036,7,0)</f>
        <v>15387.23</v>
      </c>
      <c r="BD736" s="335">
        <f t="shared" si="150"/>
        <v>-70</v>
      </c>
      <c r="BE736" s="330">
        <f t="shared" si="151"/>
        <v>0</v>
      </c>
    </row>
    <row r="737" spans="1:57" s="87" customFormat="1" ht="28.5" customHeight="1">
      <c r="A737" s="68">
        <v>731</v>
      </c>
      <c r="B737" s="56" t="s">
        <v>428</v>
      </c>
      <c r="C737" s="56">
        <v>7600</v>
      </c>
      <c r="D737" s="57">
        <v>24</v>
      </c>
      <c r="E737" s="163" t="s">
        <v>409</v>
      </c>
      <c r="F737" s="56">
        <v>1113927</v>
      </c>
      <c r="G737" s="56">
        <v>1101732</v>
      </c>
      <c r="H737" s="61">
        <v>29033047</v>
      </c>
      <c r="I737" s="84" t="str">
        <f>VLOOKUP($F737,'[3]Sistema Escolar'!$C$3:$E$5000,3,0)</f>
        <v>COLEGIO ESTADUAL DO CAMPO JOSEFINA GOMES DE ARAUJO</v>
      </c>
      <c r="J737" s="193" t="s">
        <v>1913</v>
      </c>
      <c r="K737" s="56">
        <v>0</v>
      </c>
      <c r="L737" s="56">
        <v>0</v>
      </c>
      <c r="M737" s="56">
        <v>0</v>
      </c>
      <c r="N737" s="56">
        <v>0</v>
      </c>
      <c r="O737" s="56">
        <v>240</v>
      </c>
      <c r="P737" s="56">
        <v>249</v>
      </c>
      <c r="Q737" s="56">
        <v>0</v>
      </c>
      <c r="R737" s="56">
        <v>0</v>
      </c>
      <c r="S737" s="56">
        <v>47</v>
      </c>
      <c r="T737" s="56">
        <v>20</v>
      </c>
      <c r="U737" s="56">
        <v>0</v>
      </c>
      <c r="V737" s="56">
        <v>0</v>
      </c>
      <c r="W737" s="56">
        <v>0</v>
      </c>
      <c r="X737" s="56">
        <v>0</v>
      </c>
      <c r="Y737" s="56">
        <f t="shared" si="152"/>
        <v>0</v>
      </c>
      <c r="Z737" s="56">
        <f t="shared" si="152"/>
        <v>0</v>
      </c>
      <c r="AA737" s="68">
        <f t="shared" si="153"/>
        <v>287</v>
      </c>
      <c r="AB737" s="68">
        <f t="shared" si="153"/>
        <v>269</v>
      </c>
      <c r="AC737" s="68">
        <f t="shared" si="146"/>
        <v>287</v>
      </c>
      <c r="AD737" s="68">
        <f t="shared" si="147"/>
        <v>269</v>
      </c>
      <c r="AE737" s="68">
        <f>VLOOKUP(F737,[1]quantitativo_estudantes_turmas_!$D$6:$H$1043,5,0)</f>
        <v>12</v>
      </c>
      <c r="AF737" s="318">
        <f t="shared" si="143"/>
        <v>1</v>
      </c>
      <c r="AG737" s="248">
        <f t="shared" si="144"/>
        <v>25645.38</v>
      </c>
      <c r="AH737" s="194">
        <f t="shared" si="148"/>
        <v>25645.38</v>
      </c>
      <c r="AI737" s="70">
        <v>0</v>
      </c>
      <c r="AJ737" s="70">
        <f t="shared" si="145"/>
        <v>51290.76</v>
      </c>
      <c r="AK737" s="195">
        <v>10000</v>
      </c>
      <c r="AL737" s="337">
        <f t="shared" si="142"/>
        <v>12822.69</v>
      </c>
      <c r="AM737" s="56" t="str">
        <f>VLOOKUP(F737,'Plan atualizada aptas e desativ'!$C$4:$I$1457,7,0)</f>
        <v>APTA</v>
      </c>
      <c r="AN737" s="196">
        <f t="shared" si="149"/>
        <v>2822.6900000000005</v>
      </c>
      <c r="AO737" s="56" t="s">
        <v>1140</v>
      </c>
      <c r="AP737" s="56" t="s">
        <v>1417</v>
      </c>
      <c r="AQ737" s="56"/>
      <c r="AR737" s="56" t="s">
        <v>449</v>
      </c>
      <c r="AS737" s="56" t="s">
        <v>449</v>
      </c>
      <c r="AT737" s="56" t="s">
        <v>449</v>
      </c>
      <c r="AU737" s="56" t="s">
        <v>449</v>
      </c>
      <c r="AV737" s="56" t="s">
        <v>449</v>
      </c>
      <c r="AW737" s="56" t="s">
        <v>449</v>
      </c>
      <c r="AX737" s="56" t="s">
        <v>449</v>
      </c>
      <c r="AY737" s="56" t="s">
        <v>449</v>
      </c>
      <c r="AZ737" s="56" t="s">
        <v>449</v>
      </c>
      <c r="BA737" s="56" t="s">
        <v>449</v>
      </c>
      <c r="BB737" s="323">
        <f>VLOOKUP($F737,'[2]1ª Parcela FAED Manutencao 2026'!$E$7:$K$1036,5,0)</f>
        <v>287</v>
      </c>
      <c r="BC737" s="324">
        <f>VLOOKUP($F737,'[2]1ª Parcela FAED Manutencao 2026'!$E$7:$K$1036,7,0)</f>
        <v>12822.69</v>
      </c>
      <c r="BD737" s="335">
        <f t="shared" si="150"/>
        <v>-18</v>
      </c>
      <c r="BE737" s="330">
        <f t="shared" si="151"/>
        <v>0</v>
      </c>
    </row>
    <row r="738" spans="1:57" s="178" customFormat="1" ht="28.5" customHeight="1">
      <c r="A738" s="68">
        <v>732</v>
      </c>
      <c r="B738" s="56" t="s">
        <v>428</v>
      </c>
      <c r="C738" s="56">
        <v>7600</v>
      </c>
      <c r="D738" s="57">
        <v>24</v>
      </c>
      <c r="E738" s="163" t="s">
        <v>409</v>
      </c>
      <c r="F738" s="56">
        <v>1113960</v>
      </c>
      <c r="G738" s="56">
        <v>1101736</v>
      </c>
      <c r="H738" s="61">
        <v>29032539</v>
      </c>
      <c r="I738" s="84" t="str">
        <f>VLOOKUP($F738,'[3]Sistema Escolar'!$C$3:$E$5000,3,0)</f>
        <v>COLEGIO EST DE TEM INTEGRAL PROF MARIA DO SOCORRO GOMES POSSIDONIO</v>
      </c>
      <c r="J738" s="193" t="s">
        <v>1978</v>
      </c>
      <c r="K738" s="56">
        <v>0</v>
      </c>
      <c r="L738" s="56">
        <v>0</v>
      </c>
      <c r="M738" s="56">
        <v>0</v>
      </c>
      <c r="N738" s="56">
        <v>0</v>
      </c>
      <c r="O738" s="56">
        <v>261</v>
      </c>
      <c r="P738" s="56">
        <v>216</v>
      </c>
      <c r="Q738" s="56">
        <v>255</v>
      </c>
      <c r="R738" s="56">
        <v>262</v>
      </c>
      <c r="S738" s="56">
        <v>64</v>
      </c>
      <c r="T738" s="56">
        <v>70</v>
      </c>
      <c r="U738" s="56">
        <v>0</v>
      </c>
      <c r="V738" s="56">
        <v>0</v>
      </c>
      <c r="W738" s="56">
        <v>0</v>
      </c>
      <c r="X738" s="56">
        <v>0</v>
      </c>
      <c r="Y738" s="56">
        <f t="shared" si="152"/>
        <v>0</v>
      </c>
      <c r="Z738" s="56">
        <f t="shared" si="152"/>
        <v>0</v>
      </c>
      <c r="AA738" s="68">
        <f t="shared" si="153"/>
        <v>580</v>
      </c>
      <c r="AB738" s="68">
        <f t="shared" si="153"/>
        <v>548</v>
      </c>
      <c r="AC738" s="68">
        <f t="shared" si="146"/>
        <v>580</v>
      </c>
      <c r="AD738" s="68">
        <f t="shared" si="147"/>
        <v>548</v>
      </c>
      <c r="AE738" s="68">
        <f>VLOOKUP(F738,[1]quantitativo_estudantes_turmas_!$D$6:$H$1043,5,0)</f>
        <v>22</v>
      </c>
      <c r="AF738" s="318">
        <f t="shared" si="143"/>
        <v>1</v>
      </c>
      <c r="AG738" s="248">
        <f t="shared" si="144"/>
        <v>30774.46</v>
      </c>
      <c r="AH738" s="194">
        <f t="shared" si="148"/>
        <v>30774.46</v>
      </c>
      <c r="AI738" s="70">
        <v>0</v>
      </c>
      <c r="AJ738" s="70">
        <f t="shared" si="145"/>
        <v>61548.92</v>
      </c>
      <c r="AK738" s="195">
        <v>12000</v>
      </c>
      <c r="AL738" s="337">
        <f t="shared" si="142"/>
        <v>15387.23</v>
      </c>
      <c r="AM738" s="56" t="str">
        <f>VLOOKUP(F738,'Plan atualizada aptas e desativ'!$C$4:$I$1457,7,0)</f>
        <v>APTA</v>
      </c>
      <c r="AN738" s="196">
        <f t="shared" si="149"/>
        <v>3387.2299999999996</v>
      </c>
      <c r="AO738" s="56" t="s">
        <v>1140</v>
      </c>
      <c r="AP738" s="56" t="s">
        <v>1419</v>
      </c>
      <c r="AQ738" s="56"/>
      <c r="AR738" s="56" t="s">
        <v>1918</v>
      </c>
      <c r="AS738" s="56" t="s">
        <v>449</v>
      </c>
      <c r="AT738" s="56" t="s">
        <v>449</v>
      </c>
      <c r="AU738" s="56" t="s">
        <v>449</v>
      </c>
      <c r="AV738" s="56" t="s">
        <v>449</v>
      </c>
      <c r="AW738" s="56" t="s">
        <v>449</v>
      </c>
      <c r="AX738" s="56" t="s">
        <v>449</v>
      </c>
      <c r="AY738" s="56" t="s">
        <v>449</v>
      </c>
      <c r="AZ738" s="56" t="s">
        <v>449</v>
      </c>
      <c r="BA738" s="56" t="s">
        <v>449</v>
      </c>
      <c r="BB738" s="323">
        <f>VLOOKUP($F738,'[2]1ª Parcela FAED Manutencao 2026'!$E$7:$K$1036,5,0)</f>
        <v>580</v>
      </c>
      <c r="BC738" s="324">
        <f>VLOOKUP($F738,'[2]1ª Parcela FAED Manutencao 2026'!$E$7:$K$1036,7,0)</f>
        <v>15387.23</v>
      </c>
      <c r="BD738" s="335">
        <f t="shared" si="150"/>
        <v>-32</v>
      </c>
      <c r="BE738" s="330">
        <f t="shared" si="151"/>
        <v>0</v>
      </c>
    </row>
    <row r="739" spans="1:57" s="87" customFormat="1" ht="28.5" customHeight="1">
      <c r="A739" s="68">
        <v>733</v>
      </c>
      <c r="B739" s="56" t="s">
        <v>428</v>
      </c>
      <c r="C739" s="56">
        <v>7600</v>
      </c>
      <c r="D739" s="57">
        <v>24</v>
      </c>
      <c r="E739" s="163" t="s">
        <v>410</v>
      </c>
      <c r="F739" s="56">
        <v>1113994</v>
      </c>
      <c r="G739" s="56">
        <v>1101744</v>
      </c>
      <c r="H739" s="61">
        <v>29033187</v>
      </c>
      <c r="I739" s="84" t="str">
        <f>VLOOKUP($F739,'[3]Sistema Escolar'!$C$3:$E$5000,3,0)</f>
        <v>COLEGIO ESTADUAL MARIA DE LOURDES LIMA PEREIRA</v>
      </c>
      <c r="J739" s="193" t="s">
        <v>1912</v>
      </c>
      <c r="K739" s="56">
        <v>0</v>
      </c>
      <c r="L739" s="56">
        <v>0</v>
      </c>
      <c r="M739" s="56">
        <v>0</v>
      </c>
      <c r="N739" s="56">
        <v>0</v>
      </c>
      <c r="O739" s="56">
        <v>152</v>
      </c>
      <c r="P739" s="56">
        <v>160</v>
      </c>
      <c r="Q739" s="56">
        <v>0</v>
      </c>
      <c r="R739" s="56">
        <v>0</v>
      </c>
      <c r="S739" s="56">
        <v>38</v>
      </c>
      <c r="T739" s="56">
        <v>35</v>
      </c>
      <c r="U739" s="56">
        <v>0</v>
      </c>
      <c r="V739" s="56">
        <v>0</v>
      </c>
      <c r="W739" s="56">
        <v>0</v>
      </c>
      <c r="X739" s="56">
        <v>0</v>
      </c>
      <c r="Y739" s="56">
        <f t="shared" si="152"/>
        <v>0</v>
      </c>
      <c r="Z739" s="56">
        <f t="shared" si="152"/>
        <v>0</v>
      </c>
      <c r="AA739" s="68">
        <f t="shared" si="153"/>
        <v>190</v>
      </c>
      <c r="AB739" s="68">
        <f t="shared" si="153"/>
        <v>195</v>
      </c>
      <c r="AC739" s="68">
        <f t="shared" si="146"/>
        <v>190</v>
      </c>
      <c r="AD739" s="68">
        <f t="shared" si="147"/>
        <v>195</v>
      </c>
      <c r="AE739" s="68">
        <f>VLOOKUP(F739,[1]quantitativo_estudantes_turmas_!$D$6:$H$1043,5,0)</f>
        <v>9</v>
      </c>
      <c r="AF739" s="318">
        <f t="shared" si="143"/>
        <v>1</v>
      </c>
      <c r="AG739" s="248">
        <f t="shared" si="144"/>
        <v>20516.3</v>
      </c>
      <c r="AH739" s="194">
        <f t="shared" si="148"/>
        <v>20516.3</v>
      </c>
      <c r="AI739" s="70">
        <v>0</v>
      </c>
      <c r="AJ739" s="70">
        <f t="shared" si="145"/>
        <v>41032.6</v>
      </c>
      <c r="AK739" s="195">
        <v>8000</v>
      </c>
      <c r="AL739" s="337">
        <f t="shared" ref="AL739:AL802" si="154">AJ739/4+AI739</f>
        <v>10258.15</v>
      </c>
      <c r="AM739" s="56" t="str">
        <f>VLOOKUP(F739,'Plan atualizada aptas e desativ'!$C$4:$I$1457,7,0)</f>
        <v>APTA</v>
      </c>
      <c r="AN739" s="196">
        <f t="shared" si="149"/>
        <v>2258.1499999999996</v>
      </c>
      <c r="AO739" s="56" t="s">
        <v>1140</v>
      </c>
      <c r="AP739" s="56" t="s">
        <v>1393</v>
      </c>
      <c r="AQ739" s="56"/>
      <c r="AR739" s="56" t="s">
        <v>449</v>
      </c>
      <c r="AS739" s="56" t="s">
        <v>449</v>
      </c>
      <c r="AT739" s="56" t="s">
        <v>449</v>
      </c>
      <c r="AU739" s="56" t="s">
        <v>449</v>
      </c>
      <c r="AV739" s="56" t="s">
        <v>449</v>
      </c>
      <c r="AW739" s="56" t="s">
        <v>449</v>
      </c>
      <c r="AX739" s="56" t="s">
        <v>449</v>
      </c>
      <c r="AY739" s="56" t="s">
        <v>449</v>
      </c>
      <c r="AZ739" s="56" t="s">
        <v>449</v>
      </c>
      <c r="BA739" s="56" t="s">
        <v>449</v>
      </c>
      <c r="BB739" s="323">
        <f>VLOOKUP($F739,'[2]1ª Parcela FAED Manutencao 2026'!$E$7:$K$1036,5,0)</f>
        <v>190</v>
      </c>
      <c r="BC739" s="324">
        <f>VLOOKUP($F739,'[2]1ª Parcela FAED Manutencao 2026'!$E$7:$K$1036,7,0)</f>
        <v>10258.15</v>
      </c>
      <c r="BD739" s="336">
        <f t="shared" si="150"/>
        <v>5</v>
      </c>
      <c r="BE739" s="330">
        <f t="shared" si="151"/>
        <v>0</v>
      </c>
    </row>
    <row r="740" spans="1:57" s="87" customFormat="1" ht="28.5" customHeight="1">
      <c r="A740" s="68">
        <v>734</v>
      </c>
      <c r="B740" s="56" t="s">
        <v>428</v>
      </c>
      <c r="C740" s="56">
        <v>7600</v>
      </c>
      <c r="D740" s="57">
        <v>24</v>
      </c>
      <c r="E740" s="163" t="s">
        <v>410</v>
      </c>
      <c r="F740" s="56">
        <v>1178070</v>
      </c>
      <c r="G740" s="56">
        <v>1101750</v>
      </c>
      <c r="H740" s="61">
        <v>29424526</v>
      </c>
      <c r="I740" s="84" t="str">
        <f>VLOOKUP($F740,'[3]Sistema Escolar'!$C$3:$E$5000,3,0)</f>
        <v>COLEGIO ESTADUAL DE TEMPO INTEGRAL SAO JOSE</v>
      </c>
      <c r="J740" s="193" t="s">
        <v>1978</v>
      </c>
      <c r="K740" s="56">
        <v>0</v>
      </c>
      <c r="L740" s="56">
        <v>0</v>
      </c>
      <c r="M740" s="56">
        <v>0</v>
      </c>
      <c r="N740" s="56">
        <v>0</v>
      </c>
      <c r="O740" s="56">
        <v>184</v>
      </c>
      <c r="P740" s="56">
        <v>262</v>
      </c>
      <c r="Q740" s="56">
        <v>106</v>
      </c>
      <c r="R740" s="56">
        <v>70</v>
      </c>
      <c r="S740" s="56">
        <v>0</v>
      </c>
      <c r="T740" s="56">
        <v>0</v>
      </c>
      <c r="U740" s="56">
        <v>0</v>
      </c>
      <c r="V740" s="56">
        <v>0</v>
      </c>
      <c r="W740" s="56">
        <v>0</v>
      </c>
      <c r="X740" s="56">
        <v>0</v>
      </c>
      <c r="Y740" s="56">
        <f t="shared" si="152"/>
        <v>0</v>
      </c>
      <c r="Z740" s="56">
        <f t="shared" si="152"/>
        <v>0</v>
      </c>
      <c r="AA740" s="68">
        <f t="shared" si="153"/>
        <v>290</v>
      </c>
      <c r="AB740" s="68">
        <f t="shared" si="153"/>
        <v>332</v>
      </c>
      <c r="AC740" s="68">
        <f t="shared" si="146"/>
        <v>290</v>
      </c>
      <c r="AD740" s="68">
        <f t="shared" si="147"/>
        <v>332</v>
      </c>
      <c r="AE740" s="68">
        <f>VLOOKUP(F740,[1]quantitativo_estudantes_turmas_!$D$6:$H$1043,5,0)</f>
        <v>12</v>
      </c>
      <c r="AF740" s="318">
        <f t="shared" si="143"/>
        <v>1</v>
      </c>
      <c r="AG740" s="248">
        <f t="shared" si="144"/>
        <v>25645.38</v>
      </c>
      <c r="AH740" s="194">
        <f t="shared" si="148"/>
        <v>25645.38</v>
      </c>
      <c r="AI740" s="70">
        <v>0</v>
      </c>
      <c r="AJ740" s="70">
        <f t="shared" si="145"/>
        <v>51290.76</v>
      </c>
      <c r="AK740" s="195">
        <v>10000</v>
      </c>
      <c r="AL740" s="337">
        <f t="shared" si="154"/>
        <v>12822.69</v>
      </c>
      <c r="AM740" s="56" t="str">
        <f>VLOOKUP(F740,'Plan atualizada aptas e desativ'!$C$4:$I$1457,7,0)</f>
        <v>APTA</v>
      </c>
      <c r="AN740" s="196">
        <f t="shared" si="149"/>
        <v>2822.6900000000005</v>
      </c>
      <c r="AO740" s="56" t="s">
        <v>1140</v>
      </c>
      <c r="AP740" s="56" t="s">
        <v>1420</v>
      </c>
      <c r="AQ740" s="56"/>
      <c r="AR740" s="56" t="s">
        <v>1918</v>
      </c>
      <c r="AS740" s="56" t="s">
        <v>449</v>
      </c>
      <c r="AT740" s="56" t="s">
        <v>449</v>
      </c>
      <c r="AU740" s="56" t="s">
        <v>449</v>
      </c>
      <c r="AV740" s="56" t="s">
        <v>449</v>
      </c>
      <c r="AW740" s="56" t="s">
        <v>449</v>
      </c>
      <c r="AX740" s="56" t="s">
        <v>449</v>
      </c>
      <c r="AY740" s="56" t="s">
        <v>449</v>
      </c>
      <c r="AZ740" s="56" t="s">
        <v>449</v>
      </c>
      <c r="BA740" s="56" t="s">
        <v>449</v>
      </c>
      <c r="BB740" s="323">
        <f>VLOOKUP($F740,'[2]1ª Parcela FAED Manutencao 2026'!$E$7:$K$1036,5,0)</f>
        <v>290</v>
      </c>
      <c r="BC740" s="324">
        <f>VLOOKUP($F740,'[2]1ª Parcela FAED Manutencao 2026'!$E$7:$K$1036,7,0)</f>
        <v>12822.69</v>
      </c>
      <c r="BD740" s="336">
        <f t="shared" si="150"/>
        <v>42</v>
      </c>
      <c r="BE740" s="330">
        <f t="shared" si="151"/>
        <v>0</v>
      </c>
    </row>
    <row r="741" spans="1:57" s="178" customFormat="1" ht="28.5" customHeight="1">
      <c r="A741" s="68">
        <v>735</v>
      </c>
      <c r="B741" s="56" t="s">
        <v>428</v>
      </c>
      <c r="C741" s="56">
        <v>7600</v>
      </c>
      <c r="D741" s="57">
        <v>24</v>
      </c>
      <c r="E741" s="163" t="s">
        <v>411</v>
      </c>
      <c r="F741" s="56">
        <v>1138504</v>
      </c>
      <c r="G741" s="56">
        <v>1101766</v>
      </c>
      <c r="H741" s="61">
        <v>29034205</v>
      </c>
      <c r="I741" s="84" t="str">
        <f>VLOOKUP($F741,'[3]Sistema Escolar'!$C$3:$E$5000,3,0)</f>
        <v>COLEGIO ESTADUAL DE TEMPO INTEGRAL REIS MAGALHAES</v>
      </c>
      <c r="J741" s="193" t="s">
        <v>1978</v>
      </c>
      <c r="K741" s="56">
        <v>0</v>
      </c>
      <c r="L741" s="56">
        <v>0</v>
      </c>
      <c r="M741" s="56">
        <v>0</v>
      </c>
      <c r="N741" s="56">
        <v>0</v>
      </c>
      <c r="O741" s="56">
        <v>546</v>
      </c>
      <c r="P741" s="56">
        <v>502</v>
      </c>
      <c r="Q741" s="56">
        <v>79</v>
      </c>
      <c r="R741" s="56">
        <v>50</v>
      </c>
      <c r="S741" s="56">
        <v>84</v>
      </c>
      <c r="T741" s="56">
        <v>35</v>
      </c>
      <c r="U741" s="56">
        <v>0</v>
      </c>
      <c r="V741" s="56">
        <v>0</v>
      </c>
      <c r="W741" s="56">
        <v>0</v>
      </c>
      <c r="X741" s="56">
        <v>0</v>
      </c>
      <c r="Y741" s="56">
        <f t="shared" si="152"/>
        <v>0</v>
      </c>
      <c r="Z741" s="56">
        <f t="shared" si="152"/>
        <v>0</v>
      </c>
      <c r="AA741" s="68">
        <f t="shared" si="153"/>
        <v>709</v>
      </c>
      <c r="AB741" s="68">
        <f t="shared" si="153"/>
        <v>587</v>
      </c>
      <c r="AC741" s="68">
        <f t="shared" si="146"/>
        <v>709</v>
      </c>
      <c r="AD741" s="68">
        <f t="shared" si="147"/>
        <v>587</v>
      </c>
      <c r="AE741" s="68">
        <f>VLOOKUP(F741,[1]quantitativo_estudantes_turmas_!$D$6:$H$1043,5,0)</f>
        <v>22</v>
      </c>
      <c r="AF741" s="318">
        <f t="shared" si="143"/>
        <v>1</v>
      </c>
      <c r="AG741" s="248">
        <f t="shared" si="144"/>
        <v>30774.46</v>
      </c>
      <c r="AH741" s="194">
        <f t="shared" si="148"/>
        <v>30774.46</v>
      </c>
      <c r="AI741" s="70">
        <v>0</v>
      </c>
      <c r="AJ741" s="70">
        <f t="shared" si="145"/>
        <v>61548.92</v>
      </c>
      <c r="AK741" s="195">
        <v>12000</v>
      </c>
      <c r="AL741" s="337">
        <f t="shared" si="154"/>
        <v>15387.23</v>
      </c>
      <c r="AM741" s="56" t="str">
        <f>VLOOKUP(F741,'Plan atualizada aptas e desativ'!$C$4:$I$1457,7,0)</f>
        <v>APTA</v>
      </c>
      <c r="AN741" s="196">
        <f t="shared" si="149"/>
        <v>3387.2299999999996</v>
      </c>
      <c r="AO741" s="56" t="s">
        <v>1140</v>
      </c>
      <c r="AP741" s="56" t="s">
        <v>1389</v>
      </c>
      <c r="AQ741" s="56"/>
      <c r="AR741" s="56" t="s">
        <v>1918</v>
      </c>
      <c r="AS741" s="56" t="s">
        <v>449</v>
      </c>
      <c r="AT741" s="56" t="s">
        <v>449</v>
      </c>
      <c r="AU741" s="56" t="s">
        <v>449</v>
      </c>
      <c r="AV741" s="56" t="s">
        <v>449</v>
      </c>
      <c r="AW741" s="56" t="s">
        <v>449</v>
      </c>
      <c r="AX741" s="56" t="s">
        <v>449</v>
      </c>
      <c r="AY741" s="56" t="s">
        <v>449</v>
      </c>
      <c r="AZ741" s="56" t="s">
        <v>449</v>
      </c>
      <c r="BA741" s="56" t="s">
        <v>449</v>
      </c>
      <c r="BB741" s="323">
        <f>VLOOKUP($F741,'[2]1ª Parcela FAED Manutencao 2026'!$E$7:$K$1036,5,0)</f>
        <v>709</v>
      </c>
      <c r="BC741" s="324">
        <f>VLOOKUP($F741,'[2]1ª Parcela FAED Manutencao 2026'!$E$7:$K$1036,7,0)</f>
        <v>15387.23</v>
      </c>
      <c r="BD741" s="335">
        <f t="shared" si="150"/>
        <v>-122</v>
      </c>
      <c r="BE741" s="330">
        <f t="shared" si="151"/>
        <v>0</v>
      </c>
    </row>
    <row r="742" spans="1:57" s="87" customFormat="1" ht="28.5" customHeight="1">
      <c r="A742" s="68">
        <v>736</v>
      </c>
      <c r="B742" s="56" t="s">
        <v>428</v>
      </c>
      <c r="C742" s="56">
        <v>7600</v>
      </c>
      <c r="D742" s="57">
        <v>24</v>
      </c>
      <c r="E742" s="163" t="s">
        <v>4484</v>
      </c>
      <c r="F742" s="56">
        <v>1114265</v>
      </c>
      <c r="G742" s="56">
        <v>1101797</v>
      </c>
      <c r="H742" s="61">
        <v>29034280</v>
      </c>
      <c r="I742" s="84" t="str">
        <f>VLOOKUP($F742,'[3]Sistema Escolar'!$C$3:$E$5000,3,0)</f>
        <v>COLEGIO ESTADUAL DE TEMPO INTEGRAL IRMA OLIVEIRA</v>
      </c>
      <c r="J742" s="193" t="s">
        <v>1978</v>
      </c>
      <c r="K742" s="56">
        <v>0</v>
      </c>
      <c r="L742" s="56">
        <v>0</v>
      </c>
      <c r="M742" s="56">
        <v>0</v>
      </c>
      <c r="N742" s="56">
        <v>0</v>
      </c>
      <c r="O742" s="56">
        <v>231</v>
      </c>
      <c r="P742" s="56">
        <v>202</v>
      </c>
      <c r="Q742" s="56">
        <v>109</v>
      </c>
      <c r="R742" s="56">
        <v>131</v>
      </c>
      <c r="S742" s="56">
        <v>79</v>
      </c>
      <c r="T742" s="56">
        <v>59</v>
      </c>
      <c r="U742" s="56">
        <v>0</v>
      </c>
      <c r="V742" s="56">
        <v>0</v>
      </c>
      <c r="W742" s="56">
        <v>0</v>
      </c>
      <c r="X742" s="56">
        <v>0</v>
      </c>
      <c r="Y742" s="56">
        <f t="shared" si="152"/>
        <v>0</v>
      </c>
      <c r="Z742" s="56">
        <f t="shared" si="152"/>
        <v>0</v>
      </c>
      <c r="AA742" s="68">
        <f t="shared" si="153"/>
        <v>419</v>
      </c>
      <c r="AB742" s="68">
        <f t="shared" si="153"/>
        <v>392</v>
      </c>
      <c r="AC742" s="68">
        <f t="shared" si="146"/>
        <v>419</v>
      </c>
      <c r="AD742" s="68">
        <f t="shared" si="147"/>
        <v>392</v>
      </c>
      <c r="AE742" s="68">
        <f>VLOOKUP(F742,[1]quantitativo_estudantes_turmas_!$D$6:$H$1043,5,0)</f>
        <v>27</v>
      </c>
      <c r="AF742" s="318">
        <f t="shared" si="143"/>
        <v>1</v>
      </c>
      <c r="AG742" s="248">
        <f t="shared" si="144"/>
        <v>25645.38</v>
      </c>
      <c r="AH742" s="194">
        <f t="shared" si="148"/>
        <v>25645.38</v>
      </c>
      <c r="AI742" s="70">
        <v>0</v>
      </c>
      <c r="AJ742" s="70">
        <f t="shared" si="145"/>
        <v>51290.76</v>
      </c>
      <c r="AK742" s="195">
        <v>10000</v>
      </c>
      <c r="AL742" s="337">
        <f t="shared" si="154"/>
        <v>12822.69</v>
      </c>
      <c r="AM742" s="56" t="str">
        <f>VLOOKUP(F742,'Plan atualizada aptas e desativ'!$C$4:$I$1457,7,0)</f>
        <v>APTA</v>
      </c>
      <c r="AN742" s="196">
        <f t="shared" si="149"/>
        <v>2822.6900000000005</v>
      </c>
      <c r="AO742" s="56" t="s">
        <v>1140</v>
      </c>
      <c r="AP742" s="56" t="s">
        <v>1426</v>
      </c>
      <c r="AQ742" s="56"/>
      <c r="AR742" s="56" t="s">
        <v>1918</v>
      </c>
      <c r="AS742" s="56" t="s">
        <v>449</v>
      </c>
      <c r="AT742" s="56" t="s">
        <v>449</v>
      </c>
      <c r="AU742" s="56" t="s">
        <v>449</v>
      </c>
      <c r="AV742" s="56" t="s">
        <v>449</v>
      </c>
      <c r="AW742" s="56" t="s">
        <v>449</v>
      </c>
      <c r="AX742" s="56" t="s">
        <v>449</v>
      </c>
      <c r="AY742" s="56" t="s">
        <v>449</v>
      </c>
      <c r="AZ742" s="56" t="s">
        <v>449</v>
      </c>
      <c r="BA742" s="56" t="s">
        <v>449</v>
      </c>
      <c r="BB742" s="323">
        <f>VLOOKUP($F742,'[2]1ª Parcela FAED Manutencao 2026'!$E$7:$K$1036,5,0)</f>
        <v>419</v>
      </c>
      <c r="BC742" s="324">
        <f>VLOOKUP($F742,'[2]1ª Parcela FAED Manutencao 2026'!$E$7:$K$1036,7,0)</f>
        <v>12822.69</v>
      </c>
      <c r="BD742" s="335">
        <f t="shared" si="150"/>
        <v>-27</v>
      </c>
      <c r="BE742" s="330">
        <f t="shared" si="151"/>
        <v>0</v>
      </c>
    </row>
    <row r="743" spans="1:57" s="178" customFormat="1" ht="28.5" customHeight="1">
      <c r="A743" s="68">
        <v>737</v>
      </c>
      <c r="B743" s="56" t="s">
        <v>428</v>
      </c>
      <c r="C743" s="56">
        <v>7600</v>
      </c>
      <c r="D743" s="57">
        <v>24</v>
      </c>
      <c r="E743" s="163" t="s">
        <v>413</v>
      </c>
      <c r="F743" s="56">
        <v>1114257</v>
      </c>
      <c r="G743" s="56">
        <v>1101807</v>
      </c>
      <c r="H743" s="61">
        <v>29034922</v>
      </c>
      <c r="I743" s="84" t="str">
        <f>VLOOKUP($F743,'[3]Sistema Escolar'!$C$3:$E$5000,3,0)</f>
        <v>CENTRO TERRITORIAL DE EDUCACAO PROFISSIONAL DE ITAPARICA</v>
      </c>
      <c r="J743" s="193" t="s">
        <v>1857</v>
      </c>
      <c r="K743" s="56">
        <v>0</v>
      </c>
      <c r="L743" s="56">
        <v>0</v>
      </c>
      <c r="M743" s="56">
        <v>0</v>
      </c>
      <c r="N743" s="56">
        <v>0</v>
      </c>
      <c r="O743" s="56">
        <v>871</v>
      </c>
      <c r="P743" s="56">
        <v>989</v>
      </c>
      <c r="Q743" s="56">
        <v>0</v>
      </c>
      <c r="R743" s="56">
        <v>0</v>
      </c>
      <c r="S743" s="56">
        <v>0</v>
      </c>
      <c r="T743" s="56">
        <v>0</v>
      </c>
      <c r="U743" s="56">
        <v>0</v>
      </c>
      <c r="V743" s="56">
        <v>0</v>
      </c>
      <c r="W743" s="56">
        <v>0</v>
      </c>
      <c r="X743" s="56">
        <v>0</v>
      </c>
      <c r="Y743" s="56">
        <f t="shared" si="152"/>
        <v>0</v>
      </c>
      <c r="Z743" s="56">
        <f t="shared" si="152"/>
        <v>0</v>
      </c>
      <c r="AA743" s="68">
        <f t="shared" si="153"/>
        <v>871</v>
      </c>
      <c r="AB743" s="68">
        <f t="shared" si="153"/>
        <v>989</v>
      </c>
      <c r="AC743" s="68">
        <f t="shared" si="146"/>
        <v>871</v>
      </c>
      <c r="AD743" s="68">
        <f t="shared" si="147"/>
        <v>989</v>
      </c>
      <c r="AE743" s="68">
        <f>VLOOKUP(F743,[1]quantitativo_estudantes_turmas_!$D$6:$H$1043,5,0)</f>
        <v>44</v>
      </c>
      <c r="AF743" s="318">
        <f t="shared" si="143"/>
        <v>1</v>
      </c>
      <c r="AG743" s="248">
        <f t="shared" si="144"/>
        <v>41032.61</v>
      </c>
      <c r="AH743" s="194">
        <f t="shared" si="148"/>
        <v>41032.61</v>
      </c>
      <c r="AI743" s="70">
        <v>0</v>
      </c>
      <c r="AJ743" s="70">
        <f t="shared" si="145"/>
        <v>82065.22</v>
      </c>
      <c r="AK743" s="195">
        <v>16000</v>
      </c>
      <c r="AL743" s="337">
        <f t="shared" si="154"/>
        <v>20516.305</v>
      </c>
      <c r="AM743" s="56" t="str">
        <f>VLOOKUP(F743,'Plan atualizada aptas e desativ'!$C$4:$I$1457,7,0)</f>
        <v>APTA</v>
      </c>
      <c r="AN743" s="196">
        <f t="shared" si="149"/>
        <v>4516.3050000000003</v>
      </c>
      <c r="AO743" s="56" t="s">
        <v>1140</v>
      </c>
      <c r="AP743" s="56" t="s">
        <v>1427</v>
      </c>
      <c r="AQ743" s="56"/>
      <c r="AR743" s="56" t="s">
        <v>449</v>
      </c>
      <c r="AS743" s="56" t="s">
        <v>449</v>
      </c>
      <c r="AT743" s="56" t="s">
        <v>449</v>
      </c>
      <c r="AU743" s="56" t="s">
        <v>449</v>
      </c>
      <c r="AV743" s="56" t="s">
        <v>449</v>
      </c>
      <c r="AW743" s="56" t="s">
        <v>449</v>
      </c>
      <c r="AX743" s="56" t="s">
        <v>449</v>
      </c>
      <c r="AY743" s="56" t="s">
        <v>449</v>
      </c>
      <c r="AZ743" s="56" t="s">
        <v>449</v>
      </c>
      <c r="BA743" s="56" t="s">
        <v>449</v>
      </c>
      <c r="BB743" s="323">
        <f>VLOOKUP($F743,'[2]1ª Parcela FAED Manutencao 2026'!$E$7:$K$1036,5,0)</f>
        <v>871</v>
      </c>
      <c r="BC743" s="324">
        <f>VLOOKUP($F743,'[2]1ª Parcela FAED Manutencao 2026'!$E$7:$K$1036,7,0)</f>
        <v>20516.305</v>
      </c>
      <c r="BD743" s="336">
        <f t="shared" si="150"/>
        <v>118</v>
      </c>
      <c r="BE743" s="330">
        <f t="shared" si="151"/>
        <v>0</v>
      </c>
    </row>
    <row r="744" spans="1:57" s="178" customFormat="1" ht="28.5" customHeight="1">
      <c r="A744" s="68">
        <v>738</v>
      </c>
      <c r="B744" s="56" t="s">
        <v>428</v>
      </c>
      <c r="C744" s="56">
        <v>7600</v>
      </c>
      <c r="D744" s="57">
        <v>24</v>
      </c>
      <c r="E744" s="163" t="s">
        <v>413</v>
      </c>
      <c r="F744" s="56">
        <v>1176143</v>
      </c>
      <c r="G744" s="56">
        <v>1101821</v>
      </c>
      <c r="H744" s="61">
        <v>29332230</v>
      </c>
      <c r="I744" s="84" t="str">
        <f>VLOOKUP($F744,'[3]Sistema Escolar'!$C$3:$E$5000,3,0)</f>
        <v>CENTRO TERRITORIAL DE EDUCACAO PROFIS ITAPARICA II WILSON PEREIRA</v>
      </c>
      <c r="J744" s="193" t="s">
        <v>1857</v>
      </c>
      <c r="K744" s="56">
        <v>0</v>
      </c>
      <c r="L744" s="56">
        <v>0</v>
      </c>
      <c r="M744" s="56">
        <v>0</v>
      </c>
      <c r="N744" s="56">
        <v>0</v>
      </c>
      <c r="O744" s="56">
        <v>993</v>
      </c>
      <c r="P744" s="56">
        <v>1095</v>
      </c>
      <c r="Q744" s="56">
        <v>0</v>
      </c>
      <c r="R744" s="56">
        <v>0</v>
      </c>
      <c r="S744" s="56">
        <v>0</v>
      </c>
      <c r="T744" s="56">
        <v>0</v>
      </c>
      <c r="U744" s="56">
        <v>0</v>
      </c>
      <c r="V744" s="56">
        <v>0</v>
      </c>
      <c r="W744" s="56">
        <v>0</v>
      </c>
      <c r="X744" s="56">
        <v>0</v>
      </c>
      <c r="Y744" s="56">
        <f t="shared" si="152"/>
        <v>0</v>
      </c>
      <c r="Z744" s="56">
        <f t="shared" si="152"/>
        <v>0</v>
      </c>
      <c r="AA744" s="68">
        <f t="shared" si="153"/>
        <v>993</v>
      </c>
      <c r="AB744" s="68">
        <f t="shared" si="153"/>
        <v>1095</v>
      </c>
      <c r="AC744" s="68">
        <f t="shared" si="146"/>
        <v>993</v>
      </c>
      <c r="AD744" s="68">
        <f t="shared" si="147"/>
        <v>1095</v>
      </c>
      <c r="AE744" s="68">
        <f>VLOOKUP(F744,[1]quantitativo_estudantes_turmas_!$D$6:$H$1043,5,0)</f>
        <v>36</v>
      </c>
      <c r="AF744" s="318">
        <f t="shared" si="143"/>
        <v>1</v>
      </c>
      <c r="AG744" s="248">
        <f t="shared" si="144"/>
        <v>47919.3</v>
      </c>
      <c r="AH744" s="194">
        <f t="shared" si="148"/>
        <v>47919.3</v>
      </c>
      <c r="AI744" s="70">
        <v>0</v>
      </c>
      <c r="AJ744" s="70">
        <f t="shared" si="145"/>
        <v>95838.6</v>
      </c>
      <c r="AK744" s="195">
        <v>16000</v>
      </c>
      <c r="AL744" s="337">
        <f t="shared" si="154"/>
        <v>23959.65</v>
      </c>
      <c r="AM744" s="56" t="str">
        <f>VLOOKUP(F744,'Plan atualizada aptas e desativ'!$C$4:$I$1457,7,0)</f>
        <v>APTA</v>
      </c>
      <c r="AN744" s="196">
        <f t="shared" si="149"/>
        <v>7959.6500000000015</v>
      </c>
      <c r="AO744" s="56" t="s">
        <v>1140</v>
      </c>
      <c r="AP744" s="56" t="s">
        <v>1390</v>
      </c>
      <c r="AQ744" s="56"/>
      <c r="AR744" s="56" t="s">
        <v>449</v>
      </c>
      <c r="AS744" s="56" t="s">
        <v>449</v>
      </c>
      <c r="AT744" s="56" t="s">
        <v>449</v>
      </c>
      <c r="AU744" s="56" t="s">
        <v>449</v>
      </c>
      <c r="AV744" s="56" t="s">
        <v>449</v>
      </c>
      <c r="AW744" s="56" t="s">
        <v>449</v>
      </c>
      <c r="AX744" s="56" t="s">
        <v>449</v>
      </c>
      <c r="AY744" s="56" t="s">
        <v>449</v>
      </c>
      <c r="AZ744" s="56" t="s">
        <v>449</v>
      </c>
      <c r="BA744" s="56" t="s">
        <v>449</v>
      </c>
      <c r="BB744" s="323">
        <f>VLOOKUP($F744,'[2]1ª Parcela FAED Manutencao 2026'!$E$7:$K$1036,5,0)</f>
        <v>993</v>
      </c>
      <c r="BC744" s="324">
        <f>VLOOKUP($F744,'[2]1ª Parcela FAED Manutencao 2026'!$E$7:$K$1036,7,0)</f>
        <v>20516.305</v>
      </c>
      <c r="BD744" s="336">
        <f t="shared" si="150"/>
        <v>102</v>
      </c>
      <c r="BE744" s="331">
        <f t="shared" si="151"/>
        <v>3443.3450000000012</v>
      </c>
    </row>
    <row r="745" spans="1:57" s="178" customFormat="1" ht="28.5" customHeight="1">
      <c r="A745" s="68">
        <v>739</v>
      </c>
      <c r="B745" s="56" t="s">
        <v>428</v>
      </c>
      <c r="C745" s="56">
        <v>7600</v>
      </c>
      <c r="D745" s="57">
        <v>24</v>
      </c>
      <c r="E745" s="163" t="s">
        <v>413</v>
      </c>
      <c r="F745" s="56">
        <v>1174292</v>
      </c>
      <c r="G745" s="56">
        <v>1101820</v>
      </c>
      <c r="H745" s="61">
        <v>29034965</v>
      </c>
      <c r="I745" s="84" t="str">
        <f>VLOOKUP($F745,'[3]Sistema Escolar'!$C$3:$E$5000,3,0)</f>
        <v>COLEGIO ESTADUAL CARLINA BARBOSA DE DEUS</v>
      </c>
      <c r="J745" s="193" t="s">
        <v>1912</v>
      </c>
      <c r="K745" s="56">
        <v>0</v>
      </c>
      <c r="L745" s="56">
        <v>0</v>
      </c>
      <c r="M745" s="56">
        <v>0</v>
      </c>
      <c r="N745" s="56">
        <v>0</v>
      </c>
      <c r="O745" s="56">
        <v>818</v>
      </c>
      <c r="P745" s="56">
        <v>690</v>
      </c>
      <c r="Q745" s="56">
        <v>0</v>
      </c>
      <c r="R745" s="56">
        <v>0</v>
      </c>
      <c r="S745" s="56">
        <v>99</v>
      </c>
      <c r="T745" s="56">
        <v>82</v>
      </c>
      <c r="U745" s="56">
        <v>0</v>
      </c>
      <c r="V745" s="56">
        <v>0</v>
      </c>
      <c r="W745" s="56">
        <v>0</v>
      </c>
      <c r="X745" s="56">
        <v>0</v>
      </c>
      <c r="Y745" s="56">
        <f t="shared" si="152"/>
        <v>0</v>
      </c>
      <c r="Z745" s="56">
        <f t="shared" si="152"/>
        <v>0</v>
      </c>
      <c r="AA745" s="68">
        <f t="shared" si="153"/>
        <v>917</v>
      </c>
      <c r="AB745" s="68">
        <f t="shared" si="153"/>
        <v>772</v>
      </c>
      <c r="AC745" s="68">
        <f t="shared" si="146"/>
        <v>917</v>
      </c>
      <c r="AD745" s="68">
        <f t="shared" si="147"/>
        <v>772</v>
      </c>
      <c r="AE745" s="68">
        <f>VLOOKUP(F745,[1]quantitativo_estudantes_turmas_!$D$6:$H$1043,5,0)</f>
        <v>36</v>
      </c>
      <c r="AF745" s="318">
        <f t="shared" si="143"/>
        <v>1</v>
      </c>
      <c r="AG745" s="248">
        <f t="shared" si="144"/>
        <v>41032.61</v>
      </c>
      <c r="AH745" s="194">
        <f t="shared" si="148"/>
        <v>41032.61</v>
      </c>
      <c r="AI745" s="70">
        <v>0</v>
      </c>
      <c r="AJ745" s="70">
        <f t="shared" si="145"/>
        <v>82065.22</v>
      </c>
      <c r="AK745" s="195">
        <v>16000</v>
      </c>
      <c r="AL745" s="337">
        <f t="shared" si="154"/>
        <v>20516.305</v>
      </c>
      <c r="AM745" s="56" t="str">
        <f>VLOOKUP(F745,'Plan atualizada aptas e desativ'!$C$4:$I$1457,7,0)</f>
        <v>APTA</v>
      </c>
      <c r="AN745" s="196">
        <f t="shared" si="149"/>
        <v>4516.3050000000003</v>
      </c>
      <c r="AO745" s="56" t="s">
        <v>1140</v>
      </c>
      <c r="AP745" s="56" t="s">
        <v>1428</v>
      </c>
      <c r="AQ745" s="56"/>
      <c r="AR745" s="56" t="s">
        <v>449</v>
      </c>
      <c r="AS745" s="56" t="s">
        <v>449</v>
      </c>
      <c r="AT745" s="56" t="s">
        <v>449</v>
      </c>
      <c r="AU745" s="56" t="s">
        <v>449</v>
      </c>
      <c r="AV745" s="56" t="s">
        <v>449</v>
      </c>
      <c r="AW745" s="56" t="s">
        <v>449</v>
      </c>
      <c r="AX745" s="56" t="s">
        <v>449</v>
      </c>
      <c r="AY745" s="56" t="s">
        <v>449</v>
      </c>
      <c r="AZ745" s="56" t="s">
        <v>449</v>
      </c>
      <c r="BA745" s="56" t="s">
        <v>449</v>
      </c>
      <c r="BB745" s="323">
        <f>VLOOKUP($F745,'[2]1ª Parcela FAED Manutencao 2026'!$E$7:$K$1036,5,0)</f>
        <v>917</v>
      </c>
      <c r="BC745" s="324">
        <f>VLOOKUP($F745,'[2]1ª Parcela FAED Manutencao 2026'!$E$7:$K$1036,7,0)</f>
        <v>20516.305</v>
      </c>
      <c r="BD745" s="335">
        <f t="shared" si="150"/>
        <v>-145</v>
      </c>
      <c r="BE745" s="330">
        <f t="shared" si="151"/>
        <v>0</v>
      </c>
    </row>
    <row r="746" spans="1:57" s="178" customFormat="1" ht="28.5" customHeight="1">
      <c r="A746" s="68">
        <v>740</v>
      </c>
      <c r="B746" s="56" t="s">
        <v>428</v>
      </c>
      <c r="C746" s="56">
        <v>7600</v>
      </c>
      <c r="D746" s="57">
        <v>24</v>
      </c>
      <c r="E746" s="163" t="s">
        <v>413</v>
      </c>
      <c r="F746" s="56">
        <v>1118040</v>
      </c>
      <c r="G746" s="56">
        <v>1101817</v>
      </c>
      <c r="H746" s="61">
        <v>29034990</v>
      </c>
      <c r="I746" s="84" t="str">
        <f>VLOOKUP($F746,'[3]Sistema Escolar'!$C$3:$E$5000,3,0)</f>
        <v>COLEGIO ESTADUAL DE TEMPO INTEGRAL QUITERIA MARIA DE JESUS</v>
      </c>
      <c r="J746" s="193" t="s">
        <v>1978</v>
      </c>
      <c r="K746" s="56">
        <v>0</v>
      </c>
      <c r="L746" s="56">
        <v>0</v>
      </c>
      <c r="M746" s="56">
        <v>0</v>
      </c>
      <c r="N746" s="56">
        <v>0</v>
      </c>
      <c r="O746" s="56">
        <v>221</v>
      </c>
      <c r="P746" s="56">
        <v>68</v>
      </c>
      <c r="Q746" s="56">
        <v>287</v>
      </c>
      <c r="R746" s="56">
        <v>205</v>
      </c>
      <c r="S746" s="56">
        <v>69</v>
      </c>
      <c r="T746" s="56">
        <v>115</v>
      </c>
      <c r="U746" s="56">
        <v>0</v>
      </c>
      <c r="V746" s="56">
        <v>0</v>
      </c>
      <c r="W746" s="56">
        <v>0</v>
      </c>
      <c r="X746" s="56">
        <v>0</v>
      </c>
      <c r="Y746" s="56">
        <f t="shared" si="152"/>
        <v>0</v>
      </c>
      <c r="Z746" s="56">
        <f t="shared" si="152"/>
        <v>0</v>
      </c>
      <c r="AA746" s="68">
        <f t="shared" si="153"/>
        <v>577</v>
      </c>
      <c r="AB746" s="68">
        <f t="shared" si="153"/>
        <v>388</v>
      </c>
      <c r="AC746" s="68">
        <f t="shared" si="146"/>
        <v>577</v>
      </c>
      <c r="AD746" s="68">
        <f t="shared" si="147"/>
        <v>388</v>
      </c>
      <c r="AE746" s="68">
        <f>VLOOKUP(F746,[1]quantitativo_estudantes_turmas_!$D$6:$H$1043,5,0)</f>
        <v>15</v>
      </c>
      <c r="AF746" s="318">
        <f t="shared" si="143"/>
        <v>1</v>
      </c>
      <c r="AG746" s="248">
        <f t="shared" si="144"/>
        <v>25645.38</v>
      </c>
      <c r="AH746" s="194">
        <f t="shared" si="148"/>
        <v>25645.38</v>
      </c>
      <c r="AI746" s="70">
        <v>0</v>
      </c>
      <c r="AJ746" s="70">
        <f t="shared" si="145"/>
        <v>51290.76</v>
      </c>
      <c r="AK746" s="195">
        <v>12000</v>
      </c>
      <c r="AL746" s="337">
        <f t="shared" si="154"/>
        <v>12822.69</v>
      </c>
      <c r="AM746" s="56" t="str">
        <f>VLOOKUP(F746,'Plan atualizada aptas e desativ'!$C$4:$I$1457,7,0)</f>
        <v>APTA</v>
      </c>
      <c r="AN746" s="196">
        <f t="shared" si="149"/>
        <v>822.69000000000051</v>
      </c>
      <c r="AO746" s="56" t="s">
        <v>1140</v>
      </c>
      <c r="AP746" s="56" t="s">
        <v>1429</v>
      </c>
      <c r="AQ746" s="56"/>
      <c r="AR746" s="56" t="s">
        <v>1918</v>
      </c>
      <c r="AS746" s="56" t="s">
        <v>449</v>
      </c>
      <c r="AT746" s="56" t="s">
        <v>449</v>
      </c>
      <c r="AU746" s="56" t="s">
        <v>449</v>
      </c>
      <c r="AV746" s="56" t="s">
        <v>449</v>
      </c>
      <c r="AW746" s="56" t="s">
        <v>449</v>
      </c>
      <c r="AX746" s="56" t="s">
        <v>449</v>
      </c>
      <c r="AY746" s="56" t="s">
        <v>449</v>
      </c>
      <c r="AZ746" s="56" t="s">
        <v>449</v>
      </c>
      <c r="BA746" s="56" t="s">
        <v>449</v>
      </c>
      <c r="BB746" s="323">
        <f>VLOOKUP($F746,'[2]1ª Parcela FAED Manutencao 2026'!$E$7:$K$1036,5,0)</f>
        <v>577</v>
      </c>
      <c r="BC746" s="324">
        <f>VLOOKUP($F746,'[2]1ª Parcela FAED Manutencao 2026'!$E$7:$K$1036,7,0)</f>
        <v>15387.23</v>
      </c>
      <c r="BD746" s="335">
        <f t="shared" si="150"/>
        <v>-189</v>
      </c>
      <c r="BE746" s="328">
        <f t="shared" si="151"/>
        <v>-2564.5399999999991</v>
      </c>
    </row>
    <row r="747" spans="1:57" s="178" customFormat="1" ht="28.5" customHeight="1">
      <c r="A747" s="68">
        <v>741</v>
      </c>
      <c r="B747" s="56" t="s">
        <v>428</v>
      </c>
      <c r="C747" s="56">
        <v>7600</v>
      </c>
      <c r="D747" s="57">
        <v>24</v>
      </c>
      <c r="E747" s="163" t="s">
        <v>413</v>
      </c>
      <c r="F747" s="56">
        <v>1117779</v>
      </c>
      <c r="G747" s="56">
        <v>1101816</v>
      </c>
      <c r="H747" s="61">
        <v>29035007</v>
      </c>
      <c r="I747" s="84" t="str">
        <f>VLOOKUP($F747,'[3]Sistema Escolar'!$C$3:$E$5000,3,0)</f>
        <v>COLEGIO ESTADUAL DE TEMPO INTEGRAL DE PAULO AFONSO</v>
      </c>
      <c r="J747" s="193" t="s">
        <v>1978</v>
      </c>
      <c r="K747" s="56">
        <v>0</v>
      </c>
      <c r="L747" s="56">
        <v>0</v>
      </c>
      <c r="M747" s="56">
        <v>0</v>
      </c>
      <c r="N747" s="56">
        <v>0</v>
      </c>
      <c r="O747" s="56">
        <v>349</v>
      </c>
      <c r="P747" s="56">
        <v>407</v>
      </c>
      <c r="Q747" s="56">
        <v>274</v>
      </c>
      <c r="R747" s="56">
        <v>318</v>
      </c>
      <c r="S747" s="56">
        <v>110</v>
      </c>
      <c r="T747" s="56">
        <v>33</v>
      </c>
      <c r="U747" s="56">
        <v>0</v>
      </c>
      <c r="V747" s="56">
        <v>0</v>
      </c>
      <c r="W747" s="56">
        <v>0</v>
      </c>
      <c r="X747" s="56">
        <v>0</v>
      </c>
      <c r="Y747" s="56">
        <f t="shared" si="152"/>
        <v>0</v>
      </c>
      <c r="Z747" s="56">
        <f t="shared" si="152"/>
        <v>0</v>
      </c>
      <c r="AA747" s="68">
        <f t="shared" si="153"/>
        <v>733</v>
      </c>
      <c r="AB747" s="68">
        <f t="shared" si="153"/>
        <v>758</v>
      </c>
      <c r="AC747" s="68">
        <f t="shared" si="146"/>
        <v>733</v>
      </c>
      <c r="AD747" s="68">
        <f t="shared" si="147"/>
        <v>758</v>
      </c>
      <c r="AE747" s="68">
        <f>VLOOKUP(F747,[1]quantitativo_estudantes_turmas_!$D$6:$H$1043,5,0)</f>
        <v>28</v>
      </c>
      <c r="AF747" s="318">
        <f t="shared" si="143"/>
        <v>1</v>
      </c>
      <c r="AG747" s="248">
        <f t="shared" si="144"/>
        <v>41032.61</v>
      </c>
      <c r="AH747" s="194">
        <f t="shared" si="148"/>
        <v>41032.61</v>
      </c>
      <c r="AI747" s="70">
        <v>0</v>
      </c>
      <c r="AJ747" s="70">
        <f t="shared" si="145"/>
        <v>82065.22</v>
      </c>
      <c r="AK747" s="195">
        <v>12000</v>
      </c>
      <c r="AL747" s="337">
        <f t="shared" si="154"/>
        <v>20516.305</v>
      </c>
      <c r="AM747" s="56" t="str">
        <f>VLOOKUP(F747,'Plan atualizada aptas e desativ'!$C$4:$I$1457,7,0)</f>
        <v>APTA</v>
      </c>
      <c r="AN747" s="196">
        <f t="shared" si="149"/>
        <v>8516.3050000000003</v>
      </c>
      <c r="AO747" s="56" t="s">
        <v>1140</v>
      </c>
      <c r="AP747" s="56" t="s">
        <v>1386</v>
      </c>
      <c r="AQ747" s="56"/>
      <c r="AR747" s="56" t="s">
        <v>1918</v>
      </c>
      <c r="AS747" s="56" t="s">
        <v>449</v>
      </c>
      <c r="AT747" s="56" t="s">
        <v>449</v>
      </c>
      <c r="AU747" s="56" t="s">
        <v>449</v>
      </c>
      <c r="AV747" s="56" t="s">
        <v>449</v>
      </c>
      <c r="AW747" s="56" t="s">
        <v>449</v>
      </c>
      <c r="AX747" s="56" t="s">
        <v>449</v>
      </c>
      <c r="AY747" s="56" t="s">
        <v>449</v>
      </c>
      <c r="AZ747" s="56" t="s">
        <v>449</v>
      </c>
      <c r="BA747" s="56" t="s">
        <v>449</v>
      </c>
      <c r="BB747" s="323">
        <f>VLOOKUP($F747,'[2]1ª Parcela FAED Manutencao 2026'!$E$7:$K$1036,5,0)</f>
        <v>733</v>
      </c>
      <c r="BC747" s="324">
        <f>VLOOKUP($F747,'[2]1ª Parcela FAED Manutencao 2026'!$E$7:$K$1036,7,0)</f>
        <v>15387.23</v>
      </c>
      <c r="BD747" s="336">
        <f t="shared" si="150"/>
        <v>25</v>
      </c>
      <c r="BE747" s="331">
        <f t="shared" si="151"/>
        <v>5129.0750000000007</v>
      </c>
    </row>
    <row r="748" spans="1:57" s="178" customFormat="1" ht="28.5" customHeight="1">
      <c r="A748" s="68">
        <v>742</v>
      </c>
      <c r="B748" s="56" t="s">
        <v>428</v>
      </c>
      <c r="C748" s="56">
        <v>7600</v>
      </c>
      <c r="D748" s="57">
        <v>24</v>
      </c>
      <c r="E748" s="163" t="s">
        <v>413</v>
      </c>
      <c r="F748" s="56">
        <v>1176426</v>
      </c>
      <c r="G748" s="56">
        <v>1101823</v>
      </c>
      <c r="H748" s="61">
        <v>29389976</v>
      </c>
      <c r="I748" s="84" t="str">
        <f>VLOOKUP($F748,'[3]Sistema Escolar'!$C$3:$E$5000,3,0)</f>
        <v>COLEGIO ESTADUAL PAULO FREIRE</v>
      </c>
      <c r="J748" s="193" t="s">
        <v>1912</v>
      </c>
      <c r="K748" s="56">
        <v>0</v>
      </c>
      <c r="L748" s="56">
        <v>0</v>
      </c>
      <c r="M748" s="56">
        <v>0</v>
      </c>
      <c r="N748" s="56">
        <v>0</v>
      </c>
      <c r="O748" s="56">
        <v>899</v>
      </c>
      <c r="P748" s="56">
        <v>850</v>
      </c>
      <c r="Q748" s="56">
        <v>0</v>
      </c>
      <c r="R748" s="56">
        <v>18</v>
      </c>
      <c r="S748" s="56">
        <v>0</v>
      </c>
      <c r="T748" s="56">
        <v>0</v>
      </c>
      <c r="U748" s="56">
        <v>0</v>
      </c>
      <c r="V748" s="56">
        <v>0</v>
      </c>
      <c r="W748" s="56">
        <v>0</v>
      </c>
      <c r="X748" s="56">
        <v>0</v>
      </c>
      <c r="Y748" s="56">
        <f t="shared" si="152"/>
        <v>0</v>
      </c>
      <c r="Z748" s="56">
        <f t="shared" si="152"/>
        <v>0</v>
      </c>
      <c r="AA748" s="68">
        <f t="shared" si="153"/>
        <v>899</v>
      </c>
      <c r="AB748" s="68">
        <f t="shared" si="153"/>
        <v>868</v>
      </c>
      <c r="AC748" s="68">
        <f t="shared" si="146"/>
        <v>899</v>
      </c>
      <c r="AD748" s="68">
        <f t="shared" si="147"/>
        <v>868</v>
      </c>
      <c r="AE748" s="68">
        <f>VLOOKUP(F748,[1]quantitativo_estudantes_turmas_!$D$6:$H$1043,5,0)</f>
        <v>34</v>
      </c>
      <c r="AF748" s="318">
        <f t="shared" si="143"/>
        <v>1</v>
      </c>
      <c r="AG748" s="248">
        <f t="shared" si="144"/>
        <v>41032.61</v>
      </c>
      <c r="AH748" s="194">
        <f t="shared" si="148"/>
        <v>41032.61</v>
      </c>
      <c r="AI748" s="70">
        <f>IF(AY748="POLO-UAB",AG748/4,"-")</f>
        <v>10258.1525</v>
      </c>
      <c r="AJ748" s="70">
        <f t="shared" si="145"/>
        <v>82065.22</v>
      </c>
      <c r="AK748" s="195">
        <v>24000</v>
      </c>
      <c r="AL748" s="337">
        <f t="shared" si="154"/>
        <v>30774.4575</v>
      </c>
      <c r="AM748" s="56" t="str">
        <f>VLOOKUP(F748,'Plan atualizada aptas e desativ'!$C$4:$I$1457,7,0)</f>
        <v>APTA</v>
      </c>
      <c r="AN748" s="196">
        <f t="shared" si="149"/>
        <v>6774.4575000000004</v>
      </c>
      <c r="AO748" s="56" t="s">
        <v>1140</v>
      </c>
      <c r="AP748" s="56" t="s">
        <v>1430</v>
      </c>
      <c r="AQ748" s="56"/>
      <c r="AR748" s="56" t="s">
        <v>1918</v>
      </c>
      <c r="AS748" s="56" t="s">
        <v>449</v>
      </c>
      <c r="AT748" s="56" t="s">
        <v>449</v>
      </c>
      <c r="AU748" s="56" t="s">
        <v>449</v>
      </c>
      <c r="AV748" s="56" t="s">
        <v>449</v>
      </c>
      <c r="AW748" s="56" t="s">
        <v>449</v>
      </c>
      <c r="AX748" s="56" t="s">
        <v>449</v>
      </c>
      <c r="AY748" s="56" t="s">
        <v>1907</v>
      </c>
      <c r="AZ748" s="56" t="s">
        <v>449</v>
      </c>
      <c r="BA748" s="56" t="s">
        <v>449</v>
      </c>
      <c r="BB748" s="323">
        <f>VLOOKUP($F748,'[2]1ª Parcela FAED Manutencao 2026'!$E$7:$K$1036,5,0)</f>
        <v>899</v>
      </c>
      <c r="BC748" s="324">
        <f>VLOOKUP($F748,'[2]1ª Parcela FAED Manutencao 2026'!$E$7:$K$1036,7,0)</f>
        <v>30774.4575</v>
      </c>
      <c r="BD748" s="335">
        <f t="shared" si="150"/>
        <v>-31</v>
      </c>
      <c r="BE748" s="330">
        <f t="shared" si="151"/>
        <v>0</v>
      </c>
    </row>
    <row r="749" spans="1:57" s="87" customFormat="1" ht="28.5" customHeight="1">
      <c r="A749" s="68">
        <v>743</v>
      </c>
      <c r="B749" s="56" t="s">
        <v>428</v>
      </c>
      <c r="C749" s="56">
        <v>7600</v>
      </c>
      <c r="D749" s="57">
        <v>24</v>
      </c>
      <c r="E749" s="163" t="s">
        <v>414</v>
      </c>
      <c r="F749" s="56">
        <v>1114133</v>
      </c>
      <c r="G749" s="56">
        <v>1101931</v>
      </c>
      <c r="H749" s="61">
        <v>29036046</v>
      </c>
      <c r="I749" s="84" t="str">
        <f>VLOOKUP($F749,'[3]Sistema Escolar'!$C$3:$E$5000,3,0)</f>
        <v>COLEGIO ESTADUAL DULCINA CRUZ LIMA</v>
      </c>
      <c r="J749" s="193" t="s">
        <v>1912</v>
      </c>
      <c r="K749" s="56">
        <v>0</v>
      </c>
      <c r="L749" s="56">
        <v>0</v>
      </c>
      <c r="M749" s="56">
        <v>0</v>
      </c>
      <c r="N749" s="56">
        <v>0</v>
      </c>
      <c r="O749" s="56">
        <v>320</v>
      </c>
      <c r="P749" s="56">
        <v>257</v>
      </c>
      <c r="Q749" s="56">
        <v>0</v>
      </c>
      <c r="R749" s="56">
        <v>75</v>
      </c>
      <c r="S749" s="56">
        <v>82</v>
      </c>
      <c r="T749" s="56">
        <v>53</v>
      </c>
      <c r="U749" s="56">
        <v>0</v>
      </c>
      <c r="V749" s="56">
        <v>0</v>
      </c>
      <c r="W749" s="56">
        <v>0</v>
      </c>
      <c r="X749" s="56">
        <v>0</v>
      </c>
      <c r="Y749" s="56">
        <f t="shared" si="152"/>
        <v>0</v>
      </c>
      <c r="Z749" s="56">
        <f t="shared" si="152"/>
        <v>0</v>
      </c>
      <c r="AA749" s="68">
        <f t="shared" si="153"/>
        <v>402</v>
      </c>
      <c r="AB749" s="68">
        <f t="shared" si="153"/>
        <v>385</v>
      </c>
      <c r="AC749" s="68">
        <f t="shared" si="146"/>
        <v>402</v>
      </c>
      <c r="AD749" s="68">
        <f t="shared" si="147"/>
        <v>385</v>
      </c>
      <c r="AE749" s="68">
        <f>VLOOKUP(F749,[1]quantitativo_estudantes_turmas_!$D$6:$H$1043,5,0)</f>
        <v>14</v>
      </c>
      <c r="AF749" s="318">
        <f t="shared" si="143"/>
        <v>1</v>
      </c>
      <c r="AG749" s="248">
        <f t="shared" si="144"/>
        <v>25645.38</v>
      </c>
      <c r="AH749" s="194">
        <f t="shared" si="148"/>
        <v>25645.38</v>
      </c>
      <c r="AI749" s="70">
        <v>0</v>
      </c>
      <c r="AJ749" s="70">
        <f t="shared" si="145"/>
        <v>51290.76</v>
      </c>
      <c r="AK749" s="195">
        <v>10000</v>
      </c>
      <c r="AL749" s="337">
        <f t="shared" si="154"/>
        <v>12822.69</v>
      </c>
      <c r="AM749" s="56" t="str">
        <f>VLOOKUP(F749,'Plan atualizada aptas e desativ'!$C$4:$I$1457,7,0)</f>
        <v>APTA</v>
      </c>
      <c r="AN749" s="196">
        <f t="shared" si="149"/>
        <v>2822.6900000000005</v>
      </c>
      <c r="AO749" s="56" t="s">
        <v>1140</v>
      </c>
      <c r="AP749" s="56" t="s">
        <v>1431</v>
      </c>
      <c r="AQ749" s="56"/>
      <c r="AR749" s="56" t="s">
        <v>1918</v>
      </c>
      <c r="AS749" s="56" t="s">
        <v>449</v>
      </c>
      <c r="AT749" s="56" t="s">
        <v>449</v>
      </c>
      <c r="AU749" s="56" t="s">
        <v>449</v>
      </c>
      <c r="AV749" s="56" t="s">
        <v>449</v>
      </c>
      <c r="AW749" s="56" t="s">
        <v>449</v>
      </c>
      <c r="AX749" s="56" t="s">
        <v>449</v>
      </c>
      <c r="AY749" s="56" t="s">
        <v>449</v>
      </c>
      <c r="AZ749" s="56" t="s">
        <v>449</v>
      </c>
      <c r="BA749" s="56" t="s">
        <v>449</v>
      </c>
      <c r="BB749" s="323">
        <f>VLOOKUP($F749,'[2]1ª Parcela FAED Manutencao 2026'!$E$7:$K$1036,5,0)</f>
        <v>402</v>
      </c>
      <c r="BC749" s="324">
        <f>VLOOKUP($F749,'[2]1ª Parcela FAED Manutencao 2026'!$E$7:$K$1036,7,0)</f>
        <v>12822.69</v>
      </c>
      <c r="BD749" s="335">
        <f t="shared" si="150"/>
        <v>-17</v>
      </c>
      <c r="BE749" s="330">
        <f t="shared" si="151"/>
        <v>0</v>
      </c>
    </row>
    <row r="750" spans="1:57" s="87" customFormat="1" ht="28.5" customHeight="1">
      <c r="A750" s="68">
        <v>744</v>
      </c>
      <c r="B750" s="56" t="s">
        <v>428</v>
      </c>
      <c r="C750" s="56">
        <v>7600</v>
      </c>
      <c r="D750" s="57">
        <v>24</v>
      </c>
      <c r="E750" s="163" t="s">
        <v>409</v>
      </c>
      <c r="F750" s="56">
        <v>1179245</v>
      </c>
      <c r="G750" s="56">
        <v>9999999</v>
      </c>
      <c r="H750" s="61">
        <v>29456886</v>
      </c>
      <c r="I750" s="84" t="str">
        <f>VLOOKUP($F750,'[3]Sistema Escolar'!$C$3:$E$5000,3,0)</f>
        <v>COLEGIO ESTADUAL INDIGENA DE TEMPO INTEGRAL SANTO ANTONIO DO PAMBU</v>
      </c>
      <c r="J750" s="193" t="s">
        <v>1984</v>
      </c>
      <c r="K750" s="56">
        <v>0</v>
      </c>
      <c r="L750" s="56">
        <v>0</v>
      </c>
      <c r="M750" s="56">
        <v>0</v>
      </c>
      <c r="N750" s="56">
        <v>0</v>
      </c>
      <c r="O750" s="68">
        <v>95</v>
      </c>
      <c r="P750" s="68">
        <v>103</v>
      </c>
      <c r="Q750" s="56">
        <v>0</v>
      </c>
      <c r="R750" s="56">
        <v>0</v>
      </c>
      <c r="S750" s="56">
        <v>0</v>
      </c>
      <c r="T750" s="56">
        <v>0</v>
      </c>
      <c r="U750" s="56">
        <v>0</v>
      </c>
      <c r="V750" s="56">
        <v>0</v>
      </c>
      <c r="W750" s="56">
        <v>0</v>
      </c>
      <c r="X750" s="56">
        <v>0</v>
      </c>
      <c r="Y750" s="56">
        <f t="shared" si="152"/>
        <v>0</v>
      </c>
      <c r="Z750" s="56">
        <f t="shared" si="152"/>
        <v>0</v>
      </c>
      <c r="AA750" s="68">
        <f t="shared" si="153"/>
        <v>95</v>
      </c>
      <c r="AB750" s="68">
        <f t="shared" si="153"/>
        <v>103</v>
      </c>
      <c r="AC750" s="68">
        <f t="shared" si="146"/>
        <v>95</v>
      </c>
      <c r="AD750" s="68">
        <f t="shared" si="147"/>
        <v>103</v>
      </c>
      <c r="AE750" s="68">
        <f>VLOOKUP(F750,[1]quantitativo_estudantes_turmas_!$D$6:$H$1043,5,0)</f>
        <v>6</v>
      </c>
      <c r="AF750" s="318">
        <f t="shared" si="143"/>
        <v>1</v>
      </c>
      <c r="AG750" s="248">
        <f t="shared" si="144"/>
        <v>15387.23</v>
      </c>
      <c r="AH750" s="194">
        <f t="shared" si="148"/>
        <v>15387.23</v>
      </c>
      <c r="AI750" s="70">
        <v>0</v>
      </c>
      <c r="AJ750" s="70">
        <f t="shared" si="145"/>
        <v>30774.46</v>
      </c>
      <c r="AK750" s="195">
        <v>6000</v>
      </c>
      <c r="AL750" s="337">
        <f t="shared" si="154"/>
        <v>7693.6149999999998</v>
      </c>
      <c r="AM750" s="56" t="str">
        <f>VLOOKUP(F750,'Plan atualizada aptas e desativ'!$C$4:$I$1457,7,0)</f>
        <v>APTA</v>
      </c>
      <c r="AN750" s="196">
        <f t="shared" si="149"/>
        <v>1693.6149999999998</v>
      </c>
      <c r="AO750" s="56" t="s">
        <v>1140</v>
      </c>
      <c r="AP750" s="56" t="s">
        <v>1418</v>
      </c>
      <c r="AQ750" s="56"/>
      <c r="AR750" s="56" t="s">
        <v>449</v>
      </c>
      <c r="AS750" s="56" t="s">
        <v>449</v>
      </c>
      <c r="AT750" s="56" t="s">
        <v>449</v>
      </c>
      <c r="AU750" s="56" t="s">
        <v>449</v>
      </c>
      <c r="AV750" s="56" t="s">
        <v>449</v>
      </c>
      <c r="AW750" s="56" t="s">
        <v>449</v>
      </c>
      <c r="AX750" s="56" t="s">
        <v>449</v>
      </c>
      <c r="AY750" s="56" t="s">
        <v>449</v>
      </c>
      <c r="AZ750" s="56" t="s">
        <v>449</v>
      </c>
      <c r="BA750" s="56" t="s">
        <v>449</v>
      </c>
      <c r="BB750" s="323">
        <f>VLOOKUP($F750,'[2]1ª Parcela FAED Manutencao 2026'!$E$7:$K$1036,5,0)</f>
        <v>95</v>
      </c>
      <c r="BC750" s="324">
        <f>VLOOKUP($F750,'[2]1ª Parcela FAED Manutencao 2026'!$E$7:$K$1036,7,0)</f>
        <v>7693.6149999999998</v>
      </c>
      <c r="BD750" s="336">
        <f t="shared" si="150"/>
        <v>8</v>
      </c>
      <c r="BE750" s="330">
        <f t="shared" si="151"/>
        <v>0</v>
      </c>
    </row>
    <row r="751" spans="1:57" s="178" customFormat="1" ht="28.5" customHeight="1">
      <c r="A751" s="68">
        <v>745</v>
      </c>
      <c r="B751" s="56" t="s">
        <v>428</v>
      </c>
      <c r="C751" s="56">
        <v>7600</v>
      </c>
      <c r="D751" s="57">
        <v>24</v>
      </c>
      <c r="E751" s="163" t="s">
        <v>411</v>
      </c>
      <c r="F751" s="56">
        <v>1179123</v>
      </c>
      <c r="G751" s="56">
        <v>1105601</v>
      </c>
      <c r="H751" s="61">
        <v>29354536</v>
      </c>
      <c r="I751" s="84" t="str">
        <f>VLOOKUP($F751,'[3]Sistema Escolar'!$C$3:$E$5000,3,0)</f>
        <v>COLEGIO ESTADUAL INDIGENA ANGELO PEREIRA XAVIER</v>
      </c>
      <c r="J751" s="193" t="s">
        <v>1914</v>
      </c>
      <c r="K751" s="56">
        <v>177</v>
      </c>
      <c r="L751" s="56">
        <v>201</v>
      </c>
      <c r="M751" s="56">
        <v>0</v>
      </c>
      <c r="N751" s="56">
        <v>0</v>
      </c>
      <c r="O751" s="56">
        <v>118</v>
      </c>
      <c r="P751" s="56">
        <v>56</v>
      </c>
      <c r="Q751" s="56">
        <v>0</v>
      </c>
      <c r="R751" s="56">
        <v>0</v>
      </c>
      <c r="S751" s="56">
        <v>37</v>
      </c>
      <c r="T751" s="56">
        <v>47</v>
      </c>
      <c r="U751" s="56">
        <v>0</v>
      </c>
      <c r="V751" s="56">
        <v>0</v>
      </c>
      <c r="W751" s="56">
        <v>0</v>
      </c>
      <c r="X751" s="56">
        <v>0</v>
      </c>
      <c r="Y751" s="56">
        <f t="shared" si="152"/>
        <v>177</v>
      </c>
      <c r="Z751" s="56">
        <f t="shared" si="152"/>
        <v>201</v>
      </c>
      <c r="AA751" s="68">
        <f t="shared" si="153"/>
        <v>155</v>
      </c>
      <c r="AB751" s="68">
        <f t="shared" si="153"/>
        <v>103</v>
      </c>
      <c r="AC751" s="68">
        <f t="shared" si="146"/>
        <v>332</v>
      </c>
      <c r="AD751" s="68">
        <f t="shared" si="147"/>
        <v>304</v>
      </c>
      <c r="AE751" s="68">
        <f>VLOOKUP(F751,[1]quantitativo_estudantes_turmas_!$D$6:$H$1043,5,0)</f>
        <v>41</v>
      </c>
      <c r="AF751" s="318">
        <f t="shared" si="143"/>
        <v>0.33881578947368424</v>
      </c>
      <c r="AG751" s="248">
        <f t="shared" si="144"/>
        <v>25645.38</v>
      </c>
      <c r="AH751" s="194" t="str">
        <f t="shared" si="148"/>
        <v>0,00</v>
      </c>
      <c r="AI751" s="70">
        <v>0</v>
      </c>
      <c r="AJ751" s="70">
        <f t="shared" si="145"/>
        <v>25645.38</v>
      </c>
      <c r="AK751" s="195">
        <v>5000</v>
      </c>
      <c r="AL751" s="337">
        <f t="shared" si="154"/>
        <v>6411.3450000000003</v>
      </c>
      <c r="AM751" s="56" t="str">
        <f>VLOOKUP(F751,'Plan atualizada aptas e desativ'!$C$4:$I$1457,7,0)</f>
        <v>APTA</v>
      </c>
      <c r="AN751" s="196">
        <f t="shared" si="149"/>
        <v>1411.3450000000003</v>
      </c>
      <c r="AO751" s="56" t="s">
        <v>1140</v>
      </c>
      <c r="AP751" s="56" t="s">
        <v>1421</v>
      </c>
      <c r="AQ751" s="56"/>
      <c r="AR751" s="56" t="s">
        <v>449</v>
      </c>
      <c r="AS751" s="56" t="s">
        <v>449</v>
      </c>
      <c r="AT751" s="56" t="s">
        <v>449</v>
      </c>
      <c r="AU751" s="56" t="s">
        <v>449</v>
      </c>
      <c r="AV751" s="56" t="s">
        <v>449</v>
      </c>
      <c r="AW751" s="56" t="s">
        <v>449</v>
      </c>
      <c r="AX751" s="56" t="s">
        <v>449</v>
      </c>
      <c r="AY751" s="56" t="s">
        <v>449</v>
      </c>
      <c r="AZ751" s="56" t="s">
        <v>449</v>
      </c>
      <c r="BA751" s="56" t="s">
        <v>449</v>
      </c>
      <c r="BB751" s="323">
        <f>VLOOKUP($F751,'[2]1ª Parcela FAED Manutencao 2026'!$E$7:$K$1036,5,0)</f>
        <v>332</v>
      </c>
      <c r="BC751" s="324">
        <f>VLOOKUP($F751,'[2]1ª Parcela FAED Manutencao 2026'!$E$7:$K$1036,7,0)</f>
        <v>6411.3450000000003</v>
      </c>
      <c r="BD751" s="335">
        <f t="shared" si="150"/>
        <v>-28</v>
      </c>
      <c r="BE751" s="330">
        <f t="shared" si="151"/>
        <v>0</v>
      </c>
    </row>
    <row r="752" spans="1:57" s="87" customFormat="1" ht="28.5" customHeight="1">
      <c r="A752" s="68">
        <v>746</v>
      </c>
      <c r="B752" s="56" t="s">
        <v>428</v>
      </c>
      <c r="C752" s="56">
        <v>7600</v>
      </c>
      <c r="D752" s="57">
        <v>24</v>
      </c>
      <c r="E752" s="163" t="s">
        <v>411</v>
      </c>
      <c r="F752" s="56">
        <v>1179202</v>
      </c>
      <c r="G752" s="56">
        <v>9999999</v>
      </c>
      <c r="H752" s="61">
        <v>29033950</v>
      </c>
      <c r="I752" s="84" t="str">
        <f>VLOOKUP($F752,'[3]Sistema Escolar'!$C$3:$E$5000,3,0)</f>
        <v>COLEGIO ESTADUAL INDIGENA SANTA RITA DE CASSIA</v>
      </c>
      <c r="J752" s="193" t="s">
        <v>1914</v>
      </c>
      <c r="K752" s="56">
        <v>33</v>
      </c>
      <c r="L752" s="56">
        <v>33</v>
      </c>
      <c r="M752" s="56">
        <v>0</v>
      </c>
      <c r="N752" s="56">
        <v>0</v>
      </c>
      <c r="O752" s="56">
        <v>14</v>
      </c>
      <c r="P752" s="56">
        <v>0</v>
      </c>
      <c r="Q752" s="56">
        <v>0</v>
      </c>
      <c r="R752" s="56">
        <v>0</v>
      </c>
      <c r="S752" s="56">
        <v>0</v>
      </c>
      <c r="T752" s="56">
        <v>0</v>
      </c>
      <c r="U752" s="56">
        <v>0</v>
      </c>
      <c r="V752" s="56">
        <v>0</v>
      </c>
      <c r="W752" s="56">
        <v>0</v>
      </c>
      <c r="X752" s="56">
        <v>0</v>
      </c>
      <c r="Y752" s="56">
        <f t="shared" si="152"/>
        <v>33</v>
      </c>
      <c r="Z752" s="56">
        <f t="shared" si="152"/>
        <v>33</v>
      </c>
      <c r="AA752" s="68">
        <f t="shared" si="153"/>
        <v>14</v>
      </c>
      <c r="AB752" s="68">
        <f t="shared" si="153"/>
        <v>0</v>
      </c>
      <c r="AC752" s="68">
        <f t="shared" si="146"/>
        <v>47</v>
      </c>
      <c r="AD752" s="68">
        <f t="shared" si="147"/>
        <v>33</v>
      </c>
      <c r="AE752" s="68">
        <f>VLOOKUP(F752,[1]quantitativo_estudantes_turmas_!$D$6:$H$1043,5,0)</f>
        <v>10</v>
      </c>
      <c r="AF752" s="318">
        <f t="shared" si="143"/>
        <v>0</v>
      </c>
      <c r="AG752" s="248">
        <f t="shared" si="144"/>
        <v>15387.23</v>
      </c>
      <c r="AH752" s="194" t="str">
        <f t="shared" si="148"/>
        <v>0,00</v>
      </c>
      <c r="AI752" s="70">
        <v>0</v>
      </c>
      <c r="AJ752" s="70">
        <f t="shared" si="145"/>
        <v>15387.23</v>
      </c>
      <c r="AK752" s="195">
        <v>3000</v>
      </c>
      <c r="AL752" s="337">
        <f t="shared" si="154"/>
        <v>3846.8074999999999</v>
      </c>
      <c r="AM752" s="56" t="str">
        <f>VLOOKUP(F752,'Plan atualizada aptas e desativ'!$C$4:$I$1457,7,0)</f>
        <v>APTA</v>
      </c>
      <c r="AN752" s="196">
        <f t="shared" si="149"/>
        <v>846.80749999999989</v>
      </c>
      <c r="AO752" s="56" t="s">
        <v>1140</v>
      </c>
      <c r="AP752" s="56" t="s">
        <v>1422</v>
      </c>
      <c r="AQ752" s="56"/>
      <c r="AR752" s="56" t="s">
        <v>449</v>
      </c>
      <c r="AS752" s="56" t="s">
        <v>449</v>
      </c>
      <c r="AT752" s="56" t="s">
        <v>449</v>
      </c>
      <c r="AU752" s="56" t="s">
        <v>449</v>
      </c>
      <c r="AV752" s="56" t="s">
        <v>449</v>
      </c>
      <c r="AW752" s="56" t="s">
        <v>449</v>
      </c>
      <c r="AX752" s="56" t="s">
        <v>449</v>
      </c>
      <c r="AY752" s="56" t="s">
        <v>449</v>
      </c>
      <c r="AZ752" s="56" t="s">
        <v>449</v>
      </c>
      <c r="BA752" s="56" t="s">
        <v>449</v>
      </c>
      <c r="BB752" s="323">
        <f>VLOOKUP($F752,'[2]1ª Parcela FAED Manutencao 2026'!$E$7:$K$1036,5,0)</f>
        <v>47</v>
      </c>
      <c r="BC752" s="324">
        <f>VLOOKUP($F752,'[2]1ª Parcela FAED Manutencao 2026'!$E$7:$K$1036,7,0)</f>
        <v>3846.8074999999999</v>
      </c>
      <c r="BD752" s="335">
        <f t="shared" si="150"/>
        <v>-14</v>
      </c>
      <c r="BE752" s="330">
        <f t="shared" si="151"/>
        <v>0</v>
      </c>
    </row>
    <row r="753" spans="1:57" s="178" customFormat="1" ht="28.5" customHeight="1">
      <c r="A753" s="68">
        <v>747</v>
      </c>
      <c r="B753" s="56" t="s">
        <v>428</v>
      </c>
      <c r="C753" s="56">
        <v>7600</v>
      </c>
      <c r="D753" s="57">
        <v>24</v>
      </c>
      <c r="E753" s="163" t="s">
        <v>411</v>
      </c>
      <c r="F753" s="56">
        <v>1179204</v>
      </c>
      <c r="G753" s="56">
        <v>9999999</v>
      </c>
      <c r="H753" s="61">
        <v>29366739</v>
      </c>
      <c r="I753" s="84" t="str">
        <f>VLOOKUP($F753,'[3]Sistema Escolar'!$C$3:$E$5000,3,0)</f>
        <v>COLEGIO ESTADUAL INDIGINA XUCURU KARIRI</v>
      </c>
      <c r="J753" s="193" t="s">
        <v>1914</v>
      </c>
      <c r="K753" s="56">
        <v>80</v>
      </c>
      <c r="L753" s="56">
        <v>85</v>
      </c>
      <c r="M753" s="56">
        <v>0</v>
      </c>
      <c r="N753" s="56">
        <v>0</v>
      </c>
      <c r="O753" s="56">
        <v>42</v>
      </c>
      <c r="P753" s="56">
        <v>7</v>
      </c>
      <c r="Q753" s="56">
        <v>0</v>
      </c>
      <c r="R753" s="56">
        <v>0</v>
      </c>
      <c r="S753" s="56">
        <v>21</v>
      </c>
      <c r="T753" s="56">
        <v>29</v>
      </c>
      <c r="U753" s="56">
        <v>0</v>
      </c>
      <c r="V753" s="56">
        <v>0</v>
      </c>
      <c r="W753" s="56">
        <v>0</v>
      </c>
      <c r="X753" s="56">
        <v>0</v>
      </c>
      <c r="Y753" s="56">
        <f t="shared" si="152"/>
        <v>80</v>
      </c>
      <c r="Z753" s="56">
        <f t="shared" si="152"/>
        <v>85</v>
      </c>
      <c r="AA753" s="68">
        <f t="shared" si="153"/>
        <v>63</v>
      </c>
      <c r="AB753" s="68">
        <f t="shared" si="153"/>
        <v>36</v>
      </c>
      <c r="AC753" s="68">
        <f t="shared" si="146"/>
        <v>143</v>
      </c>
      <c r="AD753" s="68">
        <f t="shared" si="147"/>
        <v>121</v>
      </c>
      <c r="AE753" s="68">
        <f>VLOOKUP(F753,[1]quantitativo_estudantes_turmas_!$D$6:$H$1043,5,0)</f>
        <v>29</v>
      </c>
      <c r="AF753" s="318">
        <f t="shared" si="143"/>
        <v>0.2975206611570248</v>
      </c>
      <c r="AG753" s="248">
        <f t="shared" si="144"/>
        <v>20516.3</v>
      </c>
      <c r="AH753" s="194" t="str">
        <f t="shared" si="148"/>
        <v>0,00</v>
      </c>
      <c r="AI753" s="70">
        <v>0</v>
      </c>
      <c r="AJ753" s="70">
        <f t="shared" si="145"/>
        <v>20516.3</v>
      </c>
      <c r="AK753" s="195">
        <v>4000</v>
      </c>
      <c r="AL753" s="337">
        <f t="shared" si="154"/>
        <v>5129.0749999999998</v>
      </c>
      <c r="AM753" s="56" t="str">
        <f>VLOOKUP(F753,'Plan atualizada aptas e desativ'!$C$4:$I$1457,7,0)</f>
        <v>APTA</v>
      </c>
      <c r="AN753" s="196">
        <f t="shared" si="149"/>
        <v>1129.0749999999998</v>
      </c>
      <c r="AO753" s="56" t="s">
        <v>1140</v>
      </c>
      <c r="AP753" s="56" t="s">
        <v>1423</v>
      </c>
      <c r="AQ753" s="56"/>
      <c r="AR753" s="56" t="s">
        <v>449</v>
      </c>
      <c r="AS753" s="56" t="s">
        <v>449</v>
      </c>
      <c r="AT753" s="56" t="s">
        <v>449</v>
      </c>
      <c r="AU753" s="56" t="s">
        <v>449</v>
      </c>
      <c r="AV753" s="56" t="s">
        <v>449</v>
      </c>
      <c r="AW753" s="56" t="s">
        <v>449</v>
      </c>
      <c r="AX753" s="56" t="s">
        <v>449</v>
      </c>
      <c r="AY753" s="56" t="s">
        <v>449</v>
      </c>
      <c r="AZ753" s="56" t="s">
        <v>449</v>
      </c>
      <c r="BA753" s="56" t="s">
        <v>449</v>
      </c>
      <c r="BB753" s="323">
        <f>VLOOKUP($F753,'[2]1ª Parcela FAED Manutencao 2026'!$E$7:$K$1036,5,0)</f>
        <v>143</v>
      </c>
      <c r="BC753" s="324">
        <f>VLOOKUP($F753,'[2]1ª Parcela FAED Manutencao 2026'!$E$7:$K$1036,7,0)</f>
        <v>5129.0749999999998</v>
      </c>
      <c r="BD753" s="335">
        <f t="shared" si="150"/>
        <v>-22</v>
      </c>
      <c r="BE753" s="330">
        <f t="shared" si="151"/>
        <v>0</v>
      </c>
    </row>
    <row r="754" spans="1:57" s="87" customFormat="1" ht="28.5" customHeight="1">
      <c r="A754" s="68">
        <v>748</v>
      </c>
      <c r="B754" s="56" t="s">
        <v>428</v>
      </c>
      <c r="C754" s="56">
        <v>7600</v>
      </c>
      <c r="D754" s="57">
        <v>24</v>
      </c>
      <c r="E754" s="163" t="s">
        <v>411</v>
      </c>
      <c r="F754" s="56">
        <v>1179479</v>
      </c>
      <c r="G754" s="56">
        <v>9999999</v>
      </c>
      <c r="H754" s="61">
        <v>29739624</v>
      </c>
      <c r="I754" s="84" t="str">
        <f>VLOOKUP($F754,'[3]Sistema Escolar'!$C$3:$E$5000,3,0)</f>
        <v>ESCOLA ESTADUAL INDIGENA JOSE MARTINS</v>
      </c>
      <c r="J754" s="193" t="s">
        <v>1914</v>
      </c>
      <c r="K754" s="56">
        <v>36</v>
      </c>
      <c r="L754" s="56">
        <v>35</v>
      </c>
      <c r="M754" s="56">
        <v>0</v>
      </c>
      <c r="N754" s="56">
        <v>0</v>
      </c>
      <c r="O754" s="56">
        <v>31</v>
      </c>
      <c r="P754" s="56">
        <v>0</v>
      </c>
      <c r="Q754" s="56">
        <v>0</v>
      </c>
      <c r="R754" s="56">
        <v>0</v>
      </c>
      <c r="S754" s="56">
        <v>0</v>
      </c>
      <c r="T754" s="56">
        <v>0</v>
      </c>
      <c r="U754" s="56">
        <v>0</v>
      </c>
      <c r="V754" s="56">
        <v>0</v>
      </c>
      <c r="W754" s="56">
        <v>0</v>
      </c>
      <c r="X754" s="56">
        <v>0</v>
      </c>
      <c r="Y754" s="56">
        <f t="shared" si="152"/>
        <v>36</v>
      </c>
      <c r="Z754" s="56">
        <f t="shared" si="152"/>
        <v>35</v>
      </c>
      <c r="AA754" s="68">
        <f t="shared" si="153"/>
        <v>31</v>
      </c>
      <c r="AB754" s="68">
        <f t="shared" si="153"/>
        <v>0</v>
      </c>
      <c r="AC754" s="68">
        <f t="shared" si="146"/>
        <v>67</v>
      </c>
      <c r="AD754" s="68">
        <f t="shared" si="147"/>
        <v>35</v>
      </c>
      <c r="AE754" s="68">
        <f>VLOOKUP(F754,[1]quantitativo_estudantes_turmas_!$D$6:$H$1043,5,0)</f>
        <v>8</v>
      </c>
      <c r="AF754" s="318">
        <f t="shared" si="143"/>
        <v>0</v>
      </c>
      <c r="AG754" s="248">
        <f t="shared" si="144"/>
        <v>15387.23</v>
      </c>
      <c r="AH754" s="194" t="str">
        <f t="shared" si="148"/>
        <v>0,00</v>
      </c>
      <c r="AI754" s="70">
        <v>0</v>
      </c>
      <c r="AJ754" s="70">
        <f t="shared" si="145"/>
        <v>15387.23</v>
      </c>
      <c r="AK754" s="195">
        <v>3000</v>
      </c>
      <c r="AL754" s="337">
        <f t="shared" si="154"/>
        <v>3846.8074999999999</v>
      </c>
      <c r="AM754" s="56" t="str">
        <f>VLOOKUP(F754,'Plan atualizada aptas e desativ'!$C$4:$I$1457,7,0)</f>
        <v>APTA</v>
      </c>
      <c r="AN754" s="196">
        <f t="shared" si="149"/>
        <v>846.80749999999989</v>
      </c>
      <c r="AO754" s="56" t="s">
        <v>1140</v>
      </c>
      <c r="AP754" s="56" t="s">
        <v>1424</v>
      </c>
      <c r="AQ754" s="56"/>
      <c r="AR754" s="56" t="s">
        <v>449</v>
      </c>
      <c r="AS754" s="56" t="s">
        <v>449</v>
      </c>
      <c r="AT754" s="56" t="s">
        <v>449</v>
      </c>
      <c r="AU754" s="56" t="s">
        <v>449</v>
      </c>
      <c r="AV754" s="56" t="s">
        <v>449</v>
      </c>
      <c r="AW754" s="56" t="s">
        <v>449</v>
      </c>
      <c r="AX754" s="56" t="s">
        <v>449</v>
      </c>
      <c r="AY754" s="56" t="s">
        <v>449</v>
      </c>
      <c r="AZ754" s="56" t="s">
        <v>449</v>
      </c>
      <c r="BA754" s="56" t="s">
        <v>1857</v>
      </c>
      <c r="BB754" s="323">
        <f>VLOOKUP($F754,'[2]1ª Parcela FAED Manutencao 2026'!$E$7:$K$1036,5,0)</f>
        <v>67</v>
      </c>
      <c r="BC754" s="324">
        <f>VLOOKUP($F754,'[2]1ª Parcela FAED Manutencao 2026'!$E$7:$K$1036,7,0)</f>
        <v>3846.8074999999999</v>
      </c>
      <c r="BD754" s="335">
        <f t="shared" si="150"/>
        <v>-32</v>
      </c>
      <c r="BE754" s="330">
        <f t="shared" si="151"/>
        <v>0</v>
      </c>
    </row>
    <row r="755" spans="1:57" s="87" customFormat="1" ht="28.5" customHeight="1">
      <c r="A755" s="68">
        <v>749</v>
      </c>
      <c r="B755" s="56" t="s">
        <v>428</v>
      </c>
      <c r="C755" s="56">
        <v>7600</v>
      </c>
      <c r="D755" s="57">
        <v>24</v>
      </c>
      <c r="E755" s="163" t="s">
        <v>411</v>
      </c>
      <c r="F755" s="56">
        <v>1179203</v>
      </c>
      <c r="G755" s="56">
        <v>9999999</v>
      </c>
      <c r="H755" s="61">
        <v>29373018</v>
      </c>
      <c r="I755" s="84" t="str">
        <f>VLOOKUP($F755,'[3]Sistema Escolar'!$C$3:$E$5000,3,0)</f>
        <v>COLEGIO ESTADUAL INDIGENA MANOEL COELHO</v>
      </c>
      <c r="J755" s="193" t="s">
        <v>1914</v>
      </c>
      <c r="K755" s="56">
        <v>35</v>
      </c>
      <c r="L755" s="56">
        <v>12</v>
      </c>
      <c r="M755" s="56">
        <v>0</v>
      </c>
      <c r="N755" s="56">
        <v>0</v>
      </c>
      <c r="O755" s="56">
        <v>23</v>
      </c>
      <c r="P755" s="56">
        <v>0</v>
      </c>
      <c r="Q755" s="56">
        <v>0</v>
      </c>
      <c r="R755" s="56">
        <v>0</v>
      </c>
      <c r="S755" s="56">
        <v>6</v>
      </c>
      <c r="T755" s="56">
        <v>0</v>
      </c>
      <c r="U755" s="56">
        <v>0</v>
      </c>
      <c r="V755" s="56">
        <v>0</v>
      </c>
      <c r="W755" s="56">
        <v>0</v>
      </c>
      <c r="X755" s="56">
        <v>0</v>
      </c>
      <c r="Y755" s="56">
        <f t="shared" si="152"/>
        <v>35</v>
      </c>
      <c r="Z755" s="56">
        <f t="shared" si="152"/>
        <v>12</v>
      </c>
      <c r="AA755" s="68">
        <f t="shared" si="153"/>
        <v>29</v>
      </c>
      <c r="AB755" s="68">
        <f t="shared" si="153"/>
        <v>0</v>
      </c>
      <c r="AC755" s="68">
        <f t="shared" si="146"/>
        <v>64</v>
      </c>
      <c r="AD755" s="68">
        <f t="shared" si="147"/>
        <v>12</v>
      </c>
      <c r="AE755" s="68">
        <f>VLOOKUP(F755,[1]quantitativo_estudantes_turmas_!$D$6:$H$1043,5,0)</f>
        <v>8</v>
      </c>
      <c r="AF755" s="318">
        <f t="shared" si="143"/>
        <v>0</v>
      </c>
      <c r="AG755" s="248">
        <f t="shared" si="144"/>
        <v>15387.23</v>
      </c>
      <c r="AH755" s="194" t="str">
        <f t="shared" si="148"/>
        <v>0,00</v>
      </c>
      <c r="AI755" s="70">
        <v>0</v>
      </c>
      <c r="AJ755" s="70">
        <f t="shared" si="145"/>
        <v>15387.23</v>
      </c>
      <c r="AK755" s="195">
        <v>3000</v>
      </c>
      <c r="AL755" s="337">
        <f t="shared" si="154"/>
        <v>3846.8074999999999</v>
      </c>
      <c r="AM755" s="56" t="str">
        <f>VLOOKUP(F755,'Plan atualizada aptas e desativ'!$C$4:$I$1457,7,0)</f>
        <v>APTA</v>
      </c>
      <c r="AN755" s="196">
        <f t="shared" si="149"/>
        <v>846.80749999999989</v>
      </c>
      <c r="AO755" s="56" t="s">
        <v>1140</v>
      </c>
      <c r="AP755" s="56" t="s">
        <v>1425</v>
      </c>
      <c r="AQ755" s="56"/>
      <c r="AR755" s="56" t="s">
        <v>449</v>
      </c>
      <c r="AS755" s="56" t="s">
        <v>449</v>
      </c>
      <c r="AT755" s="56" t="s">
        <v>449</v>
      </c>
      <c r="AU755" s="56" t="s">
        <v>449</v>
      </c>
      <c r="AV755" s="56" t="s">
        <v>449</v>
      </c>
      <c r="AW755" s="56" t="s">
        <v>449</v>
      </c>
      <c r="AX755" s="56" t="s">
        <v>449</v>
      </c>
      <c r="AY755" s="56" t="s">
        <v>449</v>
      </c>
      <c r="AZ755" s="56" t="s">
        <v>449</v>
      </c>
      <c r="BA755" s="56" t="s">
        <v>449</v>
      </c>
      <c r="BB755" s="323">
        <f>VLOOKUP($F755,'[2]1ª Parcela FAED Manutencao 2026'!$E$7:$K$1036,5,0)</f>
        <v>64</v>
      </c>
      <c r="BC755" s="324">
        <f>VLOOKUP($F755,'[2]1ª Parcela FAED Manutencao 2026'!$E$7:$K$1036,7,0)</f>
        <v>3846.8074999999999</v>
      </c>
      <c r="BD755" s="335">
        <f t="shared" si="150"/>
        <v>-52</v>
      </c>
      <c r="BE755" s="330">
        <f t="shared" si="151"/>
        <v>0</v>
      </c>
    </row>
    <row r="756" spans="1:57" s="87" customFormat="1" ht="28.5" customHeight="1">
      <c r="A756" s="68">
        <v>750</v>
      </c>
      <c r="B756" s="56" t="s">
        <v>428</v>
      </c>
      <c r="C756" s="56">
        <v>7600</v>
      </c>
      <c r="D756" s="200">
        <v>24</v>
      </c>
      <c r="E756" s="201" t="s">
        <v>411</v>
      </c>
      <c r="F756" s="202">
        <v>1179669</v>
      </c>
      <c r="G756" s="202">
        <v>9999999</v>
      </c>
      <c r="H756" s="202">
        <v>29493773</v>
      </c>
      <c r="I756" s="84" t="str">
        <f>VLOOKUP($F756,'[3]Sistema Escolar'!$C$3:$E$5000,3,0)</f>
        <v>COLEGIO ESTADUAL INDIGENA ANANIAS VITORIANO</v>
      </c>
      <c r="J756" s="213" t="s">
        <v>1914</v>
      </c>
      <c r="K756" s="56">
        <v>24</v>
      </c>
      <c r="L756" s="56">
        <v>20</v>
      </c>
      <c r="M756" s="56">
        <v>0</v>
      </c>
      <c r="N756" s="56">
        <v>0</v>
      </c>
      <c r="O756" s="56">
        <v>6</v>
      </c>
      <c r="P756" s="56">
        <v>0</v>
      </c>
      <c r="Q756" s="56">
        <v>0</v>
      </c>
      <c r="R756" s="56">
        <v>0</v>
      </c>
      <c r="S756" s="56">
        <v>0</v>
      </c>
      <c r="T756" s="56">
        <v>4</v>
      </c>
      <c r="U756" s="56">
        <v>0</v>
      </c>
      <c r="V756" s="56">
        <v>0</v>
      </c>
      <c r="W756" s="56">
        <v>0</v>
      </c>
      <c r="X756" s="56">
        <v>0</v>
      </c>
      <c r="Y756" s="56">
        <f t="shared" si="152"/>
        <v>24</v>
      </c>
      <c r="Z756" s="56">
        <f t="shared" si="152"/>
        <v>20</v>
      </c>
      <c r="AA756" s="68">
        <f t="shared" si="153"/>
        <v>6</v>
      </c>
      <c r="AB756" s="68">
        <f t="shared" si="153"/>
        <v>4</v>
      </c>
      <c r="AC756" s="68">
        <f t="shared" si="146"/>
        <v>30</v>
      </c>
      <c r="AD756" s="68">
        <f t="shared" si="147"/>
        <v>24</v>
      </c>
      <c r="AE756" s="68">
        <f>VLOOKUP(F756,[1]quantitativo_estudantes_turmas_!$D$6:$H$1043,5,0)</f>
        <v>12</v>
      </c>
      <c r="AF756" s="318">
        <f t="shared" si="143"/>
        <v>0.16666666666666666</v>
      </c>
      <c r="AG756" s="248">
        <f t="shared" si="144"/>
        <v>15387.23</v>
      </c>
      <c r="AH756" s="194">
        <f t="shared" si="148"/>
        <v>15387.23</v>
      </c>
      <c r="AI756" s="70">
        <v>0</v>
      </c>
      <c r="AJ756" s="70">
        <f t="shared" si="145"/>
        <v>30774.46</v>
      </c>
      <c r="AK756" s="195">
        <v>6000</v>
      </c>
      <c r="AL756" s="337">
        <f t="shared" si="154"/>
        <v>7693.6149999999998</v>
      </c>
      <c r="AM756" s="56" t="str">
        <f>VLOOKUP(F756,'Plan atualizada aptas e desativ'!$C$4:$I$1457,7,0)</f>
        <v>APTA</v>
      </c>
      <c r="AN756" s="196">
        <f t="shared" si="149"/>
        <v>1693.6149999999998</v>
      </c>
      <c r="AO756" s="56" t="s">
        <v>2039</v>
      </c>
      <c r="AP756" s="56" t="s">
        <v>2039</v>
      </c>
      <c r="AQ756" s="56" t="s">
        <v>2020</v>
      </c>
      <c r="AR756" s="68" t="s">
        <v>449</v>
      </c>
      <c r="AS756" s="56" t="s">
        <v>449</v>
      </c>
      <c r="AT756" s="56"/>
      <c r="AU756" s="56"/>
      <c r="AV756" s="56"/>
      <c r="AW756" s="56"/>
      <c r="AX756" s="56"/>
      <c r="AY756" s="56"/>
      <c r="AZ756" s="56"/>
      <c r="BA756" s="56"/>
      <c r="BB756" s="323">
        <f>VLOOKUP($F756,'[2]1ª Parcela FAED Manutencao 2026'!$E$7:$K$1036,5,0)</f>
        <v>30</v>
      </c>
      <c r="BC756" s="324">
        <f>VLOOKUP($F756,'[2]1ª Parcela FAED Manutencao 2026'!$E$7:$K$1036,7,0)</f>
        <v>7693.6149999999998</v>
      </c>
      <c r="BD756" s="335">
        <f t="shared" si="150"/>
        <v>-6</v>
      </c>
      <c r="BE756" s="330">
        <f t="shared" si="151"/>
        <v>0</v>
      </c>
    </row>
    <row r="757" spans="1:57" s="178" customFormat="1" ht="28.5" customHeight="1">
      <c r="A757" s="68">
        <v>751</v>
      </c>
      <c r="B757" s="56" t="s">
        <v>428</v>
      </c>
      <c r="C757" s="56">
        <v>7600</v>
      </c>
      <c r="D757" s="57">
        <v>24</v>
      </c>
      <c r="E757" s="163" t="s">
        <v>414</v>
      </c>
      <c r="F757" s="56">
        <v>1178006</v>
      </c>
      <c r="G757" s="56">
        <v>1101824</v>
      </c>
      <c r="H757" s="61">
        <v>29423708</v>
      </c>
      <c r="I757" s="84" t="str">
        <f>VLOOKUP($F757,'[3]Sistema Escolar'!$C$3:$E$5000,3,0)</f>
        <v>COLEGIO ESTADUAL INDIGENA DE TEMPO INTEGRAL CAPITAO FRANCISCO RODELAS</v>
      </c>
      <c r="J757" s="193" t="s">
        <v>1984</v>
      </c>
      <c r="K757" s="56">
        <v>164</v>
      </c>
      <c r="L757" s="56">
        <v>154</v>
      </c>
      <c r="M757" s="56">
        <v>0</v>
      </c>
      <c r="N757" s="56">
        <v>0</v>
      </c>
      <c r="O757" s="56">
        <v>93</v>
      </c>
      <c r="P757" s="56">
        <v>54</v>
      </c>
      <c r="Q757" s="56">
        <v>0</v>
      </c>
      <c r="R757" s="56">
        <v>0</v>
      </c>
      <c r="S757" s="56">
        <v>7</v>
      </c>
      <c r="T757" s="56">
        <v>9</v>
      </c>
      <c r="U757" s="56">
        <v>0</v>
      </c>
      <c r="V757" s="56">
        <v>0</v>
      </c>
      <c r="W757" s="56">
        <v>0</v>
      </c>
      <c r="X757" s="56">
        <v>0</v>
      </c>
      <c r="Y757" s="56">
        <f t="shared" si="152"/>
        <v>164</v>
      </c>
      <c r="Z757" s="56">
        <f t="shared" si="152"/>
        <v>154</v>
      </c>
      <c r="AA757" s="68">
        <f t="shared" si="153"/>
        <v>100</v>
      </c>
      <c r="AB757" s="68">
        <f t="shared" si="153"/>
        <v>63</v>
      </c>
      <c r="AC757" s="68">
        <f t="shared" si="146"/>
        <v>264</v>
      </c>
      <c r="AD757" s="68">
        <f t="shared" si="147"/>
        <v>217</v>
      </c>
      <c r="AE757" s="68">
        <f>VLOOKUP(F757,[1]quantitativo_estudantes_turmas_!$D$6:$H$1043,5,0)</f>
        <v>24</v>
      </c>
      <c r="AF757" s="318">
        <f t="shared" si="143"/>
        <v>0.29032258064516131</v>
      </c>
      <c r="AG757" s="248">
        <f t="shared" si="144"/>
        <v>20516.3</v>
      </c>
      <c r="AH757" s="194" t="str">
        <f t="shared" si="148"/>
        <v>0,00</v>
      </c>
      <c r="AI757" s="70">
        <v>0</v>
      </c>
      <c r="AJ757" s="70">
        <f t="shared" si="145"/>
        <v>20516.3</v>
      </c>
      <c r="AK757" s="195">
        <v>5000</v>
      </c>
      <c r="AL757" s="337">
        <f t="shared" si="154"/>
        <v>5129.0749999999998</v>
      </c>
      <c r="AM757" s="56" t="str">
        <f>VLOOKUP(F757,'Plan atualizada aptas e desativ'!$C$4:$I$1457,7,0)</f>
        <v>APTA</v>
      </c>
      <c r="AN757" s="196">
        <f t="shared" si="149"/>
        <v>129.07499999999982</v>
      </c>
      <c r="AO757" s="56" t="s">
        <v>1140</v>
      </c>
      <c r="AP757" s="56" t="s">
        <v>1387</v>
      </c>
      <c r="AQ757" s="56"/>
      <c r="AR757" s="56" t="s">
        <v>449</v>
      </c>
      <c r="AS757" s="56" t="s">
        <v>449</v>
      </c>
      <c r="AT757" s="56" t="s">
        <v>449</v>
      </c>
      <c r="AU757" s="56" t="s">
        <v>449</v>
      </c>
      <c r="AV757" s="56" t="s">
        <v>449</v>
      </c>
      <c r="AW757" s="56" t="s">
        <v>449</v>
      </c>
      <c r="AX757" s="56" t="s">
        <v>449</v>
      </c>
      <c r="AY757" s="56" t="s">
        <v>449</v>
      </c>
      <c r="AZ757" s="56" t="s">
        <v>449</v>
      </c>
      <c r="BA757" s="56" t="s">
        <v>449</v>
      </c>
      <c r="BB757" s="323">
        <f>VLOOKUP($F757,'[2]1ª Parcela FAED Manutencao 2026'!$E$7:$K$1036,5,0)</f>
        <v>264</v>
      </c>
      <c r="BC757" s="324">
        <f>VLOOKUP($F757,'[2]1ª Parcela FAED Manutencao 2026'!$E$7:$K$1036,7,0)</f>
        <v>6411.3450000000003</v>
      </c>
      <c r="BD757" s="335">
        <f t="shared" si="150"/>
        <v>-47</v>
      </c>
      <c r="BE757" s="328">
        <f t="shared" si="151"/>
        <v>-1282.2700000000004</v>
      </c>
    </row>
    <row r="758" spans="1:57" s="178" customFormat="1" ht="28.5" customHeight="1">
      <c r="A758" s="68">
        <v>752</v>
      </c>
      <c r="B758" s="56" t="s">
        <v>1905</v>
      </c>
      <c r="C758" s="56">
        <v>7700</v>
      </c>
      <c r="D758" s="57">
        <v>25</v>
      </c>
      <c r="E758" s="163" t="s">
        <v>415</v>
      </c>
      <c r="F758" s="56">
        <v>1164998</v>
      </c>
      <c r="G758" s="56">
        <v>1103539</v>
      </c>
      <c r="H758" s="61">
        <v>29047501</v>
      </c>
      <c r="I758" s="84" t="str">
        <f>VLOOKUP($F758,'[3]Sistema Escolar'!$C$3:$E$5000,3,0)</f>
        <v>COLEGIO ESTADUAL DO CAMPO DE TEMPO INTEGRAL DE ANDORINHA</v>
      </c>
      <c r="J758" s="193" t="s">
        <v>1979</v>
      </c>
      <c r="K758" s="56">
        <v>0</v>
      </c>
      <c r="L758" s="56">
        <v>0</v>
      </c>
      <c r="M758" s="56">
        <v>0</v>
      </c>
      <c r="N758" s="56">
        <v>0</v>
      </c>
      <c r="O758" s="56">
        <v>197</v>
      </c>
      <c r="P758" s="56">
        <v>63</v>
      </c>
      <c r="Q758" s="56">
        <v>423</v>
      </c>
      <c r="R758" s="56">
        <v>390</v>
      </c>
      <c r="S758" s="56">
        <v>117</v>
      </c>
      <c r="T758" s="56">
        <v>139</v>
      </c>
      <c r="U758" s="56">
        <v>0</v>
      </c>
      <c r="V758" s="56">
        <v>0</v>
      </c>
      <c r="W758" s="56">
        <v>0</v>
      </c>
      <c r="X758" s="56">
        <v>0</v>
      </c>
      <c r="Y758" s="56">
        <f t="shared" si="152"/>
        <v>0</v>
      </c>
      <c r="Z758" s="56">
        <f t="shared" si="152"/>
        <v>0</v>
      </c>
      <c r="AA758" s="68">
        <f t="shared" si="153"/>
        <v>737</v>
      </c>
      <c r="AB758" s="68">
        <f t="shared" si="153"/>
        <v>592</v>
      </c>
      <c r="AC758" s="68">
        <f t="shared" si="146"/>
        <v>737</v>
      </c>
      <c r="AD758" s="68">
        <f t="shared" si="147"/>
        <v>592</v>
      </c>
      <c r="AE758" s="68">
        <f>VLOOKUP(F758,[1]quantitativo_estudantes_turmas_!$D$6:$H$1043,5,0)</f>
        <v>20</v>
      </c>
      <c r="AF758" s="318">
        <f t="shared" si="143"/>
        <v>1</v>
      </c>
      <c r="AG758" s="248">
        <f t="shared" si="144"/>
        <v>30774.46</v>
      </c>
      <c r="AH758" s="194">
        <f t="shared" si="148"/>
        <v>30774.46</v>
      </c>
      <c r="AI758" s="70">
        <v>0</v>
      </c>
      <c r="AJ758" s="70">
        <f t="shared" si="145"/>
        <v>61548.92</v>
      </c>
      <c r="AK758" s="195">
        <v>12000</v>
      </c>
      <c r="AL758" s="337">
        <f t="shared" si="154"/>
        <v>15387.23</v>
      </c>
      <c r="AM758" s="56" t="str">
        <f>VLOOKUP(F758,'Plan atualizada aptas e desativ'!$C$4:$I$1457,7,0)</f>
        <v>APTA</v>
      </c>
      <c r="AN758" s="196">
        <f t="shared" si="149"/>
        <v>3387.2299999999996</v>
      </c>
      <c r="AO758" s="56" t="s">
        <v>1432</v>
      </c>
      <c r="AP758" s="56" t="s">
        <v>1433</v>
      </c>
      <c r="AQ758" s="56"/>
      <c r="AR758" s="56" t="s">
        <v>1918</v>
      </c>
      <c r="AS758" s="56" t="s">
        <v>449</v>
      </c>
      <c r="AT758" s="56" t="s">
        <v>449</v>
      </c>
      <c r="AU758" s="56" t="s">
        <v>449</v>
      </c>
      <c r="AV758" s="56" t="s">
        <v>449</v>
      </c>
      <c r="AW758" s="56" t="s">
        <v>449</v>
      </c>
      <c r="AX758" s="56" t="s">
        <v>449</v>
      </c>
      <c r="AY758" s="56" t="s">
        <v>449</v>
      </c>
      <c r="AZ758" s="56" t="s">
        <v>449</v>
      </c>
      <c r="BA758" s="56" t="s">
        <v>449</v>
      </c>
      <c r="BB758" s="323">
        <f>VLOOKUP($F758,'[2]1ª Parcela FAED Manutencao 2026'!$E$7:$K$1036,5,0)</f>
        <v>737</v>
      </c>
      <c r="BC758" s="324">
        <f>VLOOKUP($F758,'[2]1ª Parcela FAED Manutencao 2026'!$E$7:$K$1036,7,0)</f>
        <v>15387.23</v>
      </c>
      <c r="BD758" s="335">
        <f t="shared" si="150"/>
        <v>-145</v>
      </c>
      <c r="BE758" s="330">
        <f t="shared" si="151"/>
        <v>0</v>
      </c>
    </row>
    <row r="759" spans="1:57" s="87" customFormat="1" ht="28.5" customHeight="1">
      <c r="A759" s="68">
        <v>753</v>
      </c>
      <c r="B759" s="56" t="s">
        <v>1905</v>
      </c>
      <c r="C759" s="56">
        <v>7700</v>
      </c>
      <c r="D759" s="57">
        <v>25</v>
      </c>
      <c r="E759" s="163" t="s">
        <v>416</v>
      </c>
      <c r="F759" s="56">
        <v>1119577</v>
      </c>
      <c r="G759" s="56">
        <v>1103541</v>
      </c>
      <c r="H759" s="61">
        <v>29048184</v>
      </c>
      <c r="I759" s="84" t="str">
        <f>VLOOKUP($F759,'[3]Sistema Escolar'!$C$3:$E$5000,3,0)</f>
        <v>COLEGIO ESTADUAL DE TEMPO INTEGRAL DE ANTONIO GONCALVES</v>
      </c>
      <c r="J759" s="193" t="s">
        <v>1978</v>
      </c>
      <c r="K759" s="56">
        <v>0</v>
      </c>
      <c r="L759" s="56">
        <v>0</v>
      </c>
      <c r="M759" s="56">
        <v>0</v>
      </c>
      <c r="N759" s="56">
        <v>0</v>
      </c>
      <c r="O759" s="56">
        <v>0</v>
      </c>
      <c r="P759" s="56">
        <v>35</v>
      </c>
      <c r="Q759" s="56">
        <v>398</v>
      </c>
      <c r="R759" s="56">
        <v>372</v>
      </c>
      <c r="S759" s="56">
        <v>51</v>
      </c>
      <c r="T759" s="56">
        <v>28</v>
      </c>
      <c r="U759" s="56">
        <v>0</v>
      </c>
      <c r="V759" s="56">
        <v>0</v>
      </c>
      <c r="W759" s="56">
        <v>0</v>
      </c>
      <c r="X759" s="56">
        <v>0</v>
      </c>
      <c r="Y759" s="56">
        <f t="shared" si="152"/>
        <v>0</v>
      </c>
      <c r="Z759" s="56">
        <f t="shared" si="152"/>
        <v>0</v>
      </c>
      <c r="AA759" s="68">
        <f t="shared" si="153"/>
        <v>449</v>
      </c>
      <c r="AB759" s="68">
        <f t="shared" si="153"/>
        <v>435</v>
      </c>
      <c r="AC759" s="68">
        <f t="shared" si="146"/>
        <v>449</v>
      </c>
      <c r="AD759" s="68">
        <f t="shared" si="147"/>
        <v>435</v>
      </c>
      <c r="AE759" s="68">
        <f>VLOOKUP(F759,[1]quantitativo_estudantes_turmas_!$D$6:$H$1043,5,0)</f>
        <v>12</v>
      </c>
      <c r="AF759" s="318">
        <f t="shared" si="143"/>
        <v>1</v>
      </c>
      <c r="AG759" s="248">
        <f t="shared" si="144"/>
        <v>25645.38</v>
      </c>
      <c r="AH759" s="194">
        <f t="shared" si="148"/>
        <v>25645.38</v>
      </c>
      <c r="AI759" s="70">
        <v>0</v>
      </c>
      <c r="AJ759" s="70">
        <f t="shared" si="145"/>
        <v>51290.76</v>
      </c>
      <c r="AK759" s="195">
        <v>10000</v>
      </c>
      <c r="AL759" s="337">
        <f t="shared" si="154"/>
        <v>12822.69</v>
      </c>
      <c r="AM759" s="56" t="str">
        <f>VLOOKUP(F759,'Plan atualizada aptas e desativ'!$C$4:$I$1457,7,0)</f>
        <v>APTA</v>
      </c>
      <c r="AN759" s="196">
        <f t="shared" si="149"/>
        <v>2822.6900000000005</v>
      </c>
      <c r="AO759" s="56" t="s">
        <v>1432</v>
      </c>
      <c r="AP759" s="56" t="s">
        <v>1434</v>
      </c>
      <c r="AQ759" s="56"/>
      <c r="AR759" s="56" t="s">
        <v>1918</v>
      </c>
      <c r="AS759" s="56" t="s">
        <v>449</v>
      </c>
      <c r="AT759" s="56" t="s">
        <v>449</v>
      </c>
      <c r="AU759" s="56" t="s">
        <v>449</v>
      </c>
      <c r="AV759" s="56" t="s">
        <v>449</v>
      </c>
      <c r="AW759" s="56" t="s">
        <v>449</v>
      </c>
      <c r="AX759" s="56" t="s">
        <v>449</v>
      </c>
      <c r="AY759" s="56" t="s">
        <v>449</v>
      </c>
      <c r="AZ759" s="56" t="s">
        <v>449</v>
      </c>
      <c r="BA759" s="56" t="s">
        <v>1857</v>
      </c>
      <c r="BB759" s="323">
        <f>VLOOKUP($F759,'[2]1ª Parcela FAED Manutencao 2026'!$E$7:$K$1036,5,0)</f>
        <v>449</v>
      </c>
      <c r="BC759" s="324">
        <f>VLOOKUP($F759,'[2]1ª Parcela FAED Manutencao 2026'!$E$7:$K$1036,7,0)</f>
        <v>12822.69</v>
      </c>
      <c r="BD759" s="335">
        <f t="shared" si="150"/>
        <v>-14</v>
      </c>
      <c r="BE759" s="330">
        <f t="shared" si="151"/>
        <v>0</v>
      </c>
    </row>
    <row r="760" spans="1:57" s="178" customFormat="1" ht="28.5" customHeight="1">
      <c r="A760" s="68">
        <v>754</v>
      </c>
      <c r="B760" s="56" t="s">
        <v>1905</v>
      </c>
      <c r="C760" s="56">
        <v>7700</v>
      </c>
      <c r="D760" s="57">
        <v>25</v>
      </c>
      <c r="E760" s="163" t="s">
        <v>417</v>
      </c>
      <c r="F760" s="56">
        <v>1122020</v>
      </c>
      <c r="G760" s="56">
        <v>1102526</v>
      </c>
      <c r="H760" s="61">
        <v>29069106</v>
      </c>
      <c r="I760" s="84" t="str">
        <f>VLOOKUP($F760,'[3]Sistema Escolar'!$C$3:$E$5000,3,0)</f>
        <v>COLEGIO ESTADUAL DO CAMPO ROMULO GALVAO</v>
      </c>
      <c r="J760" s="193" t="s">
        <v>1978</v>
      </c>
      <c r="K760" s="56">
        <v>0</v>
      </c>
      <c r="L760" s="56">
        <v>0</v>
      </c>
      <c r="M760" s="56">
        <v>0</v>
      </c>
      <c r="N760" s="56">
        <v>0</v>
      </c>
      <c r="O760" s="56">
        <v>576</v>
      </c>
      <c r="P760" s="56">
        <v>487</v>
      </c>
      <c r="Q760" s="56">
        <v>65</v>
      </c>
      <c r="R760" s="56">
        <v>81</v>
      </c>
      <c r="S760" s="56">
        <v>84</v>
      </c>
      <c r="T760" s="56">
        <v>86</v>
      </c>
      <c r="U760" s="56">
        <v>0</v>
      </c>
      <c r="V760" s="56">
        <v>0</v>
      </c>
      <c r="W760" s="56">
        <v>0</v>
      </c>
      <c r="X760" s="56">
        <v>0</v>
      </c>
      <c r="Y760" s="56">
        <f t="shared" si="152"/>
        <v>0</v>
      </c>
      <c r="Z760" s="56">
        <f t="shared" si="152"/>
        <v>0</v>
      </c>
      <c r="AA760" s="68">
        <f t="shared" si="153"/>
        <v>725</v>
      </c>
      <c r="AB760" s="68">
        <f t="shared" si="153"/>
        <v>654</v>
      </c>
      <c r="AC760" s="68">
        <f t="shared" si="146"/>
        <v>725</v>
      </c>
      <c r="AD760" s="68">
        <f t="shared" si="147"/>
        <v>654</v>
      </c>
      <c r="AE760" s="68">
        <f>VLOOKUP(F760,[1]quantitativo_estudantes_turmas_!$D$6:$H$1043,5,0)</f>
        <v>17</v>
      </c>
      <c r="AF760" s="318">
        <f t="shared" si="143"/>
        <v>1</v>
      </c>
      <c r="AG760" s="248">
        <f t="shared" si="144"/>
        <v>30774.46</v>
      </c>
      <c r="AH760" s="194">
        <f t="shared" si="148"/>
        <v>30774.46</v>
      </c>
      <c r="AI760" s="70">
        <v>0</v>
      </c>
      <c r="AJ760" s="70">
        <f t="shared" si="145"/>
        <v>61548.92</v>
      </c>
      <c r="AK760" s="195">
        <v>12000</v>
      </c>
      <c r="AL760" s="337">
        <f t="shared" si="154"/>
        <v>15387.23</v>
      </c>
      <c r="AM760" s="56" t="str">
        <f>VLOOKUP(F760,'Plan atualizada aptas e desativ'!$C$4:$I$1457,7,0)</f>
        <v>APTA</v>
      </c>
      <c r="AN760" s="196">
        <f t="shared" si="149"/>
        <v>3387.2299999999996</v>
      </c>
      <c r="AO760" s="56" t="s">
        <v>1435</v>
      </c>
      <c r="AP760" s="56" t="s">
        <v>1436</v>
      </c>
      <c r="AQ760" s="56"/>
      <c r="AR760" s="56" t="s">
        <v>1918</v>
      </c>
      <c r="AS760" s="56" t="s">
        <v>449</v>
      </c>
      <c r="AT760" s="56" t="s">
        <v>449</v>
      </c>
      <c r="AU760" s="56" t="s">
        <v>449</v>
      </c>
      <c r="AV760" s="56" t="s">
        <v>449</v>
      </c>
      <c r="AW760" s="56" t="s">
        <v>449</v>
      </c>
      <c r="AX760" s="56" t="s">
        <v>449</v>
      </c>
      <c r="AY760" s="56" t="s">
        <v>449</v>
      </c>
      <c r="AZ760" s="56" t="s">
        <v>449</v>
      </c>
      <c r="BA760" s="56" t="s">
        <v>449</v>
      </c>
      <c r="BB760" s="323">
        <f>VLOOKUP($F760,'[2]1ª Parcela FAED Manutencao 2026'!$E$7:$K$1036,5,0)</f>
        <v>725</v>
      </c>
      <c r="BC760" s="324">
        <f>VLOOKUP($F760,'[2]1ª Parcela FAED Manutencao 2026'!$E$7:$K$1036,7,0)</f>
        <v>15387.23</v>
      </c>
      <c r="BD760" s="335">
        <f t="shared" si="150"/>
        <v>-71</v>
      </c>
      <c r="BE760" s="330">
        <f t="shared" si="151"/>
        <v>0</v>
      </c>
    </row>
    <row r="761" spans="1:57" s="178" customFormat="1" ht="28.5" customHeight="1">
      <c r="A761" s="68">
        <v>755</v>
      </c>
      <c r="B761" s="56" t="s">
        <v>1905</v>
      </c>
      <c r="C761" s="56">
        <v>7700</v>
      </c>
      <c r="D761" s="57">
        <v>25</v>
      </c>
      <c r="E761" s="163" t="s">
        <v>418</v>
      </c>
      <c r="F761" s="56">
        <v>1119828</v>
      </c>
      <c r="G761" s="56">
        <v>1103559</v>
      </c>
      <c r="H761" s="61">
        <v>29050057</v>
      </c>
      <c r="I761" s="84" t="str">
        <f>VLOOKUP($F761,'[3]Sistema Escolar'!$C$3:$E$5000,3,0)</f>
        <v>COLEGIO ESTADUAL DO CAMPO PROFESSORA HILDA MONTEIRO MENEZES</v>
      </c>
      <c r="J761" s="193" t="s">
        <v>1978</v>
      </c>
      <c r="K761" s="56">
        <v>0</v>
      </c>
      <c r="L761" s="56">
        <v>0</v>
      </c>
      <c r="M761" s="56">
        <v>0</v>
      </c>
      <c r="N761" s="56">
        <v>0</v>
      </c>
      <c r="O761" s="56">
        <v>1453</v>
      </c>
      <c r="P761" s="56">
        <v>1386</v>
      </c>
      <c r="Q761" s="56">
        <v>238</v>
      </c>
      <c r="R761" s="56">
        <v>313</v>
      </c>
      <c r="S761" s="56">
        <v>204</v>
      </c>
      <c r="T761" s="56">
        <v>167</v>
      </c>
      <c r="U761" s="56">
        <v>0</v>
      </c>
      <c r="V761" s="56">
        <v>0</v>
      </c>
      <c r="W761" s="56">
        <v>0</v>
      </c>
      <c r="X761" s="56">
        <v>0</v>
      </c>
      <c r="Y761" s="56">
        <f t="shared" si="152"/>
        <v>0</v>
      </c>
      <c r="Z761" s="56">
        <f t="shared" si="152"/>
        <v>0</v>
      </c>
      <c r="AA761" s="68">
        <f t="shared" si="153"/>
        <v>1895</v>
      </c>
      <c r="AB761" s="68">
        <f t="shared" si="153"/>
        <v>1866</v>
      </c>
      <c r="AC761" s="68">
        <f t="shared" si="146"/>
        <v>1895</v>
      </c>
      <c r="AD761" s="68">
        <f t="shared" si="147"/>
        <v>1866</v>
      </c>
      <c r="AE761" s="68">
        <f>VLOOKUP(F761,[1]quantitativo_estudantes_turmas_!$D$6:$H$1043,5,0)</f>
        <v>51</v>
      </c>
      <c r="AF761" s="318">
        <f t="shared" si="143"/>
        <v>1</v>
      </c>
      <c r="AG761" s="248">
        <f t="shared" si="144"/>
        <v>71807.06</v>
      </c>
      <c r="AH761" s="194">
        <f t="shared" si="148"/>
        <v>71807.06</v>
      </c>
      <c r="AI761" s="70">
        <v>0</v>
      </c>
      <c r="AJ761" s="70">
        <f t="shared" si="145"/>
        <v>143614.12</v>
      </c>
      <c r="AK761" s="195">
        <v>28000</v>
      </c>
      <c r="AL761" s="337">
        <f t="shared" si="154"/>
        <v>35903.53</v>
      </c>
      <c r="AM761" s="56" t="str">
        <f>VLOOKUP(F761,'Plan atualizada aptas e desativ'!$C$4:$I$1457,7,0)</f>
        <v>APTA</v>
      </c>
      <c r="AN761" s="196">
        <f t="shared" si="149"/>
        <v>7903.5299999999988</v>
      </c>
      <c r="AO761" s="56" t="s">
        <v>1437</v>
      </c>
      <c r="AP761" s="56" t="s">
        <v>1439</v>
      </c>
      <c r="AQ761" s="56"/>
      <c r="AR761" s="56" t="s">
        <v>1918</v>
      </c>
      <c r="AS761" s="56" t="s">
        <v>449</v>
      </c>
      <c r="AT761" s="56" t="s">
        <v>449</v>
      </c>
      <c r="AU761" s="56" t="s">
        <v>449</v>
      </c>
      <c r="AV761" s="56" t="s">
        <v>449</v>
      </c>
      <c r="AW761" s="56" t="s">
        <v>449</v>
      </c>
      <c r="AX761" s="56" t="s">
        <v>449</v>
      </c>
      <c r="AY761" s="56" t="s">
        <v>449</v>
      </c>
      <c r="AZ761" s="56" t="s">
        <v>449</v>
      </c>
      <c r="BA761" s="56" t="s">
        <v>449</v>
      </c>
      <c r="BB761" s="323">
        <f>VLOOKUP($F761,'[2]1ª Parcela FAED Manutencao 2026'!$E$7:$K$1036,5,0)</f>
        <v>1895</v>
      </c>
      <c r="BC761" s="324">
        <f>VLOOKUP($F761,'[2]1ª Parcela FAED Manutencao 2026'!$E$7:$K$1036,7,0)</f>
        <v>35903.53</v>
      </c>
      <c r="BD761" s="335">
        <f t="shared" si="150"/>
        <v>-29</v>
      </c>
      <c r="BE761" s="330">
        <f t="shared" si="151"/>
        <v>0</v>
      </c>
    </row>
    <row r="762" spans="1:57" s="178" customFormat="1" ht="28.5" customHeight="1">
      <c r="A762" s="68">
        <v>756</v>
      </c>
      <c r="B762" s="56" t="s">
        <v>1905</v>
      </c>
      <c r="C762" s="56">
        <v>7700</v>
      </c>
      <c r="D762" s="57">
        <v>25</v>
      </c>
      <c r="E762" s="163" t="s">
        <v>419</v>
      </c>
      <c r="F762" s="56">
        <v>1121172</v>
      </c>
      <c r="G762" s="56">
        <v>1103568</v>
      </c>
      <c r="H762" s="61">
        <v>29050910</v>
      </c>
      <c r="I762" s="84" t="str">
        <f>VLOOKUP($F762,'[3]Sistema Escolar'!$C$3:$E$5000,3,0)</f>
        <v>COLEGIO ESTADUAL DE TEMPO INTEGRAL CECENTINO PEREIRA MAIA</v>
      </c>
      <c r="J762" s="193" t="s">
        <v>1978</v>
      </c>
      <c r="K762" s="56">
        <v>0</v>
      </c>
      <c r="L762" s="56">
        <v>0</v>
      </c>
      <c r="M762" s="56">
        <v>0</v>
      </c>
      <c r="N762" s="56">
        <v>0</v>
      </c>
      <c r="O762" s="56">
        <v>483</v>
      </c>
      <c r="P762" s="56">
        <v>188</v>
      </c>
      <c r="Q762" s="56">
        <v>313</v>
      </c>
      <c r="R762" s="56">
        <v>520</v>
      </c>
      <c r="S762" s="56">
        <v>108</v>
      </c>
      <c r="T762" s="56">
        <v>79</v>
      </c>
      <c r="U762" s="56">
        <v>0</v>
      </c>
      <c r="V762" s="56">
        <v>0</v>
      </c>
      <c r="W762" s="56">
        <v>0</v>
      </c>
      <c r="X762" s="56">
        <v>0</v>
      </c>
      <c r="Y762" s="56">
        <f t="shared" si="152"/>
        <v>0</v>
      </c>
      <c r="Z762" s="56">
        <f t="shared" si="152"/>
        <v>0</v>
      </c>
      <c r="AA762" s="68">
        <f t="shared" si="153"/>
        <v>904</v>
      </c>
      <c r="AB762" s="68">
        <f t="shared" si="153"/>
        <v>787</v>
      </c>
      <c r="AC762" s="68">
        <f t="shared" si="146"/>
        <v>904</v>
      </c>
      <c r="AD762" s="68">
        <f t="shared" si="147"/>
        <v>787</v>
      </c>
      <c r="AE762" s="68">
        <f>VLOOKUP(F762,[1]quantitativo_estudantes_turmas_!$D$6:$H$1043,5,0)</f>
        <v>24</v>
      </c>
      <c r="AF762" s="318">
        <f t="shared" si="143"/>
        <v>1</v>
      </c>
      <c r="AG762" s="248">
        <f t="shared" si="144"/>
        <v>41032.61</v>
      </c>
      <c r="AH762" s="194">
        <f t="shared" si="148"/>
        <v>41032.61</v>
      </c>
      <c r="AI762" s="70">
        <v>0</v>
      </c>
      <c r="AJ762" s="70">
        <f t="shared" si="145"/>
        <v>82065.22</v>
      </c>
      <c r="AK762" s="195">
        <v>16000</v>
      </c>
      <c r="AL762" s="337">
        <f t="shared" si="154"/>
        <v>20516.305</v>
      </c>
      <c r="AM762" s="56" t="str">
        <f>VLOOKUP(F762,'Plan atualizada aptas e desativ'!$C$4:$I$1457,7,0)</f>
        <v>APTA</v>
      </c>
      <c r="AN762" s="196">
        <f t="shared" si="149"/>
        <v>4516.3050000000003</v>
      </c>
      <c r="AO762" s="56" t="s">
        <v>649</v>
      </c>
      <c r="AP762" s="56" t="s">
        <v>1441</v>
      </c>
      <c r="AQ762" s="56"/>
      <c r="AR762" s="56" t="s">
        <v>1918</v>
      </c>
      <c r="AS762" s="56" t="s">
        <v>449</v>
      </c>
      <c r="AT762" s="56" t="s">
        <v>449</v>
      </c>
      <c r="AU762" s="56" t="s">
        <v>449</v>
      </c>
      <c r="AV762" s="56" t="s">
        <v>449</v>
      </c>
      <c r="AW762" s="56" t="s">
        <v>449</v>
      </c>
      <c r="AX762" s="56" t="s">
        <v>449</v>
      </c>
      <c r="AY762" s="56" t="s">
        <v>449</v>
      </c>
      <c r="AZ762" s="56" t="s">
        <v>449</v>
      </c>
      <c r="BA762" s="56" t="s">
        <v>449</v>
      </c>
      <c r="BB762" s="323">
        <f>VLOOKUP($F762,'[2]1ª Parcela FAED Manutencao 2026'!$E$7:$K$1036,5,0)</f>
        <v>904</v>
      </c>
      <c r="BC762" s="324">
        <f>VLOOKUP($F762,'[2]1ª Parcela FAED Manutencao 2026'!$E$7:$K$1036,7,0)</f>
        <v>20516.305</v>
      </c>
      <c r="BD762" s="335">
        <f t="shared" si="150"/>
        <v>-117</v>
      </c>
      <c r="BE762" s="330">
        <f t="shared" si="151"/>
        <v>0</v>
      </c>
    </row>
    <row r="763" spans="1:57" s="178" customFormat="1" ht="28.5" customHeight="1">
      <c r="A763" s="68">
        <v>757</v>
      </c>
      <c r="B763" s="56" t="s">
        <v>1905</v>
      </c>
      <c r="C763" s="56">
        <v>7700</v>
      </c>
      <c r="D763" s="57">
        <v>25</v>
      </c>
      <c r="E763" s="163" t="s">
        <v>420</v>
      </c>
      <c r="F763" s="56">
        <v>1176700</v>
      </c>
      <c r="G763" s="56">
        <v>1103595</v>
      </c>
      <c r="H763" s="61">
        <v>29419468</v>
      </c>
      <c r="I763" s="84" t="str">
        <f>VLOOKUP($F763,'[3]Sistema Escolar'!$C$3:$E$5000,3,0)</f>
        <v>CENTRO TERRITORIAL DE EDUC PROFISSIONAL DO PIEMONTE NORTE DO ITAPICURU</v>
      </c>
      <c r="J763" s="193" t="s">
        <v>1982</v>
      </c>
      <c r="K763" s="56">
        <v>0</v>
      </c>
      <c r="L763" s="56">
        <v>0</v>
      </c>
      <c r="M763" s="56">
        <v>0</v>
      </c>
      <c r="N763" s="56">
        <v>0</v>
      </c>
      <c r="O763" s="56">
        <v>919</v>
      </c>
      <c r="P763" s="56">
        <v>670</v>
      </c>
      <c r="Q763" s="56">
        <v>44</v>
      </c>
      <c r="R763" s="56">
        <v>238</v>
      </c>
      <c r="S763" s="56">
        <v>122</v>
      </c>
      <c r="T763" s="56">
        <v>76</v>
      </c>
      <c r="U763" s="56">
        <v>0</v>
      </c>
      <c r="V763" s="56">
        <v>0</v>
      </c>
      <c r="W763" s="56">
        <v>0</v>
      </c>
      <c r="X763" s="56">
        <v>0</v>
      </c>
      <c r="Y763" s="56">
        <f t="shared" si="152"/>
        <v>0</v>
      </c>
      <c r="Z763" s="56">
        <f t="shared" si="152"/>
        <v>0</v>
      </c>
      <c r="AA763" s="68">
        <f t="shared" si="153"/>
        <v>1085</v>
      </c>
      <c r="AB763" s="68">
        <f t="shared" si="153"/>
        <v>984</v>
      </c>
      <c r="AC763" s="68">
        <f t="shared" si="146"/>
        <v>1085</v>
      </c>
      <c r="AD763" s="68">
        <f t="shared" si="147"/>
        <v>984</v>
      </c>
      <c r="AE763" s="68">
        <f>VLOOKUP(F763,[1]quantitativo_estudantes_turmas_!$D$6:$H$1043,5,0)</f>
        <v>38</v>
      </c>
      <c r="AF763" s="318">
        <f t="shared" si="143"/>
        <v>1</v>
      </c>
      <c r="AG763" s="248">
        <f t="shared" si="144"/>
        <v>41032.61</v>
      </c>
      <c r="AH763" s="194">
        <f t="shared" si="148"/>
        <v>41032.61</v>
      </c>
      <c r="AI763" s="70">
        <v>0</v>
      </c>
      <c r="AJ763" s="70">
        <f t="shared" si="145"/>
        <v>82065.22</v>
      </c>
      <c r="AK763" s="195">
        <v>20000</v>
      </c>
      <c r="AL763" s="337">
        <f t="shared" si="154"/>
        <v>20516.305</v>
      </c>
      <c r="AM763" s="56" t="str">
        <f>VLOOKUP(F763,'Plan atualizada aptas e desativ'!$C$4:$I$1457,7,0)</f>
        <v>APTA</v>
      </c>
      <c r="AN763" s="196">
        <f t="shared" si="149"/>
        <v>516.30500000000029</v>
      </c>
      <c r="AO763" s="56" t="s">
        <v>1442</v>
      </c>
      <c r="AP763" s="56" t="s">
        <v>1443</v>
      </c>
      <c r="AQ763" s="56"/>
      <c r="AR763" s="56" t="s">
        <v>1918</v>
      </c>
      <c r="AS763" s="56" t="s">
        <v>449</v>
      </c>
      <c r="AT763" s="56" t="s">
        <v>449</v>
      </c>
      <c r="AU763" s="56" t="s">
        <v>449</v>
      </c>
      <c r="AV763" s="56" t="s">
        <v>449</v>
      </c>
      <c r="AW763" s="56" t="s">
        <v>449</v>
      </c>
      <c r="AX763" s="56" t="s">
        <v>449</v>
      </c>
      <c r="AY763" s="56" t="s">
        <v>449</v>
      </c>
      <c r="AZ763" s="56" t="s">
        <v>449</v>
      </c>
      <c r="BA763" s="56" t="s">
        <v>449</v>
      </c>
      <c r="BB763" s="323">
        <f>VLOOKUP($F763,'[2]1ª Parcela FAED Manutencao 2026'!$E$7:$K$1036,5,0)</f>
        <v>1085</v>
      </c>
      <c r="BC763" s="324">
        <f>VLOOKUP($F763,'[2]1ª Parcela FAED Manutencao 2026'!$E$7:$K$1036,7,0)</f>
        <v>23959.65</v>
      </c>
      <c r="BD763" s="335">
        <f t="shared" si="150"/>
        <v>-101</v>
      </c>
      <c r="BE763" s="328">
        <f t="shared" si="151"/>
        <v>-3443.3450000000012</v>
      </c>
    </row>
    <row r="764" spans="1:57" s="87" customFormat="1" ht="28.5" customHeight="1">
      <c r="A764" s="68">
        <v>758</v>
      </c>
      <c r="B764" s="56" t="s">
        <v>1905</v>
      </c>
      <c r="C764" s="56">
        <v>7700</v>
      </c>
      <c r="D764" s="57">
        <v>25</v>
      </c>
      <c r="E764" s="163" t="s">
        <v>420</v>
      </c>
      <c r="F764" s="56">
        <v>1120257</v>
      </c>
      <c r="G764" s="56">
        <v>1103586</v>
      </c>
      <c r="H764" s="61">
        <v>29053544</v>
      </c>
      <c r="I764" s="84" t="str">
        <f>VLOOKUP($F764,'[3]Sistema Escolar'!$C$3:$E$5000,3,0)</f>
        <v>COLEGIO ESTADUAL DO CAMPO PETRONIO PORTELA</v>
      </c>
      <c r="J764" s="193" t="s">
        <v>1979</v>
      </c>
      <c r="K764" s="56">
        <v>0</v>
      </c>
      <c r="L764" s="56">
        <v>0</v>
      </c>
      <c r="M764" s="56">
        <v>0</v>
      </c>
      <c r="N764" s="56">
        <v>0</v>
      </c>
      <c r="O764" s="56">
        <v>85</v>
      </c>
      <c r="P764" s="56">
        <v>0</v>
      </c>
      <c r="Q764" s="56">
        <v>378</v>
      </c>
      <c r="R764" s="56">
        <v>393</v>
      </c>
      <c r="S764" s="56">
        <v>0</v>
      </c>
      <c r="T764" s="56">
        <v>0</v>
      </c>
      <c r="U764" s="56">
        <v>0</v>
      </c>
      <c r="V764" s="56">
        <v>0</v>
      </c>
      <c r="W764" s="56">
        <v>0</v>
      </c>
      <c r="X764" s="56">
        <v>0</v>
      </c>
      <c r="Y764" s="56">
        <f t="shared" si="152"/>
        <v>0</v>
      </c>
      <c r="Z764" s="56">
        <f t="shared" si="152"/>
        <v>0</v>
      </c>
      <c r="AA764" s="68">
        <f t="shared" si="153"/>
        <v>463</v>
      </c>
      <c r="AB764" s="68">
        <f t="shared" si="153"/>
        <v>393</v>
      </c>
      <c r="AC764" s="68">
        <f t="shared" si="146"/>
        <v>463</v>
      </c>
      <c r="AD764" s="68">
        <f t="shared" si="147"/>
        <v>393</v>
      </c>
      <c r="AE764" s="68">
        <f>VLOOKUP(F764,[1]quantitativo_estudantes_turmas_!$D$6:$H$1043,5,0)</f>
        <v>12</v>
      </c>
      <c r="AF764" s="318">
        <f t="shared" si="143"/>
        <v>1</v>
      </c>
      <c r="AG764" s="248">
        <f t="shared" si="144"/>
        <v>25645.38</v>
      </c>
      <c r="AH764" s="194">
        <f t="shared" si="148"/>
        <v>25645.38</v>
      </c>
      <c r="AI764" s="70">
        <v>0</v>
      </c>
      <c r="AJ764" s="70">
        <f t="shared" si="145"/>
        <v>51290.76</v>
      </c>
      <c r="AK764" s="195">
        <v>10000</v>
      </c>
      <c r="AL764" s="337">
        <f t="shared" si="154"/>
        <v>12822.69</v>
      </c>
      <c r="AM764" s="56" t="str">
        <f>VLOOKUP(F764,'Plan atualizada aptas e desativ'!$C$4:$I$1457,7,0)</f>
        <v>APTA</v>
      </c>
      <c r="AN764" s="196">
        <f t="shared" si="149"/>
        <v>2822.6900000000005</v>
      </c>
      <c r="AO764" s="56" t="s">
        <v>1442</v>
      </c>
      <c r="AP764" s="56" t="s">
        <v>1444</v>
      </c>
      <c r="AQ764" s="56"/>
      <c r="AR764" s="56" t="s">
        <v>1918</v>
      </c>
      <c r="AS764" s="56" t="s">
        <v>449</v>
      </c>
      <c r="AT764" s="56" t="s">
        <v>449</v>
      </c>
      <c r="AU764" s="56" t="s">
        <v>449</v>
      </c>
      <c r="AV764" s="56" t="s">
        <v>449</v>
      </c>
      <c r="AW764" s="56" t="s">
        <v>449</v>
      </c>
      <c r="AX764" s="56" t="s">
        <v>449</v>
      </c>
      <c r="AY764" s="56" t="s">
        <v>449</v>
      </c>
      <c r="AZ764" s="56" t="s">
        <v>449</v>
      </c>
      <c r="BA764" s="56" t="s">
        <v>449</v>
      </c>
      <c r="BB764" s="323">
        <f>VLOOKUP($F764,'[2]1ª Parcela FAED Manutencao 2026'!$E$7:$K$1036,5,0)</f>
        <v>463</v>
      </c>
      <c r="BC764" s="324">
        <f>VLOOKUP($F764,'[2]1ª Parcela FAED Manutencao 2026'!$E$7:$K$1036,7,0)</f>
        <v>12822.69</v>
      </c>
      <c r="BD764" s="335">
        <f t="shared" si="150"/>
        <v>-70</v>
      </c>
      <c r="BE764" s="330">
        <f t="shared" si="151"/>
        <v>0</v>
      </c>
    </row>
    <row r="765" spans="1:57" s="178" customFormat="1" ht="28.5" customHeight="1">
      <c r="A765" s="68">
        <v>759</v>
      </c>
      <c r="B765" s="56" t="s">
        <v>1905</v>
      </c>
      <c r="C765" s="56">
        <v>7700</v>
      </c>
      <c r="D765" s="57">
        <v>25</v>
      </c>
      <c r="E765" s="163" t="s">
        <v>4485</v>
      </c>
      <c r="F765" s="56">
        <v>1144032</v>
      </c>
      <c r="G765" s="56">
        <v>1103601</v>
      </c>
      <c r="H765" s="61">
        <v>29055067</v>
      </c>
      <c r="I765" s="84" t="str">
        <f>VLOOKUP($F765,'[3]Sistema Escolar'!$C$3:$E$5000,3,0)</f>
        <v>COLEGIO ESTADUAL DE TEMPO INTEGRAL DE PINDOBACU</v>
      </c>
      <c r="J765" s="193" t="s">
        <v>1978</v>
      </c>
      <c r="K765" s="56">
        <v>0</v>
      </c>
      <c r="L765" s="56">
        <v>0</v>
      </c>
      <c r="M765" s="56">
        <v>0</v>
      </c>
      <c r="N765" s="56">
        <v>0</v>
      </c>
      <c r="O765" s="56">
        <v>298</v>
      </c>
      <c r="P765" s="56">
        <v>129</v>
      </c>
      <c r="Q765" s="56">
        <v>167</v>
      </c>
      <c r="R765" s="56">
        <v>330</v>
      </c>
      <c r="S765" s="56">
        <v>94</v>
      </c>
      <c r="T765" s="56">
        <v>58</v>
      </c>
      <c r="U765" s="56">
        <v>0</v>
      </c>
      <c r="V765" s="56">
        <v>0</v>
      </c>
      <c r="W765" s="56">
        <v>0</v>
      </c>
      <c r="X765" s="56">
        <v>0</v>
      </c>
      <c r="Y765" s="56">
        <f t="shared" si="152"/>
        <v>0</v>
      </c>
      <c r="Z765" s="56">
        <f t="shared" si="152"/>
        <v>0</v>
      </c>
      <c r="AA765" s="68">
        <f t="shared" si="153"/>
        <v>559</v>
      </c>
      <c r="AB765" s="68">
        <f t="shared" si="153"/>
        <v>517</v>
      </c>
      <c r="AC765" s="68">
        <f t="shared" si="146"/>
        <v>559</v>
      </c>
      <c r="AD765" s="68">
        <f t="shared" si="147"/>
        <v>517</v>
      </c>
      <c r="AE765" s="68">
        <f>VLOOKUP(F765,[1]quantitativo_estudantes_turmas_!$D$6:$H$1043,5,0)</f>
        <v>16</v>
      </c>
      <c r="AF765" s="318">
        <f t="shared" si="143"/>
        <v>1</v>
      </c>
      <c r="AG765" s="248">
        <f t="shared" si="144"/>
        <v>30774.46</v>
      </c>
      <c r="AH765" s="194">
        <f t="shared" si="148"/>
        <v>30774.46</v>
      </c>
      <c r="AI765" s="70">
        <v>0</v>
      </c>
      <c r="AJ765" s="70">
        <f t="shared" si="145"/>
        <v>61548.92</v>
      </c>
      <c r="AK765" s="195">
        <v>12000</v>
      </c>
      <c r="AL765" s="337">
        <f t="shared" si="154"/>
        <v>15387.23</v>
      </c>
      <c r="AM765" s="56" t="str">
        <f>VLOOKUP(F765,'Plan atualizada aptas e desativ'!$C$4:$I$1457,7,0)</f>
        <v>INADIMPLENTE</v>
      </c>
      <c r="AN765" s="196">
        <f t="shared" si="149"/>
        <v>3387.2299999999996</v>
      </c>
      <c r="AO765" s="56" t="s">
        <v>1445</v>
      </c>
      <c r="AP765" s="56" t="s">
        <v>1446</v>
      </c>
      <c r="AQ765" s="56"/>
      <c r="AR765" s="56" t="s">
        <v>1918</v>
      </c>
      <c r="AS765" s="56" t="s">
        <v>449</v>
      </c>
      <c r="AT765" s="56" t="s">
        <v>449</v>
      </c>
      <c r="AU765" s="56" t="s">
        <v>449</v>
      </c>
      <c r="AV765" s="56" t="s">
        <v>449</v>
      </c>
      <c r="AW765" s="56" t="s">
        <v>449</v>
      </c>
      <c r="AX765" s="56" t="s">
        <v>449</v>
      </c>
      <c r="AY765" s="56" t="s">
        <v>449</v>
      </c>
      <c r="AZ765" s="56" t="s">
        <v>449</v>
      </c>
      <c r="BA765" s="56" t="s">
        <v>449</v>
      </c>
      <c r="BB765" s="323">
        <f>VLOOKUP($F765,'[2]1ª Parcela FAED Manutencao 2026'!$E$7:$K$1036,5,0)</f>
        <v>559</v>
      </c>
      <c r="BC765" s="324">
        <f>VLOOKUP($F765,'[2]1ª Parcela FAED Manutencao 2026'!$E$7:$K$1036,7,0)</f>
        <v>15387.23</v>
      </c>
      <c r="BD765" s="335">
        <f t="shared" si="150"/>
        <v>-42</v>
      </c>
      <c r="BE765" s="330">
        <f t="shared" si="151"/>
        <v>0</v>
      </c>
    </row>
    <row r="766" spans="1:57" s="87" customFormat="1" ht="28.5" customHeight="1">
      <c r="A766" s="68">
        <v>760</v>
      </c>
      <c r="B766" s="56" t="s">
        <v>1905</v>
      </c>
      <c r="C766" s="56">
        <v>7700</v>
      </c>
      <c r="D766" s="57">
        <v>25</v>
      </c>
      <c r="E766" s="163" t="s">
        <v>4485</v>
      </c>
      <c r="F766" s="56">
        <v>1140452</v>
      </c>
      <c r="G766" s="56">
        <v>1103599</v>
      </c>
      <c r="H766" s="61">
        <v>29055075</v>
      </c>
      <c r="I766" s="84" t="str">
        <f>VLOOKUP($F766,'[3]Sistema Escolar'!$C$3:$E$5000,3,0)</f>
        <v>COLEGIO ESTADUAL DO CAMPO DE TEMPO INTEGRAL DE CARNAIBA</v>
      </c>
      <c r="J766" s="193" t="s">
        <v>1979</v>
      </c>
      <c r="K766" s="56">
        <v>0</v>
      </c>
      <c r="L766" s="56">
        <v>0</v>
      </c>
      <c r="M766" s="56">
        <v>0</v>
      </c>
      <c r="N766" s="56">
        <v>0</v>
      </c>
      <c r="O766" s="56">
        <v>213</v>
      </c>
      <c r="P766" s="56">
        <v>208</v>
      </c>
      <c r="Q766" s="56">
        <v>36</v>
      </c>
      <c r="R766" s="56">
        <v>116</v>
      </c>
      <c r="S766" s="56">
        <v>77</v>
      </c>
      <c r="T766" s="56">
        <v>29</v>
      </c>
      <c r="U766" s="56">
        <v>0</v>
      </c>
      <c r="V766" s="56">
        <v>0</v>
      </c>
      <c r="W766" s="56">
        <v>0</v>
      </c>
      <c r="X766" s="56">
        <v>0</v>
      </c>
      <c r="Y766" s="56">
        <f t="shared" si="152"/>
        <v>0</v>
      </c>
      <c r="Z766" s="56">
        <f t="shared" si="152"/>
        <v>0</v>
      </c>
      <c r="AA766" s="68">
        <f t="shared" si="153"/>
        <v>326</v>
      </c>
      <c r="AB766" s="68">
        <f t="shared" si="153"/>
        <v>353</v>
      </c>
      <c r="AC766" s="68">
        <f t="shared" si="146"/>
        <v>326</v>
      </c>
      <c r="AD766" s="68">
        <f t="shared" si="147"/>
        <v>353</v>
      </c>
      <c r="AE766" s="68">
        <f>VLOOKUP(F766,[1]quantitativo_estudantes_turmas_!$D$6:$H$1043,5,0)</f>
        <v>13</v>
      </c>
      <c r="AF766" s="318">
        <f t="shared" si="143"/>
        <v>1</v>
      </c>
      <c r="AG766" s="248">
        <f t="shared" si="144"/>
        <v>25645.38</v>
      </c>
      <c r="AH766" s="194">
        <f t="shared" si="148"/>
        <v>25645.38</v>
      </c>
      <c r="AI766" s="70">
        <v>0</v>
      </c>
      <c r="AJ766" s="70">
        <f t="shared" si="145"/>
        <v>51290.76</v>
      </c>
      <c r="AK766" s="195">
        <v>10000</v>
      </c>
      <c r="AL766" s="337">
        <f t="shared" si="154"/>
        <v>12822.69</v>
      </c>
      <c r="AM766" s="56" t="str">
        <f>VLOOKUP(F766,'Plan atualizada aptas e desativ'!$C$4:$I$1457,7,0)</f>
        <v>APTA</v>
      </c>
      <c r="AN766" s="196">
        <f t="shared" si="149"/>
        <v>2822.6900000000005</v>
      </c>
      <c r="AO766" s="56" t="s">
        <v>1445</v>
      </c>
      <c r="AP766" s="56" t="s">
        <v>1447</v>
      </c>
      <c r="AQ766" s="56"/>
      <c r="AR766" s="56" t="s">
        <v>1918</v>
      </c>
      <c r="AS766" s="56" t="s">
        <v>449</v>
      </c>
      <c r="AT766" s="56" t="s">
        <v>449</v>
      </c>
      <c r="AU766" s="56" t="s">
        <v>449</v>
      </c>
      <c r="AV766" s="56" t="s">
        <v>449</v>
      </c>
      <c r="AW766" s="56" t="s">
        <v>449</v>
      </c>
      <c r="AX766" s="56" t="s">
        <v>449</v>
      </c>
      <c r="AY766" s="56" t="s">
        <v>449</v>
      </c>
      <c r="AZ766" s="56" t="s">
        <v>449</v>
      </c>
      <c r="BA766" s="56" t="s">
        <v>449</v>
      </c>
      <c r="BB766" s="323">
        <f>VLOOKUP($F766,'[2]1ª Parcela FAED Manutencao 2026'!$E$7:$K$1036,5,0)</f>
        <v>326</v>
      </c>
      <c r="BC766" s="324">
        <f>VLOOKUP($F766,'[2]1ª Parcela FAED Manutencao 2026'!$E$7:$K$1036,7,0)</f>
        <v>12822.69</v>
      </c>
      <c r="BD766" s="336">
        <f t="shared" si="150"/>
        <v>27</v>
      </c>
      <c r="BE766" s="330">
        <f t="shared" si="151"/>
        <v>0</v>
      </c>
    </row>
    <row r="767" spans="1:57" s="178" customFormat="1" ht="28.5" customHeight="1">
      <c r="A767" s="68">
        <v>761</v>
      </c>
      <c r="B767" s="56" t="s">
        <v>1905</v>
      </c>
      <c r="C767" s="56">
        <v>7700</v>
      </c>
      <c r="D767" s="57">
        <v>25</v>
      </c>
      <c r="E767" s="163" t="s">
        <v>422</v>
      </c>
      <c r="F767" s="56">
        <v>1164947</v>
      </c>
      <c r="G767" s="56">
        <v>1103602</v>
      </c>
      <c r="H767" s="61">
        <v>29076846</v>
      </c>
      <c r="I767" s="84" t="str">
        <f>VLOOKUP($F767,'[3]Sistema Escolar'!$C$3:$E$5000,3,0)</f>
        <v>COLEGIO ESTADUAL DE TEMPO INTEGRAL NELSON MAIA</v>
      </c>
      <c r="J767" s="193" t="s">
        <v>1978</v>
      </c>
      <c r="K767" s="56">
        <v>0</v>
      </c>
      <c r="L767" s="56">
        <v>0</v>
      </c>
      <c r="M767" s="56">
        <v>0</v>
      </c>
      <c r="N767" s="56">
        <v>0</v>
      </c>
      <c r="O767" s="56">
        <v>384</v>
      </c>
      <c r="P767" s="56">
        <v>165</v>
      </c>
      <c r="Q767" s="56">
        <v>219</v>
      </c>
      <c r="R767" s="56">
        <v>540</v>
      </c>
      <c r="S767" s="56">
        <v>149</v>
      </c>
      <c r="T767" s="56">
        <v>243</v>
      </c>
      <c r="U767" s="56">
        <v>0</v>
      </c>
      <c r="V767" s="56">
        <v>0</v>
      </c>
      <c r="W767" s="56">
        <v>0</v>
      </c>
      <c r="X767" s="56">
        <v>0</v>
      </c>
      <c r="Y767" s="56">
        <f t="shared" si="152"/>
        <v>0</v>
      </c>
      <c r="Z767" s="56">
        <f t="shared" si="152"/>
        <v>0</v>
      </c>
      <c r="AA767" s="68">
        <f t="shared" si="153"/>
        <v>752</v>
      </c>
      <c r="AB767" s="68">
        <f t="shared" si="153"/>
        <v>948</v>
      </c>
      <c r="AC767" s="68">
        <f t="shared" si="146"/>
        <v>752</v>
      </c>
      <c r="AD767" s="68">
        <f t="shared" si="147"/>
        <v>948</v>
      </c>
      <c r="AE767" s="68">
        <f>VLOOKUP(F767,[1]quantitativo_estudantes_turmas_!$D$6:$H$1043,5,0)</f>
        <v>28</v>
      </c>
      <c r="AF767" s="318">
        <f t="shared" si="143"/>
        <v>1</v>
      </c>
      <c r="AG767" s="248">
        <f t="shared" si="144"/>
        <v>41032.61</v>
      </c>
      <c r="AH767" s="194">
        <f t="shared" si="148"/>
        <v>41032.61</v>
      </c>
      <c r="AI767" s="70">
        <v>0</v>
      </c>
      <c r="AJ767" s="70">
        <f t="shared" si="145"/>
        <v>82065.22</v>
      </c>
      <c r="AK767" s="195">
        <v>16000</v>
      </c>
      <c r="AL767" s="337">
        <f t="shared" si="154"/>
        <v>20516.305</v>
      </c>
      <c r="AM767" s="56" t="str">
        <f>VLOOKUP(F767,'Plan atualizada aptas e desativ'!$C$4:$I$1457,7,0)</f>
        <v>APTA</v>
      </c>
      <c r="AN767" s="196">
        <f t="shared" si="149"/>
        <v>4516.3050000000003</v>
      </c>
      <c r="AO767" s="56" t="s">
        <v>1432</v>
      </c>
      <c r="AP767" s="56" t="s">
        <v>1448</v>
      </c>
      <c r="AQ767" s="56"/>
      <c r="AR767" s="56" t="s">
        <v>1918</v>
      </c>
      <c r="AS767" s="56" t="s">
        <v>449</v>
      </c>
      <c r="AT767" s="56" t="s">
        <v>449</v>
      </c>
      <c r="AU767" s="56" t="s">
        <v>449</v>
      </c>
      <c r="AV767" s="56" t="s">
        <v>449</v>
      </c>
      <c r="AW767" s="56" t="s">
        <v>449</v>
      </c>
      <c r="AX767" s="56" t="s">
        <v>449</v>
      </c>
      <c r="AY767" s="56" t="s">
        <v>449</v>
      </c>
      <c r="AZ767" s="56" t="s">
        <v>449</v>
      </c>
      <c r="BA767" s="56" t="s">
        <v>449</v>
      </c>
      <c r="BB767" s="323">
        <f>VLOOKUP($F767,'[2]1ª Parcela FAED Manutencao 2026'!$E$7:$K$1036,5,0)</f>
        <v>752</v>
      </c>
      <c r="BC767" s="324">
        <f>VLOOKUP($F767,'[2]1ª Parcela FAED Manutencao 2026'!$E$7:$K$1036,7,0)</f>
        <v>20516.305</v>
      </c>
      <c r="BD767" s="336">
        <f t="shared" si="150"/>
        <v>196</v>
      </c>
      <c r="BE767" s="330">
        <f t="shared" si="151"/>
        <v>0</v>
      </c>
    </row>
    <row r="768" spans="1:57" s="178" customFormat="1" ht="28.5" customHeight="1">
      <c r="A768" s="68">
        <v>762</v>
      </c>
      <c r="B768" s="56" t="s">
        <v>1905</v>
      </c>
      <c r="C768" s="56">
        <v>7700</v>
      </c>
      <c r="D768" s="57">
        <v>25</v>
      </c>
      <c r="E768" s="163" t="s">
        <v>423</v>
      </c>
      <c r="F768" s="56">
        <v>1164602</v>
      </c>
      <c r="G768" s="56">
        <v>1103637</v>
      </c>
      <c r="H768" s="61">
        <v>29055385</v>
      </c>
      <c r="I768" s="84" t="str">
        <f>VLOOKUP($F768,'[3]Sistema Escolar'!$C$3:$E$5000,3,0)</f>
        <v>CENTRO ESTADUAL DE EDUCACAO PROFISSIONAL PROF. PAULO BATISTA MACHADO</v>
      </c>
      <c r="J768" s="193" t="s">
        <v>1985</v>
      </c>
      <c r="K768" s="56">
        <v>0</v>
      </c>
      <c r="L768" s="56">
        <v>0</v>
      </c>
      <c r="M768" s="56">
        <v>0</v>
      </c>
      <c r="N768" s="56">
        <v>0</v>
      </c>
      <c r="O768" s="56">
        <v>1647</v>
      </c>
      <c r="P768" s="56">
        <v>1313</v>
      </c>
      <c r="Q768" s="56">
        <v>0</v>
      </c>
      <c r="R768" s="56">
        <v>209</v>
      </c>
      <c r="S768" s="56">
        <v>0</v>
      </c>
      <c r="T768" s="56">
        <v>0</v>
      </c>
      <c r="U768" s="56">
        <v>0</v>
      </c>
      <c r="V768" s="56">
        <v>0</v>
      </c>
      <c r="W768" s="56">
        <v>0</v>
      </c>
      <c r="X768" s="56">
        <v>0</v>
      </c>
      <c r="Y768" s="56">
        <f t="shared" si="152"/>
        <v>0</v>
      </c>
      <c r="Z768" s="56">
        <f t="shared" si="152"/>
        <v>0</v>
      </c>
      <c r="AA768" s="68">
        <f t="shared" si="153"/>
        <v>1647</v>
      </c>
      <c r="AB768" s="68">
        <f t="shared" si="153"/>
        <v>1522</v>
      </c>
      <c r="AC768" s="68">
        <f t="shared" si="146"/>
        <v>1647</v>
      </c>
      <c r="AD768" s="68">
        <f t="shared" si="147"/>
        <v>1522</v>
      </c>
      <c r="AE768" s="68">
        <f>VLOOKUP(F768,[1]quantitativo_estudantes_turmas_!$D$6:$H$1043,5,0)</f>
        <v>53</v>
      </c>
      <c r="AF768" s="318">
        <f t="shared" si="143"/>
        <v>1</v>
      </c>
      <c r="AG768" s="248">
        <f t="shared" si="144"/>
        <v>71807.06</v>
      </c>
      <c r="AH768" s="194">
        <f t="shared" si="148"/>
        <v>71807.06</v>
      </c>
      <c r="AI768" s="70">
        <v>0</v>
      </c>
      <c r="AJ768" s="70">
        <f t="shared" si="145"/>
        <v>143614.12</v>
      </c>
      <c r="AK768" s="195">
        <v>28000</v>
      </c>
      <c r="AL768" s="337">
        <f t="shared" si="154"/>
        <v>35903.53</v>
      </c>
      <c r="AM768" s="56" t="str">
        <f>VLOOKUP(F768,'Plan atualizada aptas e desativ'!$C$4:$I$1457,7,0)</f>
        <v>APTA</v>
      </c>
      <c r="AN768" s="196">
        <f t="shared" si="149"/>
        <v>7903.5299999999988</v>
      </c>
      <c r="AO768" s="56" t="s">
        <v>1432</v>
      </c>
      <c r="AP768" s="56" t="s">
        <v>1449</v>
      </c>
      <c r="AQ768" s="56"/>
      <c r="AR768" s="56" t="s">
        <v>1918</v>
      </c>
      <c r="AS768" s="56" t="s">
        <v>449</v>
      </c>
      <c r="AT768" s="56" t="s">
        <v>449</v>
      </c>
      <c r="AU768" s="56" t="s">
        <v>449</v>
      </c>
      <c r="AV768" s="56" t="s">
        <v>449</v>
      </c>
      <c r="AW768" s="56" t="s">
        <v>449</v>
      </c>
      <c r="AX768" s="56" t="s">
        <v>449</v>
      </c>
      <c r="AY768" s="56" t="s">
        <v>449</v>
      </c>
      <c r="AZ768" s="56" t="s">
        <v>449</v>
      </c>
      <c r="BA768" s="56" t="s">
        <v>449</v>
      </c>
      <c r="BB768" s="323">
        <f>VLOOKUP($F768,'[2]1ª Parcela FAED Manutencao 2026'!$E$7:$K$1036,5,0)</f>
        <v>1647</v>
      </c>
      <c r="BC768" s="324">
        <f>VLOOKUP($F768,'[2]1ª Parcela FAED Manutencao 2026'!$E$7:$K$1036,7,0)</f>
        <v>35903.53</v>
      </c>
      <c r="BD768" s="335">
        <f t="shared" si="150"/>
        <v>-125</v>
      </c>
      <c r="BE768" s="330">
        <f t="shared" si="151"/>
        <v>0</v>
      </c>
    </row>
    <row r="769" spans="1:57" s="87" customFormat="1" ht="28.5" customHeight="1">
      <c r="A769" s="68">
        <v>763</v>
      </c>
      <c r="B769" s="56" t="s">
        <v>1905</v>
      </c>
      <c r="C769" s="56">
        <v>7700</v>
      </c>
      <c r="D769" s="57">
        <v>25</v>
      </c>
      <c r="E769" s="163" t="s">
        <v>423</v>
      </c>
      <c r="F769" s="56">
        <v>1179286</v>
      </c>
      <c r="G769" s="56">
        <v>9999999</v>
      </c>
      <c r="H769" s="61">
        <v>29461529</v>
      </c>
      <c r="I769" s="84" t="str">
        <f>VLOOKUP($F769,'[3]Sistema Escolar'!$C$3:$E$5000,3,0)</f>
        <v>CENT.REG.DE ENS.MEDIO INTERMEDIACAO TEC CEMIT DO P. NORTE DO ITAPICURU</v>
      </c>
      <c r="J769" s="193" t="s">
        <v>464</v>
      </c>
      <c r="K769" s="56">
        <v>0</v>
      </c>
      <c r="L769" s="56">
        <v>0</v>
      </c>
      <c r="M769" s="56">
        <v>0</v>
      </c>
      <c r="N769" s="56">
        <v>0</v>
      </c>
      <c r="O769" s="56">
        <v>297</v>
      </c>
      <c r="P769" s="56">
        <v>271</v>
      </c>
      <c r="Q769" s="56">
        <v>0</v>
      </c>
      <c r="R769" s="56">
        <v>0</v>
      </c>
      <c r="S769" s="56">
        <v>0</v>
      </c>
      <c r="T769" s="56">
        <v>0</v>
      </c>
      <c r="U769" s="56">
        <v>0</v>
      </c>
      <c r="V769" s="56">
        <v>0</v>
      </c>
      <c r="W769" s="56">
        <v>0</v>
      </c>
      <c r="X769" s="56">
        <v>0</v>
      </c>
      <c r="Y769" s="56">
        <f t="shared" si="152"/>
        <v>0</v>
      </c>
      <c r="Z769" s="56">
        <f t="shared" si="152"/>
        <v>0</v>
      </c>
      <c r="AA769" s="68">
        <f t="shared" si="153"/>
        <v>297</v>
      </c>
      <c r="AB769" s="68">
        <f t="shared" si="153"/>
        <v>271</v>
      </c>
      <c r="AC769" s="68">
        <f t="shared" si="146"/>
        <v>297</v>
      </c>
      <c r="AD769" s="68">
        <f t="shared" si="147"/>
        <v>271</v>
      </c>
      <c r="AE769" s="68">
        <f>VLOOKUP(F769,[1]quantitativo_estudantes_turmas_!$D$6:$H$1043,5,0)</f>
        <v>22</v>
      </c>
      <c r="AF769" s="318">
        <f t="shared" si="143"/>
        <v>1</v>
      </c>
      <c r="AG769" s="248">
        <f t="shared" si="144"/>
        <v>25645.38</v>
      </c>
      <c r="AH769" s="194">
        <f t="shared" si="148"/>
        <v>25645.38</v>
      </c>
      <c r="AI769" s="70">
        <v>0</v>
      </c>
      <c r="AJ769" s="70">
        <f t="shared" si="145"/>
        <v>51290.76</v>
      </c>
      <c r="AK769" s="195">
        <v>10000</v>
      </c>
      <c r="AL769" s="337">
        <f t="shared" si="154"/>
        <v>12822.69</v>
      </c>
      <c r="AM769" s="56" t="str">
        <f>VLOOKUP(F769,'Plan atualizada aptas e desativ'!$C$4:$I$1457,7,0)</f>
        <v>APTA</v>
      </c>
      <c r="AN769" s="196">
        <f t="shared" si="149"/>
        <v>2822.6900000000005</v>
      </c>
      <c r="AO769" s="56" t="s">
        <v>1432</v>
      </c>
      <c r="AP769" s="56" t="s">
        <v>1451</v>
      </c>
      <c r="AQ769" s="56"/>
      <c r="AR769" s="56" t="s">
        <v>449</v>
      </c>
      <c r="AS769" s="56" t="s">
        <v>449</v>
      </c>
      <c r="AT769" s="56" t="s">
        <v>449</v>
      </c>
      <c r="AU769" s="56" t="s">
        <v>449</v>
      </c>
      <c r="AV769" s="56" t="s">
        <v>449</v>
      </c>
      <c r="AW769" s="56" t="s">
        <v>449</v>
      </c>
      <c r="AX769" s="56" t="s">
        <v>449</v>
      </c>
      <c r="AY769" s="56" t="s">
        <v>449</v>
      </c>
      <c r="AZ769" s="56" t="s">
        <v>449</v>
      </c>
      <c r="BA769" s="56" t="s">
        <v>1857</v>
      </c>
      <c r="BB769" s="323">
        <f>VLOOKUP($F769,'[2]1ª Parcela FAED Manutencao 2026'!$E$7:$K$1036,5,0)</f>
        <v>297</v>
      </c>
      <c r="BC769" s="324">
        <f>VLOOKUP($F769,'[2]1ª Parcela FAED Manutencao 2026'!$E$7:$K$1036,7,0)</f>
        <v>12822.69</v>
      </c>
      <c r="BD769" s="335">
        <f t="shared" si="150"/>
        <v>-26</v>
      </c>
      <c r="BE769" s="330">
        <f t="shared" si="151"/>
        <v>0</v>
      </c>
    </row>
    <row r="770" spans="1:57" s="87" customFormat="1" ht="28.5" customHeight="1">
      <c r="A770" s="68">
        <v>764</v>
      </c>
      <c r="B770" s="56" t="s">
        <v>1905</v>
      </c>
      <c r="C770" s="56">
        <v>7700</v>
      </c>
      <c r="D770" s="57">
        <v>25</v>
      </c>
      <c r="E770" s="163" t="s">
        <v>423</v>
      </c>
      <c r="F770" s="56">
        <v>1121156</v>
      </c>
      <c r="G770" s="56">
        <v>1103639</v>
      </c>
      <c r="H770" s="61">
        <v>29056780</v>
      </c>
      <c r="I770" s="84" t="str">
        <f>VLOOKUP($F770,'[3]Sistema Escolar'!$C$3:$E$5000,3,0)</f>
        <v>COLEGIO ESTADUAL DO CAMPO PROFESSORA MARIANA AGOSTINHO DE OLIVEIRA</v>
      </c>
      <c r="J770" s="193" t="s">
        <v>1978</v>
      </c>
      <c r="K770" s="56">
        <v>0</v>
      </c>
      <c r="L770" s="56">
        <v>0</v>
      </c>
      <c r="M770" s="56">
        <v>0</v>
      </c>
      <c r="N770" s="56">
        <v>0</v>
      </c>
      <c r="O770" s="56">
        <v>111</v>
      </c>
      <c r="P770" s="56">
        <v>0</v>
      </c>
      <c r="Q770" s="56">
        <v>128</v>
      </c>
      <c r="R770" s="56">
        <v>233</v>
      </c>
      <c r="S770" s="56">
        <v>78</v>
      </c>
      <c r="T770" s="56">
        <v>50</v>
      </c>
      <c r="U770" s="56">
        <v>0</v>
      </c>
      <c r="V770" s="56">
        <v>0</v>
      </c>
      <c r="W770" s="56">
        <v>0</v>
      </c>
      <c r="X770" s="56">
        <v>0</v>
      </c>
      <c r="Y770" s="56">
        <f t="shared" si="152"/>
        <v>0</v>
      </c>
      <c r="Z770" s="56">
        <f t="shared" si="152"/>
        <v>0</v>
      </c>
      <c r="AA770" s="68">
        <f t="shared" si="153"/>
        <v>317</v>
      </c>
      <c r="AB770" s="68">
        <f t="shared" si="153"/>
        <v>283</v>
      </c>
      <c r="AC770" s="68">
        <f t="shared" si="146"/>
        <v>317</v>
      </c>
      <c r="AD770" s="68">
        <f t="shared" si="147"/>
        <v>283</v>
      </c>
      <c r="AE770" s="68">
        <f>VLOOKUP(F770,[1]quantitativo_estudantes_turmas_!$D$6:$H$1043,5,0)</f>
        <v>10</v>
      </c>
      <c r="AF770" s="318">
        <f t="shared" si="143"/>
        <v>1</v>
      </c>
      <c r="AG770" s="248">
        <f t="shared" si="144"/>
        <v>25645.38</v>
      </c>
      <c r="AH770" s="194">
        <f t="shared" si="148"/>
        <v>25645.38</v>
      </c>
      <c r="AI770" s="70">
        <v>0</v>
      </c>
      <c r="AJ770" s="70">
        <f t="shared" si="145"/>
        <v>51290.76</v>
      </c>
      <c r="AK770" s="195">
        <v>10000</v>
      </c>
      <c r="AL770" s="337">
        <f t="shared" si="154"/>
        <v>12822.69</v>
      </c>
      <c r="AM770" s="56" t="str">
        <f>VLOOKUP(F770,'Plan atualizada aptas e desativ'!$C$4:$I$1457,7,0)</f>
        <v>APTA</v>
      </c>
      <c r="AN770" s="196">
        <f t="shared" si="149"/>
        <v>2822.6900000000005</v>
      </c>
      <c r="AO770" s="56" t="s">
        <v>1432</v>
      </c>
      <c r="AP770" s="56" t="s">
        <v>1452</v>
      </c>
      <c r="AQ770" s="56"/>
      <c r="AR770" s="56" t="s">
        <v>1918</v>
      </c>
      <c r="AS770" s="56" t="s">
        <v>449</v>
      </c>
      <c r="AT770" s="56" t="s">
        <v>449</v>
      </c>
      <c r="AU770" s="56" t="s">
        <v>449</v>
      </c>
      <c r="AV770" s="56" t="s">
        <v>449</v>
      </c>
      <c r="AW770" s="56" t="s">
        <v>449</v>
      </c>
      <c r="AX770" s="56" t="s">
        <v>449</v>
      </c>
      <c r="AY770" s="56" t="s">
        <v>449</v>
      </c>
      <c r="AZ770" s="56" t="s">
        <v>449</v>
      </c>
      <c r="BA770" s="56" t="s">
        <v>449</v>
      </c>
      <c r="BB770" s="323">
        <f>VLOOKUP($F770,'[2]1ª Parcela FAED Manutencao 2026'!$E$7:$K$1036,5,0)</f>
        <v>317</v>
      </c>
      <c r="BC770" s="324">
        <f>VLOOKUP($F770,'[2]1ª Parcela FAED Manutencao 2026'!$E$7:$K$1036,7,0)</f>
        <v>12822.69</v>
      </c>
      <c r="BD770" s="335">
        <f t="shared" si="150"/>
        <v>-34</v>
      </c>
      <c r="BE770" s="330">
        <f t="shared" si="151"/>
        <v>0</v>
      </c>
    </row>
    <row r="771" spans="1:57" s="178" customFormat="1" ht="28.5" customHeight="1">
      <c r="A771" s="68">
        <v>765</v>
      </c>
      <c r="B771" s="56" t="s">
        <v>1905</v>
      </c>
      <c r="C771" s="56">
        <v>7700</v>
      </c>
      <c r="D771" s="57">
        <v>25</v>
      </c>
      <c r="E771" s="163" t="s">
        <v>423</v>
      </c>
      <c r="F771" s="56">
        <v>1121261</v>
      </c>
      <c r="G771" s="56">
        <v>1103629</v>
      </c>
      <c r="H771" s="61">
        <v>29055393</v>
      </c>
      <c r="I771" s="84" t="str">
        <f>VLOOKUP($F771,'[3]Sistema Escolar'!$C$3:$E$5000,3,0)</f>
        <v>COLEGIO ESTADUAL DE TEMPO INTEGRAL SENHOR DO BONFIM</v>
      </c>
      <c r="J771" s="193" t="s">
        <v>1978</v>
      </c>
      <c r="K771" s="56">
        <v>0</v>
      </c>
      <c r="L771" s="56">
        <v>0</v>
      </c>
      <c r="M771" s="56">
        <v>0</v>
      </c>
      <c r="N771" s="56">
        <v>0</v>
      </c>
      <c r="O771" s="56">
        <v>54</v>
      </c>
      <c r="P771" s="56">
        <v>49</v>
      </c>
      <c r="Q771" s="56">
        <v>309</v>
      </c>
      <c r="R771" s="56">
        <v>271</v>
      </c>
      <c r="S771" s="56">
        <v>287</v>
      </c>
      <c r="T771" s="56">
        <v>213</v>
      </c>
      <c r="U771" s="56">
        <v>0</v>
      </c>
      <c r="V771" s="56">
        <v>0</v>
      </c>
      <c r="W771" s="56">
        <v>0</v>
      </c>
      <c r="X771" s="56">
        <v>0</v>
      </c>
      <c r="Y771" s="56">
        <f t="shared" si="152"/>
        <v>0</v>
      </c>
      <c r="Z771" s="56">
        <f t="shared" si="152"/>
        <v>0</v>
      </c>
      <c r="AA771" s="68">
        <f t="shared" si="153"/>
        <v>650</v>
      </c>
      <c r="AB771" s="68">
        <f t="shared" si="153"/>
        <v>533</v>
      </c>
      <c r="AC771" s="68">
        <f t="shared" si="146"/>
        <v>650</v>
      </c>
      <c r="AD771" s="68">
        <f t="shared" si="147"/>
        <v>533</v>
      </c>
      <c r="AE771" s="68">
        <f>VLOOKUP(F771,[1]quantitativo_estudantes_turmas_!$D$6:$H$1043,5,0)</f>
        <v>20</v>
      </c>
      <c r="AF771" s="318">
        <f t="shared" si="143"/>
        <v>1</v>
      </c>
      <c r="AG771" s="248">
        <f t="shared" si="144"/>
        <v>30774.46</v>
      </c>
      <c r="AH771" s="194">
        <f t="shared" si="148"/>
        <v>30774.46</v>
      </c>
      <c r="AI771" s="70">
        <v>0</v>
      </c>
      <c r="AJ771" s="70">
        <f t="shared" si="145"/>
        <v>61548.92</v>
      </c>
      <c r="AK771" s="195">
        <v>12000</v>
      </c>
      <c r="AL771" s="337">
        <f t="shared" si="154"/>
        <v>15387.23</v>
      </c>
      <c r="AM771" s="56" t="str">
        <f>VLOOKUP(F771,'Plan atualizada aptas e desativ'!$C$4:$I$1457,7,0)</f>
        <v>APTA</v>
      </c>
      <c r="AN771" s="196">
        <f t="shared" si="149"/>
        <v>3387.2299999999996</v>
      </c>
      <c r="AO771" s="56" t="s">
        <v>1432</v>
      </c>
      <c r="AP771" s="56" t="s">
        <v>1453</v>
      </c>
      <c r="AQ771" s="56"/>
      <c r="AR771" s="56" t="s">
        <v>1918</v>
      </c>
      <c r="AS771" s="56" t="s">
        <v>449</v>
      </c>
      <c r="AT771" s="56" t="s">
        <v>449</v>
      </c>
      <c r="AU771" s="56" t="s">
        <v>449</v>
      </c>
      <c r="AV771" s="56" t="s">
        <v>449</v>
      </c>
      <c r="AW771" s="56" t="s">
        <v>449</v>
      </c>
      <c r="AX771" s="56" t="s">
        <v>449</v>
      </c>
      <c r="AY771" s="56" t="s">
        <v>449</v>
      </c>
      <c r="AZ771" s="56" t="s">
        <v>449</v>
      </c>
      <c r="BA771" s="56" t="s">
        <v>449</v>
      </c>
      <c r="BB771" s="323">
        <f>VLOOKUP($F771,'[2]1ª Parcela FAED Manutencao 2026'!$E$7:$K$1036,5,0)</f>
        <v>650</v>
      </c>
      <c r="BC771" s="324">
        <f>VLOOKUP($F771,'[2]1ª Parcela FAED Manutencao 2026'!$E$7:$K$1036,7,0)</f>
        <v>15387.23</v>
      </c>
      <c r="BD771" s="335">
        <f t="shared" si="150"/>
        <v>-117</v>
      </c>
      <c r="BE771" s="330">
        <f t="shared" si="151"/>
        <v>0</v>
      </c>
    </row>
    <row r="772" spans="1:57" s="178" customFormat="1" ht="28.5" customHeight="1">
      <c r="A772" s="68">
        <v>766</v>
      </c>
      <c r="B772" s="56" t="s">
        <v>1905</v>
      </c>
      <c r="C772" s="56">
        <v>7700</v>
      </c>
      <c r="D772" s="57">
        <v>25</v>
      </c>
      <c r="E772" s="163" t="s">
        <v>423</v>
      </c>
      <c r="F772" s="56">
        <v>1120923</v>
      </c>
      <c r="G772" s="56">
        <v>1103618</v>
      </c>
      <c r="H772" s="61">
        <v>29056144</v>
      </c>
      <c r="I772" s="84" t="str">
        <f>VLOOKUP($F772,'[3]Sistema Escolar'!$C$3:$E$5000,3,0)</f>
        <v>COLEGIO ESTADUAL TEIXEIRA DE FREITAS</v>
      </c>
      <c r="J772" s="193" t="s">
        <v>1978</v>
      </c>
      <c r="K772" s="56">
        <v>0</v>
      </c>
      <c r="L772" s="56">
        <v>0</v>
      </c>
      <c r="M772" s="56">
        <v>0</v>
      </c>
      <c r="N772" s="56">
        <v>0</v>
      </c>
      <c r="O772" s="56">
        <v>134</v>
      </c>
      <c r="P772" s="56">
        <v>135</v>
      </c>
      <c r="Q772" s="56">
        <v>182</v>
      </c>
      <c r="R772" s="56">
        <v>249</v>
      </c>
      <c r="S772" s="56">
        <v>254</v>
      </c>
      <c r="T772" s="56">
        <v>192</v>
      </c>
      <c r="U772" s="56">
        <v>0</v>
      </c>
      <c r="V772" s="56">
        <v>0</v>
      </c>
      <c r="W772" s="56">
        <v>0</v>
      </c>
      <c r="X772" s="56">
        <v>0</v>
      </c>
      <c r="Y772" s="56">
        <f t="shared" si="152"/>
        <v>0</v>
      </c>
      <c r="Z772" s="56">
        <f t="shared" si="152"/>
        <v>0</v>
      </c>
      <c r="AA772" s="68">
        <f t="shared" si="153"/>
        <v>570</v>
      </c>
      <c r="AB772" s="68">
        <f t="shared" si="153"/>
        <v>576</v>
      </c>
      <c r="AC772" s="68">
        <f t="shared" si="146"/>
        <v>570</v>
      </c>
      <c r="AD772" s="68">
        <f t="shared" si="147"/>
        <v>576</v>
      </c>
      <c r="AE772" s="68">
        <f>VLOOKUP(F772,[1]quantitativo_estudantes_turmas_!$D$6:$H$1043,5,0)</f>
        <v>21</v>
      </c>
      <c r="AF772" s="318">
        <f t="shared" si="143"/>
        <v>1</v>
      </c>
      <c r="AG772" s="248">
        <f t="shared" si="144"/>
        <v>30774.46</v>
      </c>
      <c r="AH772" s="194">
        <f t="shared" si="148"/>
        <v>30774.46</v>
      </c>
      <c r="AI772" s="70">
        <v>0</v>
      </c>
      <c r="AJ772" s="70">
        <f t="shared" si="145"/>
        <v>61548.92</v>
      </c>
      <c r="AK772" s="195">
        <v>12000</v>
      </c>
      <c r="AL772" s="337">
        <f t="shared" si="154"/>
        <v>15387.23</v>
      </c>
      <c r="AM772" s="56" t="str">
        <f>VLOOKUP(F772,'Plan atualizada aptas e desativ'!$C$4:$I$1457,7,0)</f>
        <v>APTA</v>
      </c>
      <c r="AN772" s="196">
        <f t="shared" si="149"/>
        <v>3387.2299999999996</v>
      </c>
      <c r="AO772" s="56" t="s">
        <v>1432</v>
      </c>
      <c r="AP772" s="56" t="s">
        <v>1454</v>
      </c>
      <c r="AQ772" s="56"/>
      <c r="AR772" s="56" t="s">
        <v>1918</v>
      </c>
      <c r="AS772" s="56" t="s">
        <v>449</v>
      </c>
      <c r="AT772" s="56" t="s">
        <v>449</v>
      </c>
      <c r="AU772" s="56" t="s">
        <v>449</v>
      </c>
      <c r="AV772" s="56" t="s">
        <v>449</v>
      </c>
      <c r="AW772" s="56" t="s">
        <v>449</v>
      </c>
      <c r="AX772" s="56" t="s">
        <v>449</v>
      </c>
      <c r="AY772" s="56" t="s">
        <v>449</v>
      </c>
      <c r="AZ772" s="56" t="s">
        <v>449</v>
      </c>
      <c r="BA772" s="56" t="s">
        <v>449</v>
      </c>
      <c r="BB772" s="323">
        <f>VLOOKUP($F772,'[2]1ª Parcela FAED Manutencao 2026'!$E$7:$K$1036,5,0)</f>
        <v>570</v>
      </c>
      <c r="BC772" s="324">
        <f>VLOOKUP($F772,'[2]1ª Parcela FAED Manutencao 2026'!$E$7:$K$1036,7,0)</f>
        <v>15387.23</v>
      </c>
      <c r="BD772" s="336">
        <f t="shared" si="150"/>
        <v>6</v>
      </c>
      <c r="BE772" s="330">
        <f t="shared" si="151"/>
        <v>0</v>
      </c>
    </row>
    <row r="773" spans="1:57" s="87" customFormat="1" ht="28.5" customHeight="1">
      <c r="A773" s="68">
        <v>767</v>
      </c>
      <c r="B773" s="56" t="s">
        <v>1905</v>
      </c>
      <c r="C773" s="56">
        <v>7700</v>
      </c>
      <c r="D773" s="57">
        <v>25</v>
      </c>
      <c r="E773" s="163" t="s">
        <v>423</v>
      </c>
      <c r="F773" s="56">
        <v>1178104</v>
      </c>
      <c r="G773" s="56">
        <v>1105067</v>
      </c>
      <c r="H773" s="61">
        <v>29433517</v>
      </c>
      <c r="I773" s="84" t="str">
        <f>VLOOKUP($F773,'[3]Sistema Escolar'!$C$3:$E$5000,3,0)</f>
        <v>COLEGIO MODELO LUIS EDUARDO MAGALHAES</v>
      </c>
      <c r="J773" s="193" t="s">
        <v>1978</v>
      </c>
      <c r="K773" s="56">
        <v>0</v>
      </c>
      <c r="L773" s="56">
        <v>0</v>
      </c>
      <c r="M773" s="56">
        <v>0</v>
      </c>
      <c r="N773" s="56">
        <v>0</v>
      </c>
      <c r="O773" s="56">
        <v>0</v>
      </c>
      <c r="P773" s="56">
        <v>0</v>
      </c>
      <c r="Q773" s="56">
        <v>496</v>
      </c>
      <c r="R773" s="56">
        <v>475</v>
      </c>
      <c r="S773" s="56">
        <v>0</v>
      </c>
      <c r="T773" s="56">
        <v>0</v>
      </c>
      <c r="U773" s="56">
        <v>0</v>
      </c>
      <c r="V773" s="56">
        <v>0</v>
      </c>
      <c r="W773" s="56">
        <v>0</v>
      </c>
      <c r="X773" s="56">
        <v>0</v>
      </c>
      <c r="Y773" s="56">
        <f t="shared" si="152"/>
        <v>0</v>
      </c>
      <c r="Z773" s="56">
        <f t="shared" si="152"/>
        <v>0</v>
      </c>
      <c r="AA773" s="68">
        <f t="shared" si="153"/>
        <v>496</v>
      </c>
      <c r="AB773" s="68">
        <f t="shared" si="153"/>
        <v>475</v>
      </c>
      <c r="AC773" s="68">
        <f t="shared" si="146"/>
        <v>496</v>
      </c>
      <c r="AD773" s="68">
        <f t="shared" si="147"/>
        <v>475</v>
      </c>
      <c r="AE773" s="68">
        <f>VLOOKUP(F773,[1]quantitativo_estudantes_turmas_!$D$6:$H$1043,5,0)</f>
        <v>13</v>
      </c>
      <c r="AF773" s="318">
        <f t="shared" si="143"/>
        <v>1</v>
      </c>
      <c r="AG773" s="248">
        <f t="shared" si="144"/>
        <v>25645.38</v>
      </c>
      <c r="AH773" s="194">
        <f t="shared" si="148"/>
        <v>25645.38</v>
      </c>
      <c r="AI773" s="70">
        <v>0</v>
      </c>
      <c r="AJ773" s="70">
        <f t="shared" si="145"/>
        <v>51290.76</v>
      </c>
      <c r="AK773" s="195">
        <v>10000</v>
      </c>
      <c r="AL773" s="337">
        <f t="shared" si="154"/>
        <v>12822.69</v>
      </c>
      <c r="AM773" s="56" t="str">
        <f>VLOOKUP(F773,'Plan atualizada aptas e desativ'!$C$4:$I$1457,7,0)</f>
        <v>APTA</v>
      </c>
      <c r="AN773" s="196">
        <f t="shared" si="149"/>
        <v>2822.6900000000005</v>
      </c>
      <c r="AO773" s="56" t="s">
        <v>1432</v>
      </c>
      <c r="AP773" s="56" t="s">
        <v>1455</v>
      </c>
      <c r="AQ773" s="56"/>
      <c r="AR773" s="56" t="s">
        <v>1918</v>
      </c>
      <c r="AS773" s="56" t="s">
        <v>449</v>
      </c>
      <c r="AT773" s="56" t="s">
        <v>449</v>
      </c>
      <c r="AU773" s="56" t="s">
        <v>449</v>
      </c>
      <c r="AV773" s="56" t="s">
        <v>449</v>
      </c>
      <c r="AW773" s="56" t="s">
        <v>449</v>
      </c>
      <c r="AX773" s="56" t="s">
        <v>449</v>
      </c>
      <c r="AY773" s="56" t="s">
        <v>449</v>
      </c>
      <c r="AZ773" s="56" t="s">
        <v>449</v>
      </c>
      <c r="BA773" s="56" t="s">
        <v>449</v>
      </c>
      <c r="BB773" s="323">
        <f>VLOOKUP($F773,'[2]1ª Parcela FAED Manutencao 2026'!$E$7:$K$1036,5,0)</f>
        <v>496</v>
      </c>
      <c r="BC773" s="324">
        <f>VLOOKUP($F773,'[2]1ª Parcela FAED Manutencao 2026'!$E$7:$K$1036,7,0)</f>
        <v>12822.69</v>
      </c>
      <c r="BD773" s="335">
        <f t="shared" si="150"/>
        <v>-21</v>
      </c>
      <c r="BE773" s="330">
        <f t="shared" si="151"/>
        <v>0</v>
      </c>
    </row>
    <row r="774" spans="1:57" s="87" customFormat="1" ht="28.5" customHeight="1">
      <c r="A774" s="68">
        <v>768</v>
      </c>
      <c r="B774" s="56" t="s">
        <v>1905</v>
      </c>
      <c r="C774" s="56">
        <v>7700</v>
      </c>
      <c r="D774" s="57">
        <v>25</v>
      </c>
      <c r="E774" s="163" t="s">
        <v>418</v>
      </c>
      <c r="F774" s="56">
        <v>1179314</v>
      </c>
      <c r="G774" s="56">
        <v>9999999</v>
      </c>
      <c r="H774" s="61">
        <v>29461510</v>
      </c>
      <c r="I774" s="84" t="str">
        <f>VLOOKUP($F774,'[3]Sistema Escolar'!$C$3:$E$5000,3,0)</f>
        <v>COLEGIO ESTADUAL QUILOMBOLA DE SAO TOME</v>
      </c>
      <c r="J774" s="193" t="s">
        <v>1916</v>
      </c>
      <c r="K774" s="56">
        <v>0</v>
      </c>
      <c r="L774" s="56">
        <v>0</v>
      </c>
      <c r="M774" s="56">
        <v>0</v>
      </c>
      <c r="N774" s="56">
        <v>0</v>
      </c>
      <c r="O774" s="56">
        <v>144</v>
      </c>
      <c r="P774" s="56">
        <v>59</v>
      </c>
      <c r="Q774" s="56">
        <v>36</v>
      </c>
      <c r="R774" s="56">
        <v>113</v>
      </c>
      <c r="S774" s="56">
        <v>115</v>
      </c>
      <c r="T774" s="56">
        <v>110</v>
      </c>
      <c r="U774" s="56">
        <v>0</v>
      </c>
      <c r="V774" s="56">
        <v>0</v>
      </c>
      <c r="W774" s="56">
        <v>0</v>
      </c>
      <c r="X774" s="56">
        <v>0</v>
      </c>
      <c r="Y774" s="56">
        <f t="shared" si="152"/>
        <v>0</v>
      </c>
      <c r="Z774" s="56">
        <f t="shared" si="152"/>
        <v>0</v>
      </c>
      <c r="AA774" s="68">
        <f t="shared" si="153"/>
        <v>295</v>
      </c>
      <c r="AB774" s="68">
        <f t="shared" si="153"/>
        <v>282</v>
      </c>
      <c r="AC774" s="68">
        <f t="shared" si="146"/>
        <v>295</v>
      </c>
      <c r="AD774" s="68">
        <f t="shared" si="147"/>
        <v>282</v>
      </c>
      <c r="AE774" s="68">
        <f>VLOOKUP(F774,[1]quantitativo_estudantes_turmas_!$D$6:$H$1043,5,0)</f>
        <v>12</v>
      </c>
      <c r="AF774" s="318">
        <f t="shared" si="143"/>
        <v>1</v>
      </c>
      <c r="AG774" s="248">
        <f t="shared" si="144"/>
        <v>25645.38</v>
      </c>
      <c r="AH774" s="194">
        <f t="shared" si="148"/>
        <v>25645.38</v>
      </c>
      <c r="AI774" s="70">
        <v>0</v>
      </c>
      <c r="AJ774" s="70">
        <f t="shared" si="145"/>
        <v>51290.76</v>
      </c>
      <c r="AK774" s="195">
        <v>10000</v>
      </c>
      <c r="AL774" s="337">
        <f t="shared" si="154"/>
        <v>12822.69</v>
      </c>
      <c r="AM774" s="56" t="str">
        <f>VLOOKUP(F774,'Plan atualizada aptas e desativ'!$C$4:$I$1457,7,0)</f>
        <v>APTA</v>
      </c>
      <c r="AN774" s="196">
        <f t="shared" si="149"/>
        <v>2822.6900000000005</v>
      </c>
      <c r="AO774" s="56" t="s">
        <v>1437</v>
      </c>
      <c r="AP774" s="56" t="s">
        <v>1440</v>
      </c>
      <c r="AQ774" s="56"/>
      <c r="AR774" s="56" t="s">
        <v>1918</v>
      </c>
      <c r="AS774" s="56" t="s">
        <v>449</v>
      </c>
      <c r="AT774" s="56" t="s">
        <v>449</v>
      </c>
      <c r="AU774" s="56" t="s">
        <v>449</v>
      </c>
      <c r="AV774" s="56" t="s">
        <v>464</v>
      </c>
      <c r="AW774" s="56" t="s">
        <v>449</v>
      </c>
      <c r="AX774" s="56" t="s">
        <v>449</v>
      </c>
      <c r="AY774" s="56" t="s">
        <v>449</v>
      </c>
      <c r="AZ774" s="56" t="s">
        <v>449</v>
      </c>
      <c r="BA774" s="56" t="s">
        <v>449</v>
      </c>
      <c r="BB774" s="323">
        <f>VLOOKUP($F774,'[2]1ª Parcela FAED Manutencao 2026'!$E$7:$K$1036,5,0)</f>
        <v>295</v>
      </c>
      <c r="BC774" s="324">
        <f>VLOOKUP($F774,'[2]1ª Parcela FAED Manutencao 2026'!$E$7:$K$1036,7,0)</f>
        <v>12822.69</v>
      </c>
      <c r="BD774" s="335">
        <f t="shared" si="150"/>
        <v>-13</v>
      </c>
      <c r="BE774" s="330">
        <f t="shared" si="151"/>
        <v>0</v>
      </c>
    </row>
    <row r="775" spans="1:57" s="178" customFormat="1" ht="28.5" customHeight="1">
      <c r="A775" s="68">
        <v>769</v>
      </c>
      <c r="B775" s="56" t="s">
        <v>1905</v>
      </c>
      <c r="C775" s="56">
        <v>7700</v>
      </c>
      <c r="D775" s="57">
        <v>25</v>
      </c>
      <c r="E775" s="163" t="s">
        <v>418</v>
      </c>
      <c r="F775" s="56">
        <v>1179606</v>
      </c>
      <c r="G775" s="56">
        <v>9999999</v>
      </c>
      <c r="H775" s="61">
        <v>29470579</v>
      </c>
      <c r="I775" s="84" t="str">
        <f>VLOOKUP($F775,'[3]Sistema Escolar'!$C$3:$E$5000,3,0)</f>
        <v>COLEGIO ESTADUAL QUILOMBOLA LUIS JOSE DOS SANTOS</v>
      </c>
      <c r="J775" s="193" t="s">
        <v>1916</v>
      </c>
      <c r="K775" s="56">
        <v>0</v>
      </c>
      <c r="L775" s="56">
        <v>0</v>
      </c>
      <c r="M775" s="56">
        <v>0</v>
      </c>
      <c r="N775" s="56">
        <v>0</v>
      </c>
      <c r="O775" s="56">
        <v>477</v>
      </c>
      <c r="P775" s="56">
        <v>398</v>
      </c>
      <c r="Q775" s="56">
        <v>0</v>
      </c>
      <c r="R775" s="56">
        <v>39</v>
      </c>
      <c r="S775" s="56">
        <v>235</v>
      </c>
      <c r="T775" s="56">
        <v>166</v>
      </c>
      <c r="U775" s="56">
        <v>0</v>
      </c>
      <c r="V775" s="56">
        <v>0</v>
      </c>
      <c r="W775" s="56">
        <v>0</v>
      </c>
      <c r="X775" s="56">
        <v>0</v>
      </c>
      <c r="Y775" s="56">
        <f t="shared" si="152"/>
        <v>0</v>
      </c>
      <c r="Z775" s="56">
        <f t="shared" si="152"/>
        <v>0</v>
      </c>
      <c r="AA775" s="68">
        <f t="shared" si="153"/>
        <v>712</v>
      </c>
      <c r="AB775" s="68">
        <f t="shared" si="153"/>
        <v>603</v>
      </c>
      <c r="AC775" s="68">
        <f t="shared" si="146"/>
        <v>712</v>
      </c>
      <c r="AD775" s="68">
        <f t="shared" si="147"/>
        <v>603</v>
      </c>
      <c r="AE775" s="68">
        <f>VLOOKUP(F775,[1]quantitativo_estudantes_turmas_!$D$6:$H$1043,5,0)</f>
        <v>20</v>
      </c>
      <c r="AF775" s="318">
        <f t="shared" ref="AF775:AF838" si="155">IF(AB775=0,0,(AB775)*100%/AD775)</f>
        <v>1</v>
      </c>
      <c r="AG775" s="248">
        <f t="shared" ref="AG775:AG838" si="156">IF(AD775=0,0,IF(AD775&lt;=120,15387.23,IF(AD775&lt;=250,20516.3,IF(AD775&lt;=500,25645.38,IF(AD775&lt;=750,30774.46,IF(AD775&lt;=1000,41032.61,IF(AD775&lt;=1500,47919.3,IF(AD775&lt;=2000,71807.06,IF(AD775&lt;=3000,82065.22,IF(AD775&lt;=5000,92323.37,102581.52))))))))))</f>
        <v>30774.46</v>
      </c>
      <c r="AH775" s="194">
        <f t="shared" si="148"/>
        <v>30774.46</v>
      </c>
      <c r="AI775" s="70">
        <v>0</v>
      </c>
      <c r="AJ775" s="70">
        <f t="shared" ref="AJ775:AJ838" si="157">SUM(AG775:AH775)</f>
        <v>61548.92</v>
      </c>
      <c r="AK775" s="195">
        <v>12000</v>
      </c>
      <c r="AL775" s="337">
        <f t="shared" si="154"/>
        <v>15387.23</v>
      </c>
      <c r="AM775" s="56" t="str">
        <f>VLOOKUP(F775,'Plan atualizada aptas e desativ'!$C$4:$I$1457,7,0)</f>
        <v>APTA</v>
      </c>
      <c r="AN775" s="196">
        <f t="shared" si="149"/>
        <v>3387.2299999999996</v>
      </c>
      <c r="AO775" s="56" t="s">
        <v>1437</v>
      </c>
      <c r="AP775" s="56" t="s">
        <v>1438</v>
      </c>
      <c r="AQ775" s="56"/>
      <c r="AR775" s="56" t="s">
        <v>1918</v>
      </c>
      <c r="AS775" s="56" t="s">
        <v>449</v>
      </c>
      <c r="AT775" s="56" t="s">
        <v>449</v>
      </c>
      <c r="AU775" s="56" t="s">
        <v>449</v>
      </c>
      <c r="AV775" s="56" t="s">
        <v>449</v>
      </c>
      <c r="AW775" s="56" t="s">
        <v>449</v>
      </c>
      <c r="AX775" s="56" t="s">
        <v>449</v>
      </c>
      <c r="AY775" s="56" t="s">
        <v>449</v>
      </c>
      <c r="AZ775" s="56" t="s">
        <v>449</v>
      </c>
      <c r="BA775" s="56" t="s">
        <v>449</v>
      </c>
      <c r="BB775" s="323">
        <f>VLOOKUP($F775,'[2]1ª Parcela FAED Manutencao 2026'!$E$7:$K$1036,5,0)</f>
        <v>712</v>
      </c>
      <c r="BC775" s="324">
        <f>VLOOKUP($F775,'[2]1ª Parcela FAED Manutencao 2026'!$E$7:$K$1036,7,0)</f>
        <v>15387.23</v>
      </c>
      <c r="BD775" s="335">
        <f t="shared" si="150"/>
        <v>-109</v>
      </c>
      <c r="BE775" s="330">
        <f t="shared" si="151"/>
        <v>0</v>
      </c>
    </row>
    <row r="776" spans="1:57" s="178" customFormat="1" ht="28.5" customHeight="1">
      <c r="A776" s="68">
        <v>770</v>
      </c>
      <c r="B776" s="56" t="s">
        <v>1905</v>
      </c>
      <c r="C776" s="56">
        <v>7700</v>
      </c>
      <c r="D776" s="57">
        <v>25</v>
      </c>
      <c r="E776" s="163" t="s">
        <v>423</v>
      </c>
      <c r="F776" s="56">
        <v>1144261</v>
      </c>
      <c r="G776" s="56">
        <v>1103636</v>
      </c>
      <c r="H776" s="61">
        <v>29056616</v>
      </c>
      <c r="I776" s="84" t="str">
        <f>VLOOKUP($F776,'[3]Sistema Escolar'!$C$3:$E$5000,3,0)</f>
        <v>CENTRO DE APOIO PEDAGOGICO ESPECIALIZADO - CAPE SENHOR DO BONFIM</v>
      </c>
      <c r="J776" s="193" t="s">
        <v>1915</v>
      </c>
      <c r="K776" s="56">
        <v>0</v>
      </c>
      <c r="L776" s="56">
        <v>0</v>
      </c>
      <c r="M776" s="56">
        <v>0</v>
      </c>
      <c r="N776" s="56">
        <v>0</v>
      </c>
      <c r="O776" s="56">
        <v>0</v>
      </c>
      <c r="P776" s="56">
        <v>0</v>
      </c>
      <c r="Q776" s="56">
        <v>0</v>
      </c>
      <c r="R776" s="56">
        <v>0</v>
      </c>
      <c r="S776" s="56">
        <v>0</v>
      </c>
      <c r="T776" s="56">
        <v>0</v>
      </c>
      <c r="U776" s="56">
        <v>0</v>
      </c>
      <c r="V776" s="56">
        <v>0</v>
      </c>
      <c r="W776" s="56">
        <v>172</v>
      </c>
      <c r="X776" s="68">
        <v>172</v>
      </c>
      <c r="Y776" s="56">
        <f t="shared" si="152"/>
        <v>0</v>
      </c>
      <c r="Z776" s="56">
        <f t="shared" si="152"/>
        <v>0</v>
      </c>
      <c r="AA776" s="68">
        <f t="shared" si="153"/>
        <v>0</v>
      </c>
      <c r="AB776" s="68">
        <f t="shared" si="153"/>
        <v>0</v>
      </c>
      <c r="AC776" s="68">
        <f t="shared" ref="AC776:AC839" si="158">K776+M776+O776+Q776+S776+U776+W776</f>
        <v>172</v>
      </c>
      <c r="AD776" s="68">
        <f t="shared" ref="AD776:AD839" si="159">L776+N776+P776+R776+T776+V776+X776</f>
        <v>172</v>
      </c>
      <c r="AE776" s="68">
        <f>VLOOKUP(F776,[1]quantitativo_estudantes_turmas_!$D$6:$H$1043,5,0)</f>
        <v>29</v>
      </c>
      <c r="AF776" s="318">
        <f t="shared" si="155"/>
        <v>0</v>
      </c>
      <c r="AG776" s="248">
        <f t="shared" si="156"/>
        <v>20516.3</v>
      </c>
      <c r="AH776" s="194">
        <f t="shared" ref="AH776:AH839" si="160">IF(W776&lt;&gt;0,AG776,IF(AQ776="Escola nova",AG776,IF(AF776&gt;=70%,AG776,IF(AND(AF776&lt;70%,AR776="Tempo Integral"),AG776,"0,00"))))</f>
        <v>20516.3</v>
      </c>
      <c r="AI776" s="70">
        <v>0</v>
      </c>
      <c r="AJ776" s="70">
        <f t="shared" si="157"/>
        <v>41032.6</v>
      </c>
      <c r="AK776" s="195">
        <v>8000</v>
      </c>
      <c r="AL776" s="337">
        <f t="shared" si="154"/>
        <v>10258.15</v>
      </c>
      <c r="AM776" s="56" t="str">
        <f>VLOOKUP(F776,'Plan atualizada aptas e desativ'!$C$4:$I$1457,7,0)</f>
        <v>APTA</v>
      </c>
      <c r="AN776" s="196">
        <f t="shared" si="149"/>
        <v>2258.1499999999996</v>
      </c>
      <c r="AO776" s="56" t="s">
        <v>1432</v>
      </c>
      <c r="AP776" s="56" t="s">
        <v>1456</v>
      </c>
      <c r="AQ776" s="56"/>
      <c r="AR776" s="56" t="s">
        <v>449</v>
      </c>
      <c r="AS776" s="56" t="s">
        <v>449</v>
      </c>
      <c r="AT776" s="56" t="s">
        <v>1908</v>
      </c>
      <c r="AU776" s="56" t="s">
        <v>449</v>
      </c>
      <c r="AV776" s="56" t="s">
        <v>449</v>
      </c>
      <c r="AW776" s="56" t="s">
        <v>449</v>
      </c>
      <c r="AX776" s="56" t="s">
        <v>449</v>
      </c>
      <c r="AY776" s="56" t="s">
        <v>449</v>
      </c>
      <c r="AZ776" s="56" t="s">
        <v>449</v>
      </c>
      <c r="BA776" s="56" t="s">
        <v>449</v>
      </c>
      <c r="BB776" s="323">
        <f>VLOOKUP($F776,'[2]1ª Parcela FAED Manutencao 2026'!$E$7:$K$1036,5,0)</f>
        <v>172</v>
      </c>
      <c r="BC776" s="324">
        <f>VLOOKUP($F776,'[2]1ª Parcela FAED Manutencao 2026'!$E$7:$K$1036,7,0)</f>
        <v>10258.15</v>
      </c>
      <c r="BD776" s="334">
        <f t="shared" ref="BD776:BD839" si="161">AD776-BB776</f>
        <v>0</v>
      </c>
      <c r="BE776" s="330">
        <f t="shared" ref="BE776:BE839" si="162">AL776-BC776</f>
        <v>0</v>
      </c>
    </row>
    <row r="777" spans="1:57" s="87" customFormat="1" ht="28.5" customHeight="1">
      <c r="A777" s="68">
        <v>771</v>
      </c>
      <c r="B777" s="56" t="s">
        <v>1905</v>
      </c>
      <c r="C777" s="56">
        <v>7700</v>
      </c>
      <c r="D777" s="57">
        <v>25</v>
      </c>
      <c r="E777" s="163" t="s">
        <v>1993</v>
      </c>
      <c r="F777" s="56">
        <v>1179287</v>
      </c>
      <c r="G777" s="56">
        <v>9999999</v>
      </c>
      <c r="H777" s="61">
        <v>29461871</v>
      </c>
      <c r="I777" s="84" t="str">
        <f>VLOOKUP($F777,'[3]Sistema Escolar'!$C$3:$E$5000,3,0)</f>
        <v>CENTRO JUVENIL DE CIENCIA E CULTURA-CJCC SENHOR DO BOMFIM</v>
      </c>
      <c r="J777" s="193" t="s">
        <v>1856</v>
      </c>
      <c r="K777" s="56">
        <v>0</v>
      </c>
      <c r="L777" s="56">
        <v>0</v>
      </c>
      <c r="M777" s="56">
        <v>0</v>
      </c>
      <c r="N777" s="56">
        <v>0</v>
      </c>
      <c r="O777" s="56">
        <v>0</v>
      </c>
      <c r="P777" s="56">
        <v>0</v>
      </c>
      <c r="Q777" s="56">
        <v>0</v>
      </c>
      <c r="R777" s="56">
        <v>0</v>
      </c>
      <c r="S777" s="56">
        <v>0</v>
      </c>
      <c r="T777" s="56">
        <v>0</v>
      </c>
      <c r="U777" s="56">
        <v>88</v>
      </c>
      <c r="V777" s="56">
        <v>88</v>
      </c>
      <c r="W777" s="56">
        <v>0</v>
      </c>
      <c r="X777" s="56">
        <v>0</v>
      </c>
      <c r="Y777" s="56">
        <f t="shared" si="152"/>
        <v>0</v>
      </c>
      <c r="Z777" s="56">
        <f t="shared" si="152"/>
        <v>0</v>
      </c>
      <c r="AA777" s="68">
        <f t="shared" si="153"/>
        <v>0</v>
      </c>
      <c r="AB777" s="68">
        <f t="shared" si="153"/>
        <v>0</v>
      </c>
      <c r="AC777" s="68">
        <f t="shared" si="158"/>
        <v>88</v>
      </c>
      <c r="AD777" s="68">
        <f t="shared" si="159"/>
        <v>88</v>
      </c>
      <c r="AE777" s="68">
        <f>VLOOKUP(F777,[1]quantitativo_estudantes_turmas_!$D$6:$H$1043,5,0)</f>
        <v>0</v>
      </c>
      <c r="AF777" s="318">
        <f t="shared" si="155"/>
        <v>0</v>
      </c>
      <c r="AG777" s="248">
        <f t="shared" si="156"/>
        <v>15387.23</v>
      </c>
      <c r="AH777" s="194" t="str">
        <f t="shared" si="160"/>
        <v>0,00</v>
      </c>
      <c r="AI777" s="70">
        <v>0</v>
      </c>
      <c r="AJ777" s="70">
        <f t="shared" si="157"/>
        <v>15387.23</v>
      </c>
      <c r="AK777" s="195">
        <v>3000</v>
      </c>
      <c r="AL777" s="337">
        <f t="shared" si="154"/>
        <v>3846.8074999999999</v>
      </c>
      <c r="AM777" s="56" t="str">
        <f>VLOOKUP(F777,'Plan atualizada aptas e desativ'!$C$4:$I$1457,7,0)</f>
        <v>APTA</v>
      </c>
      <c r="AN777" s="196">
        <f t="shared" si="149"/>
        <v>846.80749999999989</v>
      </c>
      <c r="AO777" s="56" t="s">
        <v>1432</v>
      </c>
      <c r="AP777" s="56" t="s">
        <v>1450</v>
      </c>
      <c r="AQ777" s="56"/>
      <c r="AR777" s="56" t="s">
        <v>449</v>
      </c>
      <c r="AS777" s="56" t="s">
        <v>449</v>
      </c>
      <c r="AT777" s="56" t="s">
        <v>449</v>
      </c>
      <c r="AU777" s="56" t="s">
        <v>449</v>
      </c>
      <c r="AV777" s="56" t="s">
        <v>449</v>
      </c>
      <c r="AW777" s="56" t="s">
        <v>449</v>
      </c>
      <c r="AX777" s="56" t="s">
        <v>449</v>
      </c>
      <c r="AY777" s="56" t="s">
        <v>449</v>
      </c>
      <c r="AZ777" s="56" t="s">
        <v>449</v>
      </c>
      <c r="BA777" s="56" t="s">
        <v>449</v>
      </c>
      <c r="BB777" s="323">
        <f>VLOOKUP($F777,'[2]1ª Parcela FAED Manutencao 2026'!$E$7:$K$1036,5,0)</f>
        <v>88</v>
      </c>
      <c r="BC777" s="324">
        <f>VLOOKUP($F777,'[2]1ª Parcela FAED Manutencao 2026'!$E$7:$K$1036,7,0)</f>
        <v>3846.8074999999999</v>
      </c>
      <c r="BD777" s="334">
        <f t="shared" si="161"/>
        <v>0</v>
      </c>
      <c r="BE777" s="330">
        <f t="shared" si="162"/>
        <v>0</v>
      </c>
    </row>
    <row r="778" spans="1:57" s="178" customFormat="1" ht="28.5" customHeight="1">
      <c r="A778" s="68">
        <v>772</v>
      </c>
      <c r="B778" s="56" t="s">
        <v>1906</v>
      </c>
      <c r="C778" s="56">
        <v>7800</v>
      </c>
      <c r="D778" s="57">
        <v>26</v>
      </c>
      <c r="E778" s="163" t="s">
        <v>4486</v>
      </c>
      <c r="F778" s="56">
        <v>1176611</v>
      </c>
      <c r="G778" s="56">
        <v>1100754</v>
      </c>
      <c r="H778" s="61">
        <v>29447348</v>
      </c>
      <c r="I778" s="84" t="str">
        <f>VLOOKUP($F778,'[3]Sistema Escolar'!$C$3:$E$5000,3,0)</f>
        <v>CENTRO TERRITORIAL DE EDUCACAO PROFISSIONAL DA REGIAO METROPOLITANA</v>
      </c>
      <c r="J778" s="193" t="s">
        <v>1857</v>
      </c>
      <c r="K778" s="56">
        <v>0</v>
      </c>
      <c r="L778" s="56">
        <v>0</v>
      </c>
      <c r="M778" s="56">
        <v>0</v>
      </c>
      <c r="N778" s="56">
        <v>0</v>
      </c>
      <c r="O778" s="68">
        <v>1490</v>
      </c>
      <c r="P778" s="68">
        <v>1452</v>
      </c>
      <c r="Q778" s="56">
        <v>0</v>
      </c>
      <c r="R778" s="56">
        <v>0</v>
      </c>
      <c r="S778" s="56">
        <v>0</v>
      </c>
      <c r="T778" s="56">
        <v>0</v>
      </c>
      <c r="U778" s="56">
        <v>0</v>
      </c>
      <c r="V778" s="56">
        <v>0</v>
      </c>
      <c r="W778" s="56">
        <v>0</v>
      </c>
      <c r="X778" s="56">
        <v>0</v>
      </c>
      <c r="Y778" s="56">
        <f t="shared" si="152"/>
        <v>0</v>
      </c>
      <c r="Z778" s="56">
        <f t="shared" si="152"/>
        <v>0</v>
      </c>
      <c r="AA778" s="68">
        <f t="shared" si="153"/>
        <v>1490</v>
      </c>
      <c r="AB778" s="68">
        <f t="shared" si="153"/>
        <v>1452</v>
      </c>
      <c r="AC778" s="68">
        <f t="shared" si="158"/>
        <v>1490</v>
      </c>
      <c r="AD778" s="68">
        <f t="shared" si="159"/>
        <v>1452</v>
      </c>
      <c r="AE778" s="68">
        <f>VLOOKUP(F778,[1]quantitativo_estudantes_turmas_!$D$6:$H$1043,5,0)</f>
        <v>43</v>
      </c>
      <c r="AF778" s="318">
        <f t="shared" si="155"/>
        <v>1</v>
      </c>
      <c r="AG778" s="248">
        <f t="shared" si="156"/>
        <v>47919.3</v>
      </c>
      <c r="AH778" s="194">
        <f t="shared" si="160"/>
        <v>47919.3</v>
      </c>
      <c r="AI778" s="70">
        <v>0</v>
      </c>
      <c r="AJ778" s="70">
        <f t="shared" si="157"/>
        <v>95838.6</v>
      </c>
      <c r="AK778" s="195">
        <v>20000</v>
      </c>
      <c r="AL778" s="337">
        <f t="shared" si="154"/>
        <v>23959.65</v>
      </c>
      <c r="AM778" s="56" t="str">
        <f>VLOOKUP(F778,'Plan atualizada aptas e desativ'!$C$4:$I$1457,7,0)</f>
        <v>INADIMPLENTE</v>
      </c>
      <c r="AN778" s="196">
        <f t="shared" ref="AN778:AN841" si="163">AL778-AK778</f>
        <v>3959.6500000000015</v>
      </c>
      <c r="AO778" s="56" t="s">
        <v>1457</v>
      </c>
      <c r="AP778" s="56" t="s">
        <v>1458</v>
      </c>
      <c r="AQ778" s="56"/>
      <c r="AR778" s="56" t="s">
        <v>449</v>
      </c>
      <c r="AS778" s="56" t="s">
        <v>449</v>
      </c>
      <c r="AT778" s="56" t="s">
        <v>449</v>
      </c>
      <c r="AU778" s="56" t="s">
        <v>449</v>
      </c>
      <c r="AV778" s="56" t="s">
        <v>449</v>
      </c>
      <c r="AW778" s="56" t="s">
        <v>449</v>
      </c>
      <c r="AX778" s="56" t="s">
        <v>449</v>
      </c>
      <c r="AY778" s="56" t="s">
        <v>449</v>
      </c>
      <c r="AZ778" s="56" t="s">
        <v>449</v>
      </c>
      <c r="BA778" s="56" t="s">
        <v>449</v>
      </c>
      <c r="BB778" s="323">
        <f>VLOOKUP($F778,'[2]1ª Parcela FAED Manutencao 2026'!$E$7:$K$1036,5,0)</f>
        <v>1490</v>
      </c>
      <c r="BC778" s="324">
        <f>VLOOKUP($F778,'[2]1ª Parcela FAED Manutencao 2026'!$E$7:$K$1036,7,0)</f>
        <v>23959.65</v>
      </c>
      <c r="BD778" s="335">
        <f t="shared" si="161"/>
        <v>-38</v>
      </c>
      <c r="BE778" s="330">
        <f t="shared" si="162"/>
        <v>0</v>
      </c>
    </row>
    <row r="779" spans="1:57" s="178" customFormat="1" ht="28.5" customHeight="1">
      <c r="A779" s="68">
        <v>773</v>
      </c>
      <c r="B779" s="56" t="s">
        <v>1906</v>
      </c>
      <c r="C779" s="56">
        <v>7800</v>
      </c>
      <c r="D779" s="57">
        <v>26</v>
      </c>
      <c r="E779" s="163" t="s">
        <v>4486</v>
      </c>
      <c r="F779" s="56">
        <v>1178445</v>
      </c>
      <c r="G779" s="56">
        <v>1105578</v>
      </c>
      <c r="H779" s="61">
        <v>29448018</v>
      </c>
      <c r="I779" s="84" t="str">
        <f>VLOOKUP($F779,'[3]Sistema Escolar'!$C$3:$E$5000,3,0)</f>
        <v>COLEGIO ESTADUAL DE TEMPO INTEGRAL DE BARRA DE POJUCA</v>
      </c>
      <c r="J779" s="193" t="s">
        <v>1978</v>
      </c>
      <c r="K779" s="56">
        <v>0</v>
      </c>
      <c r="L779" s="56">
        <v>0</v>
      </c>
      <c r="M779" s="56">
        <v>0</v>
      </c>
      <c r="N779" s="56">
        <v>0</v>
      </c>
      <c r="O779" s="56">
        <v>401</v>
      </c>
      <c r="P779" s="56">
        <v>110</v>
      </c>
      <c r="Q779" s="56">
        <v>213</v>
      </c>
      <c r="R779" s="56">
        <v>449</v>
      </c>
      <c r="S779" s="56">
        <v>148</v>
      </c>
      <c r="T779" s="56">
        <v>134</v>
      </c>
      <c r="U779" s="56">
        <v>0</v>
      </c>
      <c r="V779" s="56">
        <v>0</v>
      </c>
      <c r="W779" s="56">
        <v>0</v>
      </c>
      <c r="X779" s="56">
        <v>0</v>
      </c>
      <c r="Y779" s="56">
        <f t="shared" ref="Y779:Z842" si="164">K779+M779</f>
        <v>0</v>
      </c>
      <c r="Z779" s="56">
        <f t="shared" si="164"/>
        <v>0</v>
      </c>
      <c r="AA779" s="68">
        <f t="shared" ref="AA779:AB842" si="165">O779+Q779+S779</f>
        <v>762</v>
      </c>
      <c r="AB779" s="68">
        <f t="shared" si="165"/>
        <v>693</v>
      </c>
      <c r="AC779" s="68">
        <f t="shared" si="158"/>
        <v>762</v>
      </c>
      <c r="AD779" s="68">
        <f t="shared" si="159"/>
        <v>693</v>
      </c>
      <c r="AE779" s="68">
        <f>VLOOKUP(F779,[1]quantitativo_estudantes_turmas_!$D$6:$H$1043,5,0)</f>
        <v>25</v>
      </c>
      <c r="AF779" s="318">
        <f t="shared" si="155"/>
        <v>1</v>
      </c>
      <c r="AG779" s="248">
        <f t="shared" si="156"/>
        <v>30774.46</v>
      </c>
      <c r="AH779" s="194">
        <f t="shared" si="160"/>
        <v>30774.46</v>
      </c>
      <c r="AI779" s="70">
        <v>0</v>
      </c>
      <c r="AJ779" s="70">
        <f t="shared" si="157"/>
        <v>61548.92</v>
      </c>
      <c r="AK779" s="195">
        <v>16000</v>
      </c>
      <c r="AL779" s="337">
        <f t="shared" si="154"/>
        <v>15387.23</v>
      </c>
      <c r="AM779" s="56" t="str">
        <f>VLOOKUP(F779,'Plan atualizada aptas e desativ'!$C$4:$I$1457,7,0)</f>
        <v>APTA</v>
      </c>
      <c r="AN779" s="196">
        <f t="shared" si="163"/>
        <v>-612.77000000000044</v>
      </c>
      <c r="AO779" s="56" t="s">
        <v>1178</v>
      </c>
      <c r="AP779" s="56" t="s">
        <v>1459</v>
      </c>
      <c r="AQ779" s="56"/>
      <c r="AR779" s="56" t="s">
        <v>1918</v>
      </c>
      <c r="AS779" s="56" t="s">
        <v>449</v>
      </c>
      <c r="AT779" s="56" t="s">
        <v>449</v>
      </c>
      <c r="AU779" s="56" t="s">
        <v>449</v>
      </c>
      <c r="AV779" s="56" t="s">
        <v>449</v>
      </c>
      <c r="AW779" s="56" t="s">
        <v>449</v>
      </c>
      <c r="AX779" s="56" t="s">
        <v>449</v>
      </c>
      <c r="AY779" s="56" t="s">
        <v>449</v>
      </c>
      <c r="AZ779" s="56" t="s">
        <v>449</v>
      </c>
      <c r="BA779" s="56" t="s">
        <v>449</v>
      </c>
      <c r="BB779" s="323">
        <f>VLOOKUP($F779,'[2]1ª Parcela FAED Manutencao 2026'!$E$7:$K$1036,5,0)</f>
        <v>762</v>
      </c>
      <c r="BC779" s="324">
        <f>VLOOKUP($F779,'[2]1ª Parcela FAED Manutencao 2026'!$E$7:$K$1036,7,0)</f>
        <v>20516.305</v>
      </c>
      <c r="BD779" s="335">
        <f t="shared" si="161"/>
        <v>-69</v>
      </c>
      <c r="BE779" s="328">
        <f t="shared" si="162"/>
        <v>-5129.0750000000007</v>
      </c>
    </row>
    <row r="780" spans="1:57" s="178" customFormat="1" ht="28.5" customHeight="1">
      <c r="A780" s="68">
        <v>774</v>
      </c>
      <c r="B780" s="56" t="s">
        <v>1906</v>
      </c>
      <c r="C780" s="56">
        <v>7800</v>
      </c>
      <c r="D780" s="57">
        <v>26</v>
      </c>
      <c r="E780" s="163" t="s">
        <v>4486</v>
      </c>
      <c r="F780" s="56">
        <v>1178399</v>
      </c>
      <c r="G780" s="56">
        <v>1105558</v>
      </c>
      <c r="H780" s="61">
        <v>29362016</v>
      </c>
      <c r="I780" s="84" t="str">
        <f>VLOOKUP($F780,'[3]Sistema Escolar'!$C$3:$E$5000,3,0)</f>
        <v>COLEGIO ESTADUAL DE TEMPO INTEGRAL DE MONTE GORDO</v>
      </c>
      <c r="J780" s="193" t="s">
        <v>1978</v>
      </c>
      <c r="K780" s="56">
        <v>0</v>
      </c>
      <c r="L780" s="56">
        <v>0</v>
      </c>
      <c r="M780" s="56">
        <v>0</v>
      </c>
      <c r="N780" s="56">
        <v>0</v>
      </c>
      <c r="O780" s="56">
        <v>759</v>
      </c>
      <c r="P780" s="56">
        <v>224</v>
      </c>
      <c r="Q780" s="56">
        <v>223</v>
      </c>
      <c r="R780" s="56">
        <v>465</v>
      </c>
      <c r="S780" s="56">
        <v>244</v>
      </c>
      <c r="T780" s="56">
        <v>228</v>
      </c>
      <c r="U780" s="56">
        <v>0</v>
      </c>
      <c r="V780" s="56">
        <v>0</v>
      </c>
      <c r="W780" s="56">
        <v>0</v>
      </c>
      <c r="X780" s="56">
        <v>0</v>
      </c>
      <c r="Y780" s="56">
        <f t="shared" si="164"/>
        <v>0</v>
      </c>
      <c r="Z780" s="56">
        <f t="shared" si="164"/>
        <v>0</v>
      </c>
      <c r="AA780" s="68">
        <f t="shared" si="165"/>
        <v>1226</v>
      </c>
      <c r="AB780" s="68">
        <f t="shared" si="165"/>
        <v>917</v>
      </c>
      <c r="AC780" s="68">
        <f t="shared" si="158"/>
        <v>1226</v>
      </c>
      <c r="AD780" s="68">
        <f t="shared" si="159"/>
        <v>917</v>
      </c>
      <c r="AE780" s="68">
        <f>VLOOKUP(F780,[1]quantitativo_estudantes_turmas_!$D$6:$H$1043,5,0)</f>
        <v>26</v>
      </c>
      <c r="AF780" s="318">
        <f t="shared" si="155"/>
        <v>1</v>
      </c>
      <c r="AG780" s="248">
        <f t="shared" si="156"/>
        <v>41032.61</v>
      </c>
      <c r="AH780" s="194">
        <f t="shared" si="160"/>
        <v>41032.61</v>
      </c>
      <c r="AI780" s="70">
        <v>0</v>
      </c>
      <c r="AJ780" s="70">
        <f t="shared" si="157"/>
        <v>82065.22</v>
      </c>
      <c r="AK780" s="195">
        <v>20000</v>
      </c>
      <c r="AL780" s="337">
        <f t="shared" si="154"/>
        <v>20516.305</v>
      </c>
      <c r="AM780" s="56" t="str">
        <f>VLOOKUP(F780,'Plan atualizada aptas e desativ'!$C$4:$I$1457,7,0)</f>
        <v>INADIMPLENTE</v>
      </c>
      <c r="AN780" s="196">
        <f t="shared" si="163"/>
        <v>516.30500000000029</v>
      </c>
      <c r="AO780" s="56" t="s">
        <v>1178</v>
      </c>
      <c r="AP780" s="56" t="s">
        <v>1460</v>
      </c>
      <c r="AQ780" s="56"/>
      <c r="AR780" s="56" t="s">
        <v>1918</v>
      </c>
      <c r="AS780" s="56" t="s">
        <v>449</v>
      </c>
      <c r="AT780" s="56" t="s">
        <v>449</v>
      </c>
      <c r="AU780" s="56" t="s">
        <v>449</v>
      </c>
      <c r="AV780" s="56" t="s">
        <v>449</v>
      </c>
      <c r="AW780" s="56" t="s">
        <v>449</v>
      </c>
      <c r="AX780" s="56" t="s">
        <v>449</v>
      </c>
      <c r="AY780" s="56" t="s">
        <v>449</v>
      </c>
      <c r="AZ780" s="56" t="s">
        <v>449</v>
      </c>
      <c r="BA780" s="56" t="s">
        <v>1857</v>
      </c>
      <c r="BB780" s="323">
        <f>VLOOKUP($F780,'[2]1ª Parcela FAED Manutencao 2026'!$E$7:$K$1036,5,0)</f>
        <v>1226</v>
      </c>
      <c r="BC780" s="324">
        <f>VLOOKUP($F780,'[2]1ª Parcela FAED Manutencao 2026'!$E$7:$K$1036,7,0)</f>
        <v>23959.65</v>
      </c>
      <c r="BD780" s="335">
        <f t="shared" si="161"/>
        <v>-309</v>
      </c>
      <c r="BE780" s="328">
        <f t="shared" si="162"/>
        <v>-3443.3450000000012</v>
      </c>
    </row>
    <row r="781" spans="1:57" s="178" customFormat="1" ht="28.5" customHeight="1">
      <c r="A781" s="68">
        <v>775</v>
      </c>
      <c r="B781" s="56" t="s">
        <v>1906</v>
      </c>
      <c r="C781" s="56">
        <v>7800</v>
      </c>
      <c r="D781" s="57">
        <v>26</v>
      </c>
      <c r="E781" s="163" t="s">
        <v>4486</v>
      </c>
      <c r="F781" s="56">
        <v>1101961</v>
      </c>
      <c r="G781" s="56">
        <v>1100746</v>
      </c>
      <c r="H781" s="61">
        <v>29175771</v>
      </c>
      <c r="I781" s="84" t="str">
        <f>VLOOKUP($F781,'[3]Sistema Escolar'!$C$3:$E$5000,3,0)</f>
        <v>COLEGIO ESTADUAL DE TEMPO INTEGRAL GONCALO MUNIZ</v>
      </c>
      <c r="J781" s="193" t="s">
        <v>1978</v>
      </c>
      <c r="K781" s="56">
        <v>0</v>
      </c>
      <c r="L781" s="56">
        <v>0</v>
      </c>
      <c r="M781" s="56">
        <v>0</v>
      </c>
      <c r="N781" s="56">
        <v>0</v>
      </c>
      <c r="O781" s="56">
        <v>739</v>
      </c>
      <c r="P781" s="56">
        <v>534</v>
      </c>
      <c r="Q781" s="56">
        <v>381</v>
      </c>
      <c r="R781" s="56">
        <v>692</v>
      </c>
      <c r="S781" s="56">
        <v>310</v>
      </c>
      <c r="T781" s="56">
        <v>325</v>
      </c>
      <c r="U781" s="56">
        <v>0</v>
      </c>
      <c r="V781" s="56">
        <v>0</v>
      </c>
      <c r="W781" s="56">
        <v>0</v>
      </c>
      <c r="X781" s="56">
        <v>0</v>
      </c>
      <c r="Y781" s="56">
        <f t="shared" si="164"/>
        <v>0</v>
      </c>
      <c r="Z781" s="56">
        <f t="shared" si="164"/>
        <v>0</v>
      </c>
      <c r="AA781" s="68">
        <f t="shared" si="165"/>
        <v>1430</v>
      </c>
      <c r="AB781" s="68">
        <f t="shared" si="165"/>
        <v>1551</v>
      </c>
      <c r="AC781" s="68">
        <f t="shared" si="158"/>
        <v>1430</v>
      </c>
      <c r="AD781" s="68">
        <f t="shared" si="159"/>
        <v>1551</v>
      </c>
      <c r="AE781" s="68">
        <f>VLOOKUP(F781,[1]quantitativo_estudantes_turmas_!$D$6:$H$1043,5,0)</f>
        <v>44</v>
      </c>
      <c r="AF781" s="318">
        <f t="shared" si="155"/>
        <v>1</v>
      </c>
      <c r="AG781" s="248">
        <f t="shared" si="156"/>
        <v>71807.06</v>
      </c>
      <c r="AH781" s="194">
        <f t="shared" si="160"/>
        <v>71807.06</v>
      </c>
      <c r="AI781" s="70">
        <v>0</v>
      </c>
      <c r="AJ781" s="70">
        <f t="shared" si="157"/>
        <v>143614.12</v>
      </c>
      <c r="AK781" s="195">
        <v>20000</v>
      </c>
      <c r="AL781" s="337">
        <f t="shared" si="154"/>
        <v>35903.53</v>
      </c>
      <c r="AM781" s="56" t="str">
        <f>VLOOKUP(F781,'Plan atualizada aptas e desativ'!$C$4:$I$1457,7,0)</f>
        <v>APTA</v>
      </c>
      <c r="AN781" s="196">
        <f t="shared" si="163"/>
        <v>15903.529999999999</v>
      </c>
      <c r="AO781" s="56" t="s">
        <v>1457</v>
      </c>
      <c r="AP781" s="56" t="s">
        <v>1462</v>
      </c>
      <c r="AQ781" s="56"/>
      <c r="AR781" s="56" t="s">
        <v>1918</v>
      </c>
      <c r="AS781" s="56" t="s">
        <v>449</v>
      </c>
      <c r="AT781" s="56" t="s">
        <v>449</v>
      </c>
      <c r="AU781" s="56" t="s">
        <v>449</v>
      </c>
      <c r="AV781" s="56" t="s">
        <v>449</v>
      </c>
      <c r="AW781" s="56" t="s">
        <v>449</v>
      </c>
      <c r="AX781" s="56" t="s">
        <v>449</v>
      </c>
      <c r="AY781" s="56" t="s">
        <v>449</v>
      </c>
      <c r="AZ781" s="56" t="s">
        <v>449</v>
      </c>
      <c r="BA781" s="56" t="s">
        <v>449</v>
      </c>
      <c r="BB781" s="323">
        <f>VLOOKUP($F781,'[2]1ª Parcela FAED Manutencao 2026'!$E$7:$K$1036,5,0)</f>
        <v>1430</v>
      </c>
      <c r="BC781" s="324">
        <f>VLOOKUP($F781,'[2]1ª Parcela FAED Manutencao 2026'!$E$7:$K$1036,7,0)</f>
        <v>23959.65</v>
      </c>
      <c r="BD781" s="336">
        <f t="shared" si="161"/>
        <v>121</v>
      </c>
      <c r="BE781" s="331">
        <f t="shared" si="162"/>
        <v>11943.879999999997</v>
      </c>
    </row>
    <row r="782" spans="1:57" s="178" customFormat="1" ht="28.5" customHeight="1">
      <c r="A782" s="68">
        <v>776</v>
      </c>
      <c r="B782" s="56" t="s">
        <v>1906</v>
      </c>
      <c r="C782" s="56">
        <v>7800</v>
      </c>
      <c r="D782" s="57">
        <v>26</v>
      </c>
      <c r="E782" s="163" t="s">
        <v>4486</v>
      </c>
      <c r="F782" s="56">
        <v>1102259</v>
      </c>
      <c r="G782" s="56">
        <v>1100747</v>
      </c>
      <c r="H782" s="61">
        <v>29175518</v>
      </c>
      <c r="I782" s="84" t="str">
        <f>VLOOKUP($F782,'[3]Sistema Escolar'!$C$3:$E$5000,3,0)</f>
        <v>COLEGIO ESTADUAL DE TEMPO INTEGRAL MASCARENHAS DE CAMACARI</v>
      </c>
      <c r="J782" s="193" t="s">
        <v>1978</v>
      </c>
      <c r="K782" s="56">
        <v>0</v>
      </c>
      <c r="L782" s="56">
        <v>0</v>
      </c>
      <c r="M782" s="56">
        <v>0</v>
      </c>
      <c r="N782" s="56">
        <v>0</v>
      </c>
      <c r="O782" s="56">
        <v>2148</v>
      </c>
      <c r="P782" s="56">
        <v>1371</v>
      </c>
      <c r="Q782" s="56">
        <v>136</v>
      </c>
      <c r="R782" s="56">
        <v>511</v>
      </c>
      <c r="S782" s="56">
        <v>287</v>
      </c>
      <c r="T782" s="56">
        <v>162</v>
      </c>
      <c r="U782" s="56">
        <v>0</v>
      </c>
      <c r="V782" s="56">
        <v>0</v>
      </c>
      <c r="W782" s="56">
        <v>0</v>
      </c>
      <c r="X782" s="56">
        <v>0</v>
      </c>
      <c r="Y782" s="56">
        <f t="shared" si="164"/>
        <v>0</v>
      </c>
      <c r="Z782" s="56">
        <f t="shared" si="164"/>
        <v>0</v>
      </c>
      <c r="AA782" s="68">
        <f t="shared" si="165"/>
        <v>2571</v>
      </c>
      <c r="AB782" s="68">
        <f t="shared" si="165"/>
        <v>2044</v>
      </c>
      <c r="AC782" s="68">
        <f t="shared" si="158"/>
        <v>2571</v>
      </c>
      <c r="AD782" s="68">
        <f t="shared" si="159"/>
        <v>2044</v>
      </c>
      <c r="AE782" s="68">
        <f>VLOOKUP(F782,[1]quantitativo_estudantes_turmas_!$D$6:$H$1043,5,0)</f>
        <v>65</v>
      </c>
      <c r="AF782" s="318">
        <f t="shared" si="155"/>
        <v>1</v>
      </c>
      <c r="AG782" s="248">
        <f t="shared" si="156"/>
        <v>82065.22</v>
      </c>
      <c r="AH782" s="194">
        <f t="shared" si="160"/>
        <v>82065.22</v>
      </c>
      <c r="AI782" s="70">
        <v>0</v>
      </c>
      <c r="AJ782" s="70">
        <f t="shared" si="157"/>
        <v>164130.44</v>
      </c>
      <c r="AK782" s="195">
        <v>32000</v>
      </c>
      <c r="AL782" s="337">
        <f t="shared" si="154"/>
        <v>41032.61</v>
      </c>
      <c r="AM782" s="56" t="str">
        <f>VLOOKUP(F782,'Plan atualizada aptas e desativ'!$C$4:$I$1457,7,0)</f>
        <v>INADIMPLENTE</v>
      </c>
      <c r="AN782" s="196">
        <f t="shared" si="163"/>
        <v>9032.61</v>
      </c>
      <c r="AO782" s="56" t="s">
        <v>1457</v>
      </c>
      <c r="AP782" s="56" t="s">
        <v>1463</v>
      </c>
      <c r="AQ782" s="56"/>
      <c r="AR782" s="56" t="s">
        <v>1918</v>
      </c>
      <c r="AS782" s="56" t="s">
        <v>449</v>
      </c>
      <c r="AT782" s="56" t="s">
        <v>1908</v>
      </c>
      <c r="AU782" s="56" t="s">
        <v>449</v>
      </c>
      <c r="AV782" s="56" t="s">
        <v>449</v>
      </c>
      <c r="AW782" s="56" t="s">
        <v>449</v>
      </c>
      <c r="AX782" s="56" t="s">
        <v>449</v>
      </c>
      <c r="AY782" s="56" t="s">
        <v>449</v>
      </c>
      <c r="AZ782" s="56" t="s">
        <v>449</v>
      </c>
      <c r="BA782" s="56" t="s">
        <v>449</v>
      </c>
      <c r="BB782" s="323">
        <f>VLOOKUP($F782,'[2]1ª Parcela FAED Manutencao 2026'!$E$7:$K$1036,5,0)</f>
        <v>2571</v>
      </c>
      <c r="BC782" s="324">
        <f>VLOOKUP($F782,'[2]1ª Parcela FAED Manutencao 2026'!$E$7:$K$1036,7,0)</f>
        <v>41032.61</v>
      </c>
      <c r="BD782" s="335">
        <f t="shared" si="161"/>
        <v>-527</v>
      </c>
      <c r="BE782" s="330">
        <f t="shared" si="162"/>
        <v>0</v>
      </c>
    </row>
    <row r="783" spans="1:57" s="178" customFormat="1" ht="28.5" customHeight="1">
      <c r="A783" s="68">
        <v>777</v>
      </c>
      <c r="B783" s="56" t="s">
        <v>1906</v>
      </c>
      <c r="C783" s="56">
        <v>7800</v>
      </c>
      <c r="D783" s="57">
        <v>26</v>
      </c>
      <c r="E783" s="163" t="s">
        <v>4486</v>
      </c>
      <c r="F783" s="56">
        <v>1104707</v>
      </c>
      <c r="G783" s="56">
        <v>1100749</v>
      </c>
      <c r="H783" s="61">
        <v>29175950</v>
      </c>
      <c r="I783" s="84" t="str">
        <f>VLOOKUP($F783,'[3]Sistema Escolar'!$C$3:$E$5000,3,0)</f>
        <v>COLEGIO ESTADUAL POLIVALENTE DE CAMACARI</v>
      </c>
      <c r="J783" s="193" t="s">
        <v>1912</v>
      </c>
      <c r="K783" s="56">
        <v>0</v>
      </c>
      <c r="L783" s="56">
        <v>0</v>
      </c>
      <c r="M783" s="56">
        <v>0</v>
      </c>
      <c r="N783" s="56">
        <v>0</v>
      </c>
      <c r="O783" s="68">
        <v>1572</v>
      </c>
      <c r="P783" s="68">
        <v>1553</v>
      </c>
      <c r="Q783" s="56">
        <v>0</v>
      </c>
      <c r="R783" s="56">
        <v>0</v>
      </c>
      <c r="S783" s="56">
        <v>183</v>
      </c>
      <c r="T783" s="56">
        <v>181</v>
      </c>
      <c r="U783" s="56">
        <v>0</v>
      </c>
      <c r="V783" s="56">
        <v>0</v>
      </c>
      <c r="W783" s="56">
        <v>0</v>
      </c>
      <c r="X783" s="56">
        <v>0</v>
      </c>
      <c r="Y783" s="56">
        <f t="shared" si="164"/>
        <v>0</v>
      </c>
      <c r="Z783" s="56">
        <f t="shared" si="164"/>
        <v>0</v>
      </c>
      <c r="AA783" s="68">
        <f t="shared" si="165"/>
        <v>1755</v>
      </c>
      <c r="AB783" s="68">
        <f t="shared" si="165"/>
        <v>1734</v>
      </c>
      <c r="AC783" s="68">
        <f t="shared" si="158"/>
        <v>1755</v>
      </c>
      <c r="AD783" s="68">
        <f t="shared" si="159"/>
        <v>1734</v>
      </c>
      <c r="AE783" s="68">
        <f>VLOOKUP(F783,[1]quantitativo_estudantes_turmas_!$D$6:$H$1043,5,0)</f>
        <v>48</v>
      </c>
      <c r="AF783" s="318">
        <f t="shared" si="155"/>
        <v>1</v>
      </c>
      <c r="AG783" s="248">
        <f t="shared" si="156"/>
        <v>71807.06</v>
      </c>
      <c r="AH783" s="194">
        <f t="shared" si="160"/>
        <v>71807.06</v>
      </c>
      <c r="AI783" s="70">
        <v>0</v>
      </c>
      <c r="AJ783" s="70">
        <f t="shared" si="157"/>
        <v>143614.12</v>
      </c>
      <c r="AK783" s="195">
        <v>28000</v>
      </c>
      <c r="AL783" s="337">
        <f t="shared" si="154"/>
        <v>35903.53</v>
      </c>
      <c r="AM783" s="56" t="str">
        <f>VLOOKUP(F783,'Plan atualizada aptas e desativ'!$C$4:$I$1457,7,0)</f>
        <v>APTA</v>
      </c>
      <c r="AN783" s="196">
        <f t="shared" si="163"/>
        <v>7903.5299999999988</v>
      </c>
      <c r="AO783" s="56" t="s">
        <v>1457</v>
      </c>
      <c r="AP783" s="56" t="s">
        <v>1464</v>
      </c>
      <c r="AQ783" s="56"/>
      <c r="AR783" s="56" t="s">
        <v>449</v>
      </c>
      <c r="AS783" s="56" t="s">
        <v>449</v>
      </c>
      <c r="AT783" s="56" t="s">
        <v>449</v>
      </c>
      <c r="AU783" s="56" t="s">
        <v>449</v>
      </c>
      <c r="AV783" s="56" t="s">
        <v>449</v>
      </c>
      <c r="AW783" s="56" t="s">
        <v>449</v>
      </c>
      <c r="AX783" s="56" t="s">
        <v>449</v>
      </c>
      <c r="AY783" s="56" t="s">
        <v>449</v>
      </c>
      <c r="AZ783" s="56" t="s">
        <v>449</v>
      </c>
      <c r="BA783" s="56" t="s">
        <v>449</v>
      </c>
      <c r="BB783" s="323">
        <f>VLOOKUP($F783,'[2]1ª Parcela FAED Manutencao 2026'!$E$7:$K$1036,5,0)</f>
        <v>1755</v>
      </c>
      <c r="BC783" s="324">
        <f>VLOOKUP($F783,'[2]1ª Parcela FAED Manutencao 2026'!$E$7:$K$1036,7,0)</f>
        <v>35903.53</v>
      </c>
      <c r="BD783" s="335">
        <f t="shared" si="161"/>
        <v>-21</v>
      </c>
      <c r="BE783" s="330">
        <f t="shared" si="162"/>
        <v>0</v>
      </c>
    </row>
    <row r="784" spans="1:57" s="178" customFormat="1" ht="28.5" customHeight="1">
      <c r="A784" s="68">
        <v>778</v>
      </c>
      <c r="B784" s="56" t="s">
        <v>1906</v>
      </c>
      <c r="C784" s="56">
        <v>7800</v>
      </c>
      <c r="D784" s="57">
        <v>26</v>
      </c>
      <c r="E784" s="163" t="s">
        <v>4486</v>
      </c>
      <c r="F784" s="56">
        <v>1178420</v>
      </c>
      <c r="G784" s="56">
        <v>1105576</v>
      </c>
      <c r="H784" s="61">
        <v>29397863</v>
      </c>
      <c r="I784" s="84" t="str">
        <f>VLOOKUP($F784,'[3]Sistema Escolar'!$C$3:$E$5000,3,0)</f>
        <v>COLEGIO ESTADUAL PROFESSORA NADIR ARAUJO COPQUE</v>
      </c>
      <c r="J784" s="193" t="s">
        <v>1978</v>
      </c>
      <c r="K784" s="56">
        <v>0</v>
      </c>
      <c r="L784" s="56">
        <v>0</v>
      </c>
      <c r="M784" s="56">
        <v>0</v>
      </c>
      <c r="N784" s="56">
        <v>0</v>
      </c>
      <c r="O784" s="56">
        <v>751</v>
      </c>
      <c r="P784" s="56">
        <v>831</v>
      </c>
      <c r="Q784" s="56">
        <v>92</v>
      </c>
      <c r="R784" s="56">
        <v>0</v>
      </c>
      <c r="S784" s="56">
        <v>269</v>
      </c>
      <c r="T784" s="56">
        <v>151</v>
      </c>
      <c r="U784" s="56">
        <v>0</v>
      </c>
      <c r="V784" s="56">
        <v>0</v>
      </c>
      <c r="W784" s="56">
        <v>0</v>
      </c>
      <c r="X784" s="56">
        <v>0</v>
      </c>
      <c r="Y784" s="56">
        <f t="shared" si="164"/>
        <v>0</v>
      </c>
      <c r="Z784" s="56">
        <f t="shared" si="164"/>
        <v>0</v>
      </c>
      <c r="AA784" s="68">
        <f t="shared" si="165"/>
        <v>1112</v>
      </c>
      <c r="AB784" s="68">
        <f t="shared" si="165"/>
        <v>982</v>
      </c>
      <c r="AC784" s="68">
        <f t="shared" si="158"/>
        <v>1112</v>
      </c>
      <c r="AD784" s="68">
        <f t="shared" si="159"/>
        <v>982</v>
      </c>
      <c r="AE784" s="68">
        <f>VLOOKUP(F784,[1]quantitativo_estudantes_turmas_!$D$6:$H$1043,5,0)</f>
        <v>32</v>
      </c>
      <c r="AF784" s="318">
        <f t="shared" si="155"/>
        <v>1</v>
      </c>
      <c r="AG784" s="248">
        <f t="shared" si="156"/>
        <v>41032.61</v>
      </c>
      <c r="AH784" s="194">
        <f t="shared" si="160"/>
        <v>41032.61</v>
      </c>
      <c r="AI784" s="70">
        <v>0</v>
      </c>
      <c r="AJ784" s="70">
        <f t="shared" si="157"/>
        <v>82065.22</v>
      </c>
      <c r="AK784" s="195">
        <v>20000</v>
      </c>
      <c r="AL784" s="337">
        <f t="shared" si="154"/>
        <v>20516.305</v>
      </c>
      <c r="AM784" s="56" t="str">
        <f>VLOOKUP(F784,'Plan atualizada aptas e desativ'!$C$4:$I$1457,7,0)</f>
        <v>INADIMPLENTE</v>
      </c>
      <c r="AN784" s="196">
        <f t="shared" si="163"/>
        <v>516.30500000000029</v>
      </c>
      <c r="AO784" s="56" t="s">
        <v>1178</v>
      </c>
      <c r="AP784" s="56" t="s">
        <v>1465</v>
      </c>
      <c r="AQ784" s="56"/>
      <c r="AR784" s="56" t="s">
        <v>1918</v>
      </c>
      <c r="AS784" s="56" t="s">
        <v>449</v>
      </c>
      <c r="AT784" s="56" t="s">
        <v>449</v>
      </c>
      <c r="AU784" s="56" t="s">
        <v>449</v>
      </c>
      <c r="AV784" s="56" t="s">
        <v>449</v>
      </c>
      <c r="AW784" s="56" t="s">
        <v>449</v>
      </c>
      <c r="AX784" s="56" t="s">
        <v>449</v>
      </c>
      <c r="AY784" s="56" t="s">
        <v>449</v>
      </c>
      <c r="AZ784" s="56" t="s">
        <v>449</v>
      </c>
      <c r="BA784" s="56" t="s">
        <v>449</v>
      </c>
      <c r="BB784" s="323">
        <f>VLOOKUP($F784,'[2]1ª Parcela FAED Manutencao 2026'!$E$7:$K$1036,5,0)</f>
        <v>1112</v>
      </c>
      <c r="BC784" s="324">
        <f>VLOOKUP($F784,'[2]1ª Parcela FAED Manutencao 2026'!$E$7:$K$1036,7,0)</f>
        <v>23959.65</v>
      </c>
      <c r="BD784" s="335">
        <f t="shared" si="161"/>
        <v>-130</v>
      </c>
      <c r="BE784" s="328">
        <f t="shared" si="162"/>
        <v>-3443.3450000000012</v>
      </c>
    </row>
    <row r="785" spans="1:57" s="178" customFormat="1" ht="28.5" customHeight="1">
      <c r="A785" s="68">
        <v>779</v>
      </c>
      <c r="B785" s="56" t="s">
        <v>1906</v>
      </c>
      <c r="C785" s="56">
        <v>7800</v>
      </c>
      <c r="D785" s="57">
        <v>26</v>
      </c>
      <c r="E785" s="163" t="s">
        <v>4486</v>
      </c>
      <c r="F785" s="56">
        <v>1177090</v>
      </c>
      <c r="G785" s="56">
        <v>1100757</v>
      </c>
      <c r="H785" s="61">
        <v>29413680</v>
      </c>
      <c r="I785" s="84" t="str">
        <f>VLOOKUP($F785,'[3]Sistema Escolar'!$C$3:$E$5000,3,0)</f>
        <v>COLEGIO ESTADUAL CAMACARI</v>
      </c>
      <c r="J785" s="193" t="s">
        <v>1912</v>
      </c>
      <c r="K785" s="56">
        <v>0</v>
      </c>
      <c r="L785" s="56">
        <v>0</v>
      </c>
      <c r="M785" s="56">
        <v>0</v>
      </c>
      <c r="N785" s="56">
        <v>0</v>
      </c>
      <c r="O785" s="56">
        <v>1500</v>
      </c>
      <c r="P785" s="56">
        <v>1388</v>
      </c>
      <c r="Q785" s="56">
        <v>0</v>
      </c>
      <c r="R785" s="56">
        <v>0</v>
      </c>
      <c r="S785" s="56">
        <v>453</v>
      </c>
      <c r="T785" s="56">
        <v>397</v>
      </c>
      <c r="U785" s="56">
        <v>0</v>
      </c>
      <c r="V785" s="56">
        <v>0</v>
      </c>
      <c r="W785" s="56">
        <v>0</v>
      </c>
      <c r="X785" s="56">
        <v>0</v>
      </c>
      <c r="Y785" s="56">
        <f t="shared" si="164"/>
        <v>0</v>
      </c>
      <c r="Z785" s="56">
        <f t="shared" si="164"/>
        <v>0</v>
      </c>
      <c r="AA785" s="68">
        <f t="shared" si="165"/>
        <v>1953</v>
      </c>
      <c r="AB785" s="68">
        <f t="shared" si="165"/>
        <v>1785</v>
      </c>
      <c r="AC785" s="68">
        <f t="shared" si="158"/>
        <v>1953</v>
      </c>
      <c r="AD785" s="68">
        <f t="shared" si="159"/>
        <v>1785</v>
      </c>
      <c r="AE785" s="68">
        <f>VLOOKUP(F785,[1]quantitativo_estudantes_turmas_!$D$6:$H$1043,5,0)</f>
        <v>46</v>
      </c>
      <c r="AF785" s="318">
        <f t="shared" si="155"/>
        <v>1</v>
      </c>
      <c r="AG785" s="248">
        <f t="shared" si="156"/>
        <v>71807.06</v>
      </c>
      <c r="AH785" s="194">
        <f t="shared" si="160"/>
        <v>71807.06</v>
      </c>
      <c r="AI785" s="70">
        <v>0</v>
      </c>
      <c r="AJ785" s="70">
        <f t="shared" si="157"/>
        <v>143614.12</v>
      </c>
      <c r="AK785" s="195">
        <v>28000</v>
      </c>
      <c r="AL785" s="337">
        <f t="shared" si="154"/>
        <v>35903.53</v>
      </c>
      <c r="AM785" s="56" t="str">
        <f>VLOOKUP(F785,'Plan atualizada aptas e desativ'!$C$4:$I$1457,7,0)</f>
        <v>INADIMPLENTE</v>
      </c>
      <c r="AN785" s="196">
        <f t="shared" si="163"/>
        <v>7903.5299999999988</v>
      </c>
      <c r="AO785" s="56" t="s">
        <v>1457</v>
      </c>
      <c r="AP785" s="56" t="s">
        <v>1466</v>
      </c>
      <c r="AQ785" s="56"/>
      <c r="AR785" s="56" t="s">
        <v>449</v>
      </c>
      <c r="AS785" s="56" t="s">
        <v>449</v>
      </c>
      <c r="AT785" s="56" t="s">
        <v>449</v>
      </c>
      <c r="AU785" s="56" t="s">
        <v>449</v>
      </c>
      <c r="AV785" s="56" t="s">
        <v>449</v>
      </c>
      <c r="AW785" s="56" t="s">
        <v>449</v>
      </c>
      <c r="AX785" s="56" t="s">
        <v>449</v>
      </c>
      <c r="AY785" s="56" t="s">
        <v>449</v>
      </c>
      <c r="AZ785" s="56" t="s">
        <v>449</v>
      </c>
      <c r="BA785" s="56" t="s">
        <v>449</v>
      </c>
      <c r="BB785" s="323">
        <f>VLOOKUP($F785,'[2]1ª Parcela FAED Manutencao 2026'!$E$7:$K$1036,5,0)</f>
        <v>1953</v>
      </c>
      <c r="BC785" s="324">
        <f>VLOOKUP($F785,'[2]1ª Parcela FAED Manutencao 2026'!$E$7:$K$1036,7,0)</f>
        <v>35903.53</v>
      </c>
      <c r="BD785" s="335">
        <f t="shared" si="161"/>
        <v>-168</v>
      </c>
      <c r="BE785" s="330">
        <f t="shared" si="162"/>
        <v>0</v>
      </c>
    </row>
    <row r="786" spans="1:57" s="178" customFormat="1" ht="28.5" customHeight="1">
      <c r="A786" s="68">
        <v>780</v>
      </c>
      <c r="B786" s="56" t="s">
        <v>1906</v>
      </c>
      <c r="C786" s="56">
        <v>7800</v>
      </c>
      <c r="D786" s="57">
        <v>26</v>
      </c>
      <c r="E786" s="163" t="s">
        <v>425</v>
      </c>
      <c r="F786" s="56">
        <v>1176410</v>
      </c>
      <c r="G786" s="56">
        <v>1100764</v>
      </c>
      <c r="H786" s="61">
        <v>29383234</v>
      </c>
      <c r="I786" s="84" t="str">
        <f>VLOOKUP($F786,'[3]Sistema Escolar'!$C$3:$E$5000,3,0)</f>
        <v>COLEGIO DA POLICIA MILITAR - CPM FRANCISCO PEDRO DE OLIVEIRA</v>
      </c>
      <c r="J786" s="193" t="s">
        <v>1987</v>
      </c>
      <c r="K786" s="56">
        <v>299</v>
      </c>
      <c r="L786" s="56">
        <v>259</v>
      </c>
      <c r="M786" s="56">
        <v>54</v>
      </c>
      <c r="N786" s="56">
        <v>301</v>
      </c>
      <c r="O786" s="56">
        <v>351</v>
      </c>
      <c r="P786" s="56">
        <v>484</v>
      </c>
      <c r="Q786" s="56">
        <v>0</v>
      </c>
      <c r="R786" s="56">
        <v>0</v>
      </c>
      <c r="S786" s="56">
        <v>0</v>
      </c>
      <c r="T786" s="56">
        <v>0</v>
      </c>
      <c r="U786" s="56">
        <v>0</v>
      </c>
      <c r="V786" s="56">
        <v>0</v>
      </c>
      <c r="W786" s="56">
        <v>0</v>
      </c>
      <c r="X786" s="56">
        <v>0</v>
      </c>
      <c r="Y786" s="56">
        <f t="shared" si="164"/>
        <v>353</v>
      </c>
      <c r="Z786" s="56">
        <f t="shared" si="164"/>
        <v>560</v>
      </c>
      <c r="AA786" s="68">
        <f t="shared" si="165"/>
        <v>351</v>
      </c>
      <c r="AB786" s="68">
        <f t="shared" si="165"/>
        <v>484</v>
      </c>
      <c r="AC786" s="68">
        <f t="shared" si="158"/>
        <v>704</v>
      </c>
      <c r="AD786" s="68">
        <f t="shared" si="159"/>
        <v>1044</v>
      </c>
      <c r="AE786" s="68">
        <f>VLOOKUP(F786,[1]quantitativo_estudantes_turmas_!$D$6:$H$1043,5,0)</f>
        <v>31</v>
      </c>
      <c r="AF786" s="318">
        <f t="shared" si="155"/>
        <v>0.46360153256704983</v>
      </c>
      <c r="AG786" s="248">
        <f t="shared" si="156"/>
        <v>47919.3</v>
      </c>
      <c r="AH786" s="194">
        <f t="shared" si="160"/>
        <v>47919.3</v>
      </c>
      <c r="AI786" s="70">
        <v>0</v>
      </c>
      <c r="AJ786" s="70">
        <f t="shared" si="157"/>
        <v>95838.6</v>
      </c>
      <c r="AK786" s="195">
        <v>12000</v>
      </c>
      <c r="AL786" s="337">
        <f t="shared" si="154"/>
        <v>23959.65</v>
      </c>
      <c r="AM786" s="56" t="str">
        <f>VLOOKUP(F786,'Plan atualizada aptas e desativ'!$C$4:$I$1457,7,0)</f>
        <v>APTA</v>
      </c>
      <c r="AN786" s="196">
        <f t="shared" si="163"/>
        <v>11959.650000000001</v>
      </c>
      <c r="AO786" s="56" t="s">
        <v>1467</v>
      </c>
      <c r="AP786" s="56" t="s">
        <v>1468</v>
      </c>
      <c r="AQ786" s="56"/>
      <c r="AR786" s="56" t="s">
        <v>1918</v>
      </c>
      <c r="AS786" s="56" t="s">
        <v>449</v>
      </c>
      <c r="AT786" s="56" t="s">
        <v>449</v>
      </c>
      <c r="AU786" s="56" t="s">
        <v>449</v>
      </c>
      <c r="AV786" s="56" t="s">
        <v>449</v>
      </c>
      <c r="AW786" s="56" t="s">
        <v>449</v>
      </c>
      <c r="AX786" s="56" t="s">
        <v>449</v>
      </c>
      <c r="AY786" s="56" t="s">
        <v>449</v>
      </c>
      <c r="AZ786" s="56" t="s">
        <v>449</v>
      </c>
      <c r="BA786" s="56" t="s">
        <v>1857</v>
      </c>
      <c r="BB786" s="323">
        <f>VLOOKUP($F786,'[2]1ª Parcela FAED Manutencao 2026'!$E$7:$K$1036,5,0)</f>
        <v>704</v>
      </c>
      <c r="BC786" s="324">
        <f>VLOOKUP($F786,'[2]1ª Parcela FAED Manutencao 2026'!$E$7:$K$1036,7,0)</f>
        <v>15387.23</v>
      </c>
      <c r="BD786" s="336">
        <f t="shared" si="161"/>
        <v>340</v>
      </c>
      <c r="BE786" s="331">
        <f t="shared" si="162"/>
        <v>8572.4200000000019</v>
      </c>
    </row>
    <row r="787" spans="1:57" s="178" customFormat="1" ht="28.5" customHeight="1">
      <c r="A787" s="68">
        <v>781</v>
      </c>
      <c r="B787" s="56" t="s">
        <v>1906</v>
      </c>
      <c r="C787" s="56">
        <v>7800</v>
      </c>
      <c r="D787" s="57">
        <v>26</v>
      </c>
      <c r="E787" s="163" t="s">
        <v>425</v>
      </c>
      <c r="F787" s="56">
        <v>1177099</v>
      </c>
      <c r="G787" s="56">
        <v>1100765</v>
      </c>
      <c r="H787" s="61">
        <v>29415969</v>
      </c>
      <c r="I787" s="84" t="str">
        <f>VLOOKUP($F787,'[3]Sistema Escolar'!$C$3:$E$5000,3,0)</f>
        <v>COLEGIO ESTADUAL CIDADE DE CANDEIAS</v>
      </c>
      <c r="J787" s="193" t="s">
        <v>1912</v>
      </c>
      <c r="K787" s="56">
        <v>0</v>
      </c>
      <c r="L787" s="56">
        <v>0</v>
      </c>
      <c r="M787" s="56">
        <v>0</v>
      </c>
      <c r="N787" s="56">
        <v>0</v>
      </c>
      <c r="O787" s="56">
        <v>577</v>
      </c>
      <c r="P787" s="56">
        <v>560</v>
      </c>
      <c r="Q787" s="56">
        <v>0</v>
      </c>
      <c r="R787" s="56">
        <v>0</v>
      </c>
      <c r="S787" s="56">
        <v>131</v>
      </c>
      <c r="T787" s="56">
        <v>96</v>
      </c>
      <c r="U787" s="56">
        <v>0</v>
      </c>
      <c r="V787" s="56">
        <v>0</v>
      </c>
      <c r="W787" s="56">
        <v>0</v>
      </c>
      <c r="X787" s="56">
        <v>0</v>
      </c>
      <c r="Y787" s="56">
        <f t="shared" si="164"/>
        <v>0</v>
      </c>
      <c r="Z787" s="56">
        <f t="shared" si="164"/>
        <v>0</v>
      </c>
      <c r="AA787" s="68">
        <f t="shared" si="165"/>
        <v>708</v>
      </c>
      <c r="AB787" s="68">
        <f t="shared" si="165"/>
        <v>656</v>
      </c>
      <c r="AC787" s="68">
        <f t="shared" si="158"/>
        <v>708</v>
      </c>
      <c r="AD787" s="68">
        <f t="shared" si="159"/>
        <v>656</v>
      </c>
      <c r="AE787" s="68">
        <f>VLOOKUP(F787,[1]quantitativo_estudantes_turmas_!$D$6:$H$1043,5,0)</f>
        <v>21</v>
      </c>
      <c r="AF787" s="318">
        <f t="shared" si="155"/>
        <v>1</v>
      </c>
      <c r="AG787" s="248">
        <f t="shared" si="156"/>
        <v>30774.46</v>
      </c>
      <c r="AH787" s="194">
        <f t="shared" si="160"/>
        <v>30774.46</v>
      </c>
      <c r="AI787" s="70">
        <v>0</v>
      </c>
      <c r="AJ787" s="70">
        <f t="shared" si="157"/>
        <v>61548.92</v>
      </c>
      <c r="AK787" s="195">
        <v>12000</v>
      </c>
      <c r="AL787" s="337">
        <f t="shared" si="154"/>
        <v>15387.23</v>
      </c>
      <c r="AM787" s="56" t="str">
        <f>VLOOKUP(F787,'Plan atualizada aptas e desativ'!$C$4:$I$1457,7,0)</f>
        <v>APTA</v>
      </c>
      <c r="AN787" s="196">
        <f t="shared" si="163"/>
        <v>3387.2299999999996</v>
      </c>
      <c r="AO787" s="56" t="s">
        <v>1467</v>
      </c>
      <c r="AP787" s="56" t="s">
        <v>1469</v>
      </c>
      <c r="AQ787" s="56"/>
      <c r="AR787" s="56" t="s">
        <v>449</v>
      </c>
      <c r="AS787" s="56" t="s">
        <v>449</v>
      </c>
      <c r="AT787" s="56" t="s">
        <v>449</v>
      </c>
      <c r="AU787" s="56" t="s">
        <v>449</v>
      </c>
      <c r="AV787" s="56" t="s">
        <v>449</v>
      </c>
      <c r="AW787" s="56" t="s">
        <v>449</v>
      </c>
      <c r="AX787" s="56" t="s">
        <v>449</v>
      </c>
      <c r="AY787" s="56" t="s">
        <v>449</v>
      </c>
      <c r="AZ787" s="56" t="s">
        <v>449</v>
      </c>
      <c r="BA787" s="56" t="s">
        <v>449</v>
      </c>
      <c r="BB787" s="323">
        <f>VLOOKUP($F787,'[2]1ª Parcela FAED Manutencao 2026'!$E$7:$K$1036,5,0)</f>
        <v>708</v>
      </c>
      <c r="BC787" s="324">
        <f>VLOOKUP($F787,'[2]1ª Parcela FAED Manutencao 2026'!$E$7:$K$1036,7,0)</f>
        <v>15387.23</v>
      </c>
      <c r="BD787" s="335">
        <f t="shared" si="161"/>
        <v>-52</v>
      </c>
      <c r="BE787" s="330">
        <f t="shared" si="162"/>
        <v>0</v>
      </c>
    </row>
    <row r="788" spans="1:57" s="178" customFormat="1" ht="28.5" customHeight="1">
      <c r="A788" s="68">
        <v>782</v>
      </c>
      <c r="B788" s="56" t="s">
        <v>1906</v>
      </c>
      <c r="C788" s="56">
        <v>7800</v>
      </c>
      <c r="D788" s="57">
        <v>26</v>
      </c>
      <c r="E788" s="163" t="s">
        <v>425</v>
      </c>
      <c r="F788" s="56">
        <v>1104863</v>
      </c>
      <c r="G788" s="56">
        <v>1100762</v>
      </c>
      <c r="H788" s="61">
        <v>29176808</v>
      </c>
      <c r="I788" s="84" t="str">
        <f>VLOOKUP($F788,'[3]Sistema Escolar'!$C$3:$E$5000,3,0)</f>
        <v>COLEGIO ESTADUAL LUIZ VIANA FILHO</v>
      </c>
      <c r="J788" s="193" t="s">
        <v>1912</v>
      </c>
      <c r="K788" s="56">
        <v>0</v>
      </c>
      <c r="L788" s="56">
        <v>0</v>
      </c>
      <c r="M788" s="56">
        <v>0</v>
      </c>
      <c r="N788" s="56">
        <v>0</v>
      </c>
      <c r="O788" s="56">
        <v>708</v>
      </c>
      <c r="P788" s="56">
        <v>729</v>
      </c>
      <c r="Q788" s="56">
        <v>0</v>
      </c>
      <c r="R788" s="56">
        <v>0</v>
      </c>
      <c r="S788" s="56">
        <v>142</v>
      </c>
      <c r="T788" s="56">
        <v>68</v>
      </c>
      <c r="U788" s="56">
        <v>0</v>
      </c>
      <c r="V788" s="56">
        <v>0</v>
      </c>
      <c r="W788" s="56">
        <v>0</v>
      </c>
      <c r="X788" s="56">
        <v>0</v>
      </c>
      <c r="Y788" s="56">
        <f t="shared" si="164"/>
        <v>0</v>
      </c>
      <c r="Z788" s="56">
        <f t="shared" si="164"/>
        <v>0</v>
      </c>
      <c r="AA788" s="68">
        <f t="shared" si="165"/>
        <v>850</v>
      </c>
      <c r="AB788" s="68">
        <f t="shared" si="165"/>
        <v>797</v>
      </c>
      <c r="AC788" s="68">
        <f t="shared" si="158"/>
        <v>850</v>
      </c>
      <c r="AD788" s="68">
        <f t="shared" si="159"/>
        <v>797</v>
      </c>
      <c r="AE788" s="68">
        <f>VLOOKUP(F788,[1]quantitativo_estudantes_turmas_!$D$6:$H$1043,5,0)</f>
        <v>23</v>
      </c>
      <c r="AF788" s="318">
        <f t="shared" si="155"/>
        <v>1</v>
      </c>
      <c r="AG788" s="248">
        <f t="shared" si="156"/>
        <v>41032.61</v>
      </c>
      <c r="AH788" s="194">
        <f t="shared" si="160"/>
        <v>41032.61</v>
      </c>
      <c r="AI788" s="70">
        <v>0</v>
      </c>
      <c r="AJ788" s="70">
        <f t="shared" si="157"/>
        <v>82065.22</v>
      </c>
      <c r="AK788" s="195">
        <v>16000</v>
      </c>
      <c r="AL788" s="337">
        <f t="shared" si="154"/>
        <v>20516.305</v>
      </c>
      <c r="AM788" s="56" t="str">
        <f>VLOOKUP(F788,'Plan atualizada aptas e desativ'!$C$4:$I$1457,7,0)</f>
        <v>APTA</v>
      </c>
      <c r="AN788" s="196">
        <f t="shared" si="163"/>
        <v>4516.3050000000003</v>
      </c>
      <c r="AO788" s="56" t="s">
        <v>1467</v>
      </c>
      <c r="AP788" s="56" t="s">
        <v>1470</v>
      </c>
      <c r="AQ788" s="56"/>
      <c r="AR788" s="56" t="s">
        <v>449</v>
      </c>
      <c r="AS788" s="56" t="s">
        <v>449</v>
      </c>
      <c r="AT788" s="56" t="s">
        <v>449</v>
      </c>
      <c r="AU788" s="56" t="s">
        <v>449</v>
      </c>
      <c r="AV788" s="56" t="s">
        <v>449</v>
      </c>
      <c r="AW788" s="56" t="s">
        <v>449</v>
      </c>
      <c r="AX788" s="56" t="s">
        <v>449</v>
      </c>
      <c r="AY788" s="56" t="s">
        <v>449</v>
      </c>
      <c r="AZ788" s="56" t="s">
        <v>449</v>
      </c>
      <c r="BA788" s="56" t="s">
        <v>449</v>
      </c>
      <c r="BB788" s="323">
        <f>VLOOKUP($F788,'[2]1ª Parcela FAED Manutencao 2026'!$E$7:$K$1036,5,0)</f>
        <v>850</v>
      </c>
      <c r="BC788" s="324">
        <f>VLOOKUP($F788,'[2]1ª Parcela FAED Manutencao 2026'!$E$7:$K$1036,7,0)</f>
        <v>20516.305</v>
      </c>
      <c r="BD788" s="335">
        <f t="shared" si="161"/>
        <v>-53</v>
      </c>
      <c r="BE788" s="330">
        <f t="shared" si="162"/>
        <v>0</v>
      </c>
    </row>
    <row r="789" spans="1:57" s="178" customFormat="1" ht="28.5" customHeight="1">
      <c r="A789" s="68">
        <v>783</v>
      </c>
      <c r="B789" s="56" t="s">
        <v>1906</v>
      </c>
      <c r="C789" s="56">
        <v>7800</v>
      </c>
      <c r="D789" s="57">
        <v>26</v>
      </c>
      <c r="E789" s="163" t="s">
        <v>425</v>
      </c>
      <c r="F789" s="56">
        <v>1103719</v>
      </c>
      <c r="G789" s="56">
        <v>1100759</v>
      </c>
      <c r="H789" s="61">
        <v>29177090</v>
      </c>
      <c r="I789" s="84" t="str">
        <f>VLOOKUP($F789,'[3]Sistema Escolar'!$C$3:$E$5000,3,0)</f>
        <v>COLEGIO ESTADUAL OURO NEGRO</v>
      </c>
      <c r="J789" s="193" t="s">
        <v>1912</v>
      </c>
      <c r="K789" s="56">
        <v>0</v>
      </c>
      <c r="L789" s="56">
        <v>0</v>
      </c>
      <c r="M789" s="56">
        <v>0</v>
      </c>
      <c r="N789" s="56">
        <v>0</v>
      </c>
      <c r="O789" s="56">
        <v>569</v>
      </c>
      <c r="P789" s="56">
        <v>574</v>
      </c>
      <c r="Q789" s="56">
        <v>0</v>
      </c>
      <c r="R789" s="56">
        <v>0</v>
      </c>
      <c r="S789" s="56">
        <v>81</v>
      </c>
      <c r="T789" s="56">
        <v>49</v>
      </c>
      <c r="U789" s="56">
        <v>0</v>
      </c>
      <c r="V789" s="56">
        <v>0</v>
      </c>
      <c r="W789" s="56">
        <v>0</v>
      </c>
      <c r="X789" s="56">
        <v>0</v>
      </c>
      <c r="Y789" s="56">
        <f t="shared" si="164"/>
        <v>0</v>
      </c>
      <c r="Z789" s="56">
        <f t="shared" si="164"/>
        <v>0</v>
      </c>
      <c r="AA789" s="68">
        <f t="shared" si="165"/>
        <v>650</v>
      </c>
      <c r="AB789" s="68">
        <f t="shared" si="165"/>
        <v>623</v>
      </c>
      <c r="AC789" s="68">
        <f t="shared" si="158"/>
        <v>650</v>
      </c>
      <c r="AD789" s="68">
        <f t="shared" si="159"/>
        <v>623</v>
      </c>
      <c r="AE789" s="68">
        <f>VLOOKUP(F789,[1]quantitativo_estudantes_turmas_!$D$6:$H$1043,5,0)</f>
        <v>17</v>
      </c>
      <c r="AF789" s="318">
        <f t="shared" si="155"/>
        <v>1</v>
      </c>
      <c r="AG789" s="248">
        <f t="shared" si="156"/>
        <v>30774.46</v>
      </c>
      <c r="AH789" s="194">
        <f t="shared" si="160"/>
        <v>30774.46</v>
      </c>
      <c r="AI789" s="70">
        <v>0</v>
      </c>
      <c r="AJ789" s="70">
        <f t="shared" si="157"/>
        <v>61548.92</v>
      </c>
      <c r="AK789" s="195">
        <v>12000</v>
      </c>
      <c r="AL789" s="337">
        <f t="shared" si="154"/>
        <v>15387.23</v>
      </c>
      <c r="AM789" s="56" t="str">
        <f>VLOOKUP(F789,'Plan atualizada aptas e desativ'!$C$4:$I$1457,7,0)</f>
        <v>APTA</v>
      </c>
      <c r="AN789" s="196">
        <f t="shared" si="163"/>
        <v>3387.2299999999996</v>
      </c>
      <c r="AO789" s="56" t="s">
        <v>1467</v>
      </c>
      <c r="AP789" s="56" t="s">
        <v>1471</v>
      </c>
      <c r="AQ789" s="56"/>
      <c r="AR789" s="56" t="s">
        <v>449</v>
      </c>
      <c r="AS789" s="56" t="s">
        <v>449</v>
      </c>
      <c r="AT789" s="56" t="s">
        <v>449</v>
      </c>
      <c r="AU789" s="56" t="s">
        <v>449</v>
      </c>
      <c r="AV789" s="56" t="s">
        <v>449</v>
      </c>
      <c r="AW789" s="56" t="s">
        <v>449</v>
      </c>
      <c r="AX789" s="56" t="s">
        <v>449</v>
      </c>
      <c r="AY789" s="56" t="s">
        <v>449</v>
      </c>
      <c r="AZ789" s="56" t="s">
        <v>449</v>
      </c>
      <c r="BA789" s="56" t="s">
        <v>449</v>
      </c>
      <c r="BB789" s="323">
        <f>VLOOKUP($F789,'[2]1ª Parcela FAED Manutencao 2026'!$E$7:$K$1036,5,0)</f>
        <v>650</v>
      </c>
      <c r="BC789" s="324">
        <f>VLOOKUP($F789,'[2]1ª Parcela FAED Manutencao 2026'!$E$7:$K$1036,7,0)</f>
        <v>15387.23</v>
      </c>
      <c r="BD789" s="335">
        <f t="shared" si="161"/>
        <v>-27</v>
      </c>
      <c r="BE789" s="330">
        <f t="shared" si="162"/>
        <v>0</v>
      </c>
    </row>
    <row r="790" spans="1:57" s="178" customFormat="1" ht="28.5" customHeight="1">
      <c r="A790" s="68">
        <v>784</v>
      </c>
      <c r="B790" s="56" t="s">
        <v>1906</v>
      </c>
      <c r="C790" s="56">
        <v>7800</v>
      </c>
      <c r="D790" s="57">
        <v>26</v>
      </c>
      <c r="E790" s="163" t="s">
        <v>425</v>
      </c>
      <c r="F790" s="56">
        <v>1104669</v>
      </c>
      <c r="G790" s="56">
        <v>1100761</v>
      </c>
      <c r="H790" s="61">
        <v>29176409</v>
      </c>
      <c r="I790" s="84" t="str">
        <f>VLOOKUP($F790,'[3]Sistema Escolar'!$C$3:$E$5000,3,0)</f>
        <v>CENTRO ESTADUAL DE EDUCACAO PROFISSIONAL DE CANDEIAS</v>
      </c>
      <c r="J790" s="193" t="s">
        <v>1978</v>
      </c>
      <c r="K790" s="56">
        <v>0</v>
      </c>
      <c r="L790" s="56">
        <v>0</v>
      </c>
      <c r="M790" s="56">
        <v>0</v>
      </c>
      <c r="N790" s="56">
        <v>0</v>
      </c>
      <c r="O790" s="56">
        <v>538</v>
      </c>
      <c r="P790" s="56">
        <v>477</v>
      </c>
      <c r="Q790" s="56">
        <v>47</v>
      </c>
      <c r="R790" s="56">
        <v>223</v>
      </c>
      <c r="S790" s="56">
        <v>84</v>
      </c>
      <c r="T790" s="56">
        <v>22</v>
      </c>
      <c r="U790" s="56">
        <v>0</v>
      </c>
      <c r="V790" s="56">
        <v>0</v>
      </c>
      <c r="W790" s="56">
        <v>0</v>
      </c>
      <c r="X790" s="56">
        <v>0</v>
      </c>
      <c r="Y790" s="56">
        <f t="shared" si="164"/>
        <v>0</v>
      </c>
      <c r="Z790" s="56">
        <f t="shared" si="164"/>
        <v>0</v>
      </c>
      <c r="AA790" s="68">
        <f t="shared" si="165"/>
        <v>669</v>
      </c>
      <c r="AB790" s="68">
        <f t="shared" si="165"/>
        <v>722</v>
      </c>
      <c r="AC790" s="68">
        <f t="shared" si="158"/>
        <v>669</v>
      </c>
      <c r="AD790" s="68">
        <f t="shared" si="159"/>
        <v>722</v>
      </c>
      <c r="AE790" s="68">
        <f>VLOOKUP(F790,[1]quantitativo_estudantes_turmas_!$D$6:$H$1043,5,0)</f>
        <v>30</v>
      </c>
      <c r="AF790" s="318">
        <f t="shared" si="155"/>
        <v>1</v>
      </c>
      <c r="AG790" s="248">
        <f t="shared" si="156"/>
        <v>30774.46</v>
      </c>
      <c r="AH790" s="194">
        <f t="shared" si="160"/>
        <v>30774.46</v>
      </c>
      <c r="AI790" s="70">
        <v>0</v>
      </c>
      <c r="AJ790" s="70">
        <f t="shared" si="157"/>
        <v>61548.92</v>
      </c>
      <c r="AK790" s="195">
        <v>12000</v>
      </c>
      <c r="AL790" s="337">
        <f t="shared" si="154"/>
        <v>15387.23</v>
      </c>
      <c r="AM790" s="56" t="str">
        <f>VLOOKUP(F790,'Plan atualizada aptas e desativ'!$C$4:$I$1457,7,0)</f>
        <v>APTA</v>
      </c>
      <c r="AN790" s="196">
        <f t="shared" si="163"/>
        <v>3387.2299999999996</v>
      </c>
      <c r="AO790" s="56" t="s">
        <v>1467</v>
      </c>
      <c r="AP790" s="56" t="s">
        <v>1472</v>
      </c>
      <c r="AQ790" s="56"/>
      <c r="AR790" s="56" t="s">
        <v>1918</v>
      </c>
      <c r="AS790" s="56" t="s">
        <v>449</v>
      </c>
      <c r="AT790" s="56" t="s">
        <v>449</v>
      </c>
      <c r="AU790" s="56" t="s">
        <v>449</v>
      </c>
      <c r="AV790" s="56" t="s">
        <v>449</v>
      </c>
      <c r="AW790" s="56" t="s">
        <v>449</v>
      </c>
      <c r="AX790" s="56" t="s">
        <v>449</v>
      </c>
      <c r="AY790" s="56" t="s">
        <v>449</v>
      </c>
      <c r="AZ790" s="56" t="s">
        <v>449</v>
      </c>
      <c r="BA790" s="56" t="s">
        <v>449</v>
      </c>
      <c r="BB790" s="323">
        <f>VLOOKUP($F790,'[2]1ª Parcela FAED Manutencao 2026'!$E$7:$K$1036,5,0)</f>
        <v>669</v>
      </c>
      <c r="BC790" s="324">
        <f>VLOOKUP($F790,'[2]1ª Parcela FAED Manutencao 2026'!$E$7:$K$1036,7,0)</f>
        <v>15387.23</v>
      </c>
      <c r="BD790" s="336">
        <f t="shared" si="161"/>
        <v>53</v>
      </c>
      <c r="BE790" s="330">
        <f t="shared" si="162"/>
        <v>0</v>
      </c>
    </row>
    <row r="791" spans="1:57" s="178" customFormat="1" ht="28.5" customHeight="1">
      <c r="A791" s="68">
        <v>785</v>
      </c>
      <c r="B791" s="56" t="s">
        <v>1906</v>
      </c>
      <c r="C791" s="56">
        <v>7800</v>
      </c>
      <c r="D791" s="57">
        <v>26</v>
      </c>
      <c r="E791" s="163" t="s">
        <v>426</v>
      </c>
      <c r="F791" s="56">
        <v>1179670</v>
      </c>
      <c r="G791" s="56">
        <v>9999999</v>
      </c>
      <c r="H791" s="61">
        <v>29475082</v>
      </c>
      <c r="I791" s="84" t="str">
        <f>VLOOKUP($F791,'[3]Sistema Escolar'!$C$3:$E$5000,3,0)</f>
        <v>CENTRO TERRITO. DE EDUC. PROFIS. DE DIAS D AVILA-CETEP DE DIAS D AVILA</v>
      </c>
      <c r="J791" s="193" t="s">
        <v>1982</v>
      </c>
      <c r="K791" s="56">
        <v>0</v>
      </c>
      <c r="L791" s="56">
        <v>0</v>
      </c>
      <c r="M791" s="56">
        <v>0</v>
      </c>
      <c r="N791" s="56">
        <v>0</v>
      </c>
      <c r="O791" s="56">
        <v>2027</v>
      </c>
      <c r="P791" s="56">
        <v>1095</v>
      </c>
      <c r="Q791" s="56">
        <v>464</v>
      </c>
      <c r="R791" s="56">
        <v>721</v>
      </c>
      <c r="S791" s="56">
        <v>138</v>
      </c>
      <c r="T791" s="56">
        <v>156</v>
      </c>
      <c r="U791" s="56">
        <v>0</v>
      </c>
      <c r="V791" s="56">
        <v>0</v>
      </c>
      <c r="W791" s="56">
        <v>0</v>
      </c>
      <c r="X791" s="56">
        <v>0</v>
      </c>
      <c r="Y791" s="56">
        <f t="shared" si="164"/>
        <v>0</v>
      </c>
      <c r="Z791" s="56">
        <f t="shared" si="164"/>
        <v>0</v>
      </c>
      <c r="AA791" s="68">
        <f t="shared" si="165"/>
        <v>2629</v>
      </c>
      <c r="AB791" s="68">
        <f t="shared" si="165"/>
        <v>1972</v>
      </c>
      <c r="AC791" s="68">
        <f t="shared" si="158"/>
        <v>2629</v>
      </c>
      <c r="AD791" s="68">
        <f t="shared" si="159"/>
        <v>1972</v>
      </c>
      <c r="AE791" s="68">
        <f>VLOOKUP(F791,[1]quantitativo_estudantes_turmas_!$D$6:$H$1043,5,0)</f>
        <v>66</v>
      </c>
      <c r="AF791" s="318">
        <f t="shared" si="155"/>
        <v>1</v>
      </c>
      <c r="AG791" s="248">
        <f t="shared" si="156"/>
        <v>71807.06</v>
      </c>
      <c r="AH791" s="194">
        <f t="shared" si="160"/>
        <v>71807.06</v>
      </c>
      <c r="AI791" s="70">
        <v>0</v>
      </c>
      <c r="AJ791" s="70">
        <f t="shared" si="157"/>
        <v>143614.12</v>
      </c>
      <c r="AK791" s="195">
        <v>32000</v>
      </c>
      <c r="AL791" s="337">
        <f t="shared" si="154"/>
        <v>35903.53</v>
      </c>
      <c r="AM791" s="56" t="str">
        <f>VLOOKUP(F791,'Plan atualizada aptas e desativ'!$C$4:$I$1457,7,0)</f>
        <v>INADIMPLENTE</v>
      </c>
      <c r="AN791" s="196">
        <f t="shared" si="163"/>
        <v>3903.5299999999988</v>
      </c>
      <c r="AO791" s="56" t="s">
        <v>1473</v>
      </c>
      <c r="AP791" s="56" t="s">
        <v>1474</v>
      </c>
      <c r="AQ791" s="56"/>
      <c r="AR791" s="56" t="s">
        <v>1918</v>
      </c>
      <c r="AS791" s="56" t="s">
        <v>449</v>
      </c>
      <c r="AT791" s="56" t="s">
        <v>449</v>
      </c>
      <c r="AU791" s="56" t="s">
        <v>449</v>
      </c>
      <c r="AV791" s="56" t="s">
        <v>449</v>
      </c>
      <c r="AW791" s="56" t="s">
        <v>449</v>
      </c>
      <c r="AX791" s="56" t="s">
        <v>449</v>
      </c>
      <c r="AY791" s="56" t="s">
        <v>449</v>
      </c>
      <c r="AZ791" s="56" t="s">
        <v>449</v>
      </c>
      <c r="BA791" s="56" t="s">
        <v>449</v>
      </c>
      <c r="BB791" s="323">
        <f>VLOOKUP($F791,'[2]1ª Parcela FAED Manutencao 2026'!$E$7:$K$1036,5,0)</f>
        <v>2629</v>
      </c>
      <c r="BC791" s="324">
        <f>VLOOKUP($F791,'[2]1ª Parcela FAED Manutencao 2026'!$E$7:$K$1036,7,0)</f>
        <v>41032.61</v>
      </c>
      <c r="BD791" s="335">
        <f t="shared" si="161"/>
        <v>-657</v>
      </c>
      <c r="BE791" s="328">
        <f t="shared" si="162"/>
        <v>-5129.0800000000017</v>
      </c>
    </row>
    <row r="792" spans="1:57" s="178" customFormat="1" ht="28.5" customHeight="1">
      <c r="A792" s="68">
        <v>786</v>
      </c>
      <c r="B792" s="56" t="s">
        <v>1906</v>
      </c>
      <c r="C792" s="56">
        <v>7800</v>
      </c>
      <c r="D792" s="57">
        <v>26</v>
      </c>
      <c r="E792" s="163" t="s">
        <v>426</v>
      </c>
      <c r="F792" s="56">
        <v>1178035</v>
      </c>
      <c r="G792" s="56">
        <v>1105317</v>
      </c>
      <c r="H792" s="61">
        <v>29427959</v>
      </c>
      <c r="I792" s="84" t="str">
        <f>VLOOKUP($F792,'[3]Sistema Escolar'!$C$3:$E$5000,3,0)</f>
        <v>COLEGIO ESTADUAL PROFESSOR EDILSON SOUTO FREIRE</v>
      </c>
      <c r="J792" s="193" t="s">
        <v>1912</v>
      </c>
      <c r="K792" s="56">
        <v>0</v>
      </c>
      <c r="L792" s="56">
        <v>0</v>
      </c>
      <c r="M792" s="56">
        <v>0</v>
      </c>
      <c r="N792" s="56">
        <v>0</v>
      </c>
      <c r="O792" s="56">
        <v>914</v>
      </c>
      <c r="P792" s="56">
        <v>913</v>
      </c>
      <c r="Q792" s="56">
        <v>0</v>
      </c>
      <c r="R792" s="56">
        <v>70</v>
      </c>
      <c r="S792" s="56">
        <v>167</v>
      </c>
      <c r="T792" s="56">
        <v>199</v>
      </c>
      <c r="U792" s="56">
        <v>0</v>
      </c>
      <c r="V792" s="56">
        <v>0</v>
      </c>
      <c r="W792" s="56">
        <v>0</v>
      </c>
      <c r="X792" s="56">
        <v>37</v>
      </c>
      <c r="Y792" s="56">
        <f t="shared" si="164"/>
        <v>0</v>
      </c>
      <c r="Z792" s="56">
        <f t="shared" si="164"/>
        <v>0</v>
      </c>
      <c r="AA792" s="68">
        <f t="shared" si="165"/>
        <v>1081</v>
      </c>
      <c r="AB792" s="68">
        <f t="shared" si="165"/>
        <v>1182</v>
      </c>
      <c r="AC792" s="68">
        <f t="shared" si="158"/>
        <v>1081</v>
      </c>
      <c r="AD792" s="68">
        <f t="shared" si="159"/>
        <v>1219</v>
      </c>
      <c r="AE792" s="68">
        <f>VLOOKUP(F792,[1]quantitativo_estudantes_turmas_!$D$6:$H$1043,5,0)</f>
        <v>36</v>
      </c>
      <c r="AF792" s="318">
        <f t="shared" si="155"/>
        <v>0.96964725184577527</v>
      </c>
      <c r="AG792" s="248">
        <f t="shared" si="156"/>
        <v>47919.3</v>
      </c>
      <c r="AH792" s="194">
        <f t="shared" si="160"/>
        <v>47919.3</v>
      </c>
      <c r="AI792" s="70">
        <v>0</v>
      </c>
      <c r="AJ792" s="70">
        <f t="shared" si="157"/>
        <v>95838.6</v>
      </c>
      <c r="AK792" s="195">
        <v>20000</v>
      </c>
      <c r="AL792" s="337">
        <f t="shared" si="154"/>
        <v>23959.65</v>
      </c>
      <c r="AM792" s="56" t="str">
        <f>VLOOKUP(F792,'Plan atualizada aptas e desativ'!$C$4:$I$1457,7,0)</f>
        <v>INADIMPLENTE</v>
      </c>
      <c r="AN792" s="196">
        <f t="shared" si="163"/>
        <v>3959.6500000000015</v>
      </c>
      <c r="AO792" s="56" t="s">
        <v>1473</v>
      </c>
      <c r="AP792" s="56" t="s">
        <v>1475</v>
      </c>
      <c r="AQ792" s="56"/>
      <c r="AR792" s="56" t="s">
        <v>1918</v>
      </c>
      <c r="AS792" s="56" t="s">
        <v>449</v>
      </c>
      <c r="AT792" s="56" t="s">
        <v>449</v>
      </c>
      <c r="AU792" s="56" t="s">
        <v>449</v>
      </c>
      <c r="AV792" s="56" t="s">
        <v>449</v>
      </c>
      <c r="AW792" s="56" t="s">
        <v>449</v>
      </c>
      <c r="AX792" s="56" t="s">
        <v>449</v>
      </c>
      <c r="AY792" s="56" t="s">
        <v>449</v>
      </c>
      <c r="AZ792" s="56" t="s">
        <v>449</v>
      </c>
      <c r="BA792" s="56" t="s">
        <v>449</v>
      </c>
      <c r="BB792" s="323">
        <f>VLOOKUP($F792,'[2]1ª Parcela FAED Manutencao 2026'!$E$7:$K$1036,5,0)</f>
        <v>1081</v>
      </c>
      <c r="BC792" s="324">
        <f>VLOOKUP($F792,'[2]1ª Parcela FAED Manutencao 2026'!$E$7:$K$1036,7,0)</f>
        <v>23959.65</v>
      </c>
      <c r="BD792" s="336">
        <f t="shared" si="161"/>
        <v>138</v>
      </c>
      <c r="BE792" s="330">
        <f t="shared" si="162"/>
        <v>0</v>
      </c>
    </row>
    <row r="793" spans="1:57" s="178" customFormat="1" ht="28.5" customHeight="1">
      <c r="A793" s="68">
        <v>787</v>
      </c>
      <c r="B793" s="56" t="s">
        <v>1906</v>
      </c>
      <c r="C793" s="56">
        <v>7800</v>
      </c>
      <c r="D793" s="57">
        <v>26</v>
      </c>
      <c r="E793" s="163" t="s">
        <v>428</v>
      </c>
      <c r="F793" s="56">
        <v>1102453</v>
      </c>
      <c r="G793" s="56">
        <v>1100778</v>
      </c>
      <c r="H793" s="61">
        <v>29177812</v>
      </c>
      <c r="I793" s="84" t="str">
        <f>VLOOKUP($F793,'[3]Sistema Escolar'!$C$3:$E$5000,3,0)</f>
        <v>COLEGIO ESTADUAL DE TEMPO INTEGRAL ERNESTO CARNEIRO RIBEIRO</v>
      </c>
      <c r="J793" s="193" t="s">
        <v>1978</v>
      </c>
      <c r="K793" s="56">
        <v>0</v>
      </c>
      <c r="L793" s="56">
        <v>0</v>
      </c>
      <c r="M793" s="56">
        <v>0</v>
      </c>
      <c r="N793" s="56">
        <v>0</v>
      </c>
      <c r="O793" s="56">
        <v>645</v>
      </c>
      <c r="P793" s="56">
        <v>196</v>
      </c>
      <c r="Q793" s="56">
        <v>515</v>
      </c>
      <c r="R793" s="56">
        <v>657</v>
      </c>
      <c r="S793" s="56">
        <v>238</v>
      </c>
      <c r="T793" s="56">
        <v>199</v>
      </c>
      <c r="U793" s="56">
        <v>0</v>
      </c>
      <c r="V793" s="56">
        <v>0</v>
      </c>
      <c r="W793" s="56">
        <v>0</v>
      </c>
      <c r="X793" s="56">
        <v>0</v>
      </c>
      <c r="Y793" s="56">
        <f t="shared" si="164"/>
        <v>0</v>
      </c>
      <c r="Z793" s="56">
        <f t="shared" si="164"/>
        <v>0</v>
      </c>
      <c r="AA793" s="68">
        <f t="shared" si="165"/>
        <v>1398</v>
      </c>
      <c r="AB793" s="68">
        <f t="shared" si="165"/>
        <v>1052</v>
      </c>
      <c r="AC793" s="68">
        <f t="shared" si="158"/>
        <v>1398</v>
      </c>
      <c r="AD793" s="68">
        <f t="shared" si="159"/>
        <v>1052</v>
      </c>
      <c r="AE793" s="68">
        <f>VLOOKUP(F793,[1]quantitativo_estudantes_turmas_!$D$6:$H$1043,5,0)</f>
        <v>31</v>
      </c>
      <c r="AF793" s="318">
        <f t="shared" si="155"/>
        <v>1</v>
      </c>
      <c r="AG793" s="248">
        <f t="shared" si="156"/>
        <v>47919.3</v>
      </c>
      <c r="AH793" s="194">
        <f t="shared" si="160"/>
        <v>47919.3</v>
      </c>
      <c r="AI793" s="70">
        <v>0</v>
      </c>
      <c r="AJ793" s="70">
        <f t="shared" si="157"/>
        <v>95838.6</v>
      </c>
      <c r="AK793" s="195">
        <v>20000</v>
      </c>
      <c r="AL793" s="337">
        <f t="shared" si="154"/>
        <v>23959.65</v>
      </c>
      <c r="AM793" s="56" t="str">
        <f>VLOOKUP(F793,'Plan atualizada aptas e desativ'!$C$4:$I$1457,7,0)</f>
        <v>APTA</v>
      </c>
      <c r="AN793" s="196">
        <f t="shared" si="163"/>
        <v>3959.6500000000015</v>
      </c>
      <c r="AO793" s="56" t="s">
        <v>1476</v>
      </c>
      <c r="AP793" s="56" t="s">
        <v>1477</v>
      </c>
      <c r="AQ793" s="56"/>
      <c r="AR793" s="56" t="s">
        <v>1918</v>
      </c>
      <c r="AS793" s="56" t="s">
        <v>449</v>
      </c>
      <c r="AT793" s="56" t="s">
        <v>449</v>
      </c>
      <c r="AU793" s="56" t="s">
        <v>449</v>
      </c>
      <c r="AV793" s="56" t="s">
        <v>449</v>
      </c>
      <c r="AW793" s="56" t="s">
        <v>449</v>
      </c>
      <c r="AX793" s="56" t="s">
        <v>449</v>
      </c>
      <c r="AY793" s="56" t="s">
        <v>449</v>
      </c>
      <c r="AZ793" s="56" t="s">
        <v>449</v>
      </c>
      <c r="BA793" s="56" t="s">
        <v>449</v>
      </c>
      <c r="BB793" s="323">
        <f>VLOOKUP($F793,'[2]1ª Parcela FAED Manutencao 2026'!$E$7:$K$1036,5,0)</f>
        <v>1398</v>
      </c>
      <c r="BC793" s="324">
        <f>VLOOKUP($F793,'[2]1ª Parcela FAED Manutencao 2026'!$E$7:$K$1036,7,0)</f>
        <v>23959.65</v>
      </c>
      <c r="BD793" s="335">
        <f t="shared" si="161"/>
        <v>-346</v>
      </c>
      <c r="BE793" s="330">
        <f t="shared" si="162"/>
        <v>0</v>
      </c>
    </row>
    <row r="794" spans="1:57" s="178" customFormat="1" ht="28.5" customHeight="1">
      <c r="A794" s="68">
        <v>788</v>
      </c>
      <c r="B794" s="56" t="s">
        <v>1906</v>
      </c>
      <c r="C794" s="56">
        <v>7800</v>
      </c>
      <c r="D794" s="57">
        <v>26</v>
      </c>
      <c r="E794" s="163" t="s">
        <v>429</v>
      </c>
      <c r="F794" s="56">
        <v>1178431</v>
      </c>
      <c r="G794" s="56">
        <v>1105579</v>
      </c>
      <c r="H794" s="61">
        <v>29398673</v>
      </c>
      <c r="I794" s="84" t="str">
        <f>VLOOKUP($F794,'[3]Sistema Escolar'!$C$3:$E$5000,3,0)</f>
        <v>CENTRO EST DE EDUCACAO PROFIS EM TECNOLOGIA INFORMACAO E COMUNICACAO</v>
      </c>
      <c r="J794" s="193" t="s">
        <v>1858</v>
      </c>
      <c r="K794" s="56">
        <v>0</v>
      </c>
      <c r="L794" s="56">
        <v>0</v>
      </c>
      <c r="M794" s="56">
        <v>0</v>
      </c>
      <c r="N794" s="56">
        <v>0</v>
      </c>
      <c r="O794" s="56">
        <v>1798</v>
      </c>
      <c r="P794" s="56">
        <v>1787</v>
      </c>
      <c r="Q794" s="56">
        <v>0</v>
      </c>
      <c r="R794" s="56">
        <v>0</v>
      </c>
      <c r="S794" s="56">
        <v>0</v>
      </c>
      <c r="T794" s="56">
        <v>0</v>
      </c>
      <c r="U794" s="56">
        <v>0</v>
      </c>
      <c r="V794" s="56">
        <v>0</v>
      </c>
      <c r="W794" s="56">
        <v>0</v>
      </c>
      <c r="X794" s="56">
        <v>0</v>
      </c>
      <c r="Y794" s="56">
        <f t="shared" si="164"/>
        <v>0</v>
      </c>
      <c r="Z794" s="56">
        <f t="shared" si="164"/>
        <v>0</v>
      </c>
      <c r="AA794" s="68">
        <f t="shared" si="165"/>
        <v>1798</v>
      </c>
      <c r="AB794" s="68">
        <f t="shared" si="165"/>
        <v>1787</v>
      </c>
      <c r="AC794" s="68">
        <f t="shared" si="158"/>
        <v>1798</v>
      </c>
      <c r="AD794" s="68">
        <f t="shared" si="159"/>
        <v>1787</v>
      </c>
      <c r="AE794" s="68">
        <f>VLOOKUP(F794,[1]quantitativo_estudantes_turmas_!$D$6:$H$1043,5,0)</f>
        <v>51</v>
      </c>
      <c r="AF794" s="318">
        <f t="shared" si="155"/>
        <v>1</v>
      </c>
      <c r="AG794" s="248">
        <f t="shared" si="156"/>
        <v>71807.06</v>
      </c>
      <c r="AH794" s="194">
        <f t="shared" si="160"/>
        <v>71807.06</v>
      </c>
      <c r="AI794" s="70">
        <v>0</v>
      </c>
      <c r="AJ794" s="70">
        <f t="shared" si="157"/>
        <v>143614.12</v>
      </c>
      <c r="AK794" s="195">
        <v>28000</v>
      </c>
      <c r="AL794" s="337">
        <f t="shared" si="154"/>
        <v>35903.53</v>
      </c>
      <c r="AM794" s="56" t="str">
        <f>VLOOKUP(F794,'Plan atualizada aptas e desativ'!$C$4:$I$1457,7,0)</f>
        <v>INADIMPLENTE</v>
      </c>
      <c r="AN794" s="196">
        <f t="shared" si="163"/>
        <v>7903.5299999999988</v>
      </c>
      <c r="AO794" s="56" t="s">
        <v>1478</v>
      </c>
      <c r="AP794" s="56" t="s">
        <v>1479</v>
      </c>
      <c r="AQ794" s="56"/>
      <c r="AR794" s="56" t="s">
        <v>449</v>
      </c>
      <c r="AS794" s="56" t="s">
        <v>449</v>
      </c>
      <c r="AT794" s="56" t="s">
        <v>449</v>
      </c>
      <c r="AU794" s="56" t="s">
        <v>449</v>
      </c>
      <c r="AV794" s="56" t="s">
        <v>449</v>
      </c>
      <c r="AW794" s="56" t="s">
        <v>449</v>
      </c>
      <c r="AX794" s="56" t="s">
        <v>449</v>
      </c>
      <c r="AY794" s="56" t="s">
        <v>449</v>
      </c>
      <c r="AZ794" s="56" t="s">
        <v>449</v>
      </c>
      <c r="BA794" s="56" t="s">
        <v>449</v>
      </c>
      <c r="BB794" s="323">
        <f>VLOOKUP($F794,'[2]1ª Parcela FAED Manutencao 2026'!$E$7:$K$1036,5,0)</f>
        <v>1798</v>
      </c>
      <c r="BC794" s="324">
        <f>VLOOKUP($F794,'[2]1ª Parcela FAED Manutencao 2026'!$E$7:$K$1036,7,0)</f>
        <v>35903.53</v>
      </c>
      <c r="BD794" s="335">
        <f t="shared" si="161"/>
        <v>-11</v>
      </c>
      <c r="BE794" s="330">
        <f t="shared" si="162"/>
        <v>0</v>
      </c>
    </row>
    <row r="795" spans="1:57" s="178" customFormat="1" ht="28.5" customHeight="1">
      <c r="A795" s="68">
        <v>789</v>
      </c>
      <c r="B795" s="56" t="s">
        <v>1906</v>
      </c>
      <c r="C795" s="56">
        <v>7800</v>
      </c>
      <c r="D795" s="57">
        <v>26</v>
      </c>
      <c r="E795" s="163" t="s">
        <v>429</v>
      </c>
      <c r="F795" s="56">
        <v>1100256</v>
      </c>
      <c r="G795" s="56">
        <v>1100793</v>
      </c>
      <c r="H795" s="61">
        <v>29178320</v>
      </c>
      <c r="I795" s="84" t="str">
        <f>VLOOKUP($F795,'[3]Sistema Escolar'!$C$3:$E$5000,3,0)</f>
        <v>COLEGIO ESTADUAL ALFREDO AGOSTINHO DE DEUS</v>
      </c>
      <c r="J795" s="193" t="s">
        <v>1912</v>
      </c>
      <c r="K795" s="56">
        <v>0</v>
      </c>
      <c r="L795" s="56">
        <v>0</v>
      </c>
      <c r="M795" s="56">
        <v>0</v>
      </c>
      <c r="N795" s="56">
        <v>0</v>
      </c>
      <c r="O795" s="56">
        <v>1229</v>
      </c>
      <c r="P795" s="56">
        <v>1184</v>
      </c>
      <c r="Q795" s="56">
        <v>0</v>
      </c>
      <c r="R795" s="56">
        <v>0</v>
      </c>
      <c r="S795" s="56">
        <v>279</v>
      </c>
      <c r="T795" s="56">
        <v>177</v>
      </c>
      <c r="U795" s="56">
        <v>0</v>
      </c>
      <c r="V795" s="56">
        <v>0</v>
      </c>
      <c r="W795" s="56">
        <v>0</v>
      </c>
      <c r="X795" s="56">
        <v>0</v>
      </c>
      <c r="Y795" s="56">
        <f t="shared" si="164"/>
        <v>0</v>
      </c>
      <c r="Z795" s="56">
        <f t="shared" si="164"/>
        <v>0</v>
      </c>
      <c r="AA795" s="68">
        <f t="shared" si="165"/>
        <v>1508</v>
      </c>
      <c r="AB795" s="68">
        <f t="shared" si="165"/>
        <v>1361</v>
      </c>
      <c r="AC795" s="68">
        <f t="shared" si="158"/>
        <v>1508</v>
      </c>
      <c r="AD795" s="68">
        <f t="shared" si="159"/>
        <v>1361</v>
      </c>
      <c r="AE795" s="68">
        <f>VLOOKUP(F795,[1]quantitativo_estudantes_turmas_!$D$6:$H$1043,5,0)</f>
        <v>37</v>
      </c>
      <c r="AF795" s="318">
        <f t="shared" si="155"/>
        <v>1</v>
      </c>
      <c r="AG795" s="248">
        <f t="shared" si="156"/>
        <v>47919.3</v>
      </c>
      <c r="AH795" s="194">
        <f t="shared" si="160"/>
        <v>47919.3</v>
      </c>
      <c r="AI795" s="70">
        <v>0</v>
      </c>
      <c r="AJ795" s="70">
        <f t="shared" si="157"/>
        <v>95838.6</v>
      </c>
      <c r="AK795" s="195">
        <v>28000</v>
      </c>
      <c r="AL795" s="337">
        <f t="shared" si="154"/>
        <v>23959.65</v>
      </c>
      <c r="AM795" s="56" t="str">
        <f>VLOOKUP(F795,'Plan atualizada aptas e desativ'!$C$4:$I$1457,7,0)</f>
        <v>APTA</v>
      </c>
      <c r="AN795" s="196">
        <f t="shared" si="163"/>
        <v>-4040.3499999999985</v>
      </c>
      <c r="AO795" s="56" t="s">
        <v>1478</v>
      </c>
      <c r="AP795" s="56" t="s">
        <v>1480</v>
      </c>
      <c r="AQ795" s="56"/>
      <c r="AR795" s="56" t="s">
        <v>449</v>
      </c>
      <c r="AS795" s="56" t="s">
        <v>449</v>
      </c>
      <c r="AT795" s="56" t="s">
        <v>449</v>
      </c>
      <c r="AU795" s="56" t="s">
        <v>449</v>
      </c>
      <c r="AV795" s="56" t="s">
        <v>449</v>
      </c>
      <c r="AW795" s="56" t="s">
        <v>449</v>
      </c>
      <c r="AX795" s="56" t="s">
        <v>1859</v>
      </c>
      <c r="AY795" s="56" t="s">
        <v>449</v>
      </c>
      <c r="AZ795" s="56" t="s">
        <v>449</v>
      </c>
      <c r="BA795" s="56" t="s">
        <v>449</v>
      </c>
      <c r="BB795" s="323">
        <f>VLOOKUP($F795,'[2]1ª Parcela FAED Manutencao 2026'!$E$7:$K$1036,5,0)</f>
        <v>1508</v>
      </c>
      <c r="BC795" s="324">
        <f>VLOOKUP($F795,'[2]1ª Parcela FAED Manutencao 2026'!$E$7:$K$1036,7,0)</f>
        <v>35903.53</v>
      </c>
      <c r="BD795" s="335">
        <f t="shared" si="161"/>
        <v>-147</v>
      </c>
      <c r="BE795" s="328">
        <f t="shared" si="162"/>
        <v>-11943.879999999997</v>
      </c>
    </row>
    <row r="796" spans="1:57" s="178" customFormat="1" ht="28.5" customHeight="1">
      <c r="A796" s="68">
        <v>790</v>
      </c>
      <c r="B796" s="56" t="s">
        <v>1906</v>
      </c>
      <c r="C796" s="56">
        <v>7800</v>
      </c>
      <c r="D796" s="57">
        <v>26</v>
      </c>
      <c r="E796" s="163" t="s">
        <v>429</v>
      </c>
      <c r="F796" s="56">
        <v>1100477</v>
      </c>
      <c r="G796" s="56">
        <v>1100794</v>
      </c>
      <c r="H796" s="61">
        <v>29178487</v>
      </c>
      <c r="I796" s="84" t="str">
        <f>VLOOKUP($F796,'[3]Sistema Escolar'!$C$3:$E$5000,3,0)</f>
        <v>COLEGIO ESTADUAL AMERICO SIMAS</v>
      </c>
      <c r="J796" s="193" t="s">
        <v>1912</v>
      </c>
      <c r="K796" s="56">
        <v>0</v>
      </c>
      <c r="L796" s="56">
        <v>0</v>
      </c>
      <c r="M796" s="56">
        <v>0</v>
      </c>
      <c r="N796" s="56">
        <v>0</v>
      </c>
      <c r="O796" s="56">
        <v>684</v>
      </c>
      <c r="P796" s="56">
        <v>695</v>
      </c>
      <c r="Q796" s="56">
        <v>0</v>
      </c>
      <c r="R796" s="56">
        <v>0</v>
      </c>
      <c r="S796" s="56">
        <v>231</v>
      </c>
      <c r="T796" s="56">
        <v>98</v>
      </c>
      <c r="U796" s="56">
        <v>0</v>
      </c>
      <c r="V796" s="56">
        <v>0</v>
      </c>
      <c r="W796" s="56">
        <v>0</v>
      </c>
      <c r="X796" s="56">
        <v>17</v>
      </c>
      <c r="Y796" s="56">
        <f t="shared" si="164"/>
        <v>0</v>
      </c>
      <c r="Z796" s="56">
        <f t="shared" si="164"/>
        <v>0</v>
      </c>
      <c r="AA796" s="68">
        <f t="shared" si="165"/>
        <v>915</v>
      </c>
      <c r="AB796" s="68">
        <f t="shared" si="165"/>
        <v>793</v>
      </c>
      <c r="AC796" s="68">
        <f t="shared" si="158"/>
        <v>915</v>
      </c>
      <c r="AD796" s="68">
        <f t="shared" si="159"/>
        <v>810</v>
      </c>
      <c r="AE796" s="68">
        <f>VLOOKUP(F796,[1]quantitativo_estudantes_turmas_!$D$6:$H$1043,5,0)</f>
        <v>23</v>
      </c>
      <c r="AF796" s="318">
        <f t="shared" si="155"/>
        <v>0.9790123456790123</v>
      </c>
      <c r="AG796" s="248">
        <f t="shared" si="156"/>
        <v>41032.61</v>
      </c>
      <c r="AH796" s="194">
        <f t="shared" si="160"/>
        <v>41032.61</v>
      </c>
      <c r="AI796" s="70">
        <v>0</v>
      </c>
      <c r="AJ796" s="70">
        <f t="shared" si="157"/>
        <v>82065.22</v>
      </c>
      <c r="AK796" s="195">
        <v>16000</v>
      </c>
      <c r="AL796" s="337">
        <f t="shared" si="154"/>
        <v>20516.305</v>
      </c>
      <c r="AM796" s="56" t="str">
        <f>VLOOKUP(F796,'Plan atualizada aptas e desativ'!$C$4:$I$1457,7,0)</f>
        <v>INADIMPLENTE</v>
      </c>
      <c r="AN796" s="196">
        <f t="shared" si="163"/>
        <v>4516.3050000000003</v>
      </c>
      <c r="AO796" s="56" t="s">
        <v>1478</v>
      </c>
      <c r="AP796" s="56" t="s">
        <v>1481</v>
      </c>
      <c r="AQ796" s="56"/>
      <c r="AR796" s="56" t="s">
        <v>449</v>
      </c>
      <c r="AS796" s="56" t="s">
        <v>449</v>
      </c>
      <c r="AT796" s="56" t="s">
        <v>449</v>
      </c>
      <c r="AU796" s="56" t="s">
        <v>449</v>
      </c>
      <c r="AV796" s="56" t="s">
        <v>449</v>
      </c>
      <c r="AW796" s="56" t="s">
        <v>449</v>
      </c>
      <c r="AX796" s="56" t="s">
        <v>449</v>
      </c>
      <c r="AY796" s="56" t="s">
        <v>449</v>
      </c>
      <c r="AZ796" s="56" t="s">
        <v>449</v>
      </c>
      <c r="BA796" s="56" t="s">
        <v>449</v>
      </c>
      <c r="BB796" s="323">
        <f>VLOOKUP($F796,'[2]1ª Parcela FAED Manutencao 2026'!$E$7:$K$1036,5,0)</f>
        <v>915</v>
      </c>
      <c r="BC796" s="324">
        <f>VLOOKUP($F796,'[2]1ª Parcela FAED Manutencao 2026'!$E$7:$K$1036,7,0)</f>
        <v>20516.305</v>
      </c>
      <c r="BD796" s="335">
        <f t="shared" si="161"/>
        <v>-105</v>
      </c>
      <c r="BE796" s="330">
        <f t="shared" si="162"/>
        <v>0</v>
      </c>
    </row>
    <row r="797" spans="1:57" s="178" customFormat="1" ht="28.5" customHeight="1">
      <c r="A797" s="68">
        <v>791</v>
      </c>
      <c r="B797" s="56" t="s">
        <v>1906</v>
      </c>
      <c r="C797" s="56">
        <v>7800</v>
      </c>
      <c r="D797" s="57">
        <v>26</v>
      </c>
      <c r="E797" s="163" t="s">
        <v>429</v>
      </c>
      <c r="F797" s="56">
        <v>1100809</v>
      </c>
      <c r="G797" s="56">
        <v>1100795</v>
      </c>
      <c r="H797" s="61">
        <v>29178231</v>
      </c>
      <c r="I797" s="84" t="str">
        <f>VLOOKUP($F797,'[3]Sistema Escolar'!$C$3:$E$5000,3,0)</f>
        <v>COLEGIO ESTADUAL BARTOLOMEU DE GUSMAO</v>
      </c>
      <c r="J797" s="193" t="s">
        <v>1912</v>
      </c>
      <c r="K797" s="56">
        <v>0</v>
      </c>
      <c r="L797" s="56">
        <v>0</v>
      </c>
      <c r="M797" s="56">
        <v>0</v>
      </c>
      <c r="N797" s="56">
        <v>0</v>
      </c>
      <c r="O797" s="56">
        <v>734</v>
      </c>
      <c r="P797" s="56">
        <v>754</v>
      </c>
      <c r="Q797" s="56">
        <v>0</v>
      </c>
      <c r="R797" s="56">
        <v>27</v>
      </c>
      <c r="S797" s="56">
        <v>139</v>
      </c>
      <c r="T797" s="56">
        <v>140</v>
      </c>
      <c r="U797" s="56">
        <v>0</v>
      </c>
      <c r="V797" s="56">
        <v>0</v>
      </c>
      <c r="W797" s="56">
        <v>0</v>
      </c>
      <c r="X797" s="56">
        <v>0</v>
      </c>
      <c r="Y797" s="56">
        <f t="shared" si="164"/>
        <v>0</v>
      </c>
      <c r="Z797" s="56">
        <f t="shared" si="164"/>
        <v>0</v>
      </c>
      <c r="AA797" s="68">
        <f t="shared" si="165"/>
        <v>873</v>
      </c>
      <c r="AB797" s="68">
        <f t="shared" si="165"/>
        <v>921</v>
      </c>
      <c r="AC797" s="68">
        <f t="shared" si="158"/>
        <v>873</v>
      </c>
      <c r="AD797" s="68">
        <f t="shared" si="159"/>
        <v>921</v>
      </c>
      <c r="AE797" s="68">
        <f>VLOOKUP(F797,[1]quantitativo_estudantes_turmas_!$D$6:$H$1043,5,0)</f>
        <v>30</v>
      </c>
      <c r="AF797" s="318">
        <f t="shared" si="155"/>
        <v>1</v>
      </c>
      <c r="AG797" s="248">
        <f t="shared" si="156"/>
        <v>41032.61</v>
      </c>
      <c r="AH797" s="194">
        <f t="shared" si="160"/>
        <v>41032.61</v>
      </c>
      <c r="AI797" s="70">
        <v>0</v>
      </c>
      <c r="AJ797" s="70">
        <f t="shared" si="157"/>
        <v>82065.22</v>
      </c>
      <c r="AK797" s="195">
        <v>16000</v>
      </c>
      <c r="AL797" s="337">
        <f t="shared" si="154"/>
        <v>20516.305</v>
      </c>
      <c r="AM797" s="56" t="str">
        <f>VLOOKUP(F797,'Plan atualizada aptas e desativ'!$C$4:$I$1457,7,0)</f>
        <v>APTA</v>
      </c>
      <c r="AN797" s="196">
        <f t="shared" si="163"/>
        <v>4516.3050000000003</v>
      </c>
      <c r="AO797" s="56" t="s">
        <v>1478</v>
      </c>
      <c r="AP797" s="56" t="s">
        <v>1482</v>
      </c>
      <c r="AQ797" s="56"/>
      <c r="AR797" s="56" t="s">
        <v>1918</v>
      </c>
      <c r="AS797" s="56" t="s">
        <v>449</v>
      </c>
      <c r="AT797" s="56" t="s">
        <v>449</v>
      </c>
      <c r="AU797" s="56" t="s">
        <v>449</v>
      </c>
      <c r="AV797" s="56" t="s">
        <v>449</v>
      </c>
      <c r="AW797" s="56" t="s">
        <v>449</v>
      </c>
      <c r="AX797" s="56" t="s">
        <v>449</v>
      </c>
      <c r="AY797" s="56" t="s">
        <v>449</v>
      </c>
      <c r="AZ797" s="56" t="s">
        <v>449</v>
      </c>
      <c r="BA797" s="56" t="s">
        <v>1857</v>
      </c>
      <c r="BB797" s="323">
        <f>VLOOKUP($F797,'[2]1ª Parcela FAED Manutencao 2026'!$E$7:$K$1036,5,0)</f>
        <v>873</v>
      </c>
      <c r="BC797" s="324">
        <f>VLOOKUP($F797,'[2]1ª Parcela FAED Manutencao 2026'!$E$7:$K$1036,7,0)</f>
        <v>20516.305</v>
      </c>
      <c r="BD797" s="336">
        <f t="shared" si="161"/>
        <v>48</v>
      </c>
      <c r="BE797" s="330">
        <f t="shared" si="162"/>
        <v>0</v>
      </c>
    </row>
    <row r="798" spans="1:57" s="178" customFormat="1" ht="28.5" customHeight="1">
      <c r="A798" s="68">
        <v>792</v>
      </c>
      <c r="B798" s="56" t="s">
        <v>1906</v>
      </c>
      <c r="C798" s="56">
        <v>7800</v>
      </c>
      <c r="D798" s="57">
        <v>26</v>
      </c>
      <c r="E798" s="163" t="s">
        <v>429</v>
      </c>
      <c r="F798" s="56">
        <v>1110081</v>
      </c>
      <c r="G798" s="56">
        <v>1100798</v>
      </c>
      <c r="H798" s="61">
        <v>29178584</v>
      </c>
      <c r="I798" s="84" t="str">
        <f>VLOOKUP($F798,'[3]Sistema Escolar'!$C$3:$E$5000,3,0)</f>
        <v>COLEGIO ESTADUAL FRANCISCO PEREIRA FRANCO</v>
      </c>
      <c r="J798" s="193" t="s">
        <v>1912</v>
      </c>
      <c r="K798" s="56">
        <v>0</v>
      </c>
      <c r="L798" s="56">
        <v>0</v>
      </c>
      <c r="M798" s="56">
        <v>0</v>
      </c>
      <c r="N798" s="56">
        <v>0</v>
      </c>
      <c r="O798" s="56">
        <v>552</v>
      </c>
      <c r="P798" s="56">
        <v>553</v>
      </c>
      <c r="Q798" s="56">
        <v>0</v>
      </c>
      <c r="R798" s="56">
        <v>0</v>
      </c>
      <c r="S798" s="56">
        <v>293</v>
      </c>
      <c r="T798" s="56">
        <v>246</v>
      </c>
      <c r="U798" s="56">
        <v>0</v>
      </c>
      <c r="V798" s="56">
        <v>0</v>
      </c>
      <c r="W798" s="56">
        <v>0</v>
      </c>
      <c r="X798" s="56">
        <v>0</v>
      </c>
      <c r="Y798" s="56">
        <f t="shared" si="164"/>
        <v>0</v>
      </c>
      <c r="Z798" s="56">
        <f t="shared" si="164"/>
        <v>0</v>
      </c>
      <c r="AA798" s="68">
        <f t="shared" si="165"/>
        <v>845</v>
      </c>
      <c r="AB798" s="68">
        <f t="shared" si="165"/>
        <v>799</v>
      </c>
      <c r="AC798" s="68">
        <f t="shared" si="158"/>
        <v>845</v>
      </c>
      <c r="AD798" s="68">
        <f t="shared" si="159"/>
        <v>799</v>
      </c>
      <c r="AE798" s="68">
        <f>VLOOKUP(F798,[1]quantitativo_estudantes_turmas_!$D$6:$H$1043,5,0)</f>
        <v>21</v>
      </c>
      <c r="AF798" s="318">
        <f t="shared" si="155"/>
        <v>1</v>
      </c>
      <c r="AG798" s="248">
        <f t="shared" si="156"/>
        <v>41032.61</v>
      </c>
      <c r="AH798" s="194">
        <f t="shared" si="160"/>
        <v>41032.61</v>
      </c>
      <c r="AI798" s="70">
        <v>0</v>
      </c>
      <c r="AJ798" s="70">
        <f t="shared" si="157"/>
        <v>82065.22</v>
      </c>
      <c r="AK798" s="195">
        <v>16000</v>
      </c>
      <c r="AL798" s="337">
        <f t="shared" si="154"/>
        <v>20516.305</v>
      </c>
      <c r="AM798" s="56" t="str">
        <f>VLOOKUP(F798,'Plan atualizada aptas e desativ'!$C$4:$I$1457,7,0)</f>
        <v>INADIMPLENTE</v>
      </c>
      <c r="AN798" s="196">
        <f t="shared" si="163"/>
        <v>4516.3050000000003</v>
      </c>
      <c r="AO798" s="56" t="s">
        <v>1478</v>
      </c>
      <c r="AP798" s="56" t="s">
        <v>1483</v>
      </c>
      <c r="AQ798" s="56"/>
      <c r="AR798" s="56" t="s">
        <v>449</v>
      </c>
      <c r="AS798" s="56" t="s">
        <v>449</v>
      </c>
      <c r="AT798" s="56" t="s">
        <v>449</v>
      </c>
      <c r="AU798" s="56" t="s">
        <v>449</v>
      </c>
      <c r="AV798" s="56" t="s">
        <v>449</v>
      </c>
      <c r="AW798" s="56" t="s">
        <v>449</v>
      </c>
      <c r="AX798" s="56" t="s">
        <v>449</v>
      </c>
      <c r="AY798" s="56" t="s">
        <v>449</v>
      </c>
      <c r="AZ798" s="56" t="s">
        <v>449</v>
      </c>
      <c r="BA798" s="56" t="s">
        <v>449</v>
      </c>
      <c r="BB798" s="323">
        <f>VLOOKUP($F798,'[2]1ª Parcela FAED Manutencao 2026'!$E$7:$K$1036,5,0)</f>
        <v>845</v>
      </c>
      <c r="BC798" s="324">
        <f>VLOOKUP($F798,'[2]1ª Parcela FAED Manutencao 2026'!$E$7:$K$1036,7,0)</f>
        <v>20516.305</v>
      </c>
      <c r="BD798" s="335">
        <f t="shared" si="161"/>
        <v>-46</v>
      </c>
      <c r="BE798" s="330">
        <f t="shared" si="162"/>
        <v>0</v>
      </c>
    </row>
    <row r="799" spans="1:57" s="178" customFormat="1" ht="28.5" customHeight="1">
      <c r="A799" s="68">
        <v>793</v>
      </c>
      <c r="B799" s="56" t="s">
        <v>1906</v>
      </c>
      <c r="C799" s="56">
        <v>7800</v>
      </c>
      <c r="D799" s="57">
        <v>26</v>
      </c>
      <c r="E799" s="163" t="s">
        <v>429</v>
      </c>
      <c r="F799" s="56">
        <v>1176364</v>
      </c>
      <c r="G799" s="56">
        <v>1100800</v>
      </c>
      <c r="H799" s="61">
        <v>29359635</v>
      </c>
      <c r="I799" s="84" t="str">
        <f>VLOOKUP($F799,'[3]Sistema Escolar'!$C$3:$E$5000,3,0)</f>
        <v>COLEGIO ESTADUAL HERMANO GOUVEIA NETO</v>
      </c>
      <c r="J799" s="193" t="s">
        <v>1912</v>
      </c>
      <c r="K799" s="56">
        <v>0</v>
      </c>
      <c r="L799" s="56">
        <v>0</v>
      </c>
      <c r="M799" s="56">
        <v>0</v>
      </c>
      <c r="N799" s="56">
        <v>0</v>
      </c>
      <c r="O799" s="56">
        <v>1005</v>
      </c>
      <c r="P799" s="56">
        <v>983</v>
      </c>
      <c r="Q799" s="56">
        <v>0</v>
      </c>
      <c r="R799" s="56">
        <v>0</v>
      </c>
      <c r="S799" s="56">
        <v>381</v>
      </c>
      <c r="T799" s="56">
        <v>279</v>
      </c>
      <c r="U799" s="56">
        <v>0</v>
      </c>
      <c r="V799" s="56">
        <v>0</v>
      </c>
      <c r="W799" s="56">
        <v>0</v>
      </c>
      <c r="X799" s="56">
        <v>0</v>
      </c>
      <c r="Y799" s="56">
        <f t="shared" si="164"/>
        <v>0</v>
      </c>
      <c r="Z799" s="56">
        <f t="shared" si="164"/>
        <v>0</v>
      </c>
      <c r="AA799" s="68">
        <f t="shared" si="165"/>
        <v>1386</v>
      </c>
      <c r="AB799" s="68">
        <f t="shared" si="165"/>
        <v>1262</v>
      </c>
      <c r="AC799" s="68">
        <f t="shared" si="158"/>
        <v>1386</v>
      </c>
      <c r="AD799" s="68">
        <f t="shared" si="159"/>
        <v>1262</v>
      </c>
      <c r="AE799" s="68">
        <f>VLOOKUP(F799,[1]quantitativo_estudantes_turmas_!$D$6:$H$1043,5,0)</f>
        <v>33</v>
      </c>
      <c r="AF799" s="318">
        <f t="shared" si="155"/>
        <v>1</v>
      </c>
      <c r="AG799" s="248">
        <f t="shared" si="156"/>
        <v>47919.3</v>
      </c>
      <c r="AH799" s="194">
        <f t="shared" si="160"/>
        <v>47919.3</v>
      </c>
      <c r="AI799" s="70">
        <v>0</v>
      </c>
      <c r="AJ799" s="70">
        <f t="shared" si="157"/>
        <v>95838.6</v>
      </c>
      <c r="AK799" s="195">
        <v>20000</v>
      </c>
      <c r="AL799" s="337">
        <f t="shared" si="154"/>
        <v>23959.65</v>
      </c>
      <c r="AM799" s="56" t="str">
        <f>VLOOKUP(F799,'Plan atualizada aptas e desativ'!$C$4:$I$1457,7,0)</f>
        <v>INADIMPLENTE</v>
      </c>
      <c r="AN799" s="196">
        <f t="shared" si="163"/>
        <v>3959.6500000000015</v>
      </c>
      <c r="AO799" s="56" t="s">
        <v>1478</v>
      </c>
      <c r="AP799" s="56" t="s">
        <v>1484</v>
      </c>
      <c r="AQ799" s="56"/>
      <c r="AR799" s="56" t="s">
        <v>449</v>
      </c>
      <c r="AS799" s="56" t="s">
        <v>449</v>
      </c>
      <c r="AT799" s="56" t="s">
        <v>449</v>
      </c>
      <c r="AU799" s="56" t="s">
        <v>449</v>
      </c>
      <c r="AV799" s="56" t="s">
        <v>449</v>
      </c>
      <c r="AW799" s="56" t="s">
        <v>449</v>
      </c>
      <c r="AX799" s="56" t="s">
        <v>449</v>
      </c>
      <c r="AY799" s="56" t="s">
        <v>449</v>
      </c>
      <c r="AZ799" s="56" t="s">
        <v>449</v>
      </c>
      <c r="BA799" s="56" t="s">
        <v>449</v>
      </c>
      <c r="BB799" s="323">
        <f>VLOOKUP($F799,'[2]1ª Parcela FAED Manutencao 2026'!$E$7:$K$1036,5,0)</f>
        <v>1386</v>
      </c>
      <c r="BC799" s="324">
        <f>VLOOKUP($F799,'[2]1ª Parcela FAED Manutencao 2026'!$E$7:$K$1036,7,0)</f>
        <v>23959.65</v>
      </c>
      <c r="BD799" s="335">
        <f t="shared" si="161"/>
        <v>-124</v>
      </c>
      <c r="BE799" s="330">
        <f t="shared" si="162"/>
        <v>0</v>
      </c>
    </row>
    <row r="800" spans="1:57" s="178" customFormat="1" ht="28.5" customHeight="1">
      <c r="A800" s="68">
        <v>794</v>
      </c>
      <c r="B800" s="56" t="s">
        <v>1906</v>
      </c>
      <c r="C800" s="56">
        <v>7800</v>
      </c>
      <c r="D800" s="57">
        <v>26</v>
      </c>
      <c r="E800" s="163" t="s">
        <v>430</v>
      </c>
      <c r="F800" s="56">
        <v>1101147</v>
      </c>
      <c r="G800" s="56">
        <v>1100802</v>
      </c>
      <c r="H800" s="61">
        <v>29179220</v>
      </c>
      <c r="I800" s="84" t="str">
        <f>VLOOKUP($F800,'[3]Sistema Escolar'!$C$3:$E$5000,3,0)</f>
        <v>COLEGIO ESTADUAL ANTONIO BALBINO</v>
      </c>
      <c r="J800" s="193" t="s">
        <v>1978</v>
      </c>
      <c r="K800" s="56">
        <v>0</v>
      </c>
      <c r="L800" s="56">
        <v>0</v>
      </c>
      <c r="M800" s="56">
        <v>0</v>
      </c>
      <c r="N800" s="56">
        <v>0</v>
      </c>
      <c r="O800" s="56">
        <v>530</v>
      </c>
      <c r="P800" s="56">
        <v>568</v>
      </c>
      <c r="Q800" s="56">
        <v>102</v>
      </c>
      <c r="R800" s="56">
        <v>110</v>
      </c>
      <c r="S800" s="56">
        <v>135</v>
      </c>
      <c r="T800" s="56">
        <v>138</v>
      </c>
      <c r="U800" s="56">
        <v>0</v>
      </c>
      <c r="V800" s="56">
        <v>0</v>
      </c>
      <c r="W800" s="56">
        <v>0</v>
      </c>
      <c r="X800" s="56">
        <v>0</v>
      </c>
      <c r="Y800" s="56">
        <f t="shared" si="164"/>
        <v>0</v>
      </c>
      <c r="Z800" s="56">
        <f t="shared" si="164"/>
        <v>0</v>
      </c>
      <c r="AA800" s="68">
        <f t="shared" si="165"/>
        <v>767</v>
      </c>
      <c r="AB800" s="68">
        <f t="shared" si="165"/>
        <v>816</v>
      </c>
      <c r="AC800" s="68">
        <f t="shared" si="158"/>
        <v>767</v>
      </c>
      <c r="AD800" s="68">
        <f t="shared" si="159"/>
        <v>816</v>
      </c>
      <c r="AE800" s="68">
        <f>VLOOKUP(F800,[1]quantitativo_estudantes_turmas_!$D$6:$H$1043,5,0)</f>
        <v>22</v>
      </c>
      <c r="AF800" s="318">
        <f t="shared" si="155"/>
        <v>1</v>
      </c>
      <c r="AG800" s="248">
        <f t="shared" si="156"/>
        <v>41032.61</v>
      </c>
      <c r="AH800" s="194">
        <f t="shared" si="160"/>
        <v>41032.61</v>
      </c>
      <c r="AI800" s="70">
        <v>0</v>
      </c>
      <c r="AJ800" s="70">
        <f t="shared" si="157"/>
        <v>82065.22</v>
      </c>
      <c r="AK800" s="195">
        <v>16000</v>
      </c>
      <c r="AL800" s="337">
        <f t="shared" si="154"/>
        <v>20516.305</v>
      </c>
      <c r="AM800" s="56" t="str">
        <f>VLOOKUP(F800,'Plan atualizada aptas e desativ'!$C$4:$I$1457,7,0)</f>
        <v>APTA</v>
      </c>
      <c r="AN800" s="196">
        <f t="shared" si="163"/>
        <v>4516.3050000000003</v>
      </c>
      <c r="AO800" s="56" t="s">
        <v>1486</v>
      </c>
      <c r="AP800" s="56" t="s">
        <v>1487</v>
      </c>
      <c r="AQ800" s="56"/>
      <c r="AR800" s="56" t="s">
        <v>1918</v>
      </c>
      <c r="AS800" s="56" t="s">
        <v>449</v>
      </c>
      <c r="AT800" s="56" t="s">
        <v>449</v>
      </c>
      <c r="AU800" s="56" t="s">
        <v>449</v>
      </c>
      <c r="AV800" s="56" t="s">
        <v>449</v>
      </c>
      <c r="AW800" s="56" t="s">
        <v>449</v>
      </c>
      <c r="AX800" s="56" t="s">
        <v>449</v>
      </c>
      <c r="AY800" s="56" t="s">
        <v>449</v>
      </c>
      <c r="AZ800" s="56" t="s">
        <v>449</v>
      </c>
      <c r="BA800" s="56" t="s">
        <v>449</v>
      </c>
      <c r="BB800" s="323">
        <f>VLOOKUP($F800,'[2]1ª Parcela FAED Manutencao 2026'!$E$7:$K$1036,5,0)</f>
        <v>767</v>
      </c>
      <c r="BC800" s="324">
        <f>VLOOKUP($F800,'[2]1ª Parcela FAED Manutencao 2026'!$E$7:$K$1036,7,0)</f>
        <v>20516.305</v>
      </c>
      <c r="BD800" s="336">
        <f t="shared" si="161"/>
        <v>49</v>
      </c>
      <c r="BE800" s="330">
        <f t="shared" si="162"/>
        <v>0</v>
      </c>
    </row>
    <row r="801" spans="1:57" s="178" customFormat="1" ht="28.5" customHeight="1">
      <c r="A801" s="68">
        <v>795</v>
      </c>
      <c r="B801" s="56" t="s">
        <v>1906</v>
      </c>
      <c r="C801" s="56">
        <v>7800</v>
      </c>
      <c r="D801" s="57">
        <v>26</v>
      </c>
      <c r="E801" s="163" t="s">
        <v>431</v>
      </c>
      <c r="F801" s="56">
        <v>1176073</v>
      </c>
      <c r="G801" s="56">
        <v>1103825</v>
      </c>
      <c r="H801" s="61">
        <v>29160227</v>
      </c>
      <c r="I801" s="84" t="str">
        <f>VLOOKUP($F801,'[3]Sistema Escolar'!$C$3:$E$5000,3,0)</f>
        <v>COLEGIO ESTADUAL ALAOR COUTINHO</v>
      </c>
      <c r="J801" s="193" t="s">
        <v>1978</v>
      </c>
      <c r="K801" s="56">
        <v>0</v>
      </c>
      <c r="L801" s="56">
        <v>0</v>
      </c>
      <c r="M801" s="56">
        <v>0</v>
      </c>
      <c r="N801" s="56">
        <v>0</v>
      </c>
      <c r="O801" s="56">
        <v>380</v>
      </c>
      <c r="P801" s="56">
        <v>232</v>
      </c>
      <c r="Q801" s="56">
        <v>286</v>
      </c>
      <c r="R801" s="56">
        <v>411</v>
      </c>
      <c r="S801" s="56">
        <v>139</v>
      </c>
      <c r="T801" s="56">
        <v>184</v>
      </c>
      <c r="U801" s="56">
        <v>0</v>
      </c>
      <c r="V801" s="56">
        <v>0</v>
      </c>
      <c r="W801" s="56">
        <v>0</v>
      </c>
      <c r="X801" s="56">
        <v>0</v>
      </c>
      <c r="Y801" s="56">
        <f t="shared" si="164"/>
        <v>0</v>
      </c>
      <c r="Z801" s="56">
        <f t="shared" si="164"/>
        <v>0</v>
      </c>
      <c r="AA801" s="68">
        <f t="shared" si="165"/>
        <v>805</v>
      </c>
      <c r="AB801" s="68">
        <f t="shared" si="165"/>
        <v>827</v>
      </c>
      <c r="AC801" s="68">
        <f t="shared" si="158"/>
        <v>805</v>
      </c>
      <c r="AD801" s="68">
        <f t="shared" si="159"/>
        <v>827</v>
      </c>
      <c r="AE801" s="68">
        <f>VLOOKUP(F801,[1]quantitativo_estudantes_turmas_!$D$6:$H$1043,5,0)</f>
        <v>23</v>
      </c>
      <c r="AF801" s="318">
        <f t="shared" si="155"/>
        <v>1</v>
      </c>
      <c r="AG801" s="248">
        <f t="shared" si="156"/>
        <v>41032.61</v>
      </c>
      <c r="AH801" s="194">
        <f t="shared" si="160"/>
        <v>41032.61</v>
      </c>
      <c r="AI801" s="70">
        <v>0</v>
      </c>
      <c r="AJ801" s="70">
        <f t="shared" si="157"/>
        <v>82065.22</v>
      </c>
      <c r="AK801" s="195">
        <v>16000</v>
      </c>
      <c r="AL801" s="337">
        <f t="shared" si="154"/>
        <v>20516.305</v>
      </c>
      <c r="AM801" s="56" t="str">
        <f>VLOOKUP(F801,'Plan atualizada aptas e desativ'!$C$4:$I$1457,7,0)</f>
        <v>INADIMPLENTE</v>
      </c>
      <c r="AN801" s="196">
        <f t="shared" si="163"/>
        <v>4516.3050000000003</v>
      </c>
      <c r="AO801" s="56" t="s">
        <v>1488</v>
      </c>
      <c r="AP801" s="56" t="s">
        <v>1489</v>
      </c>
      <c r="AQ801" s="56"/>
      <c r="AR801" s="56" t="s">
        <v>1918</v>
      </c>
      <c r="AS801" s="56" t="s">
        <v>449</v>
      </c>
      <c r="AT801" s="56" t="s">
        <v>449</v>
      </c>
      <c r="AU801" s="56" t="s">
        <v>449</v>
      </c>
      <c r="AV801" s="56" t="s">
        <v>449</v>
      </c>
      <c r="AW801" s="56" t="s">
        <v>449</v>
      </c>
      <c r="AX801" s="56" t="s">
        <v>449</v>
      </c>
      <c r="AY801" s="56" t="s">
        <v>449</v>
      </c>
      <c r="AZ801" s="56" t="s">
        <v>449</v>
      </c>
      <c r="BA801" s="56" t="s">
        <v>449</v>
      </c>
      <c r="BB801" s="323">
        <f>VLOOKUP($F801,'[2]1ª Parcela FAED Manutencao 2026'!$E$7:$K$1036,5,0)</f>
        <v>805</v>
      </c>
      <c r="BC801" s="324">
        <f>VLOOKUP($F801,'[2]1ª Parcela FAED Manutencao 2026'!$E$7:$K$1036,7,0)</f>
        <v>20516.305</v>
      </c>
      <c r="BD801" s="336">
        <f t="shared" si="161"/>
        <v>22</v>
      </c>
      <c r="BE801" s="330">
        <f t="shared" si="162"/>
        <v>0</v>
      </c>
    </row>
    <row r="802" spans="1:57" s="178" customFormat="1" ht="28.5" customHeight="1">
      <c r="A802" s="68">
        <v>796</v>
      </c>
      <c r="B802" s="56" t="s">
        <v>1906</v>
      </c>
      <c r="C802" s="56">
        <v>7800</v>
      </c>
      <c r="D802" s="57">
        <v>26</v>
      </c>
      <c r="E802" s="163" t="s">
        <v>431</v>
      </c>
      <c r="F802" s="56">
        <v>1134134</v>
      </c>
      <c r="G802" s="56">
        <v>1103819</v>
      </c>
      <c r="H802" s="61">
        <v>29159539</v>
      </c>
      <c r="I802" s="84" t="str">
        <f>VLOOKUP($F802,'[3]Sistema Escolar'!$C$3:$E$5000,3,0)</f>
        <v>COLEGIO ESTADUAL DE TEMPO INTEGRAL DE MATA DE SAO JOAO</v>
      </c>
      <c r="J802" s="193" t="s">
        <v>1912</v>
      </c>
      <c r="K802" s="56">
        <v>0</v>
      </c>
      <c r="L802" s="56">
        <v>0</v>
      </c>
      <c r="M802" s="56">
        <v>0</v>
      </c>
      <c r="N802" s="56">
        <v>0</v>
      </c>
      <c r="O802" s="56">
        <v>566</v>
      </c>
      <c r="P802" s="56">
        <v>337</v>
      </c>
      <c r="Q802" s="56">
        <v>0</v>
      </c>
      <c r="R802" s="56">
        <v>482</v>
      </c>
      <c r="S802" s="56">
        <v>102</v>
      </c>
      <c r="T802" s="56">
        <v>111</v>
      </c>
      <c r="U802" s="56">
        <v>0</v>
      </c>
      <c r="V802" s="56">
        <v>0</v>
      </c>
      <c r="W802" s="56">
        <v>0</v>
      </c>
      <c r="X802" s="56">
        <v>0</v>
      </c>
      <c r="Y802" s="56">
        <f t="shared" si="164"/>
        <v>0</v>
      </c>
      <c r="Z802" s="56">
        <f t="shared" si="164"/>
        <v>0</v>
      </c>
      <c r="AA802" s="68">
        <f t="shared" si="165"/>
        <v>668</v>
      </c>
      <c r="AB802" s="68">
        <f t="shared" si="165"/>
        <v>930</v>
      </c>
      <c r="AC802" s="68">
        <f t="shared" si="158"/>
        <v>668</v>
      </c>
      <c r="AD802" s="68">
        <f t="shared" si="159"/>
        <v>930</v>
      </c>
      <c r="AE802" s="68">
        <f>VLOOKUP(F802,[1]quantitativo_estudantes_turmas_!$D$6:$H$1043,5,0)</f>
        <v>30</v>
      </c>
      <c r="AF802" s="318">
        <f t="shared" si="155"/>
        <v>1</v>
      </c>
      <c r="AG802" s="248">
        <f t="shared" si="156"/>
        <v>41032.61</v>
      </c>
      <c r="AH802" s="194">
        <f t="shared" si="160"/>
        <v>41032.61</v>
      </c>
      <c r="AI802" s="70">
        <v>0</v>
      </c>
      <c r="AJ802" s="70">
        <f t="shared" si="157"/>
        <v>82065.22</v>
      </c>
      <c r="AK802" s="195">
        <v>12000</v>
      </c>
      <c r="AL802" s="337">
        <f t="shared" si="154"/>
        <v>20516.305</v>
      </c>
      <c r="AM802" s="56" t="str">
        <f>VLOOKUP(F802,'Plan atualizada aptas e desativ'!$C$4:$I$1457,7,0)</f>
        <v>INADIMPLENTE</v>
      </c>
      <c r="AN802" s="196">
        <f t="shared" si="163"/>
        <v>8516.3050000000003</v>
      </c>
      <c r="AO802" s="56" t="s">
        <v>1488</v>
      </c>
      <c r="AP802" s="56" t="s">
        <v>1490</v>
      </c>
      <c r="AQ802" s="56"/>
      <c r="AR802" s="56" t="s">
        <v>1918</v>
      </c>
      <c r="AS802" s="56" t="s">
        <v>449</v>
      </c>
      <c r="AT802" s="56" t="s">
        <v>449</v>
      </c>
      <c r="AU802" s="56" t="s">
        <v>449</v>
      </c>
      <c r="AV802" s="56" t="s">
        <v>449</v>
      </c>
      <c r="AW802" s="56" t="s">
        <v>449</v>
      </c>
      <c r="AX802" s="56" t="s">
        <v>449</v>
      </c>
      <c r="AY802" s="56" t="s">
        <v>449</v>
      </c>
      <c r="AZ802" s="56" t="s">
        <v>449</v>
      </c>
      <c r="BA802" s="56" t="s">
        <v>449</v>
      </c>
      <c r="BB802" s="323">
        <f>VLOOKUP($F802,'[2]1ª Parcela FAED Manutencao 2026'!$E$7:$K$1036,5,0)</f>
        <v>668</v>
      </c>
      <c r="BC802" s="324">
        <f>VLOOKUP($F802,'[2]1ª Parcela FAED Manutencao 2026'!$E$7:$K$1036,7,0)</f>
        <v>15387.23</v>
      </c>
      <c r="BD802" s="336">
        <f t="shared" si="161"/>
        <v>262</v>
      </c>
      <c r="BE802" s="331">
        <f t="shared" si="162"/>
        <v>5129.0750000000007</v>
      </c>
    </row>
    <row r="803" spans="1:57" s="178" customFormat="1" ht="28.5" customHeight="1">
      <c r="A803" s="68">
        <v>797</v>
      </c>
      <c r="B803" s="56" t="s">
        <v>1906</v>
      </c>
      <c r="C803" s="56">
        <v>7800</v>
      </c>
      <c r="D803" s="57">
        <v>26</v>
      </c>
      <c r="E803" s="163" t="s">
        <v>432</v>
      </c>
      <c r="F803" s="56">
        <v>1176461</v>
      </c>
      <c r="G803" s="56">
        <v>1103841</v>
      </c>
      <c r="H803" s="61">
        <v>29391253</v>
      </c>
      <c r="I803" s="84" t="str">
        <f>VLOOKUP($F803,'[3]Sistema Escolar'!$C$3:$E$5000,3,0)</f>
        <v>COLEGIO ESTADUAL LUIS EDUARDO MAGALHAES</v>
      </c>
      <c r="J803" s="193" t="s">
        <v>1978</v>
      </c>
      <c r="K803" s="56">
        <v>0</v>
      </c>
      <c r="L803" s="56">
        <v>0</v>
      </c>
      <c r="M803" s="56">
        <v>0</v>
      </c>
      <c r="N803" s="56">
        <v>0</v>
      </c>
      <c r="O803" s="56">
        <v>61</v>
      </c>
      <c r="P803" s="56">
        <v>106</v>
      </c>
      <c r="Q803" s="56">
        <v>314</v>
      </c>
      <c r="R803" s="56">
        <v>358</v>
      </c>
      <c r="S803" s="56">
        <v>144</v>
      </c>
      <c r="T803" s="56">
        <v>115</v>
      </c>
      <c r="U803" s="56">
        <v>0</v>
      </c>
      <c r="V803" s="56">
        <v>0</v>
      </c>
      <c r="W803" s="56">
        <v>0</v>
      </c>
      <c r="X803" s="56">
        <v>0</v>
      </c>
      <c r="Y803" s="56">
        <f t="shared" si="164"/>
        <v>0</v>
      </c>
      <c r="Z803" s="56">
        <f t="shared" si="164"/>
        <v>0</v>
      </c>
      <c r="AA803" s="68">
        <f t="shared" si="165"/>
        <v>519</v>
      </c>
      <c r="AB803" s="68">
        <f t="shared" si="165"/>
        <v>579</v>
      </c>
      <c r="AC803" s="68">
        <f t="shared" si="158"/>
        <v>519</v>
      </c>
      <c r="AD803" s="68">
        <f t="shared" si="159"/>
        <v>579</v>
      </c>
      <c r="AE803" s="68">
        <f>VLOOKUP(F803,[1]quantitativo_estudantes_turmas_!$D$6:$H$1043,5,0)</f>
        <v>23</v>
      </c>
      <c r="AF803" s="318">
        <f t="shared" si="155"/>
        <v>1</v>
      </c>
      <c r="AG803" s="248">
        <f t="shared" si="156"/>
        <v>30774.46</v>
      </c>
      <c r="AH803" s="194">
        <f t="shared" si="160"/>
        <v>30774.46</v>
      </c>
      <c r="AI803" s="70">
        <v>0</v>
      </c>
      <c r="AJ803" s="70">
        <f t="shared" si="157"/>
        <v>61548.92</v>
      </c>
      <c r="AK803" s="195">
        <v>12000</v>
      </c>
      <c r="AL803" s="337">
        <f t="shared" ref="AL803:AL866" si="166">AJ803/4+AI803</f>
        <v>15387.23</v>
      </c>
      <c r="AM803" s="56" t="str">
        <f>VLOOKUP(F803,'Plan atualizada aptas e desativ'!$C$4:$I$1457,7,0)</f>
        <v>INADIMPLENTE</v>
      </c>
      <c r="AN803" s="196">
        <f t="shared" si="163"/>
        <v>3387.2299999999996</v>
      </c>
      <c r="AO803" s="56" t="s">
        <v>1184</v>
      </c>
      <c r="AP803" s="56" t="s">
        <v>1491</v>
      </c>
      <c r="AQ803" s="56"/>
      <c r="AR803" s="56" t="s">
        <v>1918</v>
      </c>
      <c r="AS803" s="56" t="s">
        <v>449</v>
      </c>
      <c r="AT803" s="56" t="s">
        <v>449</v>
      </c>
      <c r="AU803" s="56" t="s">
        <v>449</v>
      </c>
      <c r="AV803" s="56" t="s">
        <v>449</v>
      </c>
      <c r="AW803" s="56" t="s">
        <v>449</v>
      </c>
      <c r="AX803" s="56" t="s">
        <v>449</v>
      </c>
      <c r="AY803" s="56" t="s">
        <v>449</v>
      </c>
      <c r="AZ803" s="56" t="s">
        <v>449</v>
      </c>
      <c r="BA803" s="56" t="s">
        <v>449</v>
      </c>
      <c r="BB803" s="323">
        <f>VLOOKUP($F803,'[2]1ª Parcela FAED Manutencao 2026'!$E$7:$K$1036,5,0)</f>
        <v>519</v>
      </c>
      <c r="BC803" s="324">
        <f>VLOOKUP($F803,'[2]1ª Parcela FAED Manutencao 2026'!$E$7:$K$1036,7,0)</f>
        <v>15387.23</v>
      </c>
      <c r="BD803" s="336">
        <f t="shared" si="161"/>
        <v>60</v>
      </c>
      <c r="BE803" s="330">
        <f t="shared" si="162"/>
        <v>0</v>
      </c>
    </row>
    <row r="804" spans="1:57" s="178" customFormat="1" ht="28.5" customHeight="1">
      <c r="A804" s="68">
        <v>798</v>
      </c>
      <c r="B804" s="56" t="s">
        <v>1906</v>
      </c>
      <c r="C804" s="56">
        <v>7800</v>
      </c>
      <c r="D804" s="57">
        <v>26</v>
      </c>
      <c r="E804" s="163" t="s">
        <v>432</v>
      </c>
      <c r="F804" s="56">
        <v>1166354</v>
      </c>
      <c r="G804" s="56">
        <v>1103839</v>
      </c>
      <c r="H804" s="61">
        <v>29160502</v>
      </c>
      <c r="I804" s="84" t="str">
        <f>VLOOKUP($F804,'[3]Sistema Escolar'!$C$3:$E$5000,3,0)</f>
        <v>COLEGIO ESTADUAL PADRE JOAO MONTEZ</v>
      </c>
      <c r="J804" s="193" t="s">
        <v>1912</v>
      </c>
      <c r="K804" s="56">
        <v>0</v>
      </c>
      <c r="L804" s="56">
        <v>0</v>
      </c>
      <c r="M804" s="56">
        <v>0</v>
      </c>
      <c r="N804" s="56">
        <v>0</v>
      </c>
      <c r="O804" s="56">
        <v>682</v>
      </c>
      <c r="P804" s="56">
        <v>712</v>
      </c>
      <c r="Q804" s="56">
        <v>0</v>
      </c>
      <c r="R804" s="56">
        <v>0</v>
      </c>
      <c r="S804" s="56">
        <v>255</v>
      </c>
      <c r="T804" s="56">
        <v>278</v>
      </c>
      <c r="U804" s="56">
        <v>0</v>
      </c>
      <c r="V804" s="56">
        <v>0</v>
      </c>
      <c r="W804" s="56">
        <v>0</v>
      </c>
      <c r="X804" s="56">
        <v>36</v>
      </c>
      <c r="Y804" s="56">
        <f t="shared" si="164"/>
        <v>0</v>
      </c>
      <c r="Z804" s="56">
        <f t="shared" si="164"/>
        <v>0</v>
      </c>
      <c r="AA804" s="68">
        <f t="shared" si="165"/>
        <v>937</v>
      </c>
      <c r="AB804" s="68">
        <f t="shared" si="165"/>
        <v>990</v>
      </c>
      <c r="AC804" s="68">
        <f t="shared" si="158"/>
        <v>937</v>
      </c>
      <c r="AD804" s="68">
        <f t="shared" si="159"/>
        <v>1026</v>
      </c>
      <c r="AE804" s="68">
        <f>VLOOKUP(F804,[1]quantitativo_estudantes_turmas_!$D$6:$H$1043,5,0)</f>
        <v>27</v>
      </c>
      <c r="AF804" s="318">
        <f t="shared" si="155"/>
        <v>0.96491228070175439</v>
      </c>
      <c r="AG804" s="248">
        <f t="shared" si="156"/>
        <v>47919.3</v>
      </c>
      <c r="AH804" s="194">
        <f t="shared" si="160"/>
        <v>47919.3</v>
      </c>
      <c r="AI804" s="70">
        <v>0</v>
      </c>
      <c r="AJ804" s="70">
        <f t="shared" si="157"/>
        <v>95838.6</v>
      </c>
      <c r="AK804" s="195">
        <v>16000</v>
      </c>
      <c r="AL804" s="337">
        <f t="shared" si="166"/>
        <v>23959.65</v>
      </c>
      <c r="AM804" s="56" t="str">
        <f>VLOOKUP(F804,'Plan atualizada aptas e desativ'!$C$4:$I$1457,7,0)</f>
        <v>APTA</v>
      </c>
      <c r="AN804" s="196">
        <f t="shared" si="163"/>
        <v>7959.6500000000015</v>
      </c>
      <c r="AO804" s="56" t="s">
        <v>1184</v>
      </c>
      <c r="AP804" s="56" t="s">
        <v>1492</v>
      </c>
      <c r="AQ804" s="56"/>
      <c r="AR804" s="56" t="s">
        <v>449</v>
      </c>
      <c r="AS804" s="56" t="s">
        <v>449</v>
      </c>
      <c r="AT804" s="56" t="s">
        <v>449</v>
      </c>
      <c r="AU804" s="56" t="s">
        <v>449</v>
      </c>
      <c r="AV804" s="56" t="s">
        <v>449</v>
      </c>
      <c r="AW804" s="56" t="s">
        <v>449</v>
      </c>
      <c r="AX804" s="56" t="s">
        <v>449</v>
      </c>
      <c r="AY804" s="56" t="s">
        <v>449</v>
      </c>
      <c r="AZ804" s="56" t="s">
        <v>449</v>
      </c>
      <c r="BA804" s="56" t="s">
        <v>449</v>
      </c>
      <c r="BB804" s="323">
        <f>VLOOKUP($F804,'[2]1ª Parcela FAED Manutencao 2026'!$E$7:$K$1036,5,0)</f>
        <v>937</v>
      </c>
      <c r="BC804" s="324">
        <f>VLOOKUP($F804,'[2]1ª Parcela FAED Manutencao 2026'!$E$7:$K$1036,7,0)</f>
        <v>20516.305</v>
      </c>
      <c r="BD804" s="336">
        <f t="shared" si="161"/>
        <v>89</v>
      </c>
      <c r="BE804" s="331">
        <f t="shared" si="162"/>
        <v>3443.3450000000012</v>
      </c>
    </row>
    <row r="805" spans="1:57" s="87" customFormat="1" ht="28.5" customHeight="1">
      <c r="A805" s="68">
        <v>799</v>
      </c>
      <c r="B805" s="56" t="s">
        <v>1906</v>
      </c>
      <c r="C805" s="56">
        <v>7800</v>
      </c>
      <c r="D805" s="57">
        <v>26</v>
      </c>
      <c r="E805" s="163" t="s">
        <v>433</v>
      </c>
      <c r="F805" s="56">
        <v>1104367</v>
      </c>
      <c r="G805" s="56">
        <v>1100302</v>
      </c>
      <c r="H805" s="61">
        <v>29200296</v>
      </c>
      <c r="I805" s="84" t="str">
        <f>VLOOKUP($F805,'[3]Sistema Escolar'!$C$3:$E$5000,3,0)</f>
        <v>ESCOLA ESTADUAL BILINGUE E CAPE PARA PESSOAS COM SURDEZ WILSON LINS</v>
      </c>
      <c r="J805" s="193" t="s">
        <v>1915</v>
      </c>
      <c r="K805" s="56">
        <v>0</v>
      </c>
      <c r="L805" s="56">
        <v>21</v>
      </c>
      <c r="M805" s="56">
        <v>0</v>
      </c>
      <c r="N805" s="56">
        <v>0</v>
      </c>
      <c r="O805" s="56">
        <v>0</v>
      </c>
      <c r="P805" s="56">
        <v>4</v>
      </c>
      <c r="Q805" s="56">
        <v>0</v>
      </c>
      <c r="R805" s="56">
        <v>0</v>
      </c>
      <c r="S805" s="56">
        <v>0</v>
      </c>
      <c r="T805" s="56">
        <v>13</v>
      </c>
      <c r="U805" s="56">
        <v>0</v>
      </c>
      <c r="V805" s="56">
        <v>0</v>
      </c>
      <c r="W805" s="56">
        <v>72</v>
      </c>
      <c r="X805" s="68">
        <v>72</v>
      </c>
      <c r="Y805" s="56">
        <f t="shared" si="164"/>
        <v>0</v>
      </c>
      <c r="Z805" s="56">
        <f t="shared" si="164"/>
        <v>21</v>
      </c>
      <c r="AA805" s="68">
        <f t="shared" si="165"/>
        <v>0</v>
      </c>
      <c r="AB805" s="68">
        <f t="shared" si="165"/>
        <v>17</v>
      </c>
      <c r="AC805" s="68">
        <f t="shared" si="158"/>
        <v>72</v>
      </c>
      <c r="AD805" s="68">
        <f t="shared" si="159"/>
        <v>110</v>
      </c>
      <c r="AE805" s="68">
        <f>VLOOKUP(F805,[1]quantitativo_estudantes_turmas_!$D$6:$H$1043,5,0)</f>
        <v>8</v>
      </c>
      <c r="AF805" s="318">
        <f t="shared" si="155"/>
        <v>0.15454545454545454</v>
      </c>
      <c r="AG805" s="248">
        <f t="shared" si="156"/>
        <v>15387.23</v>
      </c>
      <c r="AH805" s="194">
        <f t="shared" si="160"/>
        <v>15387.23</v>
      </c>
      <c r="AI805" s="70">
        <v>0</v>
      </c>
      <c r="AJ805" s="70">
        <f t="shared" si="157"/>
        <v>30774.46</v>
      </c>
      <c r="AK805" s="195">
        <v>6000</v>
      </c>
      <c r="AL805" s="337">
        <f t="shared" si="166"/>
        <v>7693.6149999999998</v>
      </c>
      <c r="AM805" s="56" t="str">
        <f>VLOOKUP(F805,'Plan atualizada aptas e desativ'!$C$4:$I$1457,7,0)</f>
        <v>APTA</v>
      </c>
      <c r="AN805" s="196">
        <f t="shared" si="163"/>
        <v>1693.6149999999998</v>
      </c>
      <c r="AO805" s="56" t="s">
        <v>1493</v>
      </c>
      <c r="AP805" s="56" t="s">
        <v>1496</v>
      </c>
      <c r="AQ805" s="56"/>
      <c r="AR805" s="56" t="s">
        <v>449</v>
      </c>
      <c r="AS805" s="56" t="s">
        <v>449</v>
      </c>
      <c r="AT805" s="56" t="s">
        <v>1908</v>
      </c>
      <c r="AU805" s="56" t="s">
        <v>449</v>
      </c>
      <c r="AV805" s="56" t="s">
        <v>449</v>
      </c>
      <c r="AW805" s="56" t="s">
        <v>449</v>
      </c>
      <c r="AX805" s="56" t="s">
        <v>449</v>
      </c>
      <c r="AY805" s="56" t="s">
        <v>449</v>
      </c>
      <c r="AZ805" s="56" t="s">
        <v>449</v>
      </c>
      <c r="BA805" s="56" t="s">
        <v>449</v>
      </c>
      <c r="BB805" s="323">
        <f>VLOOKUP($F805,'[2]1ª Parcela FAED Manutencao 2026'!$E$7:$K$1036,5,0)</f>
        <v>72</v>
      </c>
      <c r="BC805" s="324">
        <f>VLOOKUP($F805,'[2]1ª Parcela FAED Manutencao 2026'!$E$7:$K$1036,7,0)</f>
        <v>7693.6149999999998</v>
      </c>
      <c r="BD805" s="336">
        <f t="shared" si="161"/>
        <v>38</v>
      </c>
      <c r="BE805" s="330">
        <f t="shared" si="162"/>
        <v>0</v>
      </c>
    </row>
    <row r="806" spans="1:57" s="178" customFormat="1" ht="28.5" customHeight="1">
      <c r="A806" s="68">
        <v>800</v>
      </c>
      <c r="B806" s="56" t="s">
        <v>1906</v>
      </c>
      <c r="C806" s="56">
        <v>7800</v>
      </c>
      <c r="D806" s="57">
        <v>26</v>
      </c>
      <c r="E806" s="163" t="s">
        <v>433</v>
      </c>
      <c r="F806" s="56">
        <v>1101309</v>
      </c>
      <c r="G806" s="56">
        <v>1100608</v>
      </c>
      <c r="H806" s="61">
        <v>29179548</v>
      </c>
      <c r="I806" s="84" t="str">
        <f>VLOOKUP($F806,'[3]Sistema Escolar'!$C$3:$E$5000,3,0)</f>
        <v>CENTRO EDUCACIONAL CARNEIRO RIBEIRO - CLASSE I</v>
      </c>
      <c r="J806" s="193" t="s">
        <v>1912</v>
      </c>
      <c r="K806" s="56">
        <v>337</v>
      </c>
      <c r="L806" s="56">
        <v>338</v>
      </c>
      <c r="M806" s="56">
        <v>0</v>
      </c>
      <c r="N806" s="56">
        <v>0</v>
      </c>
      <c r="O806" s="56">
        <v>92</v>
      </c>
      <c r="P806" s="56">
        <v>151</v>
      </c>
      <c r="Q806" s="56">
        <v>0</v>
      </c>
      <c r="R806" s="56">
        <v>0</v>
      </c>
      <c r="S806" s="56">
        <v>147</v>
      </c>
      <c r="T806" s="56">
        <v>62</v>
      </c>
      <c r="U806" s="56">
        <v>0</v>
      </c>
      <c r="V806" s="56">
        <v>0</v>
      </c>
      <c r="W806" s="56">
        <v>0</v>
      </c>
      <c r="X806" s="56">
        <v>0</v>
      </c>
      <c r="Y806" s="56">
        <f t="shared" si="164"/>
        <v>337</v>
      </c>
      <c r="Z806" s="56">
        <f t="shared" si="164"/>
        <v>338</v>
      </c>
      <c r="AA806" s="68">
        <f t="shared" si="165"/>
        <v>239</v>
      </c>
      <c r="AB806" s="68">
        <f t="shared" si="165"/>
        <v>213</v>
      </c>
      <c r="AC806" s="68">
        <f t="shared" si="158"/>
        <v>576</v>
      </c>
      <c r="AD806" s="68">
        <f t="shared" si="159"/>
        <v>551</v>
      </c>
      <c r="AE806" s="68">
        <f>VLOOKUP(F806,[1]quantitativo_estudantes_turmas_!$D$6:$H$1043,5,0)</f>
        <v>21</v>
      </c>
      <c r="AF806" s="318">
        <f t="shared" si="155"/>
        <v>0.38656987295825773</v>
      </c>
      <c r="AG806" s="248">
        <f t="shared" si="156"/>
        <v>30774.46</v>
      </c>
      <c r="AH806" s="194" t="str">
        <f t="shared" si="160"/>
        <v>0,00</v>
      </c>
      <c r="AI806" s="70">
        <v>0</v>
      </c>
      <c r="AJ806" s="70">
        <f t="shared" si="157"/>
        <v>30774.46</v>
      </c>
      <c r="AK806" s="195">
        <v>6000</v>
      </c>
      <c r="AL806" s="337">
        <f t="shared" si="166"/>
        <v>7693.6149999999998</v>
      </c>
      <c r="AM806" s="56" t="str">
        <f>VLOOKUP(F806,'Plan atualizada aptas e desativ'!$C$4:$I$1457,7,0)</f>
        <v>APTA</v>
      </c>
      <c r="AN806" s="196">
        <f t="shared" si="163"/>
        <v>1693.6149999999998</v>
      </c>
      <c r="AO806" s="56" t="s">
        <v>1493</v>
      </c>
      <c r="AP806" s="56" t="s">
        <v>1498</v>
      </c>
      <c r="AQ806" s="56"/>
      <c r="AR806" s="56" t="s">
        <v>449</v>
      </c>
      <c r="AS806" s="56" t="s">
        <v>449</v>
      </c>
      <c r="AT806" s="56" t="s">
        <v>449</v>
      </c>
      <c r="AU806" s="56" t="s">
        <v>449</v>
      </c>
      <c r="AV806" s="56" t="s">
        <v>449</v>
      </c>
      <c r="AW806" s="56" t="s">
        <v>449</v>
      </c>
      <c r="AX806" s="56" t="s">
        <v>449</v>
      </c>
      <c r="AY806" s="56" t="s">
        <v>449</v>
      </c>
      <c r="AZ806" s="56" t="s">
        <v>449</v>
      </c>
      <c r="BA806" s="56" t="s">
        <v>449</v>
      </c>
      <c r="BB806" s="323">
        <f>VLOOKUP($F806,'[2]1ª Parcela FAED Manutencao 2026'!$E$7:$K$1036,5,0)</f>
        <v>576</v>
      </c>
      <c r="BC806" s="324">
        <f>VLOOKUP($F806,'[2]1ª Parcela FAED Manutencao 2026'!$E$7:$K$1036,7,0)</f>
        <v>7693.6149999999998</v>
      </c>
      <c r="BD806" s="335">
        <f t="shared" si="161"/>
        <v>-25</v>
      </c>
      <c r="BE806" s="330">
        <f t="shared" si="162"/>
        <v>0</v>
      </c>
    </row>
    <row r="807" spans="1:57" s="178" customFormat="1" ht="28.5" customHeight="1">
      <c r="A807" s="68">
        <v>801</v>
      </c>
      <c r="B807" s="56" t="s">
        <v>1906</v>
      </c>
      <c r="C807" s="56">
        <v>7800</v>
      </c>
      <c r="D807" s="57">
        <v>26</v>
      </c>
      <c r="E807" s="163" t="s">
        <v>433</v>
      </c>
      <c r="F807" s="56">
        <v>1101368</v>
      </c>
      <c r="G807" s="56">
        <v>1100610</v>
      </c>
      <c r="H807" s="61">
        <v>29179394</v>
      </c>
      <c r="I807" s="84" t="str">
        <f>VLOOKUP($F807,'[3]Sistema Escolar'!$C$3:$E$5000,3,0)</f>
        <v>CENTRO EDUCACIONAL CARNEIRO RIBEIRO - CLASSE II</v>
      </c>
      <c r="J807" s="193" t="s">
        <v>1912</v>
      </c>
      <c r="K807" s="56">
        <v>396</v>
      </c>
      <c r="L807" s="56">
        <v>349</v>
      </c>
      <c r="M807" s="56">
        <v>0</v>
      </c>
      <c r="N807" s="56">
        <v>0</v>
      </c>
      <c r="O807" s="56">
        <v>198</v>
      </c>
      <c r="P807" s="56">
        <v>218</v>
      </c>
      <c r="Q807" s="56">
        <v>0</v>
      </c>
      <c r="R807" s="56">
        <v>0</v>
      </c>
      <c r="S807" s="56">
        <v>0</v>
      </c>
      <c r="T807" s="56">
        <v>0</v>
      </c>
      <c r="U807" s="56">
        <v>0</v>
      </c>
      <c r="V807" s="56">
        <v>0</v>
      </c>
      <c r="W807" s="56">
        <v>0</v>
      </c>
      <c r="X807" s="56">
        <v>0</v>
      </c>
      <c r="Y807" s="56">
        <f t="shared" si="164"/>
        <v>396</v>
      </c>
      <c r="Z807" s="56">
        <f t="shared" si="164"/>
        <v>349</v>
      </c>
      <c r="AA807" s="68">
        <f t="shared" si="165"/>
        <v>198</v>
      </c>
      <c r="AB807" s="68">
        <f t="shared" si="165"/>
        <v>218</v>
      </c>
      <c r="AC807" s="68">
        <f t="shared" si="158"/>
        <v>594</v>
      </c>
      <c r="AD807" s="68">
        <f t="shared" si="159"/>
        <v>567</v>
      </c>
      <c r="AE807" s="68">
        <f>VLOOKUP(F807,[1]quantitativo_estudantes_turmas_!$D$6:$H$1043,5,0)</f>
        <v>15</v>
      </c>
      <c r="AF807" s="318">
        <f t="shared" si="155"/>
        <v>0.38447971781305113</v>
      </c>
      <c r="AG807" s="248">
        <f t="shared" si="156"/>
        <v>30774.46</v>
      </c>
      <c r="AH807" s="194" t="str">
        <f t="shared" si="160"/>
        <v>0,00</v>
      </c>
      <c r="AI807" s="70">
        <v>0</v>
      </c>
      <c r="AJ807" s="70">
        <f t="shared" si="157"/>
        <v>30774.46</v>
      </c>
      <c r="AK807" s="195">
        <v>6000</v>
      </c>
      <c r="AL807" s="337">
        <f t="shared" si="166"/>
        <v>7693.6149999999998</v>
      </c>
      <c r="AM807" s="56" t="str">
        <f>VLOOKUP(F807,'Plan atualizada aptas e desativ'!$C$4:$I$1457,7,0)</f>
        <v>INADIMPLENTE</v>
      </c>
      <c r="AN807" s="196">
        <f t="shared" si="163"/>
        <v>1693.6149999999998</v>
      </c>
      <c r="AO807" s="56" t="s">
        <v>1493</v>
      </c>
      <c r="AP807" s="56" t="s">
        <v>1499</v>
      </c>
      <c r="AQ807" s="56"/>
      <c r="AR807" s="56" t="s">
        <v>449</v>
      </c>
      <c r="AS807" s="56" t="s">
        <v>449</v>
      </c>
      <c r="AT807" s="56" t="s">
        <v>449</v>
      </c>
      <c r="AU807" s="56" t="s">
        <v>449</v>
      </c>
      <c r="AV807" s="56" t="s">
        <v>449</v>
      </c>
      <c r="AW807" s="56" t="s">
        <v>449</v>
      </c>
      <c r="AX807" s="56" t="s">
        <v>449</v>
      </c>
      <c r="AY807" s="56" t="s">
        <v>449</v>
      </c>
      <c r="AZ807" s="56" t="s">
        <v>449</v>
      </c>
      <c r="BA807" s="56" t="s">
        <v>449</v>
      </c>
      <c r="BB807" s="323">
        <f>VLOOKUP($F807,'[2]1ª Parcela FAED Manutencao 2026'!$E$7:$K$1036,5,0)</f>
        <v>594</v>
      </c>
      <c r="BC807" s="324">
        <f>VLOOKUP($F807,'[2]1ª Parcela FAED Manutencao 2026'!$E$7:$K$1036,7,0)</f>
        <v>7693.6149999999998</v>
      </c>
      <c r="BD807" s="335">
        <f t="shared" si="161"/>
        <v>-27</v>
      </c>
      <c r="BE807" s="330">
        <f t="shared" si="162"/>
        <v>0</v>
      </c>
    </row>
    <row r="808" spans="1:57" s="178" customFormat="1" ht="28.5" customHeight="1">
      <c r="A808" s="68">
        <v>802</v>
      </c>
      <c r="B808" s="56" t="s">
        <v>1906</v>
      </c>
      <c r="C808" s="56">
        <v>7800</v>
      </c>
      <c r="D808" s="57">
        <v>26</v>
      </c>
      <c r="E808" s="163" t="s">
        <v>433</v>
      </c>
      <c r="F808" s="56">
        <v>1101430</v>
      </c>
      <c r="G808" s="56">
        <v>1100613</v>
      </c>
      <c r="H808" s="61">
        <v>29179629</v>
      </c>
      <c r="I808" s="84" t="str">
        <f>VLOOKUP($F808,'[3]Sistema Escolar'!$C$3:$E$5000,3,0)</f>
        <v>CENTRO EDUCACIONAL CARNEIRO RIBEIRO - CLASSE III</v>
      </c>
      <c r="J808" s="193" t="s">
        <v>1912</v>
      </c>
      <c r="K808" s="56">
        <v>458</v>
      </c>
      <c r="L808" s="56">
        <v>385</v>
      </c>
      <c r="M808" s="56">
        <v>0</v>
      </c>
      <c r="N808" s="56">
        <v>95</v>
      </c>
      <c r="O808" s="56">
        <v>0</v>
      </c>
      <c r="P808" s="56">
        <v>0</v>
      </c>
      <c r="Q808" s="56">
        <v>0</v>
      </c>
      <c r="R808" s="56">
        <v>0</v>
      </c>
      <c r="S808" s="56">
        <v>225</v>
      </c>
      <c r="T808" s="56">
        <v>191</v>
      </c>
      <c r="U808" s="56">
        <v>0</v>
      </c>
      <c r="V808" s="56">
        <v>0</v>
      </c>
      <c r="W808" s="56">
        <v>0</v>
      </c>
      <c r="X808" s="56">
        <v>0</v>
      </c>
      <c r="Y808" s="56">
        <f t="shared" si="164"/>
        <v>458</v>
      </c>
      <c r="Z808" s="56">
        <f t="shared" si="164"/>
        <v>480</v>
      </c>
      <c r="AA808" s="68">
        <f t="shared" si="165"/>
        <v>225</v>
      </c>
      <c r="AB808" s="68">
        <f t="shared" si="165"/>
        <v>191</v>
      </c>
      <c r="AC808" s="68">
        <f t="shared" si="158"/>
        <v>683</v>
      </c>
      <c r="AD808" s="68">
        <f t="shared" si="159"/>
        <v>671</v>
      </c>
      <c r="AE808" s="68">
        <f>VLOOKUP(F808,[1]quantitativo_estudantes_turmas_!$D$6:$H$1043,5,0)</f>
        <v>20</v>
      </c>
      <c r="AF808" s="318">
        <f t="shared" si="155"/>
        <v>0.28464977645305511</v>
      </c>
      <c r="AG808" s="248">
        <f t="shared" si="156"/>
        <v>30774.46</v>
      </c>
      <c r="AH808" s="194" t="str">
        <f t="shared" si="160"/>
        <v>0,00</v>
      </c>
      <c r="AI808" s="70">
        <v>0</v>
      </c>
      <c r="AJ808" s="70">
        <f t="shared" si="157"/>
        <v>30774.46</v>
      </c>
      <c r="AK808" s="195">
        <v>6000</v>
      </c>
      <c r="AL808" s="337">
        <f t="shared" si="166"/>
        <v>7693.6149999999998</v>
      </c>
      <c r="AM808" s="56" t="str">
        <f>VLOOKUP(F808,'Plan atualizada aptas e desativ'!$C$4:$I$1457,7,0)</f>
        <v>APTA</v>
      </c>
      <c r="AN808" s="196">
        <f t="shared" si="163"/>
        <v>1693.6149999999998</v>
      </c>
      <c r="AO808" s="56" t="s">
        <v>1493</v>
      </c>
      <c r="AP808" s="56" t="s">
        <v>1500</v>
      </c>
      <c r="AQ808" s="56"/>
      <c r="AR808" s="56" t="s">
        <v>449</v>
      </c>
      <c r="AS808" s="56" t="s">
        <v>449</v>
      </c>
      <c r="AT808" s="56" t="s">
        <v>449</v>
      </c>
      <c r="AU808" s="56" t="s">
        <v>449</v>
      </c>
      <c r="AV808" s="56" t="s">
        <v>449</v>
      </c>
      <c r="AW808" s="56" t="s">
        <v>449</v>
      </c>
      <c r="AX808" s="56" t="s">
        <v>449</v>
      </c>
      <c r="AY808" s="56" t="s">
        <v>449</v>
      </c>
      <c r="AZ808" s="56" t="s">
        <v>449</v>
      </c>
      <c r="BA808" s="56" t="s">
        <v>449</v>
      </c>
      <c r="BB808" s="323">
        <f>VLOOKUP($F808,'[2]1ª Parcela FAED Manutencao 2026'!$E$7:$K$1036,5,0)</f>
        <v>683</v>
      </c>
      <c r="BC808" s="324">
        <f>VLOOKUP($F808,'[2]1ª Parcela FAED Manutencao 2026'!$E$7:$K$1036,7,0)</f>
        <v>7693.6149999999998</v>
      </c>
      <c r="BD808" s="335">
        <f t="shared" si="161"/>
        <v>-12</v>
      </c>
      <c r="BE808" s="330">
        <f t="shared" si="162"/>
        <v>0</v>
      </c>
    </row>
    <row r="809" spans="1:57" s="178" customFormat="1" ht="28.5" customHeight="1">
      <c r="A809" s="68">
        <v>803</v>
      </c>
      <c r="B809" s="56" t="s">
        <v>1906</v>
      </c>
      <c r="C809" s="56">
        <v>7800</v>
      </c>
      <c r="D809" s="57">
        <v>26</v>
      </c>
      <c r="E809" s="163" t="s">
        <v>433</v>
      </c>
      <c r="F809" s="56">
        <v>1101163</v>
      </c>
      <c r="G809" s="56">
        <v>1100604</v>
      </c>
      <c r="H809" s="61">
        <v>29180490</v>
      </c>
      <c r="I809" s="84" t="str">
        <f>VLOOKUP($F809,'[3]Sistema Escolar'!$C$3:$E$5000,3,0)</f>
        <v>CENTRO EDUCACIONAL EDGAR SANTOS</v>
      </c>
      <c r="J809" s="193" t="s">
        <v>1978</v>
      </c>
      <c r="K809" s="56">
        <v>0</v>
      </c>
      <c r="L809" s="56">
        <v>0</v>
      </c>
      <c r="M809" s="56">
        <v>0</v>
      </c>
      <c r="N809" s="56">
        <v>0</v>
      </c>
      <c r="O809" s="56">
        <v>461</v>
      </c>
      <c r="P809" s="56">
        <v>387</v>
      </c>
      <c r="Q809" s="56">
        <v>20</v>
      </c>
      <c r="R809" s="56">
        <v>117</v>
      </c>
      <c r="S809" s="56">
        <v>145</v>
      </c>
      <c r="T809" s="56">
        <v>61</v>
      </c>
      <c r="U809" s="56">
        <v>0</v>
      </c>
      <c r="V809" s="56">
        <v>0</v>
      </c>
      <c r="W809" s="56">
        <v>0</v>
      </c>
      <c r="X809" s="56">
        <v>0</v>
      </c>
      <c r="Y809" s="56">
        <f t="shared" si="164"/>
        <v>0</v>
      </c>
      <c r="Z809" s="56">
        <f t="shared" si="164"/>
        <v>0</v>
      </c>
      <c r="AA809" s="68">
        <f t="shared" si="165"/>
        <v>626</v>
      </c>
      <c r="AB809" s="68">
        <f t="shared" si="165"/>
        <v>565</v>
      </c>
      <c r="AC809" s="68">
        <f t="shared" si="158"/>
        <v>626</v>
      </c>
      <c r="AD809" s="68">
        <f t="shared" si="159"/>
        <v>565</v>
      </c>
      <c r="AE809" s="68">
        <f>VLOOKUP(F809,[1]quantitativo_estudantes_turmas_!$D$6:$H$1043,5,0)</f>
        <v>28</v>
      </c>
      <c r="AF809" s="318">
        <f t="shared" si="155"/>
        <v>1</v>
      </c>
      <c r="AG809" s="248">
        <f t="shared" si="156"/>
        <v>30774.46</v>
      </c>
      <c r="AH809" s="194">
        <f t="shared" si="160"/>
        <v>30774.46</v>
      </c>
      <c r="AI809" s="70">
        <v>0</v>
      </c>
      <c r="AJ809" s="70">
        <f t="shared" si="157"/>
        <v>61548.92</v>
      </c>
      <c r="AK809" s="195">
        <v>12000</v>
      </c>
      <c r="AL809" s="337">
        <f t="shared" si="166"/>
        <v>15387.23</v>
      </c>
      <c r="AM809" s="56" t="str">
        <f>VLOOKUP(F809,'Plan atualizada aptas e desativ'!$C$4:$I$1457,7,0)</f>
        <v>INADIMPLENTE</v>
      </c>
      <c r="AN809" s="196">
        <f t="shared" si="163"/>
        <v>3387.2299999999996</v>
      </c>
      <c r="AO809" s="56" t="s">
        <v>1493</v>
      </c>
      <c r="AP809" s="56" t="s">
        <v>1503</v>
      </c>
      <c r="AQ809" s="56"/>
      <c r="AR809" s="56" t="s">
        <v>1918</v>
      </c>
      <c r="AS809" s="56" t="s">
        <v>449</v>
      </c>
      <c r="AT809" s="56" t="s">
        <v>449</v>
      </c>
      <c r="AU809" s="56" t="s">
        <v>449</v>
      </c>
      <c r="AV809" s="56" t="s">
        <v>449</v>
      </c>
      <c r="AW809" s="56" t="s">
        <v>449</v>
      </c>
      <c r="AX809" s="56" t="s">
        <v>449</v>
      </c>
      <c r="AY809" s="56" t="s">
        <v>449</v>
      </c>
      <c r="AZ809" s="56" t="s">
        <v>449</v>
      </c>
      <c r="BA809" s="56" t="s">
        <v>449</v>
      </c>
      <c r="BB809" s="323">
        <f>VLOOKUP($F809,'[2]1ª Parcela FAED Manutencao 2026'!$E$7:$K$1036,5,0)</f>
        <v>626</v>
      </c>
      <c r="BC809" s="324">
        <f>VLOOKUP($F809,'[2]1ª Parcela FAED Manutencao 2026'!$E$7:$K$1036,7,0)</f>
        <v>15387.23</v>
      </c>
      <c r="BD809" s="335">
        <f t="shared" si="161"/>
        <v>-61</v>
      </c>
      <c r="BE809" s="330">
        <f t="shared" si="162"/>
        <v>0</v>
      </c>
    </row>
    <row r="810" spans="1:57" s="178" customFormat="1" ht="28.5" customHeight="1">
      <c r="A810" s="68">
        <v>804</v>
      </c>
      <c r="B810" s="56" t="s">
        <v>1906</v>
      </c>
      <c r="C810" s="56">
        <v>7800</v>
      </c>
      <c r="D810" s="57">
        <v>26</v>
      </c>
      <c r="E810" s="163" t="s">
        <v>433</v>
      </c>
      <c r="F810" s="56">
        <v>1102186</v>
      </c>
      <c r="G810" s="56">
        <v>1100641</v>
      </c>
      <c r="H810" s="61">
        <v>29191190</v>
      </c>
      <c r="I810" s="84" t="str">
        <f>VLOOKUP($F810,'[3]Sistema Escolar'!$C$3:$E$5000,3,0)</f>
        <v>CENTRO EST PROF EM SAUDE E TECN DA INF CARLOS CORR DE MENEZES SANTANNA</v>
      </c>
      <c r="J810" s="193" t="s">
        <v>1858</v>
      </c>
      <c r="K810" s="56">
        <v>0</v>
      </c>
      <c r="L810" s="56">
        <v>0</v>
      </c>
      <c r="M810" s="56">
        <v>0</v>
      </c>
      <c r="N810" s="56">
        <v>0</v>
      </c>
      <c r="O810" s="56">
        <v>849</v>
      </c>
      <c r="P810" s="56">
        <v>750</v>
      </c>
      <c r="Q810" s="56">
        <v>0</v>
      </c>
      <c r="R810" s="56">
        <v>0</v>
      </c>
      <c r="S810" s="56">
        <v>0</v>
      </c>
      <c r="T810" s="56">
        <v>0</v>
      </c>
      <c r="U810" s="56">
        <v>0</v>
      </c>
      <c r="V810" s="56">
        <v>0</v>
      </c>
      <c r="W810" s="56">
        <v>0</v>
      </c>
      <c r="X810" s="56">
        <v>0</v>
      </c>
      <c r="Y810" s="56">
        <f t="shared" si="164"/>
        <v>0</v>
      </c>
      <c r="Z810" s="56">
        <f t="shared" si="164"/>
        <v>0</v>
      </c>
      <c r="AA810" s="68">
        <f t="shared" si="165"/>
        <v>849</v>
      </c>
      <c r="AB810" s="68">
        <f t="shared" si="165"/>
        <v>750</v>
      </c>
      <c r="AC810" s="68">
        <f t="shared" si="158"/>
        <v>849</v>
      </c>
      <c r="AD810" s="68">
        <f t="shared" si="159"/>
        <v>750</v>
      </c>
      <c r="AE810" s="68">
        <f>VLOOKUP(F810,[1]quantitativo_estudantes_turmas_!$D$6:$H$1043,5,0)</f>
        <v>48</v>
      </c>
      <c r="AF810" s="318">
        <f t="shared" si="155"/>
        <v>1</v>
      </c>
      <c r="AG810" s="248">
        <f t="shared" si="156"/>
        <v>30774.46</v>
      </c>
      <c r="AH810" s="194">
        <f t="shared" si="160"/>
        <v>30774.46</v>
      </c>
      <c r="AI810" s="70">
        <v>0</v>
      </c>
      <c r="AJ810" s="70">
        <f t="shared" si="157"/>
        <v>61548.92</v>
      </c>
      <c r="AK810" s="195">
        <v>16000</v>
      </c>
      <c r="AL810" s="337">
        <f t="shared" si="166"/>
        <v>15387.23</v>
      </c>
      <c r="AM810" s="56" t="str">
        <f>VLOOKUP(F810,'Plan atualizada aptas e desativ'!$C$4:$I$1457,7,0)</f>
        <v>INADIMPLENTE</v>
      </c>
      <c r="AN810" s="196">
        <f t="shared" si="163"/>
        <v>-612.77000000000044</v>
      </c>
      <c r="AO810" s="56" t="s">
        <v>1493</v>
      </c>
      <c r="AP810" s="56" t="s">
        <v>1504</v>
      </c>
      <c r="AQ810" s="56"/>
      <c r="AR810" s="56" t="s">
        <v>449</v>
      </c>
      <c r="AS810" s="56" t="s">
        <v>449</v>
      </c>
      <c r="AT810" s="56" t="s">
        <v>449</v>
      </c>
      <c r="AU810" s="56" t="s">
        <v>449</v>
      </c>
      <c r="AV810" s="56" t="s">
        <v>449</v>
      </c>
      <c r="AW810" s="56" t="s">
        <v>449</v>
      </c>
      <c r="AX810" s="56" t="s">
        <v>449</v>
      </c>
      <c r="AY810" s="56" t="s">
        <v>449</v>
      </c>
      <c r="AZ810" s="56" t="s">
        <v>449</v>
      </c>
      <c r="BA810" s="56" t="s">
        <v>449</v>
      </c>
      <c r="BB810" s="323">
        <f>VLOOKUP($F810,'[2]1ª Parcela FAED Manutencao 2026'!$E$7:$K$1036,5,0)</f>
        <v>849</v>
      </c>
      <c r="BC810" s="324">
        <f>VLOOKUP($F810,'[2]1ª Parcela FAED Manutencao 2026'!$E$7:$K$1036,7,0)</f>
        <v>20516.305</v>
      </c>
      <c r="BD810" s="335">
        <f t="shared" si="161"/>
        <v>-99</v>
      </c>
      <c r="BE810" s="328">
        <f t="shared" si="162"/>
        <v>-5129.0750000000007</v>
      </c>
    </row>
    <row r="811" spans="1:57" s="178" customFormat="1" ht="28.5" customHeight="1">
      <c r="A811" s="68">
        <v>805</v>
      </c>
      <c r="B811" s="56" t="s">
        <v>1906</v>
      </c>
      <c r="C811" s="56">
        <v>7800</v>
      </c>
      <c r="D811" s="57">
        <v>26</v>
      </c>
      <c r="E811" s="163" t="s">
        <v>433</v>
      </c>
      <c r="F811" s="56">
        <v>1102550</v>
      </c>
      <c r="G811" s="56">
        <v>1100336</v>
      </c>
      <c r="H811" s="61">
        <v>29180104</v>
      </c>
      <c r="I811" s="84" t="str">
        <f>VLOOKUP($F811,'[3]Sistema Escolar'!$C$3:$E$5000,3,0)</f>
        <v>CENTRO ESTADUAL DE EDUC PROFIS EM LOG.E TRANS.LUIZ PINTO DE CARVALHO</v>
      </c>
      <c r="J811" s="193" t="s">
        <v>1858</v>
      </c>
      <c r="K811" s="56">
        <v>0</v>
      </c>
      <c r="L811" s="56">
        <v>0</v>
      </c>
      <c r="M811" s="56">
        <v>0</v>
      </c>
      <c r="N811" s="56">
        <v>0</v>
      </c>
      <c r="O811" s="56">
        <v>1734</v>
      </c>
      <c r="P811" s="56">
        <v>1748</v>
      </c>
      <c r="Q811" s="56">
        <v>0</v>
      </c>
      <c r="R811" s="56">
        <v>0</v>
      </c>
      <c r="S811" s="56">
        <v>0</v>
      </c>
      <c r="T811" s="56">
        <v>0</v>
      </c>
      <c r="U811" s="56">
        <v>0</v>
      </c>
      <c r="V811" s="56">
        <v>0</v>
      </c>
      <c r="W811" s="56">
        <v>0</v>
      </c>
      <c r="X811" s="56">
        <v>0</v>
      </c>
      <c r="Y811" s="56">
        <f t="shared" si="164"/>
        <v>0</v>
      </c>
      <c r="Z811" s="56">
        <f t="shared" si="164"/>
        <v>0</v>
      </c>
      <c r="AA811" s="68">
        <f t="shared" si="165"/>
        <v>1734</v>
      </c>
      <c r="AB811" s="68">
        <f t="shared" si="165"/>
        <v>1748</v>
      </c>
      <c r="AC811" s="68">
        <f t="shared" si="158"/>
        <v>1734</v>
      </c>
      <c r="AD811" s="68">
        <f t="shared" si="159"/>
        <v>1748</v>
      </c>
      <c r="AE811" s="68">
        <f>VLOOKUP(F811,[1]quantitativo_estudantes_turmas_!$D$6:$H$1043,5,0)</f>
        <v>64</v>
      </c>
      <c r="AF811" s="318">
        <f t="shared" si="155"/>
        <v>1</v>
      </c>
      <c r="AG811" s="248">
        <f t="shared" si="156"/>
        <v>71807.06</v>
      </c>
      <c r="AH811" s="194">
        <f t="shared" si="160"/>
        <v>71807.06</v>
      </c>
      <c r="AI811" s="70">
        <v>0</v>
      </c>
      <c r="AJ811" s="70">
        <f t="shared" si="157"/>
        <v>143614.12</v>
      </c>
      <c r="AK811" s="195">
        <v>28000</v>
      </c>
      <c r="AL811" s="337">
        <f t="shared" si="166"/>
        <v>35903.53</v>
      </c>
      <c r="AM811" s="56" t="str">
        <f>VLOOKUP(F811,'Plan atualizada aptas e desativ'!$C$4:$I$1457,7,0)</f>
        <v>APTA</v>
      </c>
      <c r="AN811" s="196">
        <f t="shared" si="163"/>
        <v>7903.5299999999988</v>
      </c>
      <c r="AO811" s="56" t="s">
        <v>1493</v>
      </c>
      <c r="AP811" s="56" t="s">
        <v>1506</v>
      </c>
      <c r="AQ811" s="56"/>
      <c r="AR811" s="56" t="s">
        <v>449</v>
      </c>
      <c r="AS811" s="56" t="s">
        <v>449</v>
      </c>
      <c r="AT811" s="56" t="s">
        <v>449</v>
      </c>
      <c r="AU811" s="56" t="s">
        <v>449</v>
      </c>
      <c r="AV811" s="56" t="s">
        <v>449</v>
      </c>
      <c r="AW811" s="56" t="s">
        <v>449</v>
      </c>
      <c r="AX811" s="56" t="s">
        <v>449</v>
      </c>
      <c r="AY811" s="56" t="s">
        <v>449</v>
      </c>
      <c r="AZ811" s="56" t="s">
        <v>449</v>
      </c>
      <c r="BA811" s="56" t="s">
        <v>449</v>
      </c>
      <c r="BB811" s="323">
        <f>VLOOKUP($F811,'[2]1ª Parcela FAED Manutencao 2026'!$E$7:$K$1036,5,0)</f>
        <v>1734</v>
      </c>
      <c r="BC811" s="324">
        <f>VLOOKUP($F811,'[2]1ª Parcela FAED Manutencao 2026'!$E$7:$K$1036,7,0)</f>
        <v>35903.53</v>
      </c>
      <c r="BD811" s="336">
        <f t="shared" si="161"/>
        <v>14</v>
      </c>
      <c r="BE811" s="330">
        <f t="shared" si="162"/>
        <v>0</v>
      </c>
    </row>
    <row r="812" spans="1:57" s="178" customFormat="1" ht="28.5" customHeight="1">
      <c r="A812" s="68">
        <v>806</v>
      </c>
      <c r="B812" s="56" t="s">
        <v>1906</v>
      </c>
      <c r="C812" s="56">
        <v>7800</v>
      </c>
      <c r="D812" s="57">
        <v>26</v>
      </c>
      <c r="E812" s="163" t="s">
        <v>433</v>
      </c>
      <c r="F812" s="56">
        <v>1102941</v>
      </c>
      <c r="G812" s="56">
        <v>1100546</v>
      </c>
      <c r="H812" s="61">
        <v>29196434</v>
      </c>
      <c r="I812" s="84" t="str">
        <f>VLOOKUP($F812,'[3]Sistema Escolar'!$C$3:$E$5000,3,0)</f>
        <v>CENTRO EST DE EDUC PROF CONTROLE E PROCESSOS INDUST NEWTON SUCUPIRA</v>
      </c>
      <c r="J812" s="193" t="s">
        <v>1858</v>
      </c>
      <c r="K812" s="56">
        <v>0</v>
      </c>
      <c r="L812" s="56">
        <v>0</v>
      </c>
      <c r="M812" s="56">
        <v>0</v>
      </c>
      <c r="N812" s="56">
        <v>0</v>
      </c>
      <c r="O812" s="56">
        <v>1428</v>
      </c>
      <c r="P812" s="56">
        <v>1482</v>
      </c>
      <c r="Q812" s="56">
        <v>0</v>
      </c>
      <c r="R812" s="56">
        <v>0</v>
      </c>
      <c r="S812" s="56">
        <v>0</v>
      </c>
      <c r="T812" s="56">
        <v>0</v>
      </c>
      <c r="U812" s="56">
        <v>0</v>
      </c>
      <c r="V812" s="56">
        <v>0</v>
      </c>
      <c r="W812" s="56">
        <v>0</v>
      </c>
      <c r="X812" s="56">
        <v>0</v>
      </c>
      <c r="Y812" s="56">
        <f t="shared" si="164"/>
        <v>0</v>
      </c>
      <c r="Z812" s="56">
        <f t="shared" si="164"/>
        <v>0</v>
      </c>
      <c r="AA812" s="68">
        <f t="shared" si="165"/>
        <v>1428</v>
      </c>
      <c r="AB812" s="68">
        <f t="shared" si="165"/>
        <v>1482</v>
      </c>
      <c r="AC812" s="68">
        <f t="shared" si="158"/>
        <v>1428</v>
      </c>
      <c r="AD812" s="68">
        <f t="shared" si="159"/>
        <v>1482</v>
      </c>
      <c r="AE812" s="68">
        <f>VLOOKUP(F812,[1]quantitativo_estudantes_turmas_!$D$6:$H$1043,5,0)</f>
        <v>61</v>
      </c>
      <c r="AF812" s="318">
        <f t="shared" si="155"/>
        <v>1</v>
      </c>
      <c r="AG812" s="248">
        <f t="shared" si="156"/>
        <v>47919.3</v>
      </c>
      <c r="AH812" s="194">
        <f t="shared" si="160"/>
        <v>47919.3</v>
      </c>
      <c r="AI812" s="70">
        <v>0</v>
      </c>
      <c r="AJ812" s="70">
        <f t="shared" si="157"/>
        <v>95838.6</v>
      </c>
      <c r="AK812" s="195">
        <v>20000</v>
      </c>
      <c r="AL812" s="337">
        <f t="shared" si="166"/>
        <v>23959.65</v>
      </c>
      <c r="AM812" s="56" t="str">
        <f>VLOOKUP(F812,'Plan atualizada aptas e desativ'!$C$4:$I$1457,7,0)</f>
        <v>APTA</v>
      </c>
      <c r="AN812" s="196">
        <f t="shared" si="163"/>
        <v>3959.6500000000015</v>
      </c>
      <c r="AO812" s="56" t="s">
        <v>1493</v>
      </c>
      <c r="AP812" s="56" t="s">
        <v>1507</v>
      </c>
      <c r="AQ812" s="56"/>
      <c r="AR812" s="56" t="s">
        <v>449</v>
      </c>
      <c r="AS812" s="56" t="s">
        <v>449</v>
      </c>
      <c r="AT812" s="56" t="s">
        <v>449</v>
      </c>
      <c r="AU812" s="56" t="s">
        <v>449</v>
      </c>
      <c r="AV812" s="56" t="s">
        <v>449</v>
      </c>
      <c r="AW812" s="56" t="s">
        <v>449</v>
      </c>
      <c r="AX812" s="56" t="s">
        <v>449</v>
      </c>
      <c r="AY812" s="56" t="s">
        <v>449</v>
      </c>
      <c r="AZ812" s="56" t="s">
        <v>449</v>
      </c>
      <c r="BA812" s="56" t="s">
        <v>449</v>
      </c>
      <c r="BB812" s="323">
        <f>VLOOKUP($F812,'[2]1ª Parcela FAED Manutencao 2026'!$E$7:$K$1036,5,0)</f>
        <v>1428</v>
      </c>
      <c r="BC812" s="324">
        <f>VLOOKUP($F812,'[2]1ª Parcela FAED Manutencao 2026'!$E$7:$K$1036,7,0)</f>
        <v>23959.65</v>
      </c>
      <c r="BD812" s="336">
        <f t="shared" si="161"/>
        <v>54</v>
      </c>
      <c r="BE812" s="330">
        <f t="shared" si="162"/>
        <v>0</v>
      </c>
    </row>
    <row r="813" spans="1:57" s="178" customFormat="1" ht="28.5" customHeight="1">
      <c r="A813" s="68">
        <v>807</v>
      </c>
      <c r="B813" s="56" t="s">
        <v>1906</v>
      </c>
      <c r="C813" s="56">
        <v>7800</v>
      </c>
      <c r="D813" s="57">
        <v>26</v>
      </c>
      <c r="E813" s="163" t="s">
        <v>433</v>
      </c>
      <c r="F813" s="56">
        <v>1104936</v>
      </c>
      <c r="G813" s="56">
        <v>1100348</v>
      </c>
      <c r="H813" s="61">
        <v>29187320</v>
      </c>
      <c r="I813" s="84" t="str">
        <f>VLOOKUP($F813,'[3]Sistema Escolar'!$C$3:$E$5000,3,0)</f>
        <v>CENTRO EST EDUC PROF GESTAO NEGOCIOS TURISMO LUIZ NAVARRO DE BRITO</v>
      </c>
      <c r="J813" s="193" t="s">
        <v>1912</v>
      </c>
      <c r="K813" s="56">
        <v>0</v>
      </c>
      <c r="L813" s="56">
        <v>0</v>
      </c>
      <c r="M813" s="56">
        <v>0</v>
      </c>
      <c r="N813" s="56">
        <v>0</v>
      </c>
      <c r="O813" s="56">
        <v>821</v>
      </c>
      <c r="P813" s="56">
        <v>698</v>
      </c>
      <c r="Q813" s="56">
        <v>0</v>
      </c>
      <c r="R813" s="56">
        <v>0</v>
      </c>
      <c r="S813" s="56">
        <v>0</v>
      </c>
      <c r="T813" s="56">
        <v>0</v>
      </c>
      <c r="U813" s="56">
        <v>0</v>
      </c>
      <c r="V813" s="56">
        <v>0</v>
      </c>
      <c r="W813" s="56">
        <v>0</v>
      </c>
      <c r="X813" s="56">
        <v>0</v>
      </c>
      <c r="Y813" s="56">
        <f t="shared" si="164"/>
        <v>0</v>
      </c>
      <c r="Z813" s="56">
        <f t="shared" si="164"/>
        <v>0</v>
      </c>
      <c r="AA813" s="68">
        <f t="shared" si="165"/>
        <v>821</v>
      </c>
      <c r="AB813" s="68">
        <f t="shared" si="165"/>
        <v>698</v>
      </c>
      <c r="AC813" s="68">
        <f t="shared" si="158"/>
        <v>821</v>
      </c>
      <c r="AD813" s="68">
        <f t="shared" si="159"/>
        <v>698</v>
      </c>
      <c r="AE813" s="68">
        <f>VLOOKUP(F813,[1]quantitativo_estudantes_turmas_!$D$6:$H$1043,5,0)</f>
        <v>36</v>
      </c>
      <c r="AF813" s="318">
        <f t="shared" si="155"/>
        <v>1</v>
      </c>
      <c r="AG813" s="248">
        <f t="shared" si="156"/>
        <v>30774.46</v>
      </c>
      <c r="AH813" s="194">
        <f t="shared" si="160"/>
        <v>30774.46</v>
      </c>
      <c r="AI813" s="70">
        <v>0</v>
      </c>
      <c r="AJ813" s="70">
        <f t="shared" si="157"/>
        <v>61548.92</v>
      </c>
      <c r="AK813" s="195">
        <v>16000</v>
      </c>
      <c r="AL813" s="337">
        <f t="shared" si="166"/>
        <v>15387.23</v>
      </c>
      <c r="AM813" s="56" t="str">
        <f>VLOOKUP(F813,'Plan atualizada aptas e desativ'!$C$4:$I$1457,7,0)</f>
        <v>INADIMPLENTE</v>
      </c>
      <c r="AN813" s="196">
        <f t="shared" si="163"/>
        <v>-612.77000000000044</v>
      </c>
      <c r="AO813" s="56" t="s">
        <v>1493</v>
      </c>
      <c r="AP813" s="56" t="s">
        <v>1508</v>
      </c>
      <c r="AQ813" s="56"/>
      <c r="AR813" s="56" t="s">
        <v>449</v>
      </c>
      <c r="AS813" s="56" t="s">
        <v>449</v>
      </c>
      <c r="AT813" s="56" t="s">
        <v>449</v>
      </c>
      <c r="AU813" s="56" t="s">
        <v>449</v>
      </c>
      <c r="AV813" s="56" t="s">
        <v>449</v>
      </c>
      <c r="AW813" s="56" t="s">
        <v>449</v>
      </c>
      <c r="AX813" s="56" t="s">
        <v>449</v>
      </c>
      <c r="AY813" s="56" t="s">
        <v>449</v>
      </c>
      <c r="AZ813" s="56" t="s">
        <v>449</v>
      </c>
      <c r="BA813" s="56" t="s">
        <v>449</v>
      </c>
      <c r="BB813" s="323">
        <f>VLOOKUP($F813,'[2]1ª Parcela FAED Manutencao 2026'!$E$7:$K$1036,5,0)</f>
        <v>821</v>
      </c>
      <c r="BC813" s="324">
        <f>VLOOKUP($F813,'[2]1ª Parcela FAED Manutencao 2026'!$E$7:$K$1036,7,0)</f>
        <v>20516.305</v>
      </c>
      <c r="BD813" s="335">
        <f t="shared" si="161"/>
        <v>-123</v>
      </c>
      <c r="BE813" s="328">
        <f t="shared" si="162"/>
        <v>-5129.0750000000007</v>
      </c>
    </row>
    <row r="814" spans="1:57" s="178" customFormat="1" ht="28.5" customHeight="1">
      <c r="A814" s="68">
        <v>808</v>
      </c>
      <c r="B814" s="56" t="s">
        <v>1906</v>
      </c>
      <c r="C814" s="56">
        <v>7800</v>
      </c>
      <c r="D814" s="57">
        <v>26</v>
      </c>
      <c r="E814" s="163" t="s">
        <v>433</v>
      </c>
      <c r="F814" s="56">
        <v>1103514</v>
      </c>
      <c r="G814" s="56">
        <v>9999999</v>
      </c>
      <c r="H814" s="61">
        <v>29181542</v>
      </c>
      <c r="I814" s="84" t="str">
        <f>VLOOKUP($F814,'[3]Sistema Escolar'!$C$3:$E$5000,3,0)</f>
        <v>CENTRO ESTADUAL DE EDUCACAO PROFISSIONAL EM GESTAO SEVERINO VIEIRA</v>
      </c>
      <c r="J814" s="193" t="s">
        <v>1858</v>
      </c>
      <c r="K814" s="56">
        <v>0</v>
      </c>
      <c r="L814" s="56">
        <v>0</v>
      </c>
      <c r="M814" s="56">
        <v>0</v>
      </c>
      <c r="N814" s="56">
        <v>0</v>
      </c>
      <c r="O814" s="56">
        <v>1760</v>
      </c>
      <c r="P814" s="56">
        <v>1287</v>
      </c>
      <c r="Q814" s="56">
        <v>0</v>
      </c>
      <c r="R814" s="56">
        <v>0</v>
      </c>
      <c r="S814" s="56">
        <v>0</v>
      </c>
      <c r="T814" s="56">
        <v>0</v>
      </c>
      <c r="U814" s="56">
        <v>0</v>
      </c>
      <c r="V814" s="56">
        <v>0</v>
      </c>
      <c r="W814" s="56">
        <v>0</v>
      </c>
      <c r="X814" s="56">
        <v>0</v>
      </c>
      <c r="Y814" s="56">
        <f t="shared" si="164"/>
        <v>0</v>
      </c>
      <c r="Z814" s="56">
        <f t="shared" si="164"/>
        <v>0</v>
      </c>
      <c r="AA814" s="68">
        <f t="shared" si="165"/>
        <v>1760</v>
      </c>
      <c r="AB814" s="68">
        <f t="shared" si="165"/>
        <v>1287</v>
      </c>
      <c r="AC814" s="68">
        <f t="shared" si="158"/>
        <v>1760</v>
      </c>
      <c r="AD814" s="68">
        <f t="shared" si="159"/>
        <v>1287</v>
      </c>
      <c r="AE814" s="68">
        <f>VLOOKUP(F814,[1]quantitativo_estudantes_turmas_!$D$6:$H$1043,5,0)</f>
        <v>62</v>
      </c>
      <c r="AF814" s="318">
        <f t="shared" si="155"/>
        <v>1</v>
      </c>
      <c r="AG814" s="248">
        <f t="shared" si="156"/>
        <v>47919.3</v>
      </c>
      <c r="AH814" s="194">
        <f t="shared" si="160"/>
        <v>47919.3</v>
      </c>
      <c r="AI814" s="70">
        <v>0</v>
      </c>
      <c r="AJ814" s="70">
        <f t="shared" si="157"/>
        <v>95838.6</v>
      </c>
      <c r="AK814" s="195">
        <v>28000</v>
      </c>
      <c r="AL814" s="337">
        <f t="shared" si="166"/>
        <v>23959.65</v>
      </c>
      <c r="AM814" s="56" t="str">
        <f>VLOOKUP(F814,'Plan atualizada aptas e desativ'!$C$4:$I$1457,7,0)</f>
        <v>APTA</v>
      </c>
      <c r="AN814" s="196">
        <f t="shared" si="163"/>
        <v>-4040.3499999999985</v>
      </c>
      <c r="AO814" s="56" t="s">
        <v>1493</v>
      </c>
      <c r="AP814" s="56" t="s">
        <v>1509</v>
      </c>
      <c r="AQ814" s="56"/>
      <c r="AR814" s="56" t="s">
        <v>449</v>
      </c>
      <c r="AS814" s="56" t="s">
        <v>449</v>
      </c>
      <c r="AT814" s="56" t="s">
        <v>449</v>
      </c>
      <c r="AU814" s="56" t="s">
        <v>449</v>
      </c>
      <c r="AV814" s="56" t="s">
        <v>449</v>
      </c>
      <c r="AW814" s="56" t="s">
        <v>449</v>
      </c>
      <c r="AX814" s="56" t="s">
        <v>449</v>
      </c>
      <c r="AY814" s="56" t="s">
        <v>449</v>
      </c>
      <c r="AZ814" s="56" t="s">
        <v>449</v>
      </c>
      <c r="BA814" s="56" t="s">
        <v>449</v>
      </c>
      <c r="BB814" s="323">
        <f>VLOOKUP($F814,'[2]1ª Parcela FAED Manutencao 2026'!$E$7:$K$1036,5,0)</f>
        <v>1760</v>
      </c>
      <c r="BC814" s="324">
        <f>VLOOKUP($F814,'[2]1ª Parcela FAED Manutencao 2026'!$E$7:$K$1036,7,0)</f>
        <v>35903.53</v>
      </c>
      <c r="BD814" s="335">
        <f t="shared" si="161"/>
        <v>-473</v>
      </c>
      <c r="BE814" s="328">
        <f t="shared" si="162"/>
        <v>-11943.879999999997</v>
      </c>
    </row>
    <row r="815" spans="1:57" s="87" customFormat="1" ht="28.5" customHeight="1">
      <c r="A815" s="68">
        <v>809</v>
      </c>
      <c r="B815" s="56" t="s">
        <v>1906</v>
      </c>
      <c r="C815" s="56">
        <v>7800</v>
      </c>
      <c r="D815" s="57">
        <v>26</v>
      </c>
      <c r="E815" s="163" t="s">
        <v>433</v>
      </c>
      <c r="F815" s="56">
        <v>1178175</v>
      </c>
      <c r="G815" s="56">
        <v>1105460</v>
      </c>
      <c r="H815" s="61">
        <v>29447151</v>
      </c>
      <c r="I815" s="84" t="str">
        <f>VLOOKUP($F815,'[3]Sistema Escolar'!$C$3:$E$5000,3,0)</f>
        <v>CENTRO ESTADUAL DE EDUCACAO PROFISSIONAL EM MUSICA</v>
      </c>
      <c r="J815" s="193" t="s">
        <v>1858</v>
      </c>
      <c r="K815" s="56">
        <v>0</v>
      </c>
      <c r="L815" s="56">
        <v>0</v>
      </c>
      <c r="M815" s="56">
        <v>0</v>
      </c>
      <c r="N815" s="56">
        <v>0</v>
      </c>
      <c r="O815" s="56">
        <v>216</v>
      </c>
      <c r="P815" s="56">
        <v>286</v>
      </c>
      <c r="Q815" s="56">
        <v>0</v>
      </c>
      <c r="R815" s="56">
        <v>0</v>
      </c>
      <c r="S815" s="56">
        <v>0</v>
      </c>
      <c r="T815" s="56">
        <v>0</v>
      </c>
      <c r="U815" s="56">
        <v>0</v>
      </c>
      <c r="V815" s="56">
        <v>0</v>
      </c>
      <c r="W815" s="56">
        <v>0</v>
      </c>
      <c r="X815" s="56">
        <v>0</v>
      </c>
      <c r="Y815" s="56">
        <f t="shared" si="164"/>
        <v>0</v>
      </c>
      <c r="Z815" s="56">
        <f t="shared" si="164"/>
        <v>0</v>
      </c>
      <c r="AA815" s="68">
        <f t="shared" si="165"/>
        <v>216</v>
      </c>
      <c r="AB815" s="68">
        <f t="shared" si="165"/>
        <v>286</v>
      </c>
      <c r="AC815" s="68">
        <f t="shared" si="158"/>
        <v>216</v>
      </c>
      <c r="AD815" s="68">
        <f t="shared" si="159"/>
        <v>286</v>
      </c>
      <c r="AE815" s="68">
        <f>VLOOKUP(F815,[1]quantitativo_estudantes_turmas_!$D$6:$H$1043,5,0)</f>
        <v>14</v>
      </c>
      <c r="AF815" s="318">
        <f t="shared" si="155"/>
        <v>1</v>
      </c>
      <c r="AG815" s="248">
        <f t="shared" si="156"/>
        <v>25645.38</v>
      </c>
      <c r="AH815" s="194">
        <f t="shared" si="160"/>
        <v>25645.38</v>
      </c>
      <c r="AI815" s="70">
        <v>0</v>
      </c>
      <c r="AJ815" s="70">
        <f t="shared" si="157"/>
        <v>51290.76</v>
      </c>
      <c r="AK815" s="195">
        <v>8000</v>
      </c>
      <c r="AL815" s="337">
        <f t="shared" si="166"/>
        <v>12822.69</v>
      </c>
      <c r="AM815" s="56" t="str">
        <f>VLOOKUP(F815,'Plan atualizada aptas e desativ'!$C$4:$I$1457,7,0)</f>
        <v>APTA</v>
      </c>
      <c r="AN815" s="196">
        <f t="shared" si="163"/>
        <v>4822.6900000000005</v>
      </c>
      <c r="AO815" s="56" t="s">
        <v>1493</v>
      </c>
      <c r="AP815" s="56" t="s">
        <v>1510</v>
      </c>
      <c r="AQ815" s="56"/>
      <c r="AR815" s="56" t="s">
        <v>449</v>
      </c>
      <c r="AS815" s="56" t="s">
        <v>449</v>
      </c>
      <c r="AT815" s="56" t="s">
        <v>449</v>
      </c>
      <c r="AU815" s="56" t="s">
        <v>449</v>
      </c>
      <c r="AV815" s="56" t="s">
        <v>449</v>
      </c>
      <c r="AW815" s="56" t="s">
        <v>449</v>
      </c>
      <c r="AX815" s="56" t="s">
        <v>449</v>
      </c>
      <c r="AY815" s="56" t="s">
        <v>449</v>
      </c>
      <c r="AZ815" s="56" t="s">
        <v>449</v>
      </c>
      <c r="BA815" s="56" t="s">
        <v>449</v>
      </c>
      <c r="BB815" s="323">
        <f>VLOOKUP($F815,'[2]1ª Parcela FAED Manutencao 2026'!$E$7:$K$1036,5,0)</f>
        <v>216</v>
      </c>
      <c r="BC815" s="324">
        <f>VLOOKUP($F815,'[2]1ª Parcela FAED Manutencao 2026'!$E$7:$K$1036,7,0)</f>
        <v>10258.15</v>
      </c>
      <c r="BD815" s="336">
        <f t="shared" si="161"/>
        <v>70</v>
      </c>
      <c r="BE815" s="331">
        <f t="shared" si="162"/>
        <v>2564.5400000000009</v>
      </c>
    </row>
    <row r="816" spans="1:57" s="178" customFormat="1" ht="28.5" customHeight="1">
      <c r="A816" s="68">
        <v>810</v>
      </c>
      <c r="B816" s="56" t="s">
        <v>1906</v>
      </c>
      <c r="C816" s="56">
        <v>7800</v>
      </c>
      <c r="D816" s="57">
        <v>26</v>
      </c>
      <c r="E816" s="163" t="s">
        <v>433</v>
      </c>
      <c r="F816" s="56">
        <v>1100736</v>
      </c>
      <c r="G816" s="56">
        <v>1100587</v>
      </c>
      <c r="H816" s="61">
        <v>29181151</v>
      </c>
      <c r="I816" s="84" t="str">
        <f>VLOOKUP($F816,'[3]Sistema Escolar'!$C$3:$E$5000,3,0)</f>
        <v>CENTRO ESTADUAL DE EDUCACAO PROFISSIONAL EM SAUDE ANISIO TEIXEIRA</v>
      </c>
      <c r="J816" s="193" t="s">
        <v>1912</v>
      </c>
      <c r="K816" s="56">
        <v>0</v>
      </c>
      <c r="L816" s="56">
        <v>0</v>
      </c>
      <c r="M816" s="56">
        <v>0</v>
      </c>
      <c r="N816" s="56">
        <v>0</v>
      </c>
      <c r="O816" s="56">
        <v>1188</v>
      </c>
      <c r="P816" s="56">
        <v>939</v>
      </c>
      <c r="Q816" s="56">
        <v>0</v>
      </c>
      <c r="R816" s="56">
        <v>0</v>
      </c>
      <c r="S816" s="56">
        <v>0</v>
      </c>
      <c r="T816" s="56">
        <v>0</v>
      </c>
      <c r="U816" s="56">
        <v>0</v>
      </c>
      <c r="V816" s="56">
        <v>0</v>
      </c>
      <c r="W816" s="56">
        <v>0</v>
      </c>
      <c r="X816" s="56">
        <v>0</v>
      </c>
      <c r="Y816" s="56">
        <f t="shared" si="164"/>
        <v>0</v>
      </c>
      <c r="Z816" s="56">
        <f t="shared" si="164"/>
        <v>0</v>
      </c>
      <c r="AA816" s="68">
        <f t="shared" si="165"/>
        <v>1188</v>
      </c>
      <c r="AB816" s="68">
        <f t="shared" si="165"/>
        <v>939</v>
      </c>
      <c r="AC816" s="68">
        <f t="shared" si="158"/>
        <v>1188</v>
      </c>
      <c r="AD816" s="68">
        <f t="shared" si="159"/>
        <v>939</v>
      </c>
      <c r="AE816" s="68">
        <f>VLOOKUP(F816,[1]quantitativo_estudantes_turmas_!$D$6:$H$1043,5,0)</f>
        <v>44</v>
      </c>
      <c r="AF816" s="318">
        <f t="shared" si="155"/>
        <v>1</v>
      </c>
      <c r="AG816" s="248">
        <f t="shared" si="156"/>
        <v>41032.61</v>
      </c>
      <c r="AH816" s="194">
        <f t="shared" si="160"/>
        <v>41032.61</v>
      </c>
      <c r="AI816" s="70">
        <v>0</v>
      </c>
      <c r="AJ816" s="70">
        <f t="shared" si="157"/>
        <v>82065.22</v>
      </c>
      <c r="AK816" s="195">
        <v>20000</v>
      </c>
      <c r="AL816" s="337">
        <f t="shared" si="166"/>
        <v>20516.305</v>
      </c>
      <c r="AM816" s="56" t="str">
        <f>VLOOKUP(F816,'Plan atualizada aptas e desativ'!$C$4:$I$1457,7,0)</f>
        <v>APTA</v>
      </c>
      <c r="AN816" s="196">
        <f t="shared" si="163"/>
        <v>516.30500000000029</v>
      </c>
      <c r="AO816" s="56" t="s">
        <v>1493</v>
      </c>
      <c r="AP816" s="56" t="s">
        <v>1511</v>
      </c>
      <c r="AQ816" s="56"/>
      <c r="AR816" s="56" t="s">
        <v>449</v>
      </c>
      <c r="AS816" s="56" t="s">
        <v>449</v>
      </c>
      <c r="AT816" s="56" t="s">
        <v>449</v>
      </c>
      <c r="AU816" s="56" t="s">
        <v>449</v>
      </c>
      <c r="AV816" s="56" t="s">
        <v>449</v>
      </c>
      <c r="AW816" s="56" t="s">
        <v>449</v>
      </c>
      <c r="AX816" s="56" t="s">
        <v>449</v>
      </c>
      <c r="AY816" s="56" t="s">
        <v>449</v>
      </c>
      <c r="AZ816" s="56" t="s">
        <v>449</v>
      </c>
      <c r="BA816" s="56" t="s">
        <v>449</v>
      </c>
      <c r="BB816" s="323">
        <f>VLOOKUP($F816,'[2]1ª Parcela FAED Manutencao 2026'!$E$7:$K$1036,5,0)</f>
        <v>1188</v>
      </c>
      <c r="BC816" s="324">
        <f>VLOOKUP($F816,'[2]1ª Parcela FAED Manutencao 2026'!$E$7:$K$1036,7,0)</f>
        <v>23959.65</v>
      </c>
      <c r="BD816" s="335">
        <f t="shared" si="161"/>
        <v>-249</v>
      </c>
      <c r="BE816" s="328">
        <f t="shared" si="162"/>
        <v>-3443.3450000000012</v>
      </c>
    </row>
    <row r="817" spans="1:57" s="178" customFormat="1" ht="28.5" customHeight="1">
      <c r="A817" s="68">
        <v>811</v>
      </c>
      <c r="B817" s="56" t="s">
        <v>1906</v>
      </c>
      <c r="C817" s="56">
        <v>7800</v>
      </c>
      <c r="D817" s="57">
        <v>26</v>
      </c>
      <c r="E817" s="163" t="s">
        <v>433</v>
      </c>
      <c r="F817" s="56">
        <v>1178323</v>
      </c>
      <c r="G817" s="56">
        <v>1105546</v>
      </c>
      <c r="H817" s="61">
        <v>29882729</v>
      </c>
      <c r="I817" s="84" t="str">
        <f>VLOOKUP($F817,'[3]Sistema Escolar'!$C$3:$E$5000,3,0)</f>
        <v>CENTRO ESTADUAL DE EDUCACAO PROFISSIONAL EMPREENDE BAHIA</v>
      </c>
      <c r="J817" s="193" t="s">
        <v>1857</v>
      </c>
      <c r="K817" s="56">
        <v>0</v>
      </c>
      <c r="L817" s="56">
        <v>0</v>
      </c>
      <c r="M817" s="56">
        <v>0</v>
      </c>
      <c r="N817" s="56">
        <v>0</v>
      </c>
      <c r="O817" s="56">
        <v>1045</v>
      </c>
      <c r="P817" s="56">
        <v>775</v>
      </c>
      <c r="Q817" s="56">
        <v>0</v>
      </c>
      <c r="R817" s="56">
        <v>0</v>
      </c>
      <c r="S817" s="56">
        <v>0</v>
      </c>
      <c r="T817" s="56">
        <v>0</v>
      </c>
      <c r="U817" s="56">
        <v>0</v>
      </c>
      <c r="V817" s="56">
        <v>0</v>
      </c>
      <c r="W817" s="56">
        <v>0</v>
      </c>
      <c r="X817" s="56">
        <v>0</v>
      </c>
      <c r="Y817" s="56">
        <f t="shared" si="164"/>
        <v>0</v>
      </c>
      <c r="Z817" s="56">
        <f t="shared" si="164"/>
        <v>0</v>
      </c>
      <c r="AA817" s="68">
        <f t="shared" si="165"/>
        <v>1045</v>
      </c>
      <c r="AB817" s="68">
        <f t="shared" si="165"/>
        <v>775</v>
      </c>
      <c r="AC817" s="68">
        <f t="shared" si="158"/>
        <v>1045</v>
      </c>
      <c r="AD817" s="68">
        <f t="shared" si="159"/>
        <v>775</v>
      </c>
      <c r="AE817" s="68">
        <f>VLOOKUP(F817,[1]quantitativo_estudantes_turmas_!$D$6:$H$1043,5,0)</f>
        <v>40</v>
      </c>
      <c r="AF817" s="318">
        <f t="shared" si="155"/>
        <v>1</v>
      </c>
      <c r="AG817" s="248">
        <f t="shared" si="156"/>
        <v>41032.61</v>
      </c>
      <c r="AH817" s="194">
        <f t="shared" si="160"/>
        <v>41032.61</v>
      </c>
      <c r="AI817" s="70">
        <v>0</v>
      </c>
      <c r="AJ817" s="70">
        <f t="shared" si="157"/>
        <v>82065.22</v>
      </c>
      <c r="AK817" s="195">
        <v>20000</v>
      </c>
      <c r="AL817" s="337">
        <f t="shared" si="166"/>
        <v>20516.305</v>
      </c>
      <c r="AM817" s="56" t="str">
        <f>VLOOKUP(F817,'Plan atualizada aptas e desativ'!$C$4:$I$1457,7,0)</f>
        <v>APTA</v>
      </c>
      <c r="AN817" s="196">
        <f t="shared" si="163"/>
        <v>516.30500000000029</v>
      </c>
      <c r="AO817" s="56" t="s">
        <v>1493</v>
      </c>
      <c r="AP817" s="56" t="s">
        <v>1512</v>
      </c>
      <c r="AQ817" s="56"/>
      <c r="AR817" s="56" t="s">
        <v>449</v>
      </c>
      <c r="AS817" s="56" t="s">
        <v>449</v>
      </c>
      <c r="AT817" s="56" t="s">
        <v>449</v>
      </c>
      <c r="AU817" s="56" t="s">
        <v>449</v>
      </c>
      <c r="AV817" s="56" t="s">
        <v>449</v>
      </c>
      <c r="AW817" s="56" t="s">
        <v>449</v>
      </c>
      <c r="AX817" s="56" t="s">
        <v>449</v>
      </c>
      <c r="AY817" s="56" t="s">
        <v>449</v>
      </c>
      <c r="AZ817" s="56" t="s">
        <v>449</v>
      </c>
      <c r="BA817" s="56" t="s">
        <v>449</v>
      </c>
      <c r="BB817" s="323">
        <f>VLOOKUP($F817,'[2]1ª Parcela FAED Manutencao 2026'!$E$7:$K$1036,5,0)</f>
        <v>1045</v>
      </c>
      <c r="BC817" s="324">
        <f>VLOOKUP($F817,'[2]1ª Parcela FAED Manutencao 2026'!$E$7:$K$1036,7,0)</f>
        <v>23959.65</v>
      </c>
      <c r="BD817" s="335">
        <f t="shared" si="161"/>
        <v>-270</v>
      </c>
      <c r="BE817" s="328">
        <f t="shared" si="162"/>
        <v>-3443.3450000000012</v>
      </c>
    </row>
    <row r="818" spans="1:57" s="178" customFormat="1" ht="28.5" customHeight="1">
      <c r="A818" s="68">
        <v>812</v>
      </c>
      <c r="B818" s="56" t="s">
        <v>1906</v>
      </c>
      <c r="C818" s="56">
        <v>7800</v>
      </c>
      <c r="D818" s="57">
        <v>26</v>
      </c>
      <c r="E818" s="163" t="s">
        <v>433</v>
      </c>
      <c r="F818" s="56">
        <v>1103778</v>
      </c>
      <c r="G818" s="56">
        <v>1100411</v>
      </c>
      <c r="H818" s="61">
        <v>29199387</v>
      </c>
      <c r="I818" s="84" t="str">
        <f>VLOOKUP($F818,'[3]Sistema Escolar'!$C$3:$E$5000,3,0)</f>
        <v>CENTRO EST. DE EDUCACAO PROFISSIONAL FORMACAO E EVENTOS ISAIAS ALVES</v>
      </c>
      <c r="J818" s="193" t="s">
        <v>1858</v>
      </c>
      <c r="K818" s="56">
        <v>0</v>
      </c>
      <c r="L818" s="56">
        <v>0</v>
      </c>
      <c r="M818" s="56">
        <v>0</v>
      </c>
      <c r="N818" s="56">
        <v>0</v>
      </c>
      <c r="O818" s="56">
        <v>1628</v>
      </c>
      <c r="P818" s="56">
        <v>1570</v>
      </c>
      <c r="Q818" s="56">
        <v>0</v>
      </c>
      <c r="R818" s="56">
        <v>0</v>
      </c>
      <c r="S818" s="56">
        <v>0</v>
      </c>
      <c r="T818" s="56">
        <v>0</v>
      </c>
      <c r="U818" s="56">
        <v>0</v>
      </c>
      <c r="V818" s="56">
        <v>0</v>
      </c>
      <c r="W818" s="56">
        <v>0</v>
      </c>
      <c r="X818" s="56">
        <v>0</v>
      </c>
      <c r="Y818" s="56">
        <f t="shared" si="164"/>
        <v>0</v>
      </c>
      <c r="Z818" s="56">
        <f t="shared" si="164"/>
        <v>0</v>
      </c>
      <c r="AA818" s="68">
        <f t="shared" si="165"/>
        <v>1628</v>
      </c>
      <c r="AB818" s="68">
        <f t="shared" si="165"/>
        <v>1570</v>
      </c>
      <c r="AC818" s="68">
        <f t="shared" si="158"/>
        <v>1628</v>
      </c>
      <c r="AD818" s="68">
        <f t="shared" si="159"/>
        <v>1570</v>
      </c>
      <c r="AE818" s="68">
        <f>VLOOKUP(F818,[1]quantitativo_estudantes_turmas_!$D$6:$H$1043,5,0)</f>
        <v>71</v>
      </c>
      <c r="AF818" s="318">
        <f t="shared" si="155"/>
        <v>1</v>
      </c>
      <c r="AG818" s="248">
        <f t="shared" si="156"/>
        <v>71807.06</v>
      </c>
      <c r="AH818" s="194">
        <f t="shared" si="160"/>
        <v>71807.06</v>
      </c>
      <c r="AI818" s="70">
        <v>0</v>
      </c>
      <c r="AJ818" s="70">
        <f t="shared" si="157"/>
        <v>143614.12</v>
      </c>
      <c r="AK818" s="195">
        <v>28000</v>
      </c>
      <c r="AL818" s="337">
        <f t="shared" si="166"/>
        <v>35903.53</v>
      </c>
      <c r="AM818" s="56" t="str">
        <f>VLOOKUP(F818,'Plan atualizada aptas e desativ'!$C$4:$I$1457,7,0)</f>
        <v>APTA</v>
      </c>
      <c r="AN818" s="196">
        <f t="shared" si="163"/>
        <v>7903.5299999999988</v>
      </c>
      <c r="AO818" s="56" t="s">
        <v>1493</v>
      </c>
      <c r="AP818" s="56" t="s">
        <v>1513</v>
      </c>
      <c r="AQ818" s="56"/>
      <c r="AR818" s="56" t="s">
        <v>449</v>
      </c>
      <c r="AS818" s="56" t="s">
        <v>449</v>
      </c>
      <c r="AT818" s="56" t="s">
        <v>449</v>
      </c>
      <c r="AU818" s="56" t="s">
        <v>449</v>
      </c>
      <c r="AV818" s="56" t="s">
        <v>449</v>
      </c>
      <c r="AW818" s="56" t="s">
        <v>449</v>
      </c>
      <c r="AX818" s="56" t="s">
        <v>449</v>
      </c>
      <c r="AY818" s="56" t="s">
        <v>449</v>
      </c>
      <c r="AZ818" s="56" t="s">
        <v>449</v>
      </c>
      <c r="BA818" s="56" t="s">
        <v>449</v>
      </c>
      <c r="BB818" s="323">
        <f>VLOOKUP($F818,'[2]1ª Parcela FAED Manutencao 2026'!$E$7:$K$1036,5,0)</f>
        <v>1628</v>
      </c>
      <c r="BC818" s="324">
        <f>VLOOKUP($F818,'[2]1ª Parcela FAED Manutencao 2026'!$E$7:$K$1036,7,0)</f>
        <v>35903.53</v>
      </c>
      <c r="BD818" s="335">
        <f t="shared" si="161"/>
        <v>-58</v>
      </c>
      <c r="BE818" s="330">
        <f t="shared" si="162"/>
        <v>0</v>
      </c>
    </row>
    <row r="819" spans="1:57" s="178" customFormat="1" ht="28.5" customHeight="1">
      <c r="A819" s="68">
        <v>813</v>
      </c>
      <c r="B819" s="56" t="s">
        <v>1906</v>
      </c>
      <c r="C819" s="56">
        <v>7800</v>
      </c>
      <c r="D819" s="57">
        <v>26</v>
      </c>
      <c r="E819" s="163" t="s">
        <v>433</v>
      </c>
      <c r="F819" s="56">
        <v>1104693</v>
      </c>
      <c r="G819" s="56">
        <v>1100333</v>
      </c>
      <c r="H819" s="61">
        <v>29181631</v>
      </c>
      <c r="I819" s="84" t="str">
        <f>VLOOKUP($F819,'[3]Sistema Escolar'!$C$3:$E$5000,3,0)</f>
        <v>CENTRO ESTAD DE EDUC, INOVACAO E FORMACAO DA BAHIA-CEEIFOR- MAE STELLA</v>
      </c>
      <c r="J819" s="193" t="s">
        <v>1916</v>
      </c>
      <c r="K819" s="56">
        <v>0</v>
      </c>
      <c r="L819" s="56">
        <v>0</v>
      </c>
      <c r="M819" s="56">
        <v>0</v>
      </c>
      <c r="N819" s="56">
        <v>0</v>
      </c>
      <c r="O819" s="56">
        <v>1735</v>
      </c>
      <c r="P819" s="56">
        <v>851</v>
      </c>
      <c r="Q819" s="56">
        <v>543</v>
      </c>
      <c r="R819" s="56">
        <v>762</v>
      </c>
      <c r="S819" s="56">
        <v>0</v>
      </c>
      <c r="T819" s="56">
        <v>0</v>
      </c>
      <c r="U819" s="56">
        <v>0</v>
      </c>
      <c r="V819" s="56">
        <v>0</v>
      </c>
      <c r="W819" s="56">
        <v>0</v>
      </c>
      <c r="X819" s="56">
        <v>0</v>
      </c>
      <c r="Y819" s="56">
        <f t="shared" si="164"/>
        <v>0</v>
      </c>
      <c r="Z819" s="56">
        <f t="shared" si="164"/>
        <v>0</v>
      </c>
      <c r="AA819" s="68">
        <f t="shared" si="165"/>
        <v>2278</v>
      </c>
      <c r="AB819" s="68">
        <f t="shared" si="165"/>
        <v>1613</v>
      </c>
      <c r="AC819" s="68">
        <f t="shared" si="158"/>
        <v>2278</v>
      </c>
      <c r="AD819" s="68">
        <f t="shared" si="159"/>
        <v>1613</v>
      </c>
      <c r="AE819" s="68">
        <f>VLOOKUP(F819,[1]quantitativo_estudantes_turmas_!$D$6:$H$1043,5,0)</f>
        <v>59</v>
      </c>
      <c r="AF819" s="318">
        <f t="shared" si="155"/>
        <v>1</v>
      </c>
      <c r="AG819" s="248">
        <f t="shared" si="156"/>
        <v>71807.06</v>
      </c>
      <c r="AH819" s="194">
        <f t="shared" si="160"/>
        <v>71807.06</v>
      </c>
      <c r="AI819" s="70">
        <v>0</v>
      </c>
      <c r="AJ819" s="70">
        <f t="shared" si="157"/>
        <v>143614.12</v>
      </c>
      <c r="AK819" s="195">
        <v>32000</v>
      </c>
      <c r="AL819" s="337">
        <f t="shared" si="166"/>
        <v>35903.53</v>
      </c>
      <c r="AM819" s="56" t="str">
        <f>VLOOKUP(F819,'Plan atualizada aptas e desativ'!$C$4:$I$1457,7,0)</f>
        <v>INADIMPLENTE</v>
      </c>
      <c r="AN819" s="196">
        <f t="shared" si="163"/>
        <v>3903.5299999999988</v>
      </c>
      <c r="AO819" s="56" t="s">
        <v>1493</v>
      </c>
      <c r="AP819" s="56" t="s">
        <v>1597</v>
      </c>
      <c r="AQ819" s="56"/>
      <c r="AR819" s="56" t="s">
        <v>1918</v>
      </c>
      <c r="AS819" s="56" t="s">
        <v>449</v>
      </c>
      <c r="AT819" s="56" t="s">
        <v>449</v>
      </c>
      <c r="AU819" s="56" t="s">
        <v>449</v>
      </c>
      <c r="AV819" s="56" t="s">
        <v>449</v>
      </c>
      <c r="AW819" s="56" t="s">
        <v>449</v>
      </c>
      <c r="AX819" s="56" t="s">
        <v>449</v>
      </c>
      <c r="AY819" s="56" t="s">
        <v>449</v>
      </c>
      <c r="AZ819" s="56" t="s">
        <v>449</v>
      </c>
      <c r="BA819" s="56" t="s">
        <v>449</v>
      </c>
      <c r="BB819" s="323">
        <f>VLOOKUP($F819,'[2]1ª Parcela FAED Manutencao 2026'!$E$7:$K$1036,5,0)</f>
        <v>2278</v>
      </c>
      <c r="BC819" s="324">
        <f>VLOOKUP($F819,'[2]1ª Parcela FAED Manutencao 2026'!$E$7:$K$1036,7,0)</f>
        <v>41032.61</v>
      </c>
      <c r="BD819" s="335">
        <f t="shared" si="161"/>
        <v>-665</v>
      </c>
      <c r="BE819" s="328">
        <f t="shared" si="162"/>
        <v>-5129.0800000000017</v>
      </c>
    </row>
    <row r="820" spans="1:57" s="178" customFormat="1" ht="28.5" customHeight="1">
      <c r="A820" s="68">
        <v>814</v>
      </c>
      <c r="B820" s="56" t="s">
        <v>1906</v>
      </c>
      <c r="C820" s="56">
        <v>7800</v>
      </c>
      <c r="D820" s="57">
        <v>26</v>
      </c>
      <c r="E820" s="163" t="s">
        <v>433</v>
      </c>
      <c r="F820" s="56">
        <v>1176080</v>
      </c>
      <c r="G820" s="56">
        <v>1100533</v>
      </c>
      <c r="H820" s="61">
        <v>29182115</v>
      </c>
      <c r="I820" s="84" t="str">
        <f>VLOOKUP($F820,'[3]Sistema Escolar'!$C$3:$E$5000,3,0)</f>
        <v>COLEGIO DA POLICIA MILITAR - CPM DONA LEONOR CALMON</v>
      </c>
      <c r="J820" s="193" t="s">
        <v>1859</v>
      </c>
      <c r="K820" s="56">
        <v>385</v>
      </c>
      <c r="L820" s="56">
        <v>421</v>
      </c>
      <c r="M820" s="56">
        <v>0</v>
      </c>
      <c r="N820" s="56">
        <v>0</v>
      </c>
      <c r="O820" s="56">
        <v>335</v>
      </c>
      <c r="P820" s="56">
        <v>381</v>
      </c>
      <c r="Q820" s="56">
        <v>0</v>
      </c>
      <c r="R820" s="56">
        <v>0</v>
      </c>
      <c r="S820" s="56">
        <v>0</v>
      </c>
      <c r="T820" s="56">
        <v>0</v>
      </c>
      <c r="U820" s="56">
        <v>0</v>
      </c>
      <c r="V820" s="56">
        <v>0</v>
      </c>
      <c r="W820" s="56">
        <v>0</v>
      </c>
      <c r="X820" s="56">
        <v>0</v>
      </c>
      <c r="Y820" s="56">
        <f t="shared" si="164"/>
        <v>385</v>
      </c>
      <c r="Z820" s="56">
        <f t="shared" si="164"/>
        <v>421</v>
      </c>
      <c r="AA820" s="68">
        <f t="shared" si="165"/>
        <v>335</v>
      </c>
      <c r="AB820" s="68">
        <f t="shared" si="165"/>
        <v>381</v>
      </c>
      <c r="AC820" s="68">
        <f t="shared" si="158"/>
        <v>720</v>
      </c>
      <c r="AD820" s="68">
        <f t="shared" si="159"/>
        <v>802</v>
      </c>
      <c r="AE820" s="68">
        <f>VLOOKUP(F820,[1]quantitativo_estudantes_turmas_!$D$6:$H$1043,5,0)</f>
        <v>26</v>
      </c>
      <c r="AF820" s="318">
        <f t="shared" si="155"/>
        <v>0.47506234413965087</v>
      </c>
      <c r="AG820" s="248">
        <f t="shared" si="156"/>
        <v>41032.61</v>
      </c>
      <c r="AH820" s="194" t="str">
        <f t="shared" si="160"/>
        <v>0,00</v>
      </c>
      <c r="AI820" s="70">
        <v>0</v>
      </c>
      <c r="AJ820" s="70">
        <f t="shared" si="157"/>
        <v>41032.61</v>
      </c>
      <c r="AK820" s="195">
        <v>6000</v>
      </c>
      <c r="AL820" s="337">
        <f t="shared" si="166"/>
        <v>10258.1525</v>
      </c>
      <c r="AM820" s="56" t="str">
        <f>VLOOKUP(F820,'Plan atualizada aptas e desativ'!$C$4:$I$1457,7,0)</f>
        <v>INADIMPLENTE</v>
      </c>
      <c r="AN820" s="196">
        <f t="shared" si="163"/>
        <v>4258.1525000000001</v>
      </c>
      <c r="AO820" s="56" t="s">
        <v>1493</v>
      </c>
      <c r="AP820" s="56" t="s">
        <v>1515</v>
      </c>
      <c r="AQ820" s="56"/>
      <c r="AR820" s="56" t="s">
        <v>449</v>
      </c>
      <c r="AS820" s="56" t="s">
        <v>449</v>
      </c>
      <c r="AT820" s="56" t="s">
        <v>449</v>
      </c>
      <c r="AU820" s="56" t="s">
        <v>449</v>
      </c>
      <c r="AV820" s="56" t="s">
        <v>449</v>
      </c>
      <c r="AW820" s="56" t="s">
        <v>449</v>
      </c>
      <c r="AX820" s="56" t="s">
        <v>449</v>
      </c>
      <c r="AY820" s="56" t="s">
        <v>449</v>
      </c>
      <c r="AZ820" s="56" t="s">
        <v>449</v>
      </c>
      <c r="BA820" s="56" t="s">
        <v>449</v>
      </c>
      <c r="BB820" s="323">
        <f>VLOOKUP($F820,'[2]1ª Parcela FAED Manutencao 2026'!$E$7:$K$1036,5,0)</f>
        <v>720</v>
      </c>
      <c r="BC820" s="324">
        <f>VLOOKUP($F820,'[2]1ª Parcela FAED Manutencao 2026'!$E$7:$K$1036,7,0)</f>
        <v>7693.6149999999998</v>
      </c>
      <c r="BD820" s="336">
        <f t="shared" si="161"/>
        <v>82</v>
      </c>
      <c r="BE820" s="331">
        <f t="shared" si="162"/>
        <v>2564.5375000000004</v>
      </c>
    </row>
    <row r="821" spans="1:57" s="178" customFormat="1" ht="28.5" customHeight="1">
      <c r="A821" s="68">
        <v>815</v>
      </c>
      <c r="B821" s="56" t="s">
        <v>1906</v>
      </c>
      <c r="C821" s="56">
        <v>7800</v>
      </c>
      <c r="D821" s="57">
        <v>26</v>
      </c>
      <c r="E821" s="163" t="s">
        <v>433</v>
      </c>
      <c r="F821" s="56">
        <v>1102046</v>
      </c>
      <c r="G821" s="56">
        <v>1100315</v>
      </c>
      <c r="H821" s="61">
        <v>29182190</v>
      </c>
      <c r="I821" s="84" t="str">
        <f>VLOOKUP($F821,'[3]Sistema Escolar'!$C$3:$E$5000,3,0)</f>
        <v>COLEGIO DA POLICIA MILITAR - CPM JOAO FLORENCIO GOMES</v>
      </c>
      <c r="J821" s="193" t="s">
        <v>1859</v>
      </c>
      <c r="K821" s="56">
        <v>477</v>
      </c>
      <c r="L821" s="56">
        <v>512</v>
      </c>
      <c r="M821" s="56">
        <v>0</v>
      </c>
      <c r="N821" s="56">
        <v>0</v>
      </c>
      <c r="O821" s="56">
        <v>363</v>
      </c>
      <c r="P821" s="56">
        <v>410</v>
      </c>
      <c r="Q821" s="56">
        <v>0</v>
      </c>
      <c r="R821" s="56">
        <v>0</v>
      </c>
      <c r="S821" s="56">
        <v>0</v>
      </c>
      <c r="T821" s="56">
        <v>0</v>
      </c>
      <c r="U821" s="56">
        <v>0</v>
      </c>
      <c r="V821" s="56">
        <v>0</v>
      </c>
      <c r="W821" s="56">
        <v>0</v>
      </c>
      <c r="X821" s="56">
        <v>0</v>
      </c>
      <c r="Y821" s="56">
        <f t="shared" si="164"/>
        <v>477</v>
      </c>
      <c r="Z821" s="56">
        <f t="shared" si="164"/>
        <v>512</v>
      </c>
      <c r="AA821" s="68">
        <f t="shared" si="165"/>
        <v>363</v>
      </c>
      <c r="AB821" s="68">
        <f t="shared" si="165"/>
        <v>410</v>
      </c>
      <c r="AC821" s="68">
        <f t="shared" si="158"/>
        <v>840</v>
      </c>
      <c r="AD821" s="68">
        <f t="shared" si="159"/>
        <v>922</v>
      </c>
      <c r="AE821" s="68">
        <f>VLOOKUP(F821,[1]quantitativo_estudantes_turmas_!$D$6:$H$1043,5,0)</f>
        <v>30</v>
      </c>
      <c r="AF821" s="318">
        <f t="shared" si="155"/>
        <v>0.44468546637744033</v>
      </c>
      <c r="AG821" s="248">
        <f t="shared" si="156"/>
        <v>41032.61</v>
      </c>
      <c r="AH821" s="194" t="str">
        <f t="shared" si="160"/>
        <v>0,00</v>
      </c>
      <c r="AI821" s="70">
        <v>0</v>
      </c>
      <c r="AJ821" s="70">
        <f t="shared" si="157"/>
        <v>41032.61</v>
      </c>
      <c r="AK821" s="195">
        <v>8000</v>
      </c>
      <c r="AL821" s="337">
        <f t="shared" si="166"/>
        <v>10258.1525</v>
      </c>
      <c r="AM821" s="56" t="str">
        <f>VLOOKUP(F821,'Plan atualizada aptas e desativ'!$C$4:$I$1457,7,0)</f>
        <v>INADIMPLENTE</v>
      </c>
      <c r="AN821" s="196">
        <f t="shared" si="163"/>
        <v>2258.1525000000001</v>
      </c>
      <c r="AO821" s="56" t="s">
        <v>1493</v>
      </c>
      <c r="AP821" s="56" t="s">
        <v>1516</v>
      </c>
      <c r="AQ821" s="56"/>
      <c r="AR821" s="56" t="s">
        <v>449</v>
      </c>
      <c r="AS821" s="56" t="s">
        <v>449</v>
      </c>
      <c r="AT821" s="56" t="s">
        <v>449</v>
      </c>
      <c r="AU821" s="56" t="s">
        <v>449</v>
      </c>
      <c r="AV821" s="56" t="s">
        <v>449</v>
      </c>
      <c r="AW821" s="56" t="s">
        <v>449</v>
      </c>
      <c r="AX821" s="56" t="s">
        <v>449</v>
      </c>
      <c r="AY821" s="56" t="s">
        <v>449</v>
      </c>
      <c r="AZ821" s="56" t="s">
        <v>449</v>
      </c>
      <c r="BA821" s="56" t="s">
        <v>449</v>
      </c>
      <c r="BB821" s="323">
        <f>VLOOKUP($F821,'[2]1ª Parcela FAED Manutencao 2026'!$E$7:$K$1036,5,0)</f>
        <v>840</v>
      </c>
      <c r="BC821" s="324">
        <f>VLOOKUP($F821,'[2]1ª Parcela FAED Manutencao 2026'!$E$7:$K$1036,7,0)</f>
        <v>10258.1525</v>
      </c>
      <c r="BD821" s="336">
        <f t="shared" si="161"/>
        <v>82</v>
      </c>
      <c r="BE821" s="330">
        <f t="shared" si="162"/>
        <v>0</v>
      </c>
    </row>
    <row r="822" spans="1:57" s="178" customFormat="1" ht="28.5" customHeight="1">
      <c r="A822" s="68">
        <v>816</v>
      </c>
      <c r="B822" s="56" t="s">
        <v>1906</v>
      </c>
      <c r="C822" s="56">
        <v>7800</v>
      </c>
      <c r="D822" s="57">
        <v>26</v>
      </c>
      <c r="E822" s="163" t="s">
        <v>433</v>
      </c>
      <c r="F822" s="56">
        <v>1176391</v>
      </c>
      <c r="G822" s="56">
        <v>1100350</v>
      </c>
      <c r="H822" s="61">
        <v>29357896</v>
      </c>
      <c r="I822" s="84" t="str">
        <f>VLOOKUP($F822,'[3]Sistema Escolar'!$C$3:$E$5000,3,0)</f>
        <v>COLEGIO DA POLICIA MILITAR - CPM LUIZ TARQUINIO</v>
      </c>
      <c r="J822" s="193" t="s">
        <v>1859</v>
      </c>
      <c r="K822" s="56">
        <v>554</v>
      </c>
      <c r="L822" s="56">
        <v>604</v>
      </c>
      <c r="M822" s="56">
        <v>0</v>
      </c>
      <c r="N822" s="56">
        <v>0</v>
      </c>
      <c r="O822" s="56">
        <v>325</v>
      </c>
      <c r="P822" s="56">
        <v>400</v>
      </c>
      <c r="Q822" s="56">
        <v>0</v>
      </c>
      <c r="R822" s="56">
        <v>0</v>
      </c>
      <c r="S822" s="56">
        <v>0</v>
      </c>
      <c r="T822" s="56">
        <v>0</v>
      </c>
      <c r="U822" s="56">
        <v>0</v>
      </c>
      <c r="V822" s="56">
        <v>0</v>
      </c>
      <c r="W822" s="56">
        <v>0</v>
      </c>
      <c r="X822" s="56">
        <v>0</v>
      </c>
      <c r="Y822" s="56">
        <f t="shared" si="164"/>
        <v>554</v>
      </c>
      <c r="Z822" s="56">
        <f t="shared" si="164"/>
        <v>604</v>
      </c>
      <c r="AA822" s="68">
        <f t="shared" si="165"/>
        <v>325</v>
      </c>
      <c r="AB822" s="68">
        <f t="shared" si="165"/>
        <v>400</v>
      </c>
      <c r="AC822" s="68">
        <f t="shared" si="158"/>
        <v>879</v>
      </c>
      <c r="AD822" s="68">
        <f t="shared" si="159"/>
        <v>1004</v>
      </c>
      <c r="AE822" s="68">
        <f>VLOOKUP(F822,[1]quantitativo_estudantes_turmas_!$D$6:$H$1043,5,0)</f>
        <v>35</v>
      </c>
      <c r="AF822" s="318">
        <f t="shared" si="155"/>
        <v>0.39840637450199201</v>
      </c>
      <c r="AG822" s="248">
        <f t="shared" si="156"/>
        <v>47919.3</v>
      </c>
      <c r="AH822" s="194" t="str">
        <f t="shared" si="160"/>
        <v>0,00</v>
      </c>
      <c r="AI822" s="70">
        <v>0</v>
      </c>
      <c r="AJ822" s="70">
        <f t="shared" si="157"/>
        <v>47919.3</v>
      </c>
      <c r="AK822" s="195">
        <v>8000</v>
      </c>
      <c r="AL822" s="337">
        <f t="shared" si="166"/>
        <v>11979.825000000001</v>
      </c>
      <c r="AM822" s="56" t="str">
        <f>VLOOKUP(F822,'Plan atualizada aptas e desativ'!$C$4:$I$1457,7,0)</f>
        <v>APTA</v>
      </c>
      <c r="AN822" s="196">
        <f t="shared" si="163"/>
        <v>3979.8250000000007</v>
      </c>
      <c r="AO822" s="56" t="s">
        <v>1493</v>
      </c>
      <c r="AP822" s="56" t="s">
        <v>1668</v>
      </c>
      <c r="AQ822" s="56"/>
      <c r="AR822" s="56" t="s">
        <v>449</v>
      </c>
      <c r="AS822" s="56" t="s">
        <v>449</v>
      </c>
      <c r="AT822" s="56" t="s">
        <v>449</v>
      </c>
      <c r="AU822" s="56" t="s">
        <v>449</v>
      </c>
      <c r="AV822" s="56" t="s">
        <v>449</v>
      </c>
      <c r="AW822" s="56" t="s">
        <v>449</v>
      </c>
      <c r="AX822" s="56" t="s">
        <v>449</v>
      </c>
      <c r="AY822" s="56" t="s">
        <v>449</v>
      </c>
      <c r="AZ822" s="56" t="s">
        <v>449</v>
      </c>
      <c r="BA822" s="56" t="s">
        <v>449</v>
      </c>
      <c r="BB822" s="323">
        <f>VLOOKUP($F822,'[2]1ª Parcela FAED Manutencao 2026'!$E$7:$K$1036,5,0)</f>
        <v>879</v>
      </c>
      <c r="BC822" s="324">
        <f>VLOOKUP($F822,'[2]1ª Parcela FAED Manutencao 2026'!$E$7:$K$1036,7,0)</f>
        <v>10258.1525</v>
      </c>
      <c r="BD822" s="336">
        <f t="shared" si="161"/>
        <v>125</v>
      </c>
      <c r="BE822" s="331">
        <f t="shared" si="162"/>
        <v>1721.6725000000006</v>
      </c>
    </row>
    <row r="823" spans="1:57" s="178" customFormat="1" ht="28.5" customHeight="1">
      <c r="A823" s="68">
        <v>817</v>
      </c>
      <c r="B823" s="56" t="s">
        <v>1906</v>
      </c>
      <c r="C823" s="56">
        <v>7800</v>
      </c>
      <c r="D823" s="57">
        <v>26</v>
      </c>
      <c r="E823" s="163" t="s">
        <v>433</v>
      </c>
      <c r="F823" s="56">
        <v>1104650</v>
      </c>
      <c r="G823" s="56">
        <v>1100474</v>
      </c>
      <c r="H823" s="61">
        <v>29181429</v>
      </c>
      <c r="I823" s="84" t="str">
        <f>VLOOKUP($F823,'[3]Sistema Escolar'!$C$3:$E$5000,3,0)</f>
        <v>COLEGIO DA POLICIA MILITAR - UNIDADE I CPM DENDEZEIROS</v>
      </c>
      <c r="J823" s="193" t="s">
        <v>1859</v>
      </c>
      <c r="K823" s="56">
        <v>863</v>
      </c>
      <c r="L823" s="56">
        <v>935</v>
      </c>
      <c r="M823" s="56">
        <v>0</v>
      </c>
      <c r="N823" s="56">
        <v>0</v>
      </c>
      <c r="O823" s="56">
        <v>536</v>
      </c>
      <c r="P823" s="56">
        <v>588</v>
      </c>
      <c r="Q823" s="56">
        <v>76</v>
      </c>
      <c r="R823" s="56">
        <v>0</v>
      </c>
      <c r="S823" s="56">
        <v>0</v>
      </c>
      <c r="T823" s="56">
        <v>0</v>
      </c>
      <c r="U823" s="56">
        <v>0</v>
      </c>
      <c r="V823" s="56">
        <v>0</v>
      </c>
      <c r="W823" s="56">
        <v>0</v>
      </c>
      <c r="X823" s="56">
        <v>0</v>
      </c>
      <c r="Y823" s="56">
        <f t="shared" si="164"/>
        <v>863</v>
      </c>
      <c r="Z823" s="56">
        <f t="shared" si="164"/>
        <v>935</v>
      </c>
      <c r="AA823" s="68">
        <f t="shared" si="165"/>
        <v>612</v>
      </c>
      <c r="AB823" s="68">
        <f t="shared" si="165"/>
        <v>588</v>
      </c>
      <c r="AC823" s="68">
        <f t="shared" si="158"/>
        <v>1475</v>
      </c>
      <c r="AD823" s="68">
        <f t="shared" si="159"/>
        <v>1523</v>
      </c>
      <c r="AE823" s="68">
        <f>VLOOKUP(F823,[1]quantitativo_estudantes_turmas_!$D$6:$H$1043,5,0)</f>
        <v>63</v>
      </c>
      <c r="AF823" s="318">
        <f t="shared" si="155"/>
        <v>0.38608010505581092</v>
      </c>
      <c r="AG823" s="248">
        <f t="shared" si="156"/>
        <v>71807.06</v>
      </c>
      <c r="AH823" s="194" t="str">
        <f t="shared" si="160"/>
        <v>0,00</v>
      </c>
      <c r="AI823" s="70">
        <v>0</v>
      </c>
      <c r="AJ823" s="70">
        <f t="shared" si="157"/>
        <v>71807.06</v>
      </c>
      <c r="AK823" s="195">
        <v>10000</v>
      </c>
      <c r="AL823" s="337">
        <f t="shared" si="166"/>
        <v>17951.764999999999</v>
      </c>
      <c r="AM823" s="56" t="str">
        <f>VLOOKUP(F823,'Plan atualizada aptas e desativ'!$C$4:$I$1457,7,0)</f>
        <v>INADIMPLENTE</v>
      </c>
      <c r="AN823" s="196">
        <f t="shared" si="163"/>
        <v>7951.7649999999994</v>
      </c>
      <c r="AO823" s="56" t="s">
        <v>1493</v>
      </c>
      <c r="AP823" s="56" t="s">
        <v>1517</v>
      </c>
      <c r="AQ823" s="56"/>
      <c r="AR823" s="56" t="s">
        <v>449</v>
      </c>
      <c r="AS823" s="56" t="s">
        <v>449</v>
      </c>
      <c r="AT823" s="56" t="s">
        <v>449</v>
      </c>
      <c r="AU823" s="56" t="s">
        <v>449</v>
      </c>
      <c r="AV823" s="56" t="s">
        <v>449</v>
      </c>
      <c r="AW823" s="56" t="s">
        <v>449</v>
      </c>
      <c r="AX823" s="56" t="s">
        <v>449</v>
      </c>
      <c r="AY823" s="56" t="s">
        <v>449</v>
      </c>
      <c r="AZ823" s="56" t="s">
        <v>449</v>
      </c>
      <c r="BA823" s="56" t="s">
        <v>449</v>
      </c>
      <c r="BB823" s="323">
        <f>VLOOKUP($F823,'[2]1ª Parcela FAED Manutencao 2026'!$E$7:$K$1036,5,0)</f>
        <v>1475</v>
      </c>
      <c r="BC823" s="324">
        <f>VLOOKUP($F823,'[2]1ª Parcela FAED Manutencao 2026'!$E$7:$K$1036,7,0)</f>
        <v>11979.825000000001</v>
      </c>
      <c r="BD823" s="336">
        <f t="shared" si="161"/>
        <v>48</v>
      </c>
      <c r="BE823" s="331">
        <f t="shared" si="162"/>
        <v>5971.9399999999987</v>
      </c>
    </row>
    <row r="824" spans="1:57" s="178" customFormat="1" ht="28.5" customHeight="1">
      <c r="A824" s="68">
        <v>818</v>
      </c>
      <c r="B824" s="56" t="s">
        <v>1906</v>
      </c>
      <c r="C824" s="56">
        <v>7800</v>
      </c>
      <c r="D824" s="57">
        <v>26</v>
      </c>
      <c r="E824" s="163" t="s">
        <v>433</v>
      </c>
      <c r="F824" s="56">
        <v>1176389</v>
      </c>
      <c r="G824" s="56">
        <v>1100555</v>
      </c>
      <c r="H824" s="61">
        <v>29437377</v>
      </c>
      <c r="I824" s="84" t="str">
        <f>VLOOKUP($F824,'[3]Sistema Escolar'!$C$3:$E$5000,3,0)</f>
        <v>COLEGIO DA POLICIA MILITAR - UNIDADE II CPM LOBATO</v>
      </c>
      <c r="J824" s="193" t="s">
        <v>1987</v>
      </c>
      <c r="K824" s="56">
        <v>573</v>
      </c>
      <c r="L824" s="56">
        <v>469</v>
      </c>
      <c r="M824" s="56">
        <v>102</v>
      </c>
      <c r="N824" s="56">
        <v>0</v>
      </c>
      <c r="O824" s="56">
        <v>539</v>
      </c>
      <c r="P824" s="56">
        <v>232</v>
      </c>
      <c r="Q824" s="56">
        <v>0</v>
      </c>
      <c r="R824" s="56">
        <v>20</v>
      </c>
      <c r="S824" s="56">
        <v>0</v>
      </c>
      <c r="T824" s="56">
        <v>0</v>
      </c>
      <c r="U824" s="56">
        <v>0</v>
      </c>
      <c r="V824" s="56">
        <v>0</v>
      </c>
      <c r="W824" s="56">
        <v>0</v>
      </c>
      <c r="X824" s="56">
        <v>0</v>
      </c>
      <c r="Y824" s="56">
        <f t="shared" si="164"/>
        <v>675</v>
      </c>
      <c r="Z824" s="56">
        <f t="shared" si="164"/>
        <v>469</v>
      </c>
      <c r="AA824" s="68">
        <f t="shared" si="165"/>
        <v>539</v>
      </c>
      <c r="AB824" s="68">
        <f t="shared" si="165"/>
        <v>252</v>
      </c>
      <c r="AC824" s="68">
        <f t="shared" si="158"/>
        <v>1214</v>
      </c>
      <c r="AD824" s="68">
        <f t="shared" si="159"/>
        <v>721</v>
      </c>
      <c r="AE824" s="68">
        <f>VLOOKUP(F824,[1]quantitativo_estudantes_turmas_!$D$6:$H$1043,5,0)</f>
        <v>44</v>
      </c>
      <c r="AF824" s="318">
        <f t="shared" si="155"/>
        <v>0.34951456310679613</v>
      </c>
      <c r="AG824" s="248">
        <f t="shared" si="156"/>
        <v>30774.46</v>
      </c>
      <c r="AH824" s="194">
        <f t="shared" si="160"/>
        <v>30774.46</v>
      </c>
      <c r="AI824" s="70">
        <v>0</v>
      </c>
      <c r="AJ824" s="70">
        <f t="shared" si="157"/>
        <v>61548.92</v>
      </c>
      <c r="AK824" s="195">
        <v>20000</v>
      </c>
      <c r="AL824" s="337">
        <f t="shared" si="166"/>
        <v>15387.23</v>
      </c>
      <c r="AM824" s="56" t="str">
        <f>VLOOKUP(F824,'Plan atualizada aptas e desativ'!$C$4:$I$1457,7,0)</f>
        <v>APTA</v>
      </c>
      <c r="AN824" s="196">
        <f t="shared" si="163"/>
        <v>-4612.7700000000004</v>
      </c>
      <c r="AO824" s="56" t="s">
        <v>1493</v>
      </c>
      <c r="AP824" s="56" t="s">
        <v>1518</v>
      </c>
      <c r="AQ824" s="56"/>
      <c r="AR824" s="56" t="s">
        <v>1918</v>
      </c>
      <c r="AS824" s="56" t="s">
        <v>449</v>
      </c>
      <c r="AT824" s="56" t="s">
        <v>449</v>
      </c>
      <c r="AU824" s="56" t="s">
        <v>449</v>
      </c>
      <c r="AV824" s="56" t="s">
        <v>449</v>
      </c>
      <c r="AW824" s="56" t="s">
        <v>449</v>
      </c>
      <c r="AX824" s="56" t="s">
        <v>449</v>
      </c>
      <c r="AY824" s="56" t="s">
        <v>449</v>
      </c>
      <c r="AZ824" s="56" t="s">
        <v>449</v>
      </c>
      <c r="BA824" s="56" t="s">
        <v>449</v>
      </c>
      <c r="BB824" s="323">
        <f>VLOOKUP($F824,'[2]1ª Parcela FAED Manutencao 2026'!$E$7:$K$1036,5,0)</f>
        <v>1214</v>
      </c>
      <c r="BC824" s="324">
        <f>VLOOKUP($F824,'[2]1ª Parcela FAED Manutencao 2026'!$E$7:$K$1036,7,0)</f>
        <v>23959.65</v>
      </c>
      <c r="BD824" s="335">
        <f t="shared" si="161"/>
        <v>-493</v>
      </c>
      <c r="BE824" s="328">
        <f t="shared" si="162"/>
        <v>-8572.4200000000019</v>
      </c>
    </row>
    <row r="825" spans="1:57" s="87" customFormat="1" ht="28.5" customHeight="1">
      <c r="A825" s="68">
        <v>819</v>
      </c>
      <c r="B825" s="56" t="s">
        <v>1906</v>
      </c>
      <c r="C825" s="56">
        <v>7800</v>
      </c>
      <c r="D825" s="57">
        <v>26</v>
      </c>
      <c r="E825" s="163" t="s">
        <v>433</v>
      </c>
      <c r="F825" s="56">
        <v>1100167</v>
      </c>
      <c r="G825" s="56">
        <v>1100225</v>
      </c>
      <c r="H825" s="61">
        <v>29188903</v>
      </c>
      <c r="I825" s="84" t="str">
        <f>VLOOKUP($F825,'[3]Sistema Escolar'!$C$3:$E$5000,3,0)</f>
        <v>COLEGIO ESTADUAL ABILIO CESAR BORGES</v>
      </c>
      <c r="J825" s="193" t="s">
        <v>1978</v>
      </c>
      <c r="K825" s="56">
        <v>0</v>
      </c>
      <c r="L825" s="56">
        <v>0</v>
      </c>
      <c r="M825" s="56">
        <v>340</v>
      </c>
      <c r="N825" s="56">
        <v>0</v>
      </c>
      <c r="O825" s="56">
        <v>0</v>
      </c>
      <c r="P825" s="56">
        <v>0</v>
      </c>
      <c r="Q825" s="56">
        <v>0</v>
      </c>
      <c r="R825" s="56">
        <v>0</v>
      </c>
      <c r="S825" s="56">
        <v>0</v>
      </c>
      <c r="T825" s="56">
        <v>0</v>
      </c>
      <c r="U825" s="56">
        <v>0</v>
      </c>
      <c r="V825" s="56">
        <v>0</v>
      </c>
      <c r="W825" s="56">
        <v>0</v>
      </c>
      <c r="X825" s="56">
        <v>0</v>
      </c>
      <c r="Y825" s="56">
        <f t="shared" si="164"/>
        <v>340</v>
      </c>
      <c r="Z825" s="56">
        <f t="shared" si="164"/>
        <v>0</v>
      </c>
      <c r="AA825" s="68">
        <f t="shared" si="165"/>
        <v>0</v>
      </c>
      <c r="AB825" s="68">
        <f t="shared" si="165"/>
        <v>0</v>
      </c>
      <c r="AC825" s="68">
        <f t="shared" si="158"/>
        <v>340</v>
      </c>
      <c r="AD825" s="68">
        <f t="shared" si="159"/>
        <v>0</v>
      </c>
      <c r="AE825" s="68">
        <f>VLOOKUP(F825,[1]quantitativo_estudantes_turmas_!$D$6:$H$1043,5,0)</f>
        <v>0</v>
      </c>
      <c r="AF825" s="318">
        <f t="shared" si="155"/>
        <v>0</v>
      </c>
      <c r="AG825" s="248">
        <f t="shared" si="156"/>
        <v>0</v>
      </c>
      <c r="AH825" s="194">
        <f t="shared" si="160"/>
        <v>0</v>
      </c>
      <c r="AI825" s="70">
        <v>0</v>
      </c>
      <c r="AJ825" s="70">
        <f t="shared" si="157"/>
        <v>0</v>
      </c>
      <c r="AK825" s="195">
        <v>10000</v>
      </c>
      <c r="AL825" s="337">
        <f t="shared" si="166"/>
        <v>0</v>
      </c>
      <c r="AM825" s="56" t="str">
        <f>VLOOKUP(F825,'Plan atualizada aptas e desativ'!$C$4:$I$1457,7,0)</f>
        <v>INADIMPLENTE</v>
      </c>
      <c r="AN825" s="196">
        <f t="shared" si="163"/>
        <v>-10000</v>
      </c>
      <c r="AO825" s="56" t="s">
        <v>1493</v>
      </c>
      <c r="AP825" s="56" t="s">
        <v>1519</v>
      </c>
      <c r="AQ825" s="56"/>
      <c r="AR825" s="56" t="s">
        <v>1918</v>
      </c>
      <c r="AS825" s="56" t="s">
        <v>449</v>
      </c>
      <c r="AT825" s="56" t="s">
        <v>449</v>
      </c>
      <c r="AU825" s="56" t="s">
        <v>449</v>
      </c>
      <c r="AV825" s="56" t="s">
        <v>449</v>
      </c>
      <c r="AW825" s="56" t="s">
        <v>449</v>
      </c>
      <c r="AX825" s="56" t="s">
        <v>449</v>
      </c>
      <c r="AY825" s="56" t="s">
        <v>449</v>
      </c>
      <c r="AZ825" s="56" t="s">
        <v>449</v>
      </c>
      <c r="BA825" s="56" t="s">
        <v>449</v>
      </c>
      <c r="BB825" s="323">
        <f>VLOOKUP($F825,'[2]1ª Parcela FAED Manutencao 2026'!$E$7:$K$1036,5,0)</f>
        <v>340</v>
      </c>
      <c r="BC825" s="324">
        <f>VLOOKUP($F825,'[2]1ª Parcela FAED Manutencao 2026'!$E$7:$K$1036,7,0)</f>
        <v>12822.69</v>
      </c>
      <c r="BD825" s="335">
        <f t="shared" si="161"/>
        <v>-340</v>
      </c>
      <c r="BE825" s="328">
        <f t="shared" si="162"/>
        <v>-12822.69</v>
      </c>
    </row>
    <row r="826" spans="1:57" s="178" customFormat="1" ht="28.5" customHeight="1">
      <c r="A826" s="68">
        <v>820</v>
      </c>
      <c r="B826" s="56" t="s">
        <v>1906</v>
      </c>
      <c r="C826" s="56">
        <v>7800</v>
      </c>
      <c r="D826" s="57">
        <v>26</v>
      </c>
      <c r="E826" s="163" t="s">
        <v>433</v>
      </c>
      <c r="F826" s="56">
        <v>1101651</v>
      </c>
      <c r="G826" s="56">
        <v>1100293</v>
      </c>
      <c r="H826" s="61">
        <v>29190770</v>
      </c>
      <c r="I826" s="84" t="str">
        <f>VLOOKUP($F826,'[3]Sistema Escolar'!$C$3:$E$5000,3,0)</f>
        <v>COLEGIO ESTADUAL ALBERTO SANTOS DUMONT</v>
      </c>
      <c r="J826" s="193" t="s">
        <v>1912</v>
      </c>
      <c r="K826" s="56">
        <v>0</v>
      </c>
      <c r="L826" s="56">
        <v>0</v>
      </c>
      <c r="M826" s="56">
        <v>0</v>
      </c>
      <c r="N826" s="56">
        <v>0</v>
      </c>
      <c r="O826" s="56">
        <v>720</v>
      </c>
      <c r="P826" s="56">
        <v>707</v>
      </c>
      <c r="Q826" s="56">
        <v>0</v>
      </c>
      <c r="R826" s="56">
        <v>0</v>
      </c>
      <c r="S826" s="56">
        <v>203</v>
      </c>
      <c r="T826" s="56">
        <v>201</v>
      </c>
      <c r="U826" s="56">
        <v>0</v>
      </c>
      <c r="V826" s="56">
        <v>0</v>
      </c>
      <c r="W826" s="56">
        <v>0</v>
      </c>
      <c r="X826" s="56">
        <v>0</v>
      </c>
      <c r="Y826" s="56">
        <f t="shared" si="164"/>
        <v>0</v>
      </c>
      <c r="Z826" s="56">
        <f t="shared" si="164"/>
        <v>0</v>
      </c>
      <c r="AA826" s="68">
        <f t="shared" si="165"/>
        <v>923</v>
      </c>
      <c r="AB826" s="68">
        <f t="shared" si="165"/>
        <v>908</v>
      </c>
      <c r="AC826" s="68">
        <f t="shared" si="158"/>
        <v>923</v>
      </c>
      <c r="AD826" s="68">
        <f t="shared" si="159"/>
        <v>908</v>
      </c>
      <c r="AE826" s="68">
        <f>VLOOKUP(F826,[1]quantitativo_estudantes_turmas_!$D$6:$H$1043,5,0)</f>
        <v>32</v>
      </c>
      <c r="AF826" s="318">
        <f t="shared" si="155"/>
        <v>1</v>
      </c>
      <c r="AG826" s="248">
        <f t="shared" si="156"/>
        <v>41032.61</v>
      </c>
      <c r="AH826" s="194">
        <f t="shared" si="160"/>
        <v>41032.61</v>
      </c>
      <c r="AI826" s="70">
        <v>0</v>
      </c>
      <c r="AJ826" s="70">
        <f t="shared" si="157"/>
        <v>82065.22</v>
      </c>
      <c r="AK826" s="195">
        <v>16000</v>
      </c>
      <c r="AL826" s="337">
        <f t="shared" si="166"/>
        <v>20516.305</v>
      </c>
      <c r="AM826" s="56" t="str">
        <f>VLOOKUP(F826,'Plan atualizada aptas e desativ'!$C$4:$I$1457,7,0)</f>
        <v>APTA</v>
      </c>
      <c r="AN826" s="196">
        <f t="shared" si="163"/>
        <v>4516.3050000000003</v>
      </c>
      <c r="AO826" s="56" t="s">
        <v>1493</v>
      </c>
      <c r="AP826" s="56" t="s">
        <v>1520</v>
      </c>
      <c r="AQ826" s="56"/>
      <c r="AR826" s="56" t="s">
        <v>449</v>
      </c>
      <c r="AS826" s="56" t="s">
        <v>449</v>
      </c>
      <c r="AT826" s="56" t="s">
        <v>449</v>
      </c>
      <c r="AU826" s="56" t="s">
        <v>449</v>
      </c>
      <c r="AV826" s="56" t="s">
        <v>449</v>
      </c>
      <c r="AW826" s="56" t="s">
        <v>449</v>
      </c>
      <c r="AX826" s="56" t="s">
        <v>1859</v>
      </c>
      <c r="AY826" s="56" t="s">
        <v>449</v>
      </c>
      <c r="AZ826" s="56" t="s">
        <v>449</v>
      </c>
      <c r="BA826" s="56" t="s">
        <v>449</v>
      </c>
      <c r="BB826" s="323">
        <f>VLOOKUP($F826,'[2]1ª Parcela FAED Manutencao 2026'!$E$7:$K$1036,5,0)</f>
        <v>923</v>
      </c>
      <c r="BC826" s="324">
        <f>VLOOKUP($F826,'[2]1ª Parcela FAED Manutencao 2026'!$E$7:$K$1036,7,0)</f>
        <v>20516.305</v>
      </c>
      <c r="BD826" s="335">
        <f t="shared" si="161"/>
        <v>-15</v>
      </c>
      <c r="BE826" s="330">
        <f t="shared" si="162"/>
        <v>0</v>
      </c>
    </row>
    <row r="827" spans="1:57" s="178" customFormat="1" ht="28.5" customHeight="1">
      <c r="A827" s="68">
        <v>821</v>
      </c>
      <c r="B827" s="56" t="s">
        <v>1906</v>
      </c>
      <c r="C827" s="56">
        <v>7800</v>
      </c>
      <c r="D827" s="57">
        <v>26</v>
      </c>
      <c r="E827" s="163" t="s">
        <v>433</v>
      </c>
      <c r="F827" s="56">
        <v>1100221</v>
      </c>
      <c r="G827" s="56">
        <v>1100567</v>
      </c>
      <c r="H827" s="61">
        <v>29189047</v>
      </c>
      <c r="I827" s="84" t="str">
        <f>VLOOKUP($F827,'[3]Sistema Escolar'!$C$3:$E$5000,3,0)</f>
        <v>COLEGIO ESTADUAL ALBERTO VALENCA</v>
      </c>
      <c r="J827" s="193" t="s">
        <v>1978</v>
      </c>
      <c r="K827" s="56">
        <v>325</v>
      </c>
      <c r="L827" s="56">
        <v>319</v>
      </c>
      <c r="M827" s="56">
        <v>0</v>
      </c>
      <c r="N827" s="56">
        <v>0</v>
      </c>
      <c r="O827" s="56">
        <v>0</v>
      </c>
      <c r="P827" s="56">
        <v>0</v>
      </c>
      <c r="Q827" s="56">
        <v>167</v>
      </c>
      <c r="R827" s="56">
        <v>173</v>
      </c>
      <c r="S827" s="56">
        <v>116</v>
      </c>
      <c r="T827" s="56">
        <v>152</v>
      </c>
      <c r="U827" s="56">
        <v>0</v>
      </c>
      <c r="V827" s="56">
        <v>0</v>
      </c>
      <c r="W827" s="56">
        <v>0</v>
      </c>
      <c r="X827" s="56">
        <v>0</v>
      </c>
      <c r="Y827" s="56">
        <f t="shared" si="164"/>
        <v>325</v>
      </c>
      <c r="Z827" s="56">
        <f t="shared" si="164"/>
        <v>319</v>
      </c>
      <c r="AA827" s="68">
        <f t="shared" si="165"/>
        <v>283</v>
      </c>
      <c r="AB827" s="68">
        <f t="shared" si="165"/>
        <v>325</v>
      </c>
      <c r="AC827" s="68">
        <f t="shared" si="158"/>
        <v>608</v>
      </c>
      <c r="AD827" s="68">
        <f t="shared" si="159"/>
        <v>644</v>
      </c>
      <c r="AE827" s="68">
        <f>VLOOKUP(F827,[1]quantitativo_estudantes_turmas_!$D$6:$H$1043,5,0)</f>
        <v>20</v>
      </c>
      <c r="AF827" s="318">
        <f t="shared" si="155"/>
        <v>0.50465838509316774</v>
      </c>
      <c r="AG827" s="248">
        <f t="shared" si="156"/>
        <v>30774.46</v>
      </c>
      <c r="AH827" s="194">
        <f t="shared" si="160"/>
        <v>30774.46</v>
      </c>
      <c r="AI827" s="70">
        <v>0</v>
      </c>
      <c r="AJ827" s="70">
        <f t="shared" si="157"/>
        <v>61548.92</v>
      </c>
      <c r="AK827" s="195">
        <v>12000</v>
      </c>
      <c r="AL827" s="337">
        <f t="shared" si="166"/>
        <v>15387.23</v>
      </c>
      <c r="AM827" s="56" t="str">
        <f>VLOOKUP(F827,'Plan atualizada aptas e desativ'!$C$4:$I$1457,7,0)</f>
        <v>APTA</v>
      </c>
      <c r="AN827" s="196">
        <f t="shared" si="163"/>
        <v>3387.2299999999996</v>
      </c>
      <c r="AO827" s="56" t="s">
        <v>1493</v>
      </c>
      <c r="AP827" s="56" t="s">
        <v>1521</v>
      </c>
      <c r="AQ827" s="56"/>
      <c r="AR827" s="56" t="s">
        <v>1918</v>
      </c>
      <c r="AS827" s="56" t="s">
        <v>449</v>
      </c>
      <c r="AT827" s="56" t="s">
        <v>449</v>
      </c>
      <c r="AU827" s="56" t="s">
        <v>449</v>
      </c>
      <c r="AV827" s="56" t="s">
        <v>449</v>
      </c>
      <c r="AW827" s="56" t="s">
        <v>449</v>
      </c>
      <c r="AX827" s="56" t="s">
        <v>1859</v>
      </c>
      <c r="AY827" s="56" t="s">
        <v>449</v>
      </c>
      <c r="AZ827" s="56" t="s">
        <v>449</v>
      </c>
      <c r="BA827" s="56" t="s">
        <v>449</v>
      </c>
      <c r="BB827" s="323">
        <f>VLOOKUP($F827,'[2]1ª Parcela FAED Manutencao 2026'!$E$7:$K$1036,5,0)</f>
        <v>608</v>
      </c>
      <c r="BC827" s="324">
        <f>VLOOKUP($F827,'[2]1ª Parcela FAED Manutencao 2026'!$E$7:$K$1036,7,0)</f>
        <v>15387.23</v>
      </c>
      <c r="BD827" s="336">
        <f t="shared" si="161"/>
        <v>36</v>
      </c>
      <c r="BE827" s="330">
        <f t="shared" si="162"/>
        <v>0</v>
      </c>
    </row>
    <row r="828" spans="1:57" s="87" customFormat="1" ht="28.5" customHeight="1">
      <c r="A828" s="68">
        <v>822</v>
      </c>
      <c r="B828" s="56" t="s">
        <v>1906</v>
      </c>
      <c r="C828" s="56">
        <v>7800</v>
      </c>
      <c r="D828" s="57">
        <v>26</v>
      </c>
      <c r="E828" s="163" t="s">
        <v>433</v>
      </c>
      <c r="F828" s="56">
        <v>1100418</v>
      </c>
      <c r="G828" s="56">
        <v>1100570</v>
      </c>
      <c r="H828" s="61">
        <v>29189080</v>
      </c>
      <c r="I828" s="84" t="str">
        <f>VLOOKUP($F828,'[3]Sistema Escolar'!$C$3:$E$5000,3,0)</f>
        <v>COLEGIO ESTADUAL ALFREDO MAGALHAES</v>
      </c>
      <c r="J828" s="193" t="s">
        <v>1978</v>
      </c>
      <c r="K828" s="56">
        <v>0</v>
      </c>
      <c r="L828" s="56">
        <v>0</v>
      </c>
      <c r="M828" s="56">
        <v>283</v>
      </c>
      <c r="N828" s="56">
        <v>263</v>
      </c>
      <c r="O828" s="56">
        <v>0</v>
      </c>
      <c r="P828" s="56">
        <v>0</v>
      </c>
      <c r="Q828" s="56">
        <v>0</v>
      </c>
      <c r="R828" s="56">
        <v>0</v>
      </c>
      <c r="S828" s="56">
        <v>0</v>
      </c>
      <c r="T828" s="56">
        <v>0</v>
      </c>
      <c r="U828" s="56">
        <v>0</v>
      </c>
      <c r="V828" s="56">
        <v>0</v>
      </c>
      <c r="W828" s="56">
        <v>0</v>
      </c>
      <c r="X828" s="56">
        <v>0</v>
      </c>
      <c r="Y828" s="56">
        <f t="shared" si="164"/>
        <v>283</v>
      </c>
      <c r="Z828" s="56">
        <f t="shared" si="164"/>
        <v>263</v>
      </c>
      <c r="AA828" s="68">
        <f t="shared" si="165"/>
        <v>0</v>
      </c>
      <c r="AB828" s="68">
        <f t="shared" si="165"/>
        <v>0</v>
      </c>
      <c r="AC828" s="68">
        <f t="shared" si="158"/>
        <v>283</v>
      </c>
      <c r="AD828" s="68">
        <f t="shared" si="159"/>
        <v>263</v>
      </c>
      <c r="AE828" s="68">
        <f>VLOOKUP(F828,[1]quantitativo_estudantes_turmas_!$D$6:$H$1043,5,0)</f>
        <v>8</v>
      </c>
      <c r="AF828" s="318">
        <f t="shared" si="155"/>
        <v>0</v>
      </c>
      <c r="AG828" s="248">
        <f t="shared" si="156"/>
        <v>25645.38</v>
      </c>
      <c r="AH828" s="194">
        <f t="shared" si="160"/>
        <v>25645.38</v>
      </c>
      <c r="AI828" s="70">
        <v>0</v>
      </c>
      <c r="AJ828" s="70">
        <f t="shared" si="157"/>
        <v>51290.76</v>
      </c>
      <c r="AK828" s="195">
        <v>10000</v>
      </c>
      <c r="AL828" s="337">
        <f t="shared" si="166"/>
        <v>12822.69</v>
      </c>
      <c r="AM828" s="56" t="str">
        <f>VLOOKUP(F828,'Plan atualizada aptas e desativ'!$C$4:$I$1457,7,0)</f>
        <v>INADIMPLENTE</v>
      </c>
      <c r="AN828" s="196">
        <f t="shared" si="163"/>
        <v>2822.6900000000005</v>
      </c>
      <c r="AO828" s="56" t="s">
        <v>1493</v>
      </c>
      <c r="AP828" s="56" t="s">
        <v>1522</v>
      </c>
      <c r="AQ828" s="56"/>
      <c r="AR828" s="56" t="s">
        <v>1918</v>
      </c>
      <c r="AS828" s="56" t="s">
        <v>449</v>
      </c>
      <c r="AT828" s="56" t="s">
        <v>449</v>
      </c>
      <c r="AU828" s="56" t="s">
        <v>449</v>
      </c>
      <c r="AV828" s="56" t="s">
        <v>449</v>
      </c>
      <c r="AW828" s="56" t="s">
        <v>449</v>
      </c>
      <c r="AX828" s="56" t="s">
        <v>449</v>
      </c>
      <c r="AY828" s="56" t="s">
        <v>449</v>
      </c>
      <c r="AZ828" s="56" t="s">
        <v>449</v>
      </c>
      <c r="BA828" s="56" t="s">
        <v>449</v>
      </c>
      <c r="BB828" s="323">
        <f>VLOOKUP($F828,'[2]1ª Parcela FAED Manutencao 2026'!$E$7:$K$1036,5,0)</f>
        <v>283</v>
      </c>
      <c r="BC828" s="324">
        <f>VLOOKUP($F828,'[2]1ª Parcela FAED Manutencao 2026'!$E$7:$K$1036,7,0)</f>
        <v>12822.69</v>
      </c>
      <c r="BD828" s="335">
        <f t="shared" si="161"/>
        <v>-20</v>
      </c>
      <c r="BE828" s="330">
        <f t="shared" si="162"/>
        <v>0</v>
      </c>
    </row>
    <row r="829" spans="1:57" s="178" customFormat="1" ht="28.5" customHeight="1">
      <c r="A829" s="68">
        <v>823</v>
      </c>
      <c r="B829" s="56" t="s">
        <v>1906</v>
      </c>
      <c r="C829" s="56">
        <v>7800</v>
      </c>
      <c r="D829" s="57">
        <v>26</v>
      </c>
      <c r="E829" s="163" t="s">
        <v>433</v>
      </c>
      <c r="F829" s="56">
        <v>1100434</v>
      </c>
      <c r="G829" s="56">
        <v>1100246</v>
      </c>
      <c r="H829" s="61">
        <v>29182077</v>
      </c>
      <c r="I829" s="84" t="str">
        <f>VLOOKUP($F829,'[3]Sistema Escolar'!$C$3:$E$5000,3,0)</f>
        <v>COLEGIO ESTADUAL ALIPIO FRANCA</v>
      </c>
      <c r="J829" s="193" t="s">
        <v>1912</v>
      </c>
      <c r="K829" s="56">
        <v>0</v>
      </c>
      <c r="L829" s="56">
        <v>0</v>
      </c>
      <c r="M829" s="56">
        <v>0</v>
      </c>
      <c r="N829" s="56">
        <v>0</v>
      </c>
      <c r="O829" s="56">
        <v>1599</v>
      </c>
      <c r="P829" s="56">
        <v>1658</v>
      </c>
      <c r="Q829" s="56">
        <v>0</v>
      </c>
      <c r="R829" s="56">
        <v>0</v>
      </c>
      <c r="S829" s="56">
        <v>34</v>
      </c>
      <c r="T829" s="56">
        <v>0</v>
      </c>
      <c r="U829" s="56">
        <v>0</v>
      </c>
      <c r="V829" s="56">
        <v>0</v>
      </c>
      <c r="W829" s="56">
        <v>0</v>
      </c>
      <c r="X829" s="56">
        <v>0</v>
      </c>
      <c r="Y829" s="56">
        <f t="shared" si="164"/>
        <v>0</v>
      </c>
      <c r="Z829" s="56">
        <f t="shared" si="164"/>
        <v>0</v>
      </c>
      <c r="AA829" s="68">
        <f t="shared" si="165"/>
        <v>1633</v>
      </c>
      <c r="AB829" s="68">
        <f t="shared" si="165"/>
        <v>1658</v>
      </c>
      <c r="AC829" s="68">
        <f t="shared" si="158"/>
        <v>1633</v>
      </c>
      <c r="AD829" s="68">
        <f t="shared" si="159"/>
        <v>1658</v>
      </c>
      <c r="AE829" s="68">
        <f>VLOOKUP(F829,[1]quantitativo_estudantes_turmas_!$D$6:$H$1043,5,0)</f>
        <v>54</v>
      </c>
      <c r="AF829" s="318">
        <f t="shared" si="155"/>
        <v>1</v>
      </c>
      <c r="AG829" s="248">
        <f t="shared" si="156"/>
        <v>71807.06</v>
      </c>
      <c r="AH829" s="194">
        <f t="shared" si="160"/>
        <v>71807.06</v>
      </c>
      <c r="AI829" s="70">
        <v>0</v>
      </c>
      <c r="AJ829" s="70">
        <f t="shared" si="157"/>
        <v>143614.12</v>
      </c>
      <c r="AK829" s="195">
        <v>28000</v>
      </c>
      <c r="AL829" s="337">
        <f t="shared" si="166"/>
        <v>35903.53</v>
      </c>
      <c r="AM829" s="56" t="str">
        <f>VLOOKUP(F829,'Plan atualizada aptas e desativ'!$C$4:$I$1457,7,0)</f>
        <v>INADIMPLENTE</v>
      </c>
      <c r="AN829" s="196">
        <f t="shared" si="163"/>
        <v>7903.5299999999988</v>
      </c>
      <c r="AO829" s="56" t="s">
        <v>1493</v>
      </c>
      <c r="AP829" s="56" t="s">
        <v>1523</v>
      </c>
      <c r="AQ829" s="56"/>
      <c r="AR829" s="56" t="s">
        <v>449</v>
      </c>
      <c r="AS829" s="56" t="s">
        <v>449</v>
      </c>
      <c r="AT829" s="56" t="s">
        <v>449</v>
      </c>
      <c r="AU829" s="56" t="s">
        <v>449</v>
      </c>
      <c r="AV829" s="56" t="s">
        <v>449</v>
      </c>
      <c r="AW829" s="56" t="s">
        <v>449</v>
      </c>
      <c r="AX829" s="56" t="s">
        <v>449</v>
      </c>
      <c r="AY829" s="56" t="s">
        <v>449</v>
      </c>
      <c r="AZ829" s="56" t="s">
        <v>449</v>
      </c>
      <c r="BA829" s="56" t="s">
        <v>449</v>
      </c>
      <c r="BB829" s="323">
        <f>VLOOKUP($F829,'[2]1ª Parcela FAED Manutencao 2026'!$E$7:$K$1036,5,0)</f>
        <v>1633</v>
      </c>
      <c r="BC829" s="324">
        <f>VLOOKUP($F829,'[2]1ª Parcela FAED Manutencao 2026'!$E$7:$K$1036,7,0)</f>
        <v>35903.53</v>
      </c>
      <c r="BD829" s="336">
        <f t="shared" si="161"/>
        <v>25</v>
      </c>
      <c r="BE829" s="330">
        <f t="shared" si="162"/>
        <v>0</v>
      </c>
    </row>
    <row r="830" spans="1:57" s="178" customFormat="1" ht="28.5" customHeight="1">
      <c r="A830" s="68">
        <v>824</v>
      </c>
      <c r="B830" s="56" t="s">
        <v>1906</v>
      </c>
      <c r="C830" s="56">
        <v>7800</v>
      </c>
      <c r="D830" s="57">
        <v>26</v>
      </c>
      <c r="E830" s="163" t="s">
        <v>433</v>
      </c>
      <c r="F830" s="56">
        <v>1100400</v>
      </c>
      <c r="G830" s="56">
        <v>1100245</v>
      </c>
      <c r="H830" s="61">
        <v>29182689</v>
      </c>
      <c r="I830" s="84" t="str">
        <f>VLOOKUP($F830,'[3]Sistema Escolar'!$C$3:$E$5000,3,0)</f>
        <v>COLEGIO ESTADUAL ALMIRANTE BARROSO</v>
      </c>
      <c r="J830" s="193" t="s">
        <v>1912</v>
      </c>
      <c r="K830" s="56">
        <v>805</v>
      </c>
      <c r="L830" s="56">
        <v>1045</v>
      </c>
      <c r="M830" s="56">
        <v>0</v>
      </c>
      <c r="N830" s="56">
        <v>0</v>
      </c>
      <c r="O830" s="56">
        <v>627</v>
      </c>
      <c r="P830" s="56">
        <v>837</v>
      </c>
      <c r="Q830" s="56">
        <v>0</v>
      </c>
      <c r="R830" s="56">
        <v>0</v>
      </c>
      <c r="S830" s="56">
        <v>830</v>
      </c>
      <c r="T830" s="56">
        <v>593</v>
      </c>
      <c r="U830" s="56">
        <v>0</v>
      </c>
      <c r="V830" s="56">
        <v>0</v>
      </c>
      <c r="W830" s="56">
        <v>0</v>
      </c>
      <c r="X830" s="56">
        <v>0</v>
      </c>
      <c r="Y830" s="56">
        <f t="shared" si="164"/>
        <v>805</v>
      </c>
      <c r="Z830" s="56">
        <f t="shared" si="164"/>
        <v>1045</v>
      </c>
      <c r="AA830" s="68">
        <f t="shared" si="165"/>
        <v>1457</v>
      </c>
      <c r="AB830" s="68">
        <f t="shared" si="165"/>
        <v>1430</v>
      </c>
      <c r="AC830" s="68">
        <f t="shared" si="158"/>
        <v>2262</v>
      </c>
      <c r="AD830" s="68">
        <f t="shared" si="159"/>
        <v>2475</v>
      </c>
      <c r="AE830" s="68">
        <f>VLOOKUP(F830,[1]quantitativo_estudantes_turmas_!$D$6:$H$1043,5,0)</f>
        <v>60</v>
      </c>
      <c r="AF830" s="318">
        <f t="shared" si="155"/>
        <v>0.57777777777777772</v>
      </c>
      <c r="AG830" s="248">
        <f t="shared" si="156"/>
        <v>82065.22</v>
      </c>
      <c r="AH830" s="194" t="str">
        <f t="shared" si="160"/>
        <v>0,00</v>
      </c>
      <c r="AI830" s="70">
        <v>0</v>
      </c>
      <c r="AJ830" s="70">
        <f t="shared" si="157"/>
        <v>82065.22</v>
      </c>
      <c r="AK830" s="195">
        <v>16000</v>
      </c>
      <c r="AL830" s="337">
        <f t="shared" si="166"/>
        <v>20516.305</v>
      </c>
      <c r="AM830" s="56" t="str">
        <f>VLOOKUP(F830,'Plan atualizada aptas e desativ'!$C$4:$I$1457,7,0)</f>
        <v>INADIMPLENTE</v>
      </c>
      <c r="AN830" s="196">
        <f t="shared" si="163"/>
        <v>4516.3050000000003</v>
      </c>
      <c r="AO830" s="56" t="s">
        <v>1493</v>
      </c>
      <c r="AP830" s="56" t="s">
        <v>1524</v>
      </c>
      <c r="AQ830" s="56"/>
      <c r="AR830" s="56" t="s">
        <v>449</v>
      </c>
      <c r="AS830" s="56" t="s">
        <v>449</v>
      </c>
      <c r="AT830" s="56" t="s">
        <v>449</v>
      </c>
      <c r="AU830" s="56" t="s">
        <v>449</v>
      </c>
      <c r="AV830" s="56" t="s">
        <v>449</v>
      </c>
      <c r="AW830" s="56" t="s">
        <v>449</v>
      </c>
      <c r="AX830" s="56" t="s">
        <v>449</v>
      </c>
      <c r="AY830" s="56" t="s">
        <v>449</v>
      </c>
      <c r="AZ830" s="56" t="s">
        <v>449</v>
      </c>
      <c r="BA830" s="56" t="s">
        <v>449</v>
      </c>
      <c r="BB830" s="323">
        <f>VLOOKUP($F830,'[2]1ª Parcela FAED Manutencao 2026'!$E$7:$K$1036,5,0)</f>
        <v>2262</v>
      </c>
      <c r="BC830" s="324">
        <f>VLOOKUP($F830,'[2]1ª Parcela FAED Manutencao 2026'!$E$7:$K$1036,7,0)</f>
        <v>20516.305</v>
      </c>
      <c r="BD830" s="336">
        <f t="shared" si="161"/>
        <v>213</v>
      </c>
      <c r="BE830" s="330">
        <f t="shared" si="162"/>
        <v>0</v>
      </c>
    </row>
    <row r="831" spans="1:57" s="178" customFormat="1" ht="28.5" customHeight="1">
      <c r="A831" s="68">
        <v>825</v>
      </c>
      <c r="B831" s="56" t="s">
        <v>1906</v>
      </c>
      <c r="C831" s="56">
        <v>7800</v>
      </c>
      <c r="D831" s="57">
        <v>26</v>
      </c>
      <c r="E831" s="163" t="s">
        <v>433</v>
      </c>
      <c r="F831" s="56">
        <v>1100485</v>
      </c>
      <c r="G831" s="56">
        <v>1100248</v>
      </c>
      <c r="H831" s="61">
        <v>29192013</v>
      </c>
      <c r="I831" s="84" t="str">
        <f>VLOOKUP($F831,'[3]Sistema Escolar'!$C$3:$E$5000,3,0)</f>
        <v>COLEGIO ESTADUAL ANA BERNARDES</v>
      </c>
      <c r="J831" s="193" t="s">
        <v>1912</v>
      </c>
      <c r="K831" s="56">
        <v>549</v>
      </c>
      <c r="L831" s="56">
        <v>469</v>
      </c>
      <c r="M831" s="56">
        <v>0</v>
      </c>
      <c r="N831" s="56">
        <v>0</v>
      </c>
      <c r="O831" s="68">
        <v>486</v>
      </c>
      <c r="P831" s="68">
        <v>475</v>
      </c>
      <c r="Q831" s="56">
        <v>0</v>
      </c>
      <c r="R831" s="56">
        <v>0</v>
      </c>
      <c r="S831" s="56">
        <v>174</v>
      </c>
      <c r="T831" s="56">
        <v>217</v>
      </c>
      <c r="U831" s="56">
        <v>0</v>
      </c>
      <c r="V831" s="56">
        <v>0</v>
      </c>
      <c r="W831" s="56">
        <v>0</v>
      </c>
      <c r="X831" s="56">
        <v>0</v>
      </c>
      <c r="Y831" s="56">
        <f t="shared" si="164"/>
        <v>549</v>
      </c>
      <c r="Z831" s="56">
        <f t="shared" si="164"/>
        <v>469</v>
      </c>
      <c r="AA831" s="68">
        <f t="shared" si="165"/>
        <v>660</v>
      </c>
      <c r="AB831" s="68">
        <f t="shared" si="165"/>
        <v>692</v>
      </c>
      <c r="AC831" s="68">
        <f t="shared" si="158"/>
        <v>1209</v>
      </c>
      <c r="AD831" s="68">
        <f t="shared" si="159"/>
        <v>1161</v>
      </c>
      <c r="AE831" s="68">
        <f>VLOOKUP(F831,[1]quantitativo_estudantes_turmas_!$D$6:$H$1043,5,0)</f>
        <v>32</v>
      </c>
      <c r="AF831" s="318">
        <f t="shared" si="155"/>
        <v>0.59603789836347976</v>
      </c>
      <c r="AG831" s="248">
        <f t="shared" si="156"/>
        <v>47919.3</v>
      </c>
      <c r="AH831" s="194" t="str">
        <f t="shared" si="160"/>
        <v>0,00</v>
      </c>
      <c r="AI831" s="70">
        <v>0</v>
      </c>
      <c r="AJ831" s="70">
        <f t="shared" si="157"/>
        <v>47919.3</v>
      </c>
      <c r="AK831" s="195">
        <v>10000</v>
      </c>
      <c r="AL831" s="337">
        <f t="shared" si="166"/>
        <v>11979.825000000001</v>
      </c>
      <c r="AM831" s="56" t="str">
        <f>VLOOKUP(F831,'Plan atualizada aptas e desativ'!$C$4:$I$1457,7,0)</f>
        <v>APTA</v>
      </c>
      <c r="AN831" s="196">
        <f t="shared" si="163"/>
        <v>1979.8250000000007</v>
      </c>
      <c r="AO831" s="56" t="s">
        <v>1493</v>
      </c>
      <c r="AP831" s="56" t="s">
        <v>1525</v>
      </c>
      <c r="AQ831" s="56"/>
      <c r="AR831" s="56" t="s">
        <v>449</v>
      </c>
      <c r="AS831" s="56" t="s">
        <v>449</v>
      </c>
      <c r="AT831" s="56" t="s">
        <v>449</v>
      </c>
      <c r="AU831" s="56" t="s">
        <v>449</v>
      </c>
      <c r="AV831" s="56" t="s">
        <v>449</v>
      </c>
      <c r="AW831" s="56" t="s">
        <v>449</v>
      </c>
      <c r="AX831" s="56" t="s">
        <v>449</v>
      </c>
      <c r="AY831" s="56" t="s">
        <v>449</v>
      </c>
      <c r="AZ831" s="56" t="s">
        <v>449</v>
      </c>
      <c r="BA831" s="56" t="s">
        <v>1857</v>
      </c>
      <c r="BB831" s="323">
        <f>VLOOKUP($F831,'[2]1ª Parcela FAED Manutencao 2026'!$E$7:$K$1036,5,0)</f>
        <v>1209</v>
      </c>
      <c r="BC831" s="324">
        <f>VLOOKUP($F831,'[2]1ª Parcela FAED Manutencao 2026'!$E$7:$K$1036,7,0)</f>
        <v>11979.825000000001</v>
      </c>
      <c r="BD831" s="335">
        <f t="shared" si="161"/>
        <v>-48</v>
      </c>
      <c r="BE831" s="330">
        <f t="shared" si="162"/>
        <v>0</v>
      </c>
    </row>
    <row r="832" spans="1:57" s="178" customFormat="1" ht="28.5" customHeight="1">
      <c r="A832" s="68">
        <v>826</v>
      </c>
      <c r="B832" s="56" t="s">
        <v>1906</v>
      </c>
      <c r="C832" s="56">
        <v>7800</v>
      </c>
      <c r="D832" s="57">
        <v>26</v>
      </c>
      <c r="E832" s="163" t="s">
        <v>433</v>
      </c>
      <c r="F832" s="56">
        <v>1178157</v>
      </c>
      <c r="G832" s="56">
        <v>1105443</v>
      </c>
      <c r="H832" s="61">
        <v>29444667</v>
      </c>
      <c r="I832" s="84" t="str">
        <f>VLOOKUP($F832,'[3]Sistema Escolar'!$C$3:$E$5000,3,0)</f>
        <v>COLEGIO ESTADUAL ANA CRISTINA PRAZERES MATA PIRES</v>
      </c>
      <c r="J832" s="193" t="s">
        <v>1916</v>
      </c>
      <c r="K832" s="56">
        <v>368</v>
      </c>
      <c r="L832" s="56">
        <v>384</v>
      </c>
      <c r="M832" s="56">
        <v>0</v>
      </c>
      <c r="N832" s="56">
        <v>0</v>
      </c>
      <c r="O832" s="56">
        <v>259</v>
      </c>
      <c r="P832" s="56">
        <v>300</v>
      </c>
      <c r="Q832" s="56">
        <v>0</v>
      </c>
      <c r="R832" s="56">
        <v>0</v>
      </c>
      <c r="S832" s="56">
        <v>101</v>
      </c>
      <c r="T832" s="56">
        <v>52</v>
      </c>
      <c r="U832" s="56">
        <v>0</v>
      </c>
      <c r="V832" s="56">
        <v>0</v>
      </c>
      <c r="W832" s="56">
        <v>0</v>
      </c>
      <c r="X832" s="56">
        <v>0</v>
      </c>
      <c r="Y832" s="56">
        <f t="shared" si="164"/>
        <v>368</v>
      </c>
      <c r="Z832" s="56">
        <f t="shared" si="164"/>
        <v>384</v>
      </c>
      <c r="AA832" s="68">
        <f t="shared" si="165"/>
        <v>360</v>
      </c>
      <c r="AB832" s="68">
        <f t="shared" si="165"/>
        <v>352</v>
      </c>
      <c r="AC832" s="68">
        <f t="shared" si="158"/>
        <v>728</v>
      </c>
      <c r="AD832" s="68">
        <f t="shared" si="159"/>
        <v>736</v>
      </c>
      <c r="AE832" s="68">
        <f>VLOOKUP(F832,[1]quantitativo_estudantes_turmas_!$D$6:$H$1043,5,0)</f>
        <v>25</v>
      </c>
      <c r="AF832" s="318">
        <f t="shared" si="155"/>
        <v>0.47826086956521741</v>
      </c>
      <c r="AG832" s="248">
        <f t="shared" si="156"/>
        <v>30774.46</v>
      </c>
      <c r="AH832" s="194" t="str">
        <f t="shared" si="160"/>
        <v>0,00</v>
      </c>
      <c r="AI832" s="70">
        <v>0</v>
      </c>
      <c r="AJ832" s="70">
        <f t="shared" si="157"/>
        <v>30774.46</v>
      </c>
      <c r="AK832" s="195">
        <v>6000</v>
      </c>
      <c r="AL832" s="337">
        <f t="shared" si="166"/>
        <v>7693.6149999999998</v>
      </c>
      <c r="AM832" s="56" t="str">
        <f>VLOOKUP(F832,'Plan atualizada aptas e desativ'!$C$4:$I$1457,7,0)</f>
        <v>APTA</v>
      </c>
      <c r="AN832" s="196">
        <f t="shared" si="163"/>
        <v>1693.6149999999998</v>
      </c>
      <c r="AO832" s="56" t="s">
        <v>1493</v>
      </c>
      <c r="AP832" s="56" t="s">
        <v>1526</v>
      </c>
      <c r="AQ832" s="56"/>
      <c r="AR832" s="56" t="s">
        <v>449</v>
      </c>
      <c r="AS832" s="56" t="s">
        <v>449</v>
      </c>
      <c r="AT832" s="56" t="s">
        <v>449</v>
      </c>
      <c r="AU832" s="56" t="s">
        <v>449</v>
      </c>
      <c r="AV832" s="56" t="s">
        <v>449</v>
      </c>
      <c r="AW832" s="56" t="s">
        <v>449</v>
      </c>
      <c r="AX832" s="56" t="s">
        <v>1859</v>
      </c>
      <c r="AY832" s="56" t="s">
        <v>449</v>
      </c>
      <c r="AZ832" s="56" t="s">
        <v>449</v>
      </c>
      <c r="BA832" s="56" t="s">
        <v>449</v>
      </c>
      <c r="BB832" s="323">
        <f>VLOOKUP($F832,'[2]1ª Parcela FAED Manutencao 2026'!$E$7:$K$1036,5,0)</f>
        <v>728</v>
      </c>
      <c r="BC832" s="324">
        <f>VLOOKUP($F832,'[2]1ª Parcela FAED Manutencao 2026'!$E$7:$K$1036,7,0)</f>
        <v>7693.6149999999998</v>
      </c>
      <c r="BD832" s="336">
        <f t="shared" si="161"/>
        <v>8</v>
      </c>
      <c r="BE832" s="330">
        <f t="shared" si="162"/>
        <v>0</v>
      </c>
    </row>
    <row r="833" spans="1:57" s="178" customFormat="1" ht="28.5" customHeight="1">
      <c r="A833" s="68">
        <v>827</v>
      </c>
      <c r="B833" s="56" t="s">
        <v>1906</v>
      </c>
      <c r="C833" s="56">
        <v>7800</v>
      </c>
      <c r="D833" s="57">
        <v>26</v>
      </c>
      <c r="E833" s="163" t="s">
        <v>433</v>
      </c>
      <c r="F833" s="56">
        <v>1100540</v>
      </c>
      <c r="G833" s="56">
        <v>1100253</v>
      </c>
      <c r="H833" s="61">
        <v>29189241</v>
      </c>
      <c r="I833" s="84" t="str">
        <f>VLOOKUP($F833,'[3]Sistema Escolar'!$C$3:$E$5000,3,0)</f>
        <v>COLEGIO ESTADUAL ANFRISIA SANTIAGO</v>
      </c>
      <c r="J833" s="193" t="s">
        <v>1978</v>
      </c>
      <c r="K833" s="56">
        <v>359</v>
      </c>
      <c r="L833" s="56">
        <v>291</v>
      </c>
      <c r="M833" s="56">
        <v>0</v>
      </c>
      <c r="N833" s="56">
        <v>0</v>
      </c>
      <c r="O833" s="56">
        <v>0</v>
      </c>
      <c r="P833" s="56">
        <v>0</v>
      </c>
      <c r="Q833" s="56">
        <v>249</v>
      </c>
      <c r="R833" s="56">
        <v>260</v>
      </c>
      <c r="S833" s="56">
        <v>0</v>
      </c>
      <c r="T833" s="56">
        <v>0</v>
      </c>
      <c r="U833" s="56">
        <v>0</v>
      </c>
      <c r="V833" s="56">
        <v>0</v>
      </c>
      <c r="W833" s="56">
        <v>0</v>
      </c>
      <c r="X833" s="56">
        <v>0</v>
      </c>
      <c r="Y833" s="56">
        <f t="shared" si="164"/>
        <v>359</v>
      </c>
      <c r="Z833" s="56">
        <f t="shared" si="164"/>
        <v>291</v>
      </c>
      <c r="AA833" s="68">
        <f t="shared" si="165"/>
        <v>249</v>
      </c>
      <c r="AB833" s="68">
        <f t="shared" si="165"/>
        <v>260</v>
      </c>
      <c r="AC833" s="68">
        <f t="shared" si="158"/>
        <v>608</v>
      </c>
      <c r="AD833" s="68">
        <f t="shared" si="159"/>
        <v>551</v>
      </c>
      <c r="AE833" s="68">
        <f>VLOOKUP(F833,[1]quantitativo_estudantes_turmas_!$D$6:$H$1043,5,0)</f>
        <v>18</v>
      </c>
      <c r="AF833" s="318">
        <f t="shared" si="155"/>
        <v>0.47186932849364793</v>
      </c>
      <c r="AG833" s="248">
        <f t="shared" si="156"/>
        <v>30774.46</v>
      </c>
      <c r="AH833" s="194">
        <f t="shared" si="160"/>
        <v>30774.46</v>
      </c>
      <c r="AI833" s="70">
        <v>0</v>
      </c>
      <c r="AJ833" s="70">
        <f t="shared" si="157"/>
        <v>61548.92</v>
      </c>
      <c r="AK833" s="195">
        <v>12000</v>
      </c>
      <c r="AL833" s="337">
        <f t="shared" si="166"/>
        <v>15387.23</v>
      </c>
      <c r="AM833" s="56" t="str">
        <f>VLOOKUP(F833,'Plan atualizada aptas e desativ'!$C$4:$I$1457,7,0)</f>
        <v>INADIMPLENTE</v>
      </c>
      <c r="AN833" s="196">
        <f t="shared" si="163"/>
        <v>3387.2299999999996</v>
      </c>
      <c r="AO833" s="56" t="s">
        <v>1493</v>
      </c>
      <c r="AP833" s="56" t="s">
        <v>1527</v>
      </c>
      <c r="AQ833" s="56"/>
      <c r="AR833" s="56" t="s">
        <v>1918</v>
      </c>
      <c r="AS833" s="56" t="s">
        <v>449</v>
      </c>
      <c r="AT833" s="56" t="s">
        <v>449</v>
      </c>
      <c r="AU833" s="56" t="s">
        <v>449</v>
      </c>
      <c r="AV833" s="56" t="s">
        <v>449</v>
      </c>
      <c r="AW833" s="56" t="s">
        <v>449</v>
      </c>
      <c r="AX833" s="56" t="s">
        <v>449</v>
      </c>
      <c r="AY833" s="56" t="s">
        <v>449</v>
      </c>
      <c r="AZ833" s="56" t="s">
        <v>449</v>
      </c>
      <c r="BA833" s="56" t="s">
        <v>449</v>
      </c>
      <c r="BB833" s="323">
        <f>VLOOKUP($F833,'[2]1ª Parcela FAED Manutencao 2026'!$E$7:$K$1036,5,0)</f>
        <v>608</v>
      </c>
      <c r="BC833" s="324">
        <f>VLOOKUP($F833,'[2]1ª Parcela FAED Manutencao 2026'!$E$7:$K$1036,7,0)</f>
        <v>15387.23</v>
      </c>
      <c r="BD833" s="335">
        <f t="shared" si="161"/>
        <v>-57</v>
      </c>
      <c r="BE833" s="330">
        <f t="shared" si="162"/>
        <v>0</v>
      </c>
    </row>
    <row r="834" spans="1:57" s="178" customFormat="1" ht="28.5" customHeight="1">
      <c r="A834" s="68">
        <v>828</v>
      </c>
      <c r="B834" s="56" t="s">
        <v>1906</v>
      </c>
      <c r="C834" s="56">
        <v>7800</v>
      </c>
      <c r="D834" s="57">
        <v>26</v>
      </c>
      <c r="E834" s="163" t="s">
        <v>433</v>
      </c>
      <c r="F834" s="56">
        <v>1100612</v>
      </c>
      <c r="G834" s="56">
        <v>1100581</v>
      </c>
      <c r="H834" s="61">
        <v>29182034</v>
      </c>
      <c r="I834" s="84" t="str">
        <f>VLOOKUP($F834,'[3]Sistema Escolar'!$C$3:$E$5000,3,0)</f>
        <v>COLEGIO ESTADUAL ANTONIO CARLOS MAGALHAES</v>
      </c>
      <c r="J834" s="193" t="s">
        <v>1912</v>
      </c>
      <c r="K834" s="56">
        <v>328</v>
      </c>
      <c r="L834" s="56">
        <v>191</v>
      </c>
      <c r="M834" s="56">
        <v>65</v>
      </c>
      <c r="N834" s="56">
        <v>140</v>
      </c>
      <c r="O834" s="56">
        <v>206</v>
      </c>
      <c r="P834" s="56">
        <v>96</v>
      </c>
      <c r="Q834" s="56">
        <v>0</v>
      </c>
      <c r="R834" s="56">
        <v>0</v>
      </c>
      <c r="S834" s="56">
        <v>101</v>
      </c>
      <c r="T834" s="56">
        <v>0</v>
      </c>
      <c r="U834" s="56">
        <v>0</v>
      </c>
      <c r="V834" s="56">
        <v>0</v>
      </c>
      <c r="W834" s="56">
        <v>0</v>
      </c>
      <c r="X834" s="56">
        <v>0</v>
      </c>
      <c r="Y834" s="56">
        <f t="shared" si="164"/>
        <v>393</v>
      </c>
      <c r="Z834" s="56">
        <f t="shared" si="164"/>
        <v>331</v>
      </c>
      <c r="AA834" s="68">
        <f t="shared" si="165"/>
        <v>307</v>
      </c>
      <c r="AB834" s="68">
        <f t="shared" si="165"/>
        <v>96</v>
      </c>
      <c r="AC834" s="68">
        <f t="shared" si="158"/>
        <v>700</v>
      </c>
      <c r="AD834" s="68">
        <f t="shared" si="159"/>
        <v>427</v>
      </c>
      <c r="AE834" s="68">
        <f>VLOOKUP(F834,[1]quantitativo_estudantes_turmas_!$D$6:$H$1043,5,0)</f>
        <v>15</v>
      </c>
      <c r="AF834" s="318">
        <f t="shared" si="155"/>
        <v>0.22482435597189696</v>
      </c>
      <c r="AG834" s="248">
        <f t="shared" si="156"/>
        <v>25645.38</v>
      </c>
      <c r="AH834" s="194" t="str">
        <f t="shared" si="160"/>
        <v>0,00</v>
      </c>
      <c r="AI834" s="70">
        <v>0</v>
      </c>
      <c r="AJ834" s="70">
        <f t="shared" si="157"/>
        <v>25645.38</v>
      </c>
      <c r="AK834" s="195">
        <v>6000</v>
      </c>
      <c r="AL834" s="337">
        <f t="shared" si="166"/>
        <v>6411.3450000000003</v>
      </c>
      <c r="AM834" s="56" t="str">
        <f>VLOOKUP(F834,'Plan atualizada aptas e desativ'!$C$4:$I$1457,7,0)</f>
        <v>INADIMPLENTE</v>
      </c>
      <c r="AN834" s="196">
        <f t="shared" si="163"/>
        <v>411.34500000000025</v>
      </c>
      <c r="AO834" s="56" t="s">
        <v>1493</v>
      </c>
      <c r="AP834" s="56" t="s">
        <v>1528</v>
      </c>
      <c r="AQ834" s="56"/>
      <c r="AR834" s="56" t="s">
        <v>449</v>
      </c>
      <c r="AS834" s="56" t="s">
        <v>449</v>
      </c>
      <c r="AT834" s="56" t="s">
        <v>449</v>
      </c>
      <c r="AU834" s="56" t="s">
        <v>449</v>
      </c>
      <c r="AV834" s="56" t="s">
        <v>449</v>
      </c>
      <c r="AW834" s="56" t="s">
        <v>449</v>
      </c>
      <c r="AX834" s="56" t="s">
        <v>449</v>
      </c>
      <c r="AY834" s="56" t="s">
        <v>449</v>
      </c>
      <c r="AZ834" s="56" t="s">
        <v>449</v>
      </c>
      <c r="BA834" s="56" t="s">
        <v>449</v>
      </c>
      <c r="BB834" s="323">
        <f>VLOOKUP($F834,'[2]1ª Parcela FAED Manutencao 2026'!$E$7:$K$1036,5,0)</f>
        <v>700</v>
      </c>
      <c r="BC834" s="324">
        <f>VLOOKUP($F834,'[2]1ª Parcela FAED Manutencao 2026'!$E$7:$K$1036,7,0)</f>
        <v>7693.6149999999998</v>
      </c>
      <c r="BD834" s="335">
        <f t="shared" si="161"/>
        <v>-273</v>
      </c>
      <c r="BE834" s="328">
        <f t="shared" si="162"/>
        <v>-1282.2699999999995</v>
      </c>
    </row>
    <row r="835" spans="1:57" s="178" customFormat="1" ht="28.5" customHeight="1">
      <c r="A835" s="68">
        <v>829</v>
      </c>
      <c r="B835" s="56" t="s">
        <v>1906</v>
      </c>
      <c r="C835" s="56">
        <v>7800</v>
      </c>
      <c r="D835" s="57">
        <v>26</v>
      </c>
      <c r="E835" s="163" t="s">
        <v>433</v>
      </c>
      <c r="F835" s="56">
        <v>1102372</v>
      </c>
      <c r="G835" s="56">
        <v>1100325</v>
      </c>
      <c r="H835" s="61">
        <v>29188792</v>
      </c>
      <c r="I835" s="84" t="str">
        <f>VLOOKUP($F835,'[3]Sistema Escolar'!$C$3:$E$5000,3,0)</f>
        <v>COLEGIO ESTADUAL ARTUR DE SALES</v>
      </c>
      <c r="J835" s="193" t="s">
        <v>1912</v>
      </c>
      <c r="K835" s="56">
        <v>0</v>
      </c>
      <c r="L835" s="56">
        <v>0</v>
      </c>
      <c r="M835" s="56">
        <v>0</v>
      </c>
      <c r="N835" s="56">
        <v>0</v>
      </c>
      <c r="O835" s="56">
        <v>749</v>
      </c>
      <c r="P835" s="56">
        <v>638</v>
      </c>
      <c r="Q835" s="56">
        <v>0</v>
      </c>
      <c r="R835" s="56">
        <v>0</v>
      </c>
      <c r="S835" s="56">
        <v>438</v>
      </c>
      <c r="T835" s="56">
        <v>397</v>
      </c>
      <c r="U835" s="56">
        <v>0</v>
      </c>
      <c r="V835" s="56">
        <v>0</v>
      </c>
      <c r="W835" s="56">
        <v>0</v>
      </c>
      <c r="X835" s="56">
        <v>0</v>
      </c>
      <c r="Y835" s="56">
        <f t="shared" si="164"/>
        <v>0</v>
      </c>
      <c r="Z835" s="56">
        <f t="shared" si="164"/>
        <v>0</v>
      </c>
      <c r="AA835" s="68">
        <f t="shared" si="165"/>
        <v>1187</v>
      </c>
      <c r="AB835" s="68">
        <f t="shared" si="165"/>
        <v>1035</v>
      </c>
      <c r="AC835" s="68">
        <f t="shared" si="158"/>
        <v>1187</v>
      </c>
      <c r="AD835" s="68">
        <f t="shared" si="159"/>
        <v>1035</v>
      </c>
      <c r="AE835" s="68">
        <f>VLOOKUP(F835,[1]quantitativo_estudantes_turmas_!$D$6:$H$1043,5,0)</f>
        <v>27</v>
      </c>
      <c r="AF835" s="318">
        <f t="shared" si="155"/>
        <v>1</v>
      </c>
      <c r="AG835" s="248">
        <f t="shared" si="156"/>
        <v>47919.3</v>
      </c>
      <c r="AH835" s="194">
        <f t="shared" si="160"/>
        <v>47919.3</v>
      </c>
      <c r="AI835" s="70">
        <v>0</v>
      </c>
      <c r="AJ835" s="70">
        <f t="shared" si="157"/>
        <v>95838.6</v>
      </c>
      <c r="AK835" s="195">
        <v>20000</v>
      </c>
      <c r="AL835" s="337">
        <f t="shared" si="166"/>
        <v>23959.65</v>
      </c>
      <c r="AM835" s="56" t="str">
        <f>VLOOKUP(F835,'Plan atualizada aptas e desativ'!$C$4:$I$1457,7,0)</f>
        <v>INADIMPLENTE</v>
      </c>
      <c r="AN835" s="196">
        <f t="shared" si="163"/>
        <v>3959.6500000000015</v>
      </c>
      <c r="AO835" s="56" t="s">
        <v>1493</v>
      </c>
      <c r="AP835" s="56" t="s">
        <v>1529</v>
      </c>
      <c r="AQ835" s="56"/>
      <c r="AR835" s="56" t="s">
        <v>449</v>
      </c>
      <c r="AS835" s="56" t="s">
        <v>449</v>
      </c>
      <c r="AT835" s="56" t="s">
        <v>449</v>
      </c>
      <c r="AU835" s="56" t="s">
        <v>449</v>
      </c>
      <c r="AV835" s="56" t="s">
        <v>449</v>
      </c>
      <c r="AW835" s="56" t="s">
        <v>449</v>
      </c>
      <c r="AX835" s="56" t="s">
        <v>449</v>
      </c>
      <c r="AY835" s="56" t="s">
        <v>449</v>
      </c>
      <c r="AZ835" s="56" t="s">
        <v>449</v>
      </c>
      <c r="BA835" s="56" t="s">
        <v>449</v>
      </c>
      <c r="BB835" s="323">
        <f>VLOOKUP($F835,'[2]1ª Parcela FAED Manutencao 2026'!$E$7:$K$1036,5,0)</f>
        <v>1187</v>
      </c>
      <c r="BC835" s="324">
        <f>VLOOKUP($F835,'[2]1ª Parcela FAED Manutencao 2026'!$E$7:$K$1036,7,0)</f>
        <v>23959.65</v>
      </c>
      <c r="BD835" s="335">
        <f t="shared" si="161"/>
        <v>-152</v>
      </c>
      <c r="BE835" s="330">
        <f t="shared" si="162"/>
        <v>0</v>
      </c>
    </row>
    <row r="836" spans="1:57" s="178" customFormat="1" ht="28.5" customHeight="1">
      <c r="A836" s="68">
        <v>830</v>
      </c>
      <c r="B836" s="56" t="s">
        <v>1906</v>
      </c>
      <c r="C836" s="56">
        <v>7800</v>
      </c>
      <c r="D836" s="57">
        <v>26</v>
      </c>
      <c r="E836" s="163" t="s">
        <v>433</v>
      </c>
      <c r="F836" s="56">
        <v>1100388</v>
      </c>
      <c r="G836" s="56">
        <v>1100244</v>
      </c>
      <c r="H836" s="61">
        <v>29189454</v>
      </c>
      <c r="I836" s="84" t="str">
        <f>VLOOKUP($F836,'[3]Sistema Escolar'!$C$3:$E$5000,3,0)</f>
        <v>COLEGIO ESTADUAL ASSIS CHATEAUBRIAND</v>
      </c>
      <c r="J836" s="193" t="s">
        <v>1912</v>
      </c>
      <c r="K836" s="56">
        <v>313</v>
      </c>
      <c r="L836" s="56">
        <v>310</v>
      </c>
      <c r="M836" s="56">
        <v>0</v>
      </c>
      <c r="N836" s="56">
        <v>0</v>
      </c>
      <c r="O836" s="56">
        <v>311</v>
      </c>
      <c r="P836" s="56">
        <v>280</v>
      </c>
      <c r="Q836" s="56">
        <v>0</v>
      </c>
      <c r="R836" s="56">
        <v>0</v>
      </c>
      <c r="S836" s="56">
        <v>67</v>
      </c>
      <c r="T836" s="56">
        <v>58</v>
      </c>
      <c r="U836" s="56">
        <v>0</v>
      </c>
      <c r="V836" s="56">
        <v>0</v>
      </c>
      <c r="W836" s="56">
        <v>0</v>
      </c>
      <c r="X836" s="56">
        <v>0</v>
      </c>
      <c r="Y836" s="56">
        <f t="shared" si="164"/>
        <v>313</v>
      </c>
      <c r="Z836" s="56">
        <f t="shared" si="164"/>
        <v>310</v>
      </c>
      <c r="AA836" s="68">
        <f t="shared" si="165"/>
        <v>378</v>
      </c>
      <c r="AB836" s="68">
        <f t="shared" si="165"/>
        <v>338</v>
      </c>
      <c r="AC836" s="68">
        <f t="shared" si="158"/>
        <v>691</v>
      </c>
      <c r="AD836" s="68">
        <f t="shared" si="159"/>
        <v>648</v>
      </c>
      <c r="AE836" s="68">
        <f>VLOOKUP(F836,[1]quantitativo_estudantes_turmas_!$D$6:$H$1043,5,0)</f>
        <v>22</v>
      </c>
      <c r="AF836" s="318">
        <f t="shared" si="155"/>
        <v>0.52160493827160492</v>
      </c>
      <c r="AG836" s="248">
        <f t="shared" si="156"/>
        <v>30774.46</v>
      </c>
      <c r="AH836" s="194" t="str">
        <f t="shared" si="160"/>
        <v>0,00</v>
      </c>
      <c r="AI836" s="70">
        <v>0</v>
      </c>
      <c r="AJ836" s="70">
        <f t="shared" si="157"/>
        <v>30774.46</v>
      </c>
      <c r="AK836" s="195">
        <v>6000</v>
      </c>
      <c r="AL836" s="337">
        <f t="shared" si="166"/>
        <v>7693.6149999999998</v>
      </c>
      <c r="AM836" s="56" t="str">
        <f>VLOOKUP(F836,'Plan atualizada aptas e desativ'!$C$4:$I$1457,7,0)</f>
        <v>INADIMPLENTE</v>
      </c>
      <c r="AN836" s="196">
        <f t="shared" si="163"/>
        <v>1693.6149999999998</v>
      </c>
      <c r="AO836" s="56" t="s">
        <v>1493</v>
      </c>
      <c r="AP836" s="56" t="s">
        <v>1530</v>
      </c>
      <c r="AQ836" s="56"/>
      <c r="AR836" s="56" t="s">
        <v>449</v>
      </c>
      <c r="AS836" s="56" t="s">
        <v>449</v>
      </c>
      <c r="AT836" s="56" t="s">
        <v>449</v>
      </c>
      <c r="AU836" s="56" t="s">
        <v>449</v>
      </c>
      <c r="AV836" s="56" t="s">
        <v>449</v>
      </c>
      <c r="AW836" s="56" t="s">
        <v>449</v>
      </c>
      <c r="AX836" s="56" t="s">
        <v>449</v>
      </c>
      <c r="AY836" s="56" t="s">
        <v>449</v>
      </c>
      <c r="AZ836" s="56" t="s">
        <v>449</v>
      </c>
      <c r="BA836" s="56" t="s">
        <v>449</v>
      </c>
      <c r="BB836" s="323">
        <f>VLOOKUP($F836,'[2]1ª Parcela FAED Manutencao 2026'!$E$7:$K$1036,5,0)</f>
        <v>691</v>
      </c>
      <c r="BC836" s="324">
        <f>VLOOKUP($F836,'[2]1ª Parcela FAED Manutencao 2026'!$E$7:$K$1036,7,0)</f>
        <v>7693.6149999999998</v>
      </c>
      <c r="BD836" s="335">
        <f t="shared" si="161"/>
        <v>-43</v>
      </c>
      <c r="BE836" s="330">
        <f t="shared" si="162"/>
        <v>0</v>
      </c>
    </row>
    <row r="837" spans="1:57" s="178" customFormat="1" ht="28.5" customHeight="1">
      <c r="A837" s="68">
        <v>831</v>
      </c>
      <c r="B837" s="56" t="s">
        <v>1906</v>
      </c>
      <c r="C837" s="56">
        <v>7800</v>
      </c>
      <c r="D837" s="57">
        <v>26</v>
      </c>
      <c r="E837" s="163" t="s">
        <v>433</v>
      </c>
      <c r="F837" s="56">
        <v>1101031</v>
      </c>
      <c r="G837" s="56">
        <v>1100597</v>
      </c>
      <c r="H837" s="61">
        <v>29182093</v>
      </c>
      <c r="I837" s="84" t="str">
        <f>VLOOKUP($F837,'[3]Sistema Escolar'!$C$3:$E$5000,3,0)</f>
        <v>COLEGIO ESTADUAL AZEVEDO FERNANDES</v>
      </c>
      <c r="J837" s="193" t="s">
        <v>1912</v>
      </c>
      <c r="K837" s="56">
        <v>118</v>
      </c>
      <c r="L837" s="56">
        <v>56</v>
      </c>
      <c r="M837" s="56">
        <v>0</v>
      </c>
      <c r="N837" s="56">
        <v>52</v>
      </c>
      <c r="O837" s="56">
        <v>59</v>
      </c>
      <c r="P837" s="56">
        <v>76</v>
      </c>
      <c r="Q837" s="56">
        <v>0</v>
      </c>
      <c r="R837" s="56">
        <v>0</v>
      </c>
      <c r="S837" s="56">
        <v>189</v>
      </c>
      <c r="T837" s="56">
        <v>108</v>
      </c>
      <c r="U837" s="56">
        <v>0</v>
      </c>
      <c r="V837" s="56">
        <v>0</v>
      </c>
      <c r="W837" s="56">
        <v>0</v>
      </c>
      <c r="X837" s="56">
        <v>10</v>
      </c>
      <c r="Y837" s="56">
        <f t="shared" si="164"/>
        <v>118</v>
      </c>
      <c r="Z837" s="56">
        <f t="shared" si="164"/>
        <v>108</v>
      </c>
      <c r="AA837" s="68">
        <f t="shared" si="165"/>
        <v>248</v>
      </c>
      <c r="AB837" s="68">
        <f t="shared" si="165"/>
        <v>184</v>
      </c>
      <c r="AC837" s="68">
        <f t="shared" si="158"/>
        <v>366</v>
      </c>
      <c r="AD837" s="68">
        <f t="shared" si="159"/>
        <v>302</v>
      </c>
      <c r="AE837" s="68">
        <f>VLOOKUP(F837,[1]quantitativo_estudantes_turmas_!$D$6:$H$1043,5,0)</f>
        <v>17</v>
      </c>
      <c r="AF837" s="318">
        <f t="shared" si="155"/>
        <v>0.60927152317880795</v>
      </c>
      <c r="AG837" s="248">
        <f t="shared" si="156"/>
        <v>25645.38</v>
      </c>
      <c r="AH837" s="194" t="str">
        <f t="shared" si="160"/>
        <v>0,00</v>
      </c>
      <c r="AI837" s="70">
        <v>0</v>
      </c>
      <c r="AJ837" s="70">
        <f t="shared" si="157"/>
        <v>25645.38</v>
      </c>
      <c r="AK837" s="195">
        <v>5000</v>
      </c>
      <c r="AL837" s="337">
        <f t="shared" si="166"/>
        <v>6411.3450000000003</v>
      </c>
      <c r="AM837" s="56" t="str">
        <f>VLOOKUP(F837,'Plan atualizada aptas e desativ'!$C$4:$I$1457,7,0)</f>
        <v>INADIMPLENTE</v>
      </c>
      <c r="AN837" s="196">
        <f t="shared" si="163"/>
        <v>1411.3450000000003</v>
      </c>
      <c r="AO837" s="56" t="s">
        <v>1493</v>
      </c>
      <c r="AP837" s="56" t="s">
        <v>1531</v>
      </c>
      <c r="AQ837" s="56"/>
      <c r="AR837" s="56" t="s">
        <v>449</v>
      </c>
      <c r="AS837" s="56" t="s">
        <v>449</v>
      </c>
      <c r="AT837" s="56" t="s">
        <v>449</v>
      </c>
      <c r="AU837" s="56" t="s">
        <v>449</v>
      </c>
      <c r="AV837" s="56" t="s">
        <v>449</v>
      </c>
      <c r="AW837" s="56" t="s">
        <v>449</v>
      </c>
      <c r="AX837" s="56" t="s">
        <v>449</v>
      </c>
      <c r="AY837" s="56" t="s">
        <v>449</v>
      </c>
      <c r="AZ837" s="56" t="s">
        <v>449</v>
      </c>
      <c r="BA837" s="56" t="s">
        <v>449</v>
      </c>
      <c r="BB837" s="323">
        <f>VLOOKUP($F837,'[2]1ª Parcela FAED Manutencao 2026'!$E$7:$K$1036,5,0)</f>
        <v>366</v>
      </c>
      <c r="BC837" s="324">
        <f>VLOOKUP($F837,'[2]1ª Parcela FAED Manutencao 2026'!$E$7:$K$1036,7,0)</f>
        <v>6411.3450000000003</v>
      </c>
      <c r="BD837" s="335">
        <f t="shared" si="161"/>
        <v>-64</v>
      </c>
      <c r="BE837" s="330">
        <f t="shared" si="162"/>
        <v>0</v>
      </c>
    </row>
    <row r="838" spans="1:57" s="178" customFormat="1" ht="28.5" customHeight="1">
      <c r="A838" s="68">
        <v>832</v>
      </c>
      <c r="B838" s="56" t="s">
        <v>1906</v>
      </c>
      <c r="C838" s="56">
        <v>7800</v>
      </c>
      <c r="D838" s="57">
        <v>26</v>
      </c>
      <c r="E838" s="163" t="s">
        <v>433</v>
      </c>
      <c r="F838" s="56">
        <v>1100370</v>
      </c>
      <c r="G838" s="56">
        <v>1100243</v>
      </c>
      <c r="H838" s="61">
        <v>29191661</v>
      </c>
      <c r="I838" s="84" t="str">
        <f>VLOOKUP($F838,'[3]Sistema Escolar'!$C$3:$E$5000,3,0)</f>
        <v>COLEGIO ESTADUAL DE TEMPO INTEGRAL BARROS BARRETO</v>
      </c>
      <c r="J838" s="193" t="s">
        <v>1978</v>
      </c>
      <c r="K838" s="56">
        <v>0</v>
      </c>
      <c r="L838" s="56">
        <v>0</v>
      </c>
      <c r="M838" s="56">
        <v>0</v>
      </c>
      <c r="N838" s="56">
        <v>0</v>
      </c>
      <c r="O838" s="56">
        <v>833</v>
      </c>
      <c r="P838" s="56">
        <v>621</v>
      </c>
      <c r="Q838" s="56">
        <v>292</v>
      </c>
      <c r="R838" s="56">
        <v>755</v>
      </c>
      <c r="S838" s="56">
        <v>103</v>
      </c>
      <c r="T838" s="56">
        <v>111</v>
      </c>
      <c r="U838" s="56">
        <v>0</v>
      </c>
      <c r="V838" s="56">
        <v>0</v>
      </c>
      <c r="W838" s="56">
        <v>0</v>
      </c>
      <c r="X838" s="56">
        <v>0</v>
      </c>
      <c r="Y838" s="56">
        <f t="shared" si="164"/>
        <v>0</v>
      </c>
      <c r="Z838" s="56">
        <f t="shared" si="164"/>
        <v>0</v>
      </c>
      <c r="AA838" s="68">
        <f t="shared" si="165"/>
        <v>1228</v>
      </c>
      <c r="AB838" s="68">
        <f t="shared" si="165"/>
        <v>1487</v>
      </c>
      <c r="AC838" s="68">
        <f t="shared" si="158"/>
        <v>1228</v>
      </c>
      <c r="AD838" s="68">
        <f t="shared" si="159"/>
        <v>1487</v>
      </c>
      <c r="AE838" s="68">
        <f>VLOOKUP(F838,[1]quantitativo_estudantes_turmas_!$D$6:$H$1043,5,0)</f>
        <v>43</v>
      </c>
      <c r="AF838" s="318">
        <f t="shared" si="155"/>
        <v>1</v>
      </c>
      <c r="AG838" s="248">
        <f t="shared" si="156"/>
        <v>47919.3</v>
      </c>
      <c r="AH838" s="194">
        <f t="shared" si="160"/>
        <v>47919.3</v>
      </c>
      <c r="AI838" s="70">
        <v>0</v>
      </c>
      <c r="AJ838" s="70">
        <f t="shared" si="157"/>
        <v>95838.6</v>
      </c>
      <c r="AK838" s="195">
        <v>20000</v>
      </c>
      <c r="AL838" s="337">
        <f t="shared" si="166"/>
        <v>23959.65</v>
      </c>
      <c r="AM838" s="56" t="str">
        <f>VLOOKUP(F838,'Plan atualizada aptas e desativ'!$C$4:$I$1457,7,0)</f>
        <v>INADIMPLENTE</v>
      </c>
      <c r="AN838" s="196">
        <f t="shared" si="163"/>
        <v>3959.6500000000015</v>
      </c>
      <c r="AO838" s="56" t="s">
        <v>1493</v>
      </c>
      <c r="AP838" s="56" t="s">
        <v>1532</v>
      </c>
      <c r="AQ838" s="56"/>
      <c r="AR838" s="56" t="s">
        <v>1918</v>
      </c>
      <c r="AS838" s="56" t="s">
        <v>449</v>
      </c>
      <c r="AT838" s="56" t="s">
        <v>449</v>
      </c>
      <c r="AU838" s="56" t="s">
        <v>449</v>
      </c>
      <c r="AV838" s="56" t="s">
        <v>449</v>
      </c>
      <c r="AW838" s="56" t="s">
        <v>449</v>
      </c>
      <c r="AX838" s="56" t="s">
        <v>449</v>
      </c>
      <c r="AY838" s="56" t="s">
        <v>449</v>
      </c>
      <c r="AZ838" s="56" t="s">
        <v>449</v>
      </c>
      <c r="BA838" s="56" t="s">
        <v>449</v>
      </c>
      <c r="BB838" s="323">
        <f>VLOOKUP($F838,'[2]1ª Parcela FAED Manutencao 2026'!$E$7:$K$1036,5,0)</f>
        <v>1228</v>
      </c>
      <c r="BC838" s="324">
        <f>VLOOKUP($F838,'[2]1ª Parcela FAED Manutencao 2026'!$E$7:$K$1036,7,0)</f>
        <v>23959.65</v>
      </c>
      <c r="BD838" s="336">
        <f t="shared" si="161"/>
        <v>259</v>
      </c>
      <c r="BE838" s="330">
        <f t="shared" si="162"/>
        <v>0</v>
      </c>
    </row>
    <row r="839" spans="1:57" s="87" customFormat="1" ht="28.5" customHeight="1">
      <c r="A839" s="68">
        <v>833</v>
      </c>
      <c r="B839" s="56" t="s">
        <v>1906</v>
      </c>
      <c r="C839" s="56">
        <v>7800</v>
      </c>
      <c r="D839" s="57">
        <v>26</v>
      </c>
      <c r="E839" s="163" t="s">
        <v>433</v>
      </c>
      <c r="F839" s="56">
        <v>1142463</v>
      </c>
      <c r="G839" s="56">
        <v>1100487</v>
      </c>
      <c r="H839" s="61">
        <v>29191335</v>
      </c>
      <c r="I839" s="84" t="str">
        <f>VLOOKUP($F839,'[3]Sistema Escolar'!$C$3:$E$5000,3,0)</f>
        <v>COLEGIO ESTADUAL BATISTA NEVES</v>
      </c>
      <c r="J839" s="193" t="s">
        <v>1978</v>
      </c>
      <c r="K839" s="56">
        <v>226</v>
      </c>
      <c r="L839" s="56">
        <v>0</v>
      </c>
      <c r="M839" s="56">
        <v>112</v>
      </c>
      <c r="N839" s="56">
        <v>243</v>
      </c>
      <c r="O839" s="56">
        <v>0</v>
      </c>
      <c r="P839" s="56">
        <v>0</v>
      </c>
      <c r="Q839" s="56">
        <v>0</v>
      </c>
      <c r="R839" s="56">
        <v>0</v>
      </c>
      <c r="S839" s="56">
        <v>0</v>
      </c>
      <c r="T839" s="56">
        <v>0</v>
      </c>
      <c r="U839" s="56">
        <v>0</v>
      </c>
      <c r="V839" s="56">
        <v>0</v>
      </c>
      <c r="W839" s="56">
        <v>0</v>
      </c>
      <c r="X839" s="56">
        <v>0</v>
      </c>
      <c r="Y839" s="56">
        <f t="shared" si="164"/>
        <v>338</v>
      </c>
      <c r="Z839" s="56">
        <f t="shared" si="164"/>
        <v>243</v>
      </c>
      <c r="AA839" s="68">
        <f t="shared" si="165"/>
        <v>0</v>
      </c>
      <c r="AB839" s="68">
        <f t="shared" si="165"/>
        <v>0</v>
      </c>
      <c r="AC839" s="68">
        <f t="shared" si="158"/>
        <v>338</v>
      </c>
      <c r="AD839" s="68">
        <f t="shared" si="159"/>
        <v>243</v>
      </c>
      <c r="AE839" s="68">
        <f>VLOOKUP(F839,[1]quantitativo_estudantes_turmas_!$D$6:$H$1043,5,0)</f>
        <v>8</v>
      </c>
      <c r="AF839" s="318">
        <f t="shared" ref="AF839:AF902" si="167">IF(AB839=0,0,(AB839)*100%/AD839)</f>
        <v>0</v>
      </c>
      <c r="AG839" s="248">
        <f t="shared" ref="AG839:AG902" si="168">IF(AD839=0,0,IF(AD839&lt;=120,15387.23,IF(AD839&lt;=250,20516.3,IF(AD839&lt;=500,25645.38,IF(AD839&lt;=750,30774.46,IF(AD839&lt;=1000,41032.61,IF(AD839&lt;=1500,47919.3,IF(AD839&lt;=2000,71807.06,IF(AD839&lt;=3000,82065.22,IF(AD839&lt;=5000,92323.37,102581.52))))))))))</f>
        <v>20516.3</v>
      </c>
      <c r="AH839" s="194">
        <f t="shared" si="160"/>
        <v>20516.3</v>
      </c>
      <c r="AI839" s="70">
        <v>0</v>
      </c>
      <c r="AJ839" s="70">
        <f t="shared" ref="AJ839:AJ902" si="169">SUM(AG839:AH839)</f>
        <v>41032.6</v>
      </c>
      <c r="AK839" s="195">
        <v>10000</v>
      </c>
      <c r="AL839" s="337">
        <f t="shared" si="166"/>
        <v>10258.15</v>
      </c>
      <c r="AM839" s="56" t="str">
        <f>VLOOKUP(F839,'Plan atualizada aptas e desativ'!$C$4:$I$1457,7,0)</f>
        <v>APTA</v>
      </c>
      <c r="AN839" s="196">
        <f t="shared" si="163"/>
        <v>258.14999999999964</v>
      </c>
      <c r="AO839" s="56" t="s">
        <v>1493</v>
      </c>
      <c r="AP839" s="56" t="s">
        <v>1533</v>
      </c>
      <c r="AQ839" s="56"/>
      <c r="AR839" s="56" t="s">
        <v>1918</v>
      </c>
      <c r="AS839" s="56" t="s">
        <v>449</v>
      </c>
      <c r="AT839" s="56" t="s">
        <v>449</v>
      </c>
      <c r="AU839" s="56" t="s">
        <v>449</v>
      </c>
      <c r="AV839" s="56" t="s">
        <v>449</v>
      </c>
      <c r="AW839" s="56" t="s">
        <v>449</v>
      </c>
      <c r="AX839" s="56" t="s">
        <v>449</v>
      </c>
      <c r="AY839" s="56" t="s">
        <v>449</v>
      </c>
      <c r="AZ839" s="56" t="s">
        <v>449</v>
      </c>
      <c r="BA839" s="56" t="s">
        <v>449</v>
      </c>
      <c r="BB839" s="323">
        <f>VLOOKUP($F839,'[2]1ª Parcela FAED Manutencao 2026'!$E$7:$K$1036,5,0)</f>
        <v>338</v>
      </c>
      <c r="BC839" s="324">
        <f>VLOOKUP($F839,'[2]1ª Parcela FAED Manutencao 2026'!$E$7:$K$1036,7,0)</f>
        <v>12822.69</v>
      </c>
      <c r="BD839" s="335">
        <f t="shared" si="161"/>
        <v>-95</v>
      </c>
      <c r="BE839" s="328">
        <f t="shared" si="162"/>
        <v>-2564.5400000000009</v>
      </c>
    </row>
    <row r="840" spans="1:57" s="178" customFormat="1" ht="28.5" customHeight="1">
      <c r="A840" s="68">
        <v>834</v>
      </c>
      <c r="B840" s="56" t="s">
        <v>1906</v>
      </c>
      <c r="C840" s="56">
        <v>7800</v>
      </c>
      <c r="D840" s="57">
        <v>26</v>
      </c>
      <c r="E840" s="163" t="s">
        <v>433</v>
      </c>
      <c r="F840" s="56">
        <v>1145829</v>
      </c>
      <c r="G840" s="56">
        <v>1100490</v>
      </c>
      <c r="H840" s="61">
        <v>29191270</v>
      </c>
      <c r="I840" s="84" t="str">
        <f>VLOOKUP($F840,'[3]Sistema Escolar'!$C$3:$E$5000,3,0)</f>
        <v>COLEGIO ESTADUAL BENTO GONCALVES</v>
      </c>
      <c r="J840" s="193" t="s">
        <v>1912</v>
      </c>
      <c r="K840" s="56">
        <v>712</v>
      </c>
      <c r="L840" s="56">
        <v>723</v>
      </c>
      <c r="M840" s="56">
        <v>0</v>
      </c>
      <c r="N840" s="56">
        <v>0</v>
      </c>
      <c r="O840" s="56">
        <v>34</v>
      </c>
      <c r="P840" s="56">
        <v>0</v>
      </c>
      <c r="Q840" s="56">
        <v>0</v>
      </c>
      <c r="R840" s="56">
        <v>0</v>
      </c>
      <c r="S840" s="56">
        <v>68</v>
      </c>
      <c r="T840" s="56">
        <v>91</v>
      </c>
      <c r="U840" s="56">
        <v>0</v>
      </c>
      <c r="V840" s="56">
        <v>0</v>
      </c>
      <c r="W840" s="56">
        <v>0</v>
      </c>
      <c r="X840" s="56">
        <v>0</v>
      </c>
      <c r="Y840" s="56">
        <f t="shared" si="164"/>
        <v>712</v>
      </c>
      <c r="Z840" s="56">
        <f t="shared" si="164"/>
        <v>723</v>
      </c>
      <c r="AA840" s="68">
        <f t="shared" si="165"/>
        <v>102</v>
      </c>
      <c r="AB840" s="68">
        <f t="shared" si="165"/>
        <v>91</v>
      </c>
      <c r="AC840" s="68">
        <f t="shared" ref="AC840:AC903" si="170">K840+M840+O840+Q840+S840+U840+W840</f>
        <v>814</v>
      </c>
      <c r="AD840" s="68">
        <f t="shared" ref="AD840:AD903" si="171">L840+N840+P840+R840+T840+V840+X840</f>
        <v>814</v>
      </c>
      <c r="AE840" s="68">
        <f>VLOOKUP(F840,[1]quantitativo_estudantes_turmas_!$D$6:$H$1043,5,0)</f>
        <v>29</v>
      </c>
      <c r="AF840" s="318">
        <f t="shared" si="167"/>
        <v>0.11179361179361179</v>
      </c>
      <c r="AG840" s="248">
        <f t="shared" si="168"/>
        <v>41032.61</v>
      </c>
      <c r="AH840" s="194" t="str">
        <f t="shared" ref="AH840:AH903" si="172">IF(W840&lt;&gt;0,AG840,IF(AQ840="Escola nova",AG840,IF(AF840&gt;=70%,AG840,IF(AND(AF840&lt;70%,AR840="Tempo Integral"),AG840,"0,00"))))</f>
        <v>0,00</v>
      </c>
      <c r="AI840" s="70">
        <v>0</v>
      </c>
      <c r="AJ840" s="70">
        <f t="shared" si="169"/>
        <v>41032.61</v>
      </c>
      <c r="AK840" s="195">
        <v>8000</v>
      </c>
      <c r="AL840" s="337">
        <f t="shared" si="166"/>
        <v>10258.1525</v>
      </c>
      <c r="AM840" s="56" t="str">
        <f>VLOOKUP(F840,'Plan atualizada aptas e desativ'!$C$4:$I$1457,7,0)</f>
        <v>INADIMPLENTE</v>
      </c>
      <c r="AN840" s="196">
        <f t="shared" si="163"/>
        <v>2258.1525000000001</v>
      </c>
      <c r="AO840" s="56" t="s">
        <v>1493</v>
      </c>
      <c r="AP840" s="56" t="s">
        <v>1534</v>
      </c>
      <c r="AQ840" s="56"/>
      <c r="AR840" s="56" t="s">
        <v>449</v>
      </c>
      <c r="AS840" s="56" t="s">
        <v>449</v>
      </c>
      <c r="AT840" s="56" t="s">
        <v>449</v>
      </c>
      <c r="AU840" s="56" t="s">
        <v>449</v>
      </c>
      <c r="AV840" s="56" t="s">
        <v>449</v>
      </c>
      <c r="AW840" s="56" t="s">
        <v>449</v>
      </c>
      <c r="AX840" s="56" t="s">
        <v>449</v>
      </c>
      <c r="AY840" s="56" t="s">
        <v>449</v>
      </c>
      <c r="AZ840" s="56" t="s">
        <v>449</v>
      </c>
      <c r="BA840" s="56" t="s">
        <v>449</v>
      </c>
      <c r="BB840" s="323">
        <f>VLOOKUP($F840,'[2]1ª Parcela FAED Manutencao 2026'!$E$7:$K$1036,5,0)</f>
        <v>814</v>
      </c>
      <c r="BC840" s="324">
        <f>VLOOKUP($F840,'[2]1ª Parcela FAED Manutencao 2026'!$E$7:$K$1036,7,0)</f>
        <v>10258.1525</v>
      </c>
      <c r="BD840" s="334">
        <f t="shared" ref="BD840:BD903" si="173">AD840-BB840</f>
        <v>0</v>
      </c>
      <c r="BE840" s="330">
        <f t="shared" ref="BE840:BE903" si="174">AL840-BC840</f>
        <v>0</v>
      </c>
    </row>
    <row r="841" spans="1:57" s="178" customFormat="1" ht="28.5" customHeight="1">
      <c r="A841" s="68">
        <v>835</v>
      </c>
      <c r="B841" s="56" t="s">
        <v>1906</v>
      </c>
      <c r="C841" s="56">
        <v>7800</v>
      </c>
      <c r="D841" s="57">
        <v>26</v>
      </c>
      <c r="E841" s="163" t="s">
        <v>433</v>
      </c>
      <c r="F841" s="56">
        <v>1101074</v>
      </c>
      <c r="G841" s="56">
        <v>1100600</v>
      </c>
      <c r="H841" s="61">
        <v>29190835</v>
      </c>
      <c r="I841" s="84" t="str">
        <f>VLOOKUP($F841,'[3]Sistema Escolar'!$C$3:$E$5000,3,0)</f>
        <v>COLEGIO ESTADUAL BRIGADEIRO EDUARDO GOMES</v>
      </c>
      <c r="J841" s="193" t="s">
        <v>1912</v>
      </c>
      <c r="K841" s="56">
        <v>297</v>
      </c>
      <c r="L841" s="56">
        <v>307</v>
      </c>
      <c r="M841" s="56">
        <v>0</v>
      </c>
      <c r="N841" s="56">
        <v>0</v>
      </c>
      <c r="O841" s="56">
        <v>395</v>
      </c>
      <c r="P841" s="56">
        <v>385</v>
      </c>
      <c r="Q841" s="56">
        <v>0</v>
      </c>
      <c r="R841" s="56">
        <v>0</v>
      </c>
      <c r="S841" s="56">
        <v>161</v>
      </c>
      <c r="T841" s="56">
        <v>130</v>
      </c>
      <c r="U841" s="56">
        <v>0</v>
      </c>
      <c r="V841" s="56">
        <v>0</v>
      </c>
      <c r="W841" s="56">
        <v>0</v>
      </c>
      <c r="X841" s="56">
        <v>0</v>
      </c>
      <c r="Y841" s="56">
        <f t="shared" si="164"/>
        <v>297</v>
      </c>
      <c r="Z841" s="56">
        <f t="shared" si="164"/>
        <v>307</v>
      </c>
      <c r="AA841" s="68">
        <f t="shared" si="165"/>
        <v>556</v>
      </c>
      <c r="AB841" s="68">
        <f t="shared" si="165"/>
        <v>515</v>
      </c>
      <c r="AC841" s="68">
        <f t="shared" si="170"/>
        <v>853</v>
      </c>
      <c r="AD841" s="68">
        <f t="shared" si="171"/>
        <v>822</v>
      </c>
      <c r="AE841" s="68">
        <f>VLOOKUP(F841,[1]quantitativo_estudantes_turmas_!$D$6:$H$1043,5,0)</f>
        <v>28</v>
      </c>
      <c r="AF841" s="318">
        <f t="shared" si="167"/>
        <v>0.62652068126520677</v>
      </c>
      <c r="AG841" s="248">
        <f t="shared" si="168"/>
        <v>41032.61</v>
      </c>
      <c r="AH841" s="194" t="str">
        <f t="shared" si="172"/>
        <v>0,00</v>
      </c>
      <c r="AI841" s="70">
        <v>0</v>
      </c>
      <c r="AJ841" s="70">
        <f t="shared" si="169"/>
        <v>41032.61</v>
      </c>
      <c r="AK841" s="195">
        <v>8000</v>
      </c>
      <c r="AL841" s="337">
        <f t="shared" si="166"/>
        <v>10258.1525</v>
      </c>
      <c r="AM841" s="56" t="str">
        <f>VLOOKUP(F841,'Plan atualizada aptas e desativ'!$C$4:$I$1457,7,0)</f>
        <v>APTA</v>
      </c>
      <c r="AN841" s="196">
        <f t="shared" si="163"/>
        <v>2258.1525000000001</v>
      </c>
      <c r="AO841" s="56" t="s">
        <v>1493</v>
      </c>
      <c r="AP841" s="56" t="s">
        <v>1535</v>
      </c>
      <c r="AQ841" s="56"/>
      <c r="AR841" s="56" t="s">
        <v>449</v>
      </c>
      <c r="AS841" s="56" t="s">
        <v>449</v>
      </c>
      <c r="AT841" s="56" t="s">
        <v>449</v>
      </c>
      <c r="AU841" s="56" t="s">
        <v>449</v>
      </c>
      <c r="AV841" s="56" t="s">
        <v>449</v>
      </c>
      <c r="AW841" s="56" t="s">
        <v>449</v>
      </c>
      <c r="AX841" s="56" t="s">
        <v>449</v>
      </c>
      <c r="AY841" s="56" t="s">
        <v>449</v>
      </c>
      <c r="AZ841" s="56" t="s">
        <v>449</v>
      </c>
      <c r="BA841" s="56" t="s">
        <v>449</v>
      </c>
      <c r="BB841" s="323">
        <f>VLOOKUP($F841,'[2]1ª Parcela FAED Manutencao 2026'!$E$7:$K$1036,5,0)</f>
        <v>853</v>
      </c>
      <c r="BC841" s="324">
        <f>VLOOKUP($F841,'[2]1ª Parcela FAED Manutencao 2026'!$E$7:$K$1036,7,0)</f>
        <v>10258.1525</v>
      </c>
      <c r="BD841" s="335">
        <f t="shared" si="173"/>
        <v>-31</v>
      </c>
      <c r="BE841" s="330">
        <f t="shared" si="174"/>
        <v>0</v>
      </c>
    </row>
    <row r="842" spans="1:57" s="87" customFormat="1" ht="28.5" customHeight="1">
      <c r="A842" s="68">
        <v>836</v>
      </c>
      <c r="B842" s="56" t="s">
        <v>1906</v>
      </c>
      <c r="C842" s="56">
        <v>7800</v>
      </c>
      <c r="D842" s="57">
        <v>26</v>
      </c>
      <c r="E842" s="163" t="s">
        <v>433</v>
      </c>
      <c r="F842" s="56">
        <v>1176079</v>
      </c>
      <c r="G842" s="56">
        <v>1100231</v>
      </c>
      <c r="H842" s="61">
        <v>29192188</v>
      </c>
      <c r="I842" s="84" t="str">
        <f>VLOOKUP($F842,'[3]Sistema Escolar'!$C$3:$E$5000,3,0)</f>
        <v>COLEGIO ESTADUAL CELIA MATA PIRES</v>
      </c>
      <c r="J842" s="193" t="s">
        <v>1978</v>
      </c>
      <c r="K842" s="56">
        <v>0</v>
      </c>
      <c r="L842" s="56">
        <v>0</v>
      </c>
      <c r="M842" s="56">
        <v>0</v>
      </c>
      <c r="N842" s="56">
        <v>0</v>
      </c>
      <c r="O842" s="56">
        <v>200</v>
      </c>
      <c r="P842" s="56">
        <v>53</v>
      </c>
      <c r="Q842" s="56">
        <v>27</v>
      </c>
      <c r="R842" s="56">
        <v>133</v>
      </c>
      <c r="S842" s="56">
        <v>97</v>
      </c>
      <c r="T842" s="56">
        <v>53</v>
      </c>
      <c r="U842" s="56">
        <v>0</v>
      </c>
      <c r="V842" s="56">
        <v>0</v>
      </c>
      <c r="W842" s="56">
        <v>0</v>
      </c>
      <c r="X842" s="56">
        <v>0</v>
      </c>
      <c r="Y842" s="56">
        <f t="shared" si="164"/>
        <v>0</v>
      </c>
      <c r="Z842" s="56">
        <f t="shared" si="164"/>
        <v>0</v>
      </c>
      <c r="AA842" s="68">
        <f t="shared" si="165"/>
        <v>324</v>
      </c>
      <c r="AB842" s="68">
        <f t="shared" si="165"/>
        <v>239</v>
      </c>
      <c r="AC842" s="68">
        <f t="shared" si="170"/>
        <v>324</v>
      </c>
      <c r="AD842" s="68">
        <f t="shared" si="171"/>
        <v>239</v>
      </c>
      <c r="AE842" s="68">
        <f>VLOOKUP(F842,[1]quantitativo_estudantes_turmas_!$D$6:$H$1043,5,0)</f>
        <v>9</v>
      </c>
      <c r="AF842" s="318">
        <f t="shared" si="167"/>
        <v>1</v>
      </c>
      <c r="AG842" s="248">
        <f t="shared" si="168"/>
        <v>20516.3</v>
      </c>
      <c r="AH842" s="194">
        <f t="shared" si="172"/>
        <v>20516.3</v>
      </c>
      <c r="AI842" s="70">
        <v>0</v>
      </c>
      <c r="AJ842" s="70">
        <f t="shared" si="169"/>
        <v>41032.6</v>
      </c>
      <c r="AK842" s="195">
        <v>10000</v>
      </c>
      <c r="AL842" s="337">
        <f t="shared" si="166"/>
        <v>10258.15</v>
      </c>
      <c r="AM842" s="56" t="str">
        <f>VLOOKUP(F842,'Plan atualizada aptas e desativ'!$C$4:$I$1457,7,0)</f>
        <v>APTA</v>
      </c>
      <c r="AN842" s="196">
        <f t="shared" ref="AN842:AN905" si="175">AL842-AK842</f>
        <v>258.14999999999964</v>
      </c>
      <c r="AO842" s="56" t="s">
        <v>1493</v>
      </c>
      <c r="AP842" s="56" t="s">
        <v>1536</v>
      </c>
      <c r="AQ842" s="56"/>
      <c r="AR842" s="56" t="s">
        <v>1918</v>
      </c>
      <c r="AS842" s="56" t="s">
        <v>449</v>
      </c>
      <c r="AT842" s="56" t="s">
        <v>449</v>
      </c>
      <c r="AU842" s="56" t="s">
        <v>449</v>
      </c>
      <c r="AV842" s="56" t="s">
        <v>449</v>
      </c>
      <c r="AW842" s="56" t="s">
        <v>449</v>
      </c>
      <c r="AX842" s="56" t="s">
        <v>449</v>
      </c>
      <c r="AY842" s="56" t="s">
        <v>449</v>
      </c>
      <c r="AZ842" s="56" t="s">
        <v>449</v>
      </c>
      <c r="BA842" s="56" t="s">
        <v>449</v>
      </c>
      <c r="BB842" s="323">
        <f>VLOOKUP($F842,'[2]1ª Parcela FAED Manutencao 2026'!$E$7:$K$1036,5,0)</f>
        <v>324</v>
      </c>
      <c r="BC842" s="324">
        <f>VLOOKUP($F842,'[2]1ª Parcela FAED Manutencao 2026'!$E$7:$K$1036,7,0)</f>
        <v>12822.69</v>
      </c>
      <c r="BD842" s="335">
        <f t="shared" si="173"/>
        <v>-85</v>
      </c>
      <c r="BE842" s="328">
        <f t="shared" si="174"/>
        <v>-2564.5400000000009</v>
      </c>
    </row>
    <row r="843" spans="1:57" s="87" customFormat="1" ht="28.5" customHeight="1">
      <c r="A843" s="68">
        <v>837</v>
      </c>
      <c r="B843" s="56" t="s">
        <v>1906</v>
      </c>
      <c r="C843" s="56">
        <v>7800</v>
      </c>
      <c r="D843" s="57">
        <v>26</v>
      </c>
      <c r="E843" s="163" t="s">
        <v>433</v>
      </c>
      <c r="F843" s="56">
        <v>1101937</v>
      </c>
      <c r="G843" s="56">
        <v>1100311</v>
      </c>
      <c r="H843" s="61">
        <v>29190851</v>
      </c>
      <c r="I843" s="84" t="str">
        <f>VLOOKUP($F843,'[3]Sistema Escolar'!$C$3:$E$5000,3,0)</f>
        <v>COLEGIO ESTADUAL CESARE CASALI</v>
      </c>
      <c r="J843" s="193" t="s">
        <v>1978</v>
      </c>
      <c r="K843" s="56">
        <v>0</v>
      </c>
      <c r="L843" s="56">
        <v>0</v>
      </c>
      <c r="M843" s="56">
        <v>0</v>
      </c>
      <c r="N843" s="56">
        <v>0</v>
      </c>
      <c r="O843" s="56">
        <v>215</v>
      </c>
      <c r="P843" s="56">
        <v>182</v>
      </c>
      <c r="Q843" s="56">
        <v>18</v>
      </c>
      <c r="R843" s="56">
        <v>42</v>
      </c>
      <c r="S843" s="56">
        <v>71</v>
      </c>
      <c r="T843" s="56">
        <v>33</v>
      </c>
      <c r="U843" s="56">
        <v>0</v>
      </c>
      <c r="V843" s="56">
        <v>0</v>
      </c>
      <c r="W843" s="56">
        <v>0</v>
      </c>
      <c r="X843" s="56">
        <v>0</v>
      </c>
      <c r="Y843" s="56">
        <f t="shared" ref="Y843:Z905" si="176">K843+M843</f>
        <v>0</v>
      </c>
      <c r="Z843" s="56">
        <f t="shared" si="176"/>
        <v>0</v>
      </c>
      <c r="AA843" s="68">
        <f t="shared" ref="AA843:AB905" si="177">O843+Q843+S843</f>
        <v>304</v>
      </c>
      <c r="AB843" s="68">
        <f t="shared" si="177"/>
        <v>257</v>
      </c>
      <c r="AC843" s="68">
        <f t="shared" si="170"/>
        <v>304</v>
      </c>
      <c r="AD843" s="68">
        <f t="shared" si="171"/>
        <v>257</v>
      </c>
      <c r="AE843" s="68">
        <f>VLOOKUP(F843,[1]quantitativo_estudantes_turmas_!$D$6:$H$1043,5,0)</f>
        <v>11</v>
      </c>
      <c r="AF843" s="318">
        <f t="shared" si="167"/>
        <v>1</v>
      </c>
      <c r="AG843" s="248">
        <f t="shared" si="168"/>
        <v>25645.38</v>
      </c>
      <c r="AH843" s="194">
        <f t="shared" si="172"/>
        <v>25645.38</v>
      </c>
      <c r="AI843" s="70">
        <v>0</v>
      </c>
      <c r="AJ843" s="70">
        <f t="shared" si="169"/>
        <v>51290.76</v>
      </c>
      <c r="AK843" s="195">
        <v>10000</v>
      </c>
      <c r="AL843" s="337">
        <f t="shared" si="166"/>
        <v>12822.69</v>
      </c>
      <c r="AM843" s="56" t="str">
        <f>VLOOKUP(F843,'Plan atualizada aptas e desativ'!$C$4:$I$1457,7,0)</f>
        <v>INADIMPLENTE</v>
      </c>
      <c r="AN843" s="196">
        <f t="shared" si="175"/>
        <v>2822.6900000000005</v>
      </c>
      <c r="AO843" s="56" t="s">
        <v>1493</v>
      </c>
      <c r="AP843" s="56" t="s">
        <v>1537</v>
      </c>
      <c r="AQ843" s="56"/>
      <c r="AR843" s="56" t="s">
        <v>1918</v>
      </c>
      <c r="AS843" s="56" t="s">
        <v>449</v>
      </c>
      <c r="AT843" s="56" t="s">
        <v>449</v>
      </c>
      <c r="AU843" s="56" t="s">
        <v>449</v>
      </c>
      <c r="AV843" s="56" t="s">
        <v>449</v>
      </c>
      <c r="AW843" s="56" t="s">
        <v>449</v>
      </c>
      <c r="AX843" s="56" t="s">
        <v>449</v>
      </c>
      <c r="AY843" s="56" t="s">
        <v>449</v>
      </c>
      <c r="AZ843" s="56" t="s">
        <v>449</v>
      </c>
      <c r="BA843" s="56" t="s">
        <v>449</v>
      </c>
      <c r="BB843" s="323">
        <f>VLOOKUP($F843,'[2]1ª Parcela FAED Manutencao 2026'!$E$7:$K$1036,5,0)</f>
        <v>304</v>
      </c>
      <c r="BC843" s="324">
        <f>VLOOKUP($F843,'[2]1ª Parcela FAED Manutencao 2026'!$E$7:$K$1036,7,0)</f>
        <v>12822.69</v>
      </c>
      <c r="BD843" s="335">
        <f t="shared" si="173"/>
        <v>-47</v>
      </c>
      <c r="BE843" s="330">
        <f t="shared" si="174"/>
        <v>0</v>
      </c>
    </row>
    <row r="844" spans="1:57" s="178" customFormat="1" ht="28.5" customHeight="1">
      <c r="A844" s="68">
        <v>838</v>
      </c>
      <c r="B844" s="56" t="s">
        <v>1906</v>
      </c>
      <c r="C844" s="56">
        <v>7800</v>
      </c>
      <c r="D844" s="57">
        <v>26</v>
      </c>
      <c r="E844" s="163" t="s">
        <v>433</v>
      </c>
      <c r="F844" s="56">
        <v>1102011</v>
      </c>
      <c r="G844" s="56">
        <v>1100498</v>
      </c>
      <c r="H844" s="61">
        <v>29190860</v>
      </c>
      <c r="I844" s="84" t="str">
        <f>VLOOKUP($F844,'[3]Sistema Escolar'!$C$3:$E$5000,3,0)</f>
        <v>COLEGIO ESTADUAL CIDADE DE CURITIBA</v>
      </c>
      <c r="J844" s="193" t="s">
        <v>1912</v>
      </c>
      <c r="K844" s="56">
        <v>0</v>
      </c>
      <c r="L844" s="56">
        <v>0</v>
      </c>
      <c r="M844" s="56">
        <v>0</v>
      </c>
      <c r="N844" s="56">
        <v>0</v>
      </c>
      <c r="O844" s="56">
        <v>528</v>
      </c>
      <c r="P844" s="56">
        <v>598</v>
      </c>
      <c r="Q844" s="56">
        <v>0</v>
      </c>
      <c r="R844" s="56">
        <v>0</v>
      </c>
      <c r="S844" s="56">
        <v>130</v>
      </c>
      <c r="T844" s="56">
        <v>152</v>
      </c>
      <c r="U844" s="56">
        <v>0</v>
      </c>
      <c r="V844" s="56">
        <v>0</v>
      </c>
      <c r="W844" s="56">
        <v>0</v>
      </c>
      <c r="X844" s="56">
        <v>0</v>
      </c>
      <c r="Y844" s="56">
        <f t="shared" si="176"/>
        <v>0</v>
      </c>
      <c r="Z844" s="56">
        <f t="shared" si="176"/>
        <v>0</v>
      </c>
      <c r="AA844" s="68">
        <f t="shared" si="177"/>
        <v>658</v>
      </c>
      <c r="AB844" s="68">
        <f t="shared" si="177"/>
        <v>750</v>
      </c>
      <c r="AC844" s="68">
        <f t="shared" si="170"/>
        <v>658</v>
      </c>
      <c r="AD844" s="68">
        <f t="shared" si="171"/>
        <v>750</v>
      </c>
      <c r="AE844" s="68">
        <f>VLOOKUP(F844,[1]quantitativo_estudantes_turmas_!$D$6:$H$1043,5,0)</f>
        <v>33</v>
      </c>
      <c r="AF844" s="318">
        <f t="shared" si="167"/>
        <v>1</v>
      </c>
      <c r="AG844" s="248">
        <f t="shared" si="168"/>
        <v>30774.46</v>
      </c>
      <c r="AH844" s="194">
        <f t="shared" si="172"/>
        <v>30774.46</v>
      </c>
      <c r="AI844" s="70">
        <v>0</v>
      </c>
      <c r="AJ844" s="70">
        <f t="shared" si="169"/>
        <v>61548.92</v>
      </c>
      <c r="AK844" s="195">
        <v>12000</v>
      </c>
      <c r="AL844" s="337">
        <f t="shared" si="166"/>
        <v>15387.23</v>
      </c>
      <c r="AM844" s="56" t="str">
        <f>VLOOKUP(F844,'Plan atualizada aptas e desativ'!$C$4:$I$1457,7,0)</f>
        <v>INADIMPLENTE</v>
      </c>
      <c r="AN844" s="196">
        <f t="shared" si="175"/>
        <v>3387.2299999999996</v>
      </c>
      <c r="AO844" s="56" t="s">
        <v>1493</v>
      </c>
      <c r="AP844" s="56" t="s">
        <v>1538</v>
      </c>
      <c r="AQ844" s="56"/>
      <c r="AR844" s="56" t="s">
        <v>449</v>
      </c>
      <c r="AS844" s="56" t="s">
        <v>449</v>
      </c>
      <c r="AT844" s="56" t="s">
        <v>449</v>
      </c>
      <c r="AU844" s="56" t="s">
        <v>449</v>
      </c>
      <c r="AV844" s="56" t="s">
        <v>449</v>
      </c>
      <c r="AW844" s="56" t="s">
        <v>449</v>
      </c>
      <c r="AX844" s="56" t="s">
        <v>1859</v>
      </c>
      <c r="AY844" s="56" t="s">
        <v>449</v>
      </c>
      <c r="AZ844" s="56" t="s">
        <v>449</v>
      </c>
      <c r="BA844" s="56" t="s">
        <v>449</v>
      </c>
      <c r="BB844" s="323">
        <f>VLOOKUP($F844,'[2]1ª Parcela FAED Manutencao 2026'!$E$7:$K$1036,5,0)</f>
        <v>658</v>
      </c>
      <c r="BC844" s="324">
        <f>VLOOKUP($F844,'[2]1ª Parcela FAED Manutencao 2026'!$E$7:$K$1036,7,0)</f>
        <v>15387.23</v>
      </c>
      <c r="BD844" s="336">
        <f t="shared" si="173"/>
        <v>92</v>
      </c>
      <c r="BE844" s="330">
        <f t="shared" si="174"/>
        <v>0</v>
      </c>
    </row>
    <row r="845" spans="1:57" s="178" customFormat="1" ht="28.5" customHeight="1">
      <c r="A845" s="68">
        <v>839</v>
      </c>
      <c r="B845" s="56" t="s">
        <v>1906</v>
      </c>
      <c r="C845" s="56">
        <v>7800</v>
      </c>
      <c r="D845" s="57">
        <v>26</v>
      </c>
      <c r="E845" s="163" t="s">
        <v>433</v>
      </c>
      <c r="F845" s="56">
        <v>1102151</v>
      </c>
      <c r="G845" s="56">
        <v>1100319</v>
      </c>
      <c r="H845" s="61">
        <v>29182697</v>
      </c>
      <c r="I845" s="84" t="str">
        <f>VLOOKUP($F845,'[3]Sistema Escolar'!$C$3:$E$5000,3,0)</f>
        <v>COLEGIO ESTADUAL CLERISTON ANDRADE</v>
      </c>
      <c r="J845" s="193" t="s">
        <v>1912</v>
      </c>
      <c r="K845" s="56">
        <v>489</v>
      </c>
      <c r="L845" s="56">
        <v>473</v>
      </c>
      <c r="M845" s="56">
        <v>0</v>
      </c>
      <c r="N845" s="56">
        <v>0</v>
      </c>
      <c r="O845" s="56">
        <v>791</v>
      </c>
      <c r="P845" s="56">
        <v>790</v>
      </c>
      <c r="Q845" s="56">
        <v>1</v>
      </c>
      <c r="R845" s="56">
        <v>1</v>
      </c>
      <c r="S845" s="56">
        <v>203</v>
      </c>
      <c r="T845" s="56">
        <v>173</v>
      </c>
      <c r="U845" s="56">
        <v>0</v>
      </c>
      <c r="V845" s="56">
        <v>0</v>
      </c>
      <c r="W845" s="56">
        <v>0</v>
      </c>
      <c r="X845" s="56">
        <v>18</v>
      </c>
      <c r="Y845" s="56">
        <f t="shared" si="176"/>
        <v>489</v>
      </c>
      <c r="Z845" s="56">
        <f t="shared" si="176"/>
        <v>473</v>
      </c>
      <c r="AA845" s="68">
        <f t="shared" si="177"/>
        <v>995</v>
      </c>
      <c r="AB845" s="68">
        <f t="shared" si="177"/>
        <v>964</v>
      </c>
      <c r="AC845" s="68">
        <f t="shared" si="170"/>
        <v>1484</v>
      </c>
      <c r="AD845" s="68">
        <f t="shared" si="171"/>
        <v>1455</v>
      </c>
      <c r="AE845" s="68">
        <f>VLOOKUP(F845,[1]quantitativo_estudantes_turmas_!$D$6:$H$1043,5,0)</f>
        <v>48</v>
      </c>
      <c r="AF845" s="318">
        <f t="shared" si="167"/>
        <v>0.66254295532646046</v>
      </c>
      <c r="AG845" s="248">
        <f t="shared" si="168"/>
        <v>47919.3</v>
      </c>
      <c r="AH845" s="194">
        <f t="shared" si="172"/>
        <v>47919.3</v>
      </c>
      <c r="AI845" s="70">
        <v>0</v>
      </c>
      <c r="AJ845" s="70">
        <f t="shared" si="169"/>
        <v>95838.6</v>
      </c>
      <c r="AK845" s="195">
        <v>10000</v>
      </c>
      <c r="AL845" s="337">
        <f t="shared" si="166"/>
        <v>23959.65</v>
      </c>
      <c r="AM845" s="56" t="str">
        <f>VLOOKUP(F845,'Plan atualizada aptas e desativ'!$C$4:$I$1457,7,0)</f>
        <v>INADIMPLENTE</v>
      </c>
      <c r="AN845" s="196">
        <f t="shared" si="175"/>
        <v>13959.650000000001</v>
      </c>
      <c r="AO845" s="56" t="s">
        <v>1493</v>
      </c>
      <c r="AP845" s="56" t="s">
        <v>1539</v>
      </c>
      <c r="AQ845" s="56"/>
      <c r="AR845" s="56" t="s">
        <v>1918</v>
      </c>
      <c r="AS845" s="56" t="s">
        <v>449</v>
      </c>
      <c r="AT845" s="56" t="s">
        <v>449</v>
      </c>
      <c r="AU845" s="56" t="s">
        <v>449</v>
      </c>
      <c r="AV845" s="56" t="s">
        <v>449</v>
      </c>
      <c r="AW845" s="56" t="s">
        <v>449</v>
      </c>
      <c r="AX845" s="56" t="s">
        <v>449</v>
      </c>
      <c r="AY845" s="56" t="s">
        <v>449</v>
      </c>
      <c r="AZ845" s="56" t="s">
        <v>449</v>
      </c>
      <c r="BA845" s="56" t="s">
        <v>449</v>
      </c>
      <c r="BB845" s="323">
        <f>VLOOKUP($F845,'[2]1ª Parcela FAED Manutencao 2026'!$E$7:$K$1036,5,0)</f>
        <v>1484</v>
      </c>
      <c r="BC845" s="324">
        <f>VLOOKUP($F845,'[2]1ª Parcela FAED Manutencao 2026'!$E$7:$K$1036,7,0)</f>
        <v>11979.825000000001</v>
      </c>
      <c r="BD845" s="335">
        <f t="shared" si="173"/>
        <v>-29</v>
      </c>
      <c r="BE845" s="331">
        <f t="shared" si="174"/>
        <v>11979.825000000001</v>
      </c>
    </row>
    <row r="846" spans="1:57" s="87" customFormat="1" ht="28.5" customHeight="1">
      <c r="A846" s="68">
        <v>840</v>
      </c>
      <c r="B846" s="56" t="s">
        <v>1906</v>
      </c>
      <c r="C846" s="56">
        <v>7800</v>
      </c>
      <c r="D846" s="57">
        <v>26</v>
      </c>
      <c r="E846" s="163" t="s">
        <v>433</v>
      </c>
      <c r="F846" s="56">
        <v>1104260</v>
      </c>
      <c r="G846" s="56">
        <v>1100462</v>
      </c>
      <c r="H846" s="61">
        <v>29190363</v>
      </c>
      <c r="I846" s="84" t="str">
        <f>VLOOKUP($F846,'[3]Sistema Escolar'!$C$3:$E$5000,3,0)</f>
        <v>COLEGIO ESTADUAL CONSELHEIRO VICENTE PACHECO DE OLIVEIRA</v>
      </c>
      <c r="J846" s="193" t="s">
        <v>1978</v>
      </c>
      <c r="K846" s="56">
        <v>155</v>
      </c>
      <c r="L846" s="56">
        <v>57</v>
      </c>
      <c r="M846" s="56">
        <v>102</v>
      </c>
      <c r="N846" s="56">
        <v>171</v>
      </c>
      <c r="O846" s="56">
        <v>0</v>
      </c>
      <c r="P846" s="56">
        <v>0</v>
      </c>
      <c r="Q846" s="56">
        <v>93</v>
      </c>
      <c r="R846" s="56">
        <v>88</v>
      </c>
      <c r="S846" s="56">
        <v>74</v>
      </c>
      <c r="T846" s="56">
        <v>35</v>
      </c>
      <c r="U846" s="56">
        <v>0</v>
      </c>
      <c r="V846" s="56">
        <v>0</v>
      </c>
      <c r="W846" s="56">
        <v>0</v>
      </c>
      <c r="X846" s="56">
        <v>0</v>
      </c>
      <c r="Y846" s="56">
        <f t="shared" si="176"/>
        <v>257</v>
      </c>
      <c r="Z846" s="56">
        <f t="shared" si="176"/>
        <v>228</v>
      </c>
      <c r="AA846" s="68">
        <f t="shared" si="177"/>
        <v>167</v>
      </c>
      <c r="AB846" s="68">
        <f t="shared" si="177"/>
        <v>123</v>
      </c>
      <c r="AC846" s="68">
        <f t="shared" si="170"/>
        <v>424</v>
      </c>
      <c r="AD846" s="68">
        <f t="shared" si="171"/>
        <v>351</v>
      </c>
      <c r="AE846" s="68">
        <f>VLOOKUP(F846,[1]quantitativo_estudantes_turmas_!$D$6:$H$1043,5,0)</f>
        <v>12</v>
      </c>
      <c r="AF846" s="318">
        <f t="shared" si="167"/>
        <v>0.3504273504273504</v>
      </c>
      <c r="AG846" s="248">
        <f t="shared" si="168"/>
        <v>25645.38</v>
      </c>
      <c r="AH846" s="194">
        <f t="shared" si="172"/>
        <v>25645.38</v>
      </c>
      <c r="AI846" s="70">
        <v>0</v>
      </c>
      <c r="AJ846" s="70">
        <f t="shared" si="169"/>
        <v>51290.76</v>
      </c>
      <c r="AK846" s="195">
        <v>10000</v>
      </c>
      <c r="AL846" s="337">
        <f t="shared" si="166"/>
        <v>12822.69</v>
      </c>
      <c r="AM846" s="56" t="str">
        <f>VLOOKUP(F846,'Plan atualizada aptas e desativ'!$C$4:$I$1457,7,0)</f>
        <v>INADIMPLENTE</v>
      </c>
      <c r="AN846" s="196">
        <f t="shared" si="175"/>
        <v>2822.6900000000005</v>
      </c>
      <c r="AO846" s="56" t="s">
        <v>1493</v>
      </c>
      <c r="AP846" s="56" t="s">
        <v>1540</v>
      </c>
      <c r="AQ846" s="56"/>
      <c r="AR846" s="56" t="s">
        <v>1918</v>
      </c>
      <c r="AS846" s="56" t="s">
        <v>449</v>
      </c>
      <c r="AT846" s="56" t="s">
        <v>449</v>
      </c>
      <c r="AU846" s="56" t="s">
        <v>449</v>
      </c>
      <c r="AV846" s="56" t="s">
        <v>449</v>
      </c>
      <c r="AW846" s="56" t="s">
        <v>449</v>
      </c>
      <c r="AX846" s="56" t="s">
        <v>449</v>
      </c>
      <c r="AY846" s="56" t="s">
        <v>449</v>
      </c>
      <c r="AZ846" s="56" t="s">
        <v>449</v>
      </c>
      <c r="BA846" s="56" t="s">
        <v>449</v>
      </c>
      <c r="BB846" s="323">
        <f>VLOOKUP($F846,'[2]1ª Parcela FAED Manutencao 2026'!$E$7:$K$1036,5,0)</f>
        <v>424</v>
      </c>
      <c r="BC846" s="324">
        <f>VLOOKUP($F846,'[2]1ª Parcela FAED Manutencao 2026'!$E$7:$K$1036,7,0)</f>
        <v>12822.69</v>
      </c>
      <c r="BD846" s="335">
        <f t="shared" si="173"/>
        <v>-73</v>
      </c>
      <c r="BE846" s="330">
        <f t="shared" si="174"/>
        <v>0</v>
      </c>
    </row>
    <row r="847" spans="1:57" s="178" customFormat="1" ht="28.5" customHeight="1">
      <c r="A847" s="68">
        <v>841</v>
      </c>
      <c r="B847" s="56" t="s">
        <v>1906</v>
      </c>
      <c r="C847" s="56">
        <v>7800</v>
      </c>
      <c r="D847" s="57">
        <v>26</v>
      </c>
      <c r="E847" s="163" t="s">
        <v>433</v>
      </c>
      <c r="F847" s="56">
        <v>1102097</v>
      </c>
      <c r="G847" s="56">
        <v>1100499</v>
      </c>
      <c r="H847" s="61">
        <v>29190878</v>
      </c>
      <c r="I847" s="84" t="str">
        <f>VLOOKUP($F847,'[3]Sistema Escolar'!$C$3:$E$5000,3,0)</f>
        <v>COLEGIO ESTADUAL COSME DE FARIAS</v>
      </c>
      <c r="J847" s="193" t="s">
        <v>1912</v>
      </c>
      <c r="K847" s="56">
        <v>481</v>
      </c>
      <c r="L847" s="56">
        <v>363</v>
      </c>
      <c r="M847" s="56">
        <v>0</v>
      </c>
      <c r="N847" s="56">
        <v>0</v>
      </c>
      <c r="O847" s="56">
        <v>345</v>
      </c>
      <c r="P847" s="56">
        <v>398</v>
      </c>
      <c r="Q847" s="56">
        <v>0</v>
      </c>
      <c r="R847" s="56">
        <v>0</v>
      </c>
      <c r="S847" s="56">
        <v>406</v>
      </c>
      <c r="T847" s="56">
        <v>232</v>
      </c>
      <c r="U847" s="56">
        <v>0</v>
      </c>
      <c r="V847" s="56">
        <v>0</v>
      </c>
      <c r="W847" s="56">
        <v>0</v>
      </c>
      <c r="X847" s="56">
        <v>0</v>
      </c>
      <c r="Y847" s="56">
        <f t="shared" si="176"/>
        <v>481</v>
      </c>
      <c r="Z847" s="56">
        <f t="shared" si="176"/>
        <v>363</v>
      </c>
      <c r="AA847" s="68">
        <f t="shared" si="177"/>
        <v>751</v>
      </c>
      <c r="AB847" s="68">
        <f t="shared" si="177"/>
        <v>630</v>
      </c>
      <c r="AC847" s="68">
        <f t="shared" si="170"/>
        <v>1232</v>
      </c>
      <c r="AD847" s="68">
        <f t="shared" si="171"/>
        <v>993</v>
      </c>
      <c r="AE847" s="68">
        <f>VLOOKUP(F847,[1]quantitativo_estudantes_turmas_!$D$6:$H$1043,5,0)</f>
        <v>30</v>
      </c>
      <c r="AF847" s="318">
        <f t="shared" si="167"/>
        <v>0.6344410876132931</v>
      </c>
      <c r="AG847" s="248">
        <f t="shared" si="168"/>
        <v>41032.61</v>
      </c>
      <c r="AH847" s="194" t="str">
        <f t="shared" si="172"/>
        <v>0,00</v>
      </c>
      <c r="AI847" s="70">
        <v>0</v>
      </c>
      <c r="AJ847" s="70">
        <f t="shared" si="169"/>
        <v>41032.61</v>
      </c>
      <c r="AK847" s="195">
        <v>10000</v>
      </c>
      <c r="AL847" s="337">
        <f t="shared" si="166"/>
        <v>10258.1525</v>
      </c>
      <c r="AM847" s="56" t="str">
        <f>VLOOKUP(F847,'Plan atualizada aptas e desativ'!$C$4:$I$1457,7,0)</f>
        <v>INADIMPLENTE</v>
      </c>
      <c r="AN847" s="196">
        <f t="shared" si="175"/>
        <v>258.15250000000015</v>
      </c>
      <c r="AO847" s="56" t="s">
        <v>1493</v>
      </c>
      <c r="AP847" s="56" t="s">
        <v>1541</v>
      </c>
      <c r="AQ847" s="56"/>
      <c r="AR847" s="56" t="s">
        <v>449</v>
      </c>
      <c r="AS847" s="56" t="s">
        <v>449</v>
      </c>
      <c r="AT847" s="56" t="s">
        <v>449</v>
      </c>
      <c r="AU847" s="56" t="s">
        <v>449</v>
      </c>
      <c r="AV847" s="56" t="s">
        <v>449</v>
      </c>
      <c r="AW847" s="56" t="s">
        <v>449</v>
      </c>
      <c r="AX847" s="56" t="s">
        <v>449</v>
      </c>
      <c r="AY847" s="56" t="s">
        <v>449</v>
      </c>
      <c r="AZ847" s="56" t="s">
        <v>449</v>
      </c>
      <c r="BA847" s="56" t="s">
        <v>449</v>
      </c>
      <c r="BB847" s="323">
        <f>VLOOKUP($F847,'[2]1ª Parcela FAED Manutencao 2026'!$E$7:$K$1036,5,0)</f>
        <v>1232</v>
      </c>
      <c r="BC847" s="324">
        <f>VLOOKUP($F847,'[2]1ª Parcela FAED Manutencao 2026'!$E$7:$K$1036,7,0)</f>
        <v>11979.825000000001</v>
      </c>
      <c r="BD847" s="335">
        <f t="shared" si="173"/>
        <v>-239</v>
      </c>
      <c r="BE847" s="328">
        <f t="shared" si="174"/>
        <v>-1721.6725000000006</v>
      </c>
    </row>
    <row r="848" spans="1:57" s="178" customFormat="1" ht="28.5" customHeight="1">
      <c r="A848" s="68">
        <v>842</v>
      </c>
      <c r="B848" s="56" t="s">
        <v>1906</v>
      </c>
      <c r="C848" s="56">
        <v>7800</v>
      </c>
      <c r="D848" s="57">
        <v>26</v>
      </c>
      <c r="E848" s="163" t="s">
        <v>433</v>
      </c>
      <c r="F848" s="56">
        <v>1100345</v>
      </c>
      <c r="G848" s="56">
        <v>1100414</v>
      </c>
      <c r="H848" s="61">
        <v>29182123</v>
      </c>
      <c r="I848" s="84" t="str">
        <f>VLOOKUP($F848,'[3]Sistema Escolar'!$C$3:$E$5000,3,0)</f>
        <v>COLEGIO ESTADUAL DA BAHIA CENTRAL</v>
      </c>
      <c r="J848" s="193" t="s">
        <v>1912</v>
      </c>
      <c r="K848" s="56">
        <v>0</v>
      </c>
      <c r="L848" s="56">
        <v>0</v>
      </c>
      <c r="M848" s="56">
        <v>0</v>
      </c>
      <c r="N848" s="56">
        <v>0</v>
      </c>
      <c r="O848" s="56">
        <v>931</v>
      </c>
      <c r="P848" s="56">
        <v>959</v>
      </c>
      <c r="Q848" s="56">
        <v>9</v>
      </c>
      <c r="R848" s="56">
        <v>0</v>
      </c>
      <c r="S848" s="56">
        <v>194</v>
      </c>
      <c r="T848" s="56">
        <v>104</v>
      </c>
      <c r="U848" s="56">
        <v>0</v>
      </c>
      <c r="V848" s="56">
        <v>0</v>
      </c>
      <c r="W848" s="56">
        <v>0</v>
      </c>
      <c r="X848" s="56">
        <v>0</v>
      </c>
      <c r="Y848" s="56">
        <f t="shared" si="176"/>
        <v>0</v>
      </c>
      <c r="Z848" s="56">
        <f t="shared" si="176"/>
        <v>0</v>
      </c>
      <c r="AA848" s="68">
        <f t="shared" si="177"/>
        <v>1134</v>
      </c>
      <c r="AB848" s="68">
        <f t="shared" si="177"/>
        <v>1063</v>
      </c>
      <c r="AC848" s="68">
        <f t="shared" si="170"/>
        <v>1134</v>
      </c>
      <c r="AD848" s="68">
        <f t="shared" si="171"/>
        <v>1063</v>
      </c>
      <c r="AE848" s="68">
        <f>VLOOKUP(F848,[1]quantitativo_estudantes_turmas_!$D$6:$H$1043,5,0)</f>
        <v>37</v>
      </c>
      <c r="AF848" s="318">
        <f t="shared" si="167"/>
        <v>1</v>
      </c>
      <c r="AG848" s="248">
        <f t="shared" si="168"/>
        <v>47919.3</v>
      </c>
      <c r="AH848" s="194">
        <f t="shared" si="172"/>
        <v>47919.3</v>
      </c>
      <c r="AI848" s="70">
        <v>0</v>
      </c>
      <c r="AJ848" s="70">
        <f t="shared" si="169"/>
        <v>95838.6</v>
      </c>
      <c r="AK848" s="195">
        <v>20000</v>
      </c>
      <c r="AL848" s="337">
        <f t="shared" si="166"/>
        <v>23959.65</v>
      </c>
      <c r="AM848" s="56" t="str">
        <f>VLOOKUP(F848,'Plan atualizada aptas e desativ'!$C$4:$I$1457,7,0)</f>
        <v>APTA</v>
      </c>
      <c r="AN848" s="196">
        <f t="shared" si="175"/>
        <v>3959.6500000000015</v>
      </c>
      <c r="AO848" s="56" t="s">
        <v>1493</v>
      </c>
      <c r="AP848" s="56" t="s">
        <v>1542</v>
      </c>
      <c r="AQ848" s="56"/>
      <c r="AR848" s="56" t="s">
        <v>449</v>
      </c>
      <c r="AS848" s="56" t="s">
        <v>449</v>
      </c>
      <c r="AT848" s="56" t="s">
        <v>449</v>
      </c>
      <c r="AU848" s="56" t="s">
        <v>449</v>
      </c>
      <c r="AV848" s="56" t="s">
        <v>449</v>
      </c>
      <c r="AW848" s="56" t="s">
        <v>449</v>
      </c>
      <c r="AX848" s="56" t="s">
        <v>449</v>
      </c>
      <c r="AY848" s="56" t="s">
        <v>449</v>
      </c>
      <c r="AZ848" s="56" t="s">
        <v>449</v>
      </c>
      <c r="BA848" s="56" t="s">
        <v>449</v>
      </c>
      <c r="BB848" s="323">
        <f>VLOOKUP($F848,'[2]1ª Parcela FAED Manutencao 2026'!$E$7:$K$1036,5,0)</f>
        <v>1134</v>
      </c>
      <c r="BC848" s="324">
        <f>VLOOKUP($F848,'[2]1ª Parcela FAED Manutencao 2026'!$E$7:$K$1036,7,0)</f>
        <v>23959.65</v>
      </c>
      <c r="BD848" s="335">
        <f t="shared" si="173"/>
        <v>-71</v>
      </c>
      <c r="BE848" s="330">
        <f t="shared" si="174"/>
        <v>0</v>
      </c>
    </row>
    <row r="849" spans="1:57" s="87" customFormat="1" ht="28.5" customHeight="1">
      <c r="A849" s="68">
        <v>843</v>
      </c>
      <c r="B849" s="56" t="s">
        <v>1906</v>
      </c>
      <c r="C849" s="56">
        <v>7800</v>
      </c>
      <c r="D849" s="57">
        <v>26</v>
      </c>
      <c r="E849" s="163" t="s">
        <v>433</v>
      </c>
      <c r="F849" s="56">
        <v>1176206</v>
      </c>
      <c r="G849" s="56">
        <v>1100545</v>
      </c>
      <c r="H849" s="61">
        <v>29357829</v>
      </c>
      <c r="I849" s="84" t="str">
        <f>VLOOKUP($F849,'[3]Sistema Escolar'!$C$3:$E$5000,3,0)</f>
        <v>COLEGIO ESTADUAL DALVA MATOS</v>
      </c>
      <c r="J849" s="193" t="s">
        <v>1978</v>
      </c>
      <c r="K849" s="56">
        <v>0</v>
      </c>
      <c r="L849" s="56">
        <v>0</v>
      </c>
      <c r="M849" s="56">
        <v>269</v>
      </c>
      <c r="N849" s="56">
        <v>296</v>
      </c>
      <c r="O849" s="56">
        <v>0</v>
      </c>
      <c r="P849" s="56">
        <v>0</v>
      </c>
      <c r="Q849" s="56">
        <v>0</v>
      </c>
      <c r="R849" s="56">
        <v>0</v>
      </c>
      <c r="S849" s="56">
        <v>0</v>
      </c>
      <c r="T849" s="56">
        <v>0</v>
      </c>
      <c r="U849" s="56">
        <v>0</v>
      </c>
      <c r="V849" s="56">
        <v>0</v>
      </c>
      <c r="W849" s="56">
        <v>0</v>
      </c>
      <c r="X849" s="56">
        <v>0</v>
      </c>
      <c r="Y849" s="56">
        <f t="shared" si="176"/>
        <v>269</v>
      </c>
      <c r="Z849" s="56">
        <f t="shared" si="176"/>
        <v>296</v>
      </c>
      <c r="AA849" s="68">
        <f t="shared" si="177"/>
        <v>0</v>
      </c>
      <c r="AB849" s="68">
        <f t="shared" si="177"/>
        <v>0</v>
      </c>
      <c r="AC849" s="68">
        <f t="shared" si="170"/>
        <v>269</v>
      </c>
      <c r="AD849" s="68">
        <f t="shared" si="171"/>
        <v>296</v>
      </c>
      <c r="AE849" s="68">
        <f>VLOOKUP(F849,[1]quantitativo_estudantes_turmas_!$D$6:$H$1043,5,0)</f>
        <v>10</v>
      </c>
      <c r="AF849" s="318">
        <f t="shared" si="167"/>
        <v>0</v>
      </c>
      <c r="AG849" s="248">
        <f t="shared" si="168"/>
        <v>25645.38</v>
      </c>
      <c r="AH849" s="194">
        <f t="shared" si="172"/>
        <v>25645.38</v>
      </c>
      <c r="AI849" s="70">
        <v>0</v>
      </c>
      <c r="AJ849" s="70">
        <f t="shared" si="169"/>
        <v>51290.76</v>
      </c>
      <c r="AK849" s="195">
        <v>10000</v>
      </c>
      <c r="AL849" s="337">
        <f t="shared" si="166"/>
        <v>12822.69</v>
      </c>
      <c r="AM849" s="56" t="str">
        <f>VLOOKUP(F849,'Plan atualizada aptas e desativ'!$C$4:$I$1457,7,0)</f>
        <v>APTA</v>
      </c>
      <c r="AN849" s="196">
        <f t="shared" si="175"/>
        <v>2822.6900000000005</v>
      </c>
      <c r="AO849" s="56" t="s">
        <v>1493</v>
      </c>
      <c r="AP849" s="56" t="s">
        <v>1543</v>
      </c>
      <c r="AQ849" s="56"/>
      <c r="AR849" s="56" t="s">
        <v>1918</v>
      </c>
      <c r="AS849" s="56" t="s">
        <v>449</v>
      </c>
      <c r="AT849" s="56" t="s">
        <v>449</v>
      </c>
      <c r="AU849" s="56" t="s">
        <v>449</v>
      </c>
      <c r="AV849" s="56" t="s">
        <v>449</v>
      </c>
      <c r="AW849" s="56" t="s">
        <v>449</v>
      </c>
      <c r="AX849" s="56" t="s">
        <v>449</v>
      </c>
      <c r="AY849" s="56" t="s">
        <v>449</v>
      </c>
      <c r="AZ849" s="56" t="s">
        <v>449</v>
      </c>
      <c r="BA849" s="56" t="s">
        <v>449</v>
      </c>
      <c r="BB849" s="323">
        <f>VLOOKUP($F849,'[2]1ª Parcela FAED Manutencao 2026'!$E$7:$K$1036,5,0)</f>
        <v>269</v>
      </c>
      <c r="BC849" s="324">
        <f>VLOOKUP($F849,'[2]1ª Parcela FAED Manutencao 2026'!$E$7:$K$1036,7,0)</f>
        <v>12822.69</v>
      </c>
      <c r="BD849" s="336">
        <f t="shared" si="173"/>
        <v>27</v>
      </c>
      <c r="BE849" s="330">
        <f t="shared" si="174"/>
        <v>0</v>
      </c>
    </row>
    <row r="850" spans="1:57" s="178" customFormat="1" ht="28.5" customHeight="1">
      <c r="A850" s="68">
        <v>844</v>
      </c>
      <c r="B850" s="56" t="s">
        <v>1906</v>
      </c>
      <c r="C850" s="56">
        <v>7800</v>
      </c>
      <c r="D850" s="57">
        <v>26</v>
      </c>
      <c r="E850" s="163" t="s">
        <v>433</v>
      </c>
      <c r="F850" s="56">
        <v>1100493</v>
      </c>
      <c r="G850" s="56">
        <v>1100249</v>
      </c>
      <c r="H850" s="61">
        <v>29190720</v>
      </c>
      <c r="I850" s="84" t="str">
        <f>VLOOKUP($F850,'[3]Sistema Escolar'!$C$3:$E$5000,3,0)</f>
        <v>COLEGIO ESTADUAL DANIEL LISBOA</v>
      </c>
      <c r="J850" s="193" t="s">
        <v>1912</v>
      </c>
      <c r="K850" s="56">
        <v>473</v>
      </c>
      <c r="L850" s="56">
        <v>503</v>
      </c>
      <c r="M850" s="56">
        <v>0</v>
      </c>
      <c r="N850" s="56">
        <v>0</v>
      </c>
      <c r="O850" s="56">
        <v>0</v>
      </c>
      <c r="P850" s="56">
        <v>15</v>
      </c>
      <c r="Q850" s="56">
        <v>0</v>
      </c>
      <c r="R850" s="56">
        <v>0</v>
      </c>
      <c r="S850" s="56">
        <v>223</v>
      </c>
      <c r="T850" s="56">
        <v>164</v>
      </c>
      <c r="U850" s="56">
        <v>0</v>
      </c>
      <c r="V850" s="56">
        <v>0</v>
      </c>
      <c r="W850" s="56">
        <v>0</v>
      </c>
      <c r="X850" s="56">
        <v>25</v>
      </c>
      <c r="Y850" s="56">
        <f t="shared" si="176"/>
        <v>473</v>
      </c>
      <c r="Z850" s="56">
        <f t="shared" si="176"/>
        <v>503</v>
      </c>
      <c r="AA850" s="68">
        <f t="shared" si="177"/>
        <v>223</v>
      </c>
      <c r="AB850" s="68">
        <f t="shared" si="177"/>
        <v>179</v>
      </c>
      <c r="AC850" s="68">
        <f t="shared" si="170"/>
        <v>696</v>
      </c>
      <c r="AD850" s="68">
        <f t="shared" si="171"/>
        <v>707</v>
      </c>
      <c r="AE850" s="68">
        <f>VLOOKUP(F850,[1]quantitativo_estudantes_turmas_!$D$6:$H$1043,5,0)</f>
        <v>24</v>
      </c>
      <c r="AF850" s="318">
        <f t="shared" si="167"/>
        <v>0.25318246110325321</v>
      </c>
      <c r="AG850" s="248">
        <f t="shared" si="168"/>
        <v>30774.46</v>
      </c>
      <c r="AH850" s="194" t="str">
        <f t="shared" si="172"/>
        <v>0,00</v>
      </c>
      <c r="AI850" s="70">
        <v>0</v>
      </c>
      <c r="AJ850" s="70">
        <f t="shared" si="169"/>
        <v>30774.46</v>
      </c>
      <c r="AK850" s="195">
        <v>6000</v>
      </c>
      <c r="AL850" s="337">
        <f t="shared" si="166"/>
        <v>7693.6149999999998</v>
      </c>
      <c r="AM850" s="56" t="str">
        <f>VLOOKUP(F850,'Plan atualizada aptas e desativ'!$C$4:$I$1457,7,0)</f>
        <v>APTA</v>
      </c>
      <c r="AN850" s="196">
        <f t="shared" si="175"/>
        <v>1693.6149999999998</v>
      </c>
      <c r="AO850" s="56" t="s">
        <v>1493</v>
      </c>
      <c r="AP850" s="56" t="s">
        <v>1544</v>
      </c>
      <c r="AQ850" s="56"/>
      <c r="AR850" s="56" t="s">
        <v>449</v>
      </c>
      <c r="AS850" s="56" t="s">
        <v>449</v>
      </c>
      <c r="AT850" s="56" t="s">
        <v>449</v>
      </c>
      <c r="AU850" s="56" t="s">
        <v>449</v>
      </c>
      <c r="AV850" s="56" t="s">
        <v>449</v>
      </c>
      <c r="AW850" s="56" t="s">
        <v>449</v>
      </c>
      <c r="AX850" s="56" t="s">
        <v>449</v>
      </c>
      <c r="AY850" s="56" t="s">
        <v>449</v>
      </c>
      <c r="AZ850" s="56" t="s">
        <v>449</v>
      </c>
      <c r="BA850" s="56" t="s">
        <v>449</v>
      </c>
      <c r="BB850" s="323">
        <f>VLOOKUP($F850,'[2]1ª Parcela FAED Manutencao 2026'!$E$7:$K$1036,5,0)</f>
        <v>696</v>
      </c>
      <c r="BC850" s="324">
        <f>VLOOKUP($F850,'[2]1ª Parcela FAED Manutencao 2026'!$E$7:$K$1036,7,0)</f>
        <v>7693.6149999999998</v>
      </c>
      <c r="BD850" s="336">
        <f t="shared" si="173"/>
        <v>11</v>
      </c>
      <c r="BE850" s="330">
        <f t="shared" si="174"/>
        <v>0</v>
      </c>
    </row>
    <row r="851" spans="1:57" s="178" customFormat="1" ht="28.5" customHeight="1">
      <c r="A851" s="68">
        <v>845</v>
      </c>
      <c r="B851" s="56" t="s">
        <v>1906</v>
      </c>
      <c r="C851" s="56">
        <v>7800</v>
      </c>
      <c r="D851" s="57">
        <v>26</v>
      </c>
      <c r="E851" s="163" t="s">
        <v>433</v>
      </c>
      <c r="F851" s="56">
        <v>1100523</v>
      </c>
      <c r="G851" s="56">
        <v>1100251</v>
      </c>
      <c r="H851" s="61">
        <v>29190738</v>
      </c>
      <c r="I851" s="84" t="str">
        <f>VLOOKUP($F851,'[3]Sistema Escolar'!$C$3:$E$5000,3,0)</f>
        <v>COLEGIO ESTADUAL DANTAS JUNIOR</v>
      </c>
      <c r="J851" s="193" t="s">
        <v>1912</v>
      </c>
      <c r="K851" s="56">
        <v>215</v>
      </c>
      <c r="L851" s="56">
        <v>188</v>
      </c>
      <c r="M851" s="56">
        <v>0</v>
      </c>
      <c r="N851" s="56">
        <v>0</v>
      </c>
      <c r="O851" s="56">
        <v>164</v>
      </c>
      <c r="P851" s="56">
        <v>150</v>
      </c>
      <c r="Q851" s="56">
        <v>0</v>
      </c>
      <c r="R851" s="56">
        <v>0</v>
      </c>
      <c r="S851" s="56">
        <v>0</v>
      </c>
      <c r="T851" s="56">
        <v>0</v>
      </c>
      <c r="U851" s="56">
        <v>0</v>
      </c>
      <c r="V851" s="56">
        <v>0</v>
      </c>
      <c r="W851" s="56">
        <v>0</v>
      </c>
      <c r="X851" s="56">
        <v>0</v>
      </c>
      <c r="Y851" s="56">
        <f t="shared" si="176"/>
        <v>215</v>
      </c>
      <c r="Z851" s="56">
        <f t="shared" si="176"/>
        <v>188</v>
      </c>
      <c r="AA851" s="68">
        <f t="shared" si="177"/>
        <v>164</v>
      </c>
      <c r="AB851" s="68">
        <f t="shared" si="177"/>
        <v>150</v>
      </c>
      <c r="AC851" s="68">
        <f t="shared" si="170"/>
        <v>379</v>
      </c>
      <c r="AD851" s="68">
        <f t="shared" si="171"/>
        <v>338</v>
      </c>
      <c r="AE851" s="68">
        <f>VLOOKUP(F851,[1]quantitativo_estudantes_turmas_!$D$6:$H$1043,5,0)</f>
        <v>12</v>
      </c>
      <c r="AF851" s="318">
        <f t="shared" si="167"/>
        <v>0.4437869822485207</v>
      </c>
      <c r="AG851" s="248">
        <f t="shared" si="168"/>
        <v>25645.38</v>
      </c>
      <c r="AH851" s="194" t="str">
        <f t="shared" si="172"/>
        <v>0,00</v>
      </c>
      <c r="AI851" s="70">
        <v>0</v>
      </c>
      <c r="AJ851" s="70">
        <f t="shared" si="169"/>
        <v>25645.38</v>
      </c>
      <c r="AK851" s="195">
        <v>5000</v>
      </c>
      <c r="AL851" s="337">
        <f t="shared" si="166"/>
        <v>6411.3450000000003</v>
      </c>
      <c r="AM851" s="56" t="str">
        <f>VLOOKUP(F851,'Plan atualizada aptas e desativ'!$C$4:$I$1457,7,0)</f>
        <v>APTA</v>
      </c>
      <c r="AN851" s="196">
        <f t="shared" si="175"/>
        <v>1411.3450000000003</v>
      </c>
      <c r="AO851" s="56" t="s">
        <v>1493</v>
      </c>
      <c r="AP851" s="56" t="s">
        <v>1545</v>
      </c>
      <c r="AQ851" s="56"/>
      <c r="AR851" s="56" t="s">
        <v>449</v>
      </c>
      <c r="AS851" s="56" t="s">
        <v>449</v>
      </c>
      <c r="AT851" s="56" t="s">
        <v>449</v>
      </c>
      <c r="AU851" s="56" t="s">
        <v>449</v>
      </c>
      <c r="AV851" s="56" t="s">
        <v>449</v>
      </c>
      <c r="AW851" s="56" t="s">
        <v>449</v>
      </c>
      <c r="AX851" s="56" t="s">
        <v>449</v>
      </c>
      <c r="AY851" s="56" t="s">
        <v>449</v>
      </c>
      <c r="AZ851" s="56" t="s">
        <v>449</v>
      </c>
      <c r="BA851" s="56" t="s">
        <v>449</v>
      </c>
      <c r="BB851" s="323">
        <f>VLOOKUP($F851,'[2]1ª Parcela FAED Manutencao 2026'!$E$7:$K$1036,5,0)</f>
        <v>379</v>
      </c>
      <c r="BC851" s="324">
        <f>VLOOKUP($F851,'[2]1ª Parcela FAED Manutencao 2026'!$E$7:$K$1036,7,0)</f>
        <v>6411.3450000000003</v>
      </c>
      <c r="BD851" s="335">
        <f t="shared" si="173"/>
        <v>-41</v>
      </c>
      <c r="BE851" s="330">
        <f t="shared" si="174"/>
        <v>0</v>
      </c>
    </row>
    <row r="852" spans="1:57" s="178" customFormat="1" ht="28.5" customHeight="1">
      <c r="A852" s="68">
        <v>846</v>
      </c>
      <c r="B852" s="56" t="s">
        <v>1906</v>
      </c>
      <c r="C852" s="56">
        <v>7800</v>
      </c>
      <c r="D852" s="57">
        <v>26</v>
      </c>
      <c r="E852" s="163" t="s">
        <v>433</v>
      </c>
      <c r="F852" s="56">
        <v>1176094</v>
      </c>
      <c r="G852" s="56">
        <v>1100534</v>
      </c>
      <c r="H852" s="61">
        <v>29336627</v>
      </c>
      <c r="I852" s="84" t="str">
        <f>VLOOKUP($F852,'[3]Sistema Escolar'!$C$3:$E$5000,3,0)</f>
        <v>COLEGIO ESTADUAL DAVID MENDES PEREIRA</v>
      </c>
      <c r="J852" s="193" t="s">
        <v>1912</v>
      </c>
      <c r="K852" s="56">
        <v>0</v>
      </c>
      <c r="L852" s="56">
        <v>0</v>
      </c>
      <c r="M852" s="56">
        <v>0</v>
      </c>
      <c r="N852" s="56">
        <v>0</v>
      </c>
      <c r="O852" s="56">
        <v>1104</v>
      </c>
      <c r="P852" s="56">
        <v>949</v>
      </c>
      <c r="Q852" s="56">
        <v>0</v>
      </c>
      <c r="R852" s="56">
        <v>0</v>
      </c>
      <c r="S852" s="56">
        <v>169</v>
      </c>
      <c r="T852" s="56">
        <v>190</v>
      </c>
      <c r="U852" s="56">
        <v>0</v>
      </c>
      <c r="V852" s="56">
        <v>0</v>
      </c>
      <c r="W852" s="56">
        <v>0</v>
      </c>
      <c r="X852" s="56">
        <v>0</v>
      </c>
      <c r="Y852" s="56">
        <f t="shared" si="176"/>
        <v>0</v>
      </c>
      <c r="Z852" s="56">
        <f t="shared" si="176"/>
        <v>0</v>
      </c>
      <c r="AA852" s="68">
        <f t="shared" si="177"/>
        <v>1273</v>
      </c>
      <c r="AB852" s="68">
        <f t="shared" si="177"/>
        <v>1139</v>
      </c>
      <c r="AC852" s="68">
        <f t="shared" si="170"/>
        <v>1273</v>
      </c>
      <c r="AD852" s="68">
        <f t="shared" si="171"/>
        <v>1139</v>
      </c>
      <c r="AE852" s="68">
        <f>VLOOKUP(F852,[1]quantitativo_estudantes_turmas_!$D$6:$H$1043,5,0)</f>
        <v>33</v>
      </c>
      <c r="AF852" s="318">
        <f t="shared" si="167"/>
        <v>1</v>
      </c>
      <c r="AG852" s="248">
        <f t="shared" si="168"/>
        <v>47919.3</v>
      </c>
      <c r="AH852" s="194">
        <f t="shared" si="172"/>
        <v>47919.3</v>
      </c>
      <c r="AI852" s="70">
        <v>0</v>
      </c>
      <c r="AJ852" s="70">
        <f t="shared" si="169"/>
        <v>95838.6</v>
      </c>
      <c r="AK852" s="195">
        <v>20000</v>
      </c>
      <c r="AL852" s="337">
        <f t="shared" si="166"/>
        <v>23959.65</v>
      </c>
      <c r="AM852" s="56" t="str">
        <f>VLOOKUP(F852,'Plan atualizada aptas e desativ'!$C$4:$I$1457,7,0)</f>
        <v>APTA</v>
      </c>
      <c r="AN852" s="196">
        <f t="shared" si="175"/>
        <v>3959.6500000000015</v>
      </c>
      <c r="AO852" s="56" t="s">
        <v>1493</v>
      </c>
      <c r="AP852" s="56" t="s">
        <v>1546</v>
      </c>
      <c r="AQ852" s="56"/>
      <c r="AR852" s="56" t="s">
        <v>449</v>
      </c>
      <c r="AS852" s="56" t="s">
        <v>449</v>
      </c>
      <c r="AT852" s="56" t="s">
        <v>449</v>
      </c>
      <c r="AU852" s="56" t="s">
        <v>449</v>
      </c>
      <c r="AV852" s="56" t="s">
        <v>449</v>
      </c>
      <c r="AW852" s="56" t="s">
        <v>449</v>
      </c>
      <c r="AX852" s="56" t="s">
        <v>449</v>
      </c>
      <c r="AY852" s="56" t="s">
        <v>449</v>
      </c>
      <c r="AZ852" s="56" t="s">
        <v>449</v>
      </c>
      <c r="BA852" s="56" t="s">
        <v>449</v>
      </c>
      <c r="BB852" s="323">
        <f>VLOOKUP($F852,'[2]1ª Parcela FAED Manutencao 2026'!$E$7:$K$1036,5,0)</f>
        <v>1273</v>
      </c>
      <c r="BC852" s="324">
        <f>VLOOKUP($F852,'[2]1ª Parcela FAED Manutencao 2026'!$E$7:$K$1036,7,0)</f>
        <v>23959.65</v>
      </c>
      <c r="BD852" s="335">
        <f t="shared" si="173"/>
        <v>-134</v>
      </c>
      <c r="BE852" s="330">
        <f t="shared" si="174"/>
        <v>0</v>
      </c>
    </row>
    <row r="853" spans="1:57" s="178" customFormat="1" ht="28.5" customHeight="1">
      <c r="A853" s="68">
        <v>847</v>
      </c>
      <c r="B853" s="56" t="s">
        <v>1906</v>
      </c>
      <c r="C853" s="56">
        <v>7800</v>
      </c>
      <c r="D853" s="57">
        <v>26</v>
      </c>
      <c r="E853" s="163" t="s">
        <v>433</v>
      </c>
      <c r="F853" s="56">
        <v>1174713</v>
      </c>
      <c r="G853" s="56">
        <v>1100523</v>
      </c>
      <c r="H853" s="61">
        <v>29191211</v>
      </c>
      <c r="I853" s="84" t="str">
        <f>VLOOKUP($F853,'[3]Sistema Escolar'!$C$3:$E$5000,3,0)</f>
        <v>COLEGIO ESTADUAL DE APLICACAO ANISIO TEIXEIRA</v>
      </c>
      <c r="J853" s="193" t="s">
        <v>1912</v>
      </c>
      <c r="K853" s="56">
        <v>0</v>
      </c>
      <c r="L853" s="56">
        <v>0</v>
      </c>
      <c r="M853" s="56">
        <v>0</v>
      </c>
      <c r="N853" s="56">
        <v>0</v>
      </c>
      <c r="O853" s="68">
        <v>1075</v>
      </c>
      <c r="P853" s="68">
        <v>923</v>
      </c>
      <c r="Q853" s="56">
        <v>38</v>
      </c>
      <c r="R853" s="56">
        <v>168</v>
      </c>
      <c r="S853" s="56">
        <v>0</v>
      </c>
      <c r="T853" s="56">
        <v>0</v>
      </c>
      <c r="U853" s="56">
        <v>0</v>
      </c>
      <c r="V853" s="56">
        <v>0</v>
      </c>
      <c r="W853" s="56">
        <v>0</v>
      </c>
      <c r="X853" s="56">
        <v>31</v>
      </c>
      <c r="Y853" s="56">
        <f t="shared" si="176"/>
        <v>0</v>
      </c>
      <c r="Z853" s="56">
        <f t="shared" si="176"/>
        <v>0</v>
      </c>
      <c r="AA853" s="68">
        <f t="shared" si="177"/>
        <v>1113</v>
      </c>
      <c r="AB853" s="68">
        <f t="shared" si="177"/>
        <v>1091</v>
      </c>
      <c r="AC853" s="68">
        <f t="shared" si="170"/>
        <v>1113</v>
      </c>
      <c r="AD853" s="68">
        <f t="shared" si="171"/>
        <v>1122</v>
      </c>
      <c r="AE853" s="68">
        <f>VLOOKUP(F853,[1]quantitativo_estudantes_turmas_!$D$6:$H$1043,5,0)</f>
        <v>31</v>
      </c>
      <c r="AF853" s="318">
        <f t="shared" si="167"/>
        <v>0.97237076648841358</v>
      </c>
      <c r="AG853" s="248">
        <f t="shared" si="168"/>
        <v>47919.3</v>
      </c>
      <c r="AH853" s="194">
        <f t="shared" si="172"/>
        <v>47919.3</v>
      </c>
      <c r="AI853" s="70">
        <v>0</v>
      </c>
      <c r="AJ853" s="70">
        <f t="shared" si="169"/>
        <v>95838.6</v>
      </c>
      <c r="AK853" s="195">
        <v>20000</v>
      </c>
      <c r="AL853" s="337">
        <f t="shared" si="166"/>
        <v>23959.65</v>
      </c>
      <c r="AM853" s="56" t="str">
        <f>VLOOKUP(F853,'Plan atualizada aptas e desativ'!$C$4:$I$1457,7,0)</f>
        <v>APTA</v>
      </c>
      <c r="AN853" s="196">
        <f t="shared" si="175"/>
        <v>3959.6500000000015</v>
      </c>
      <c r="AO853" s="56" t="s">
        <v>1493</v>
      </c>
      <c r="AP853" s="56" t="s">
        <v>1547</v>
      </c>
      <c r="AQ853" s="56"/>
      <c r="AR853" s="56" t="s">
        <v>1918</v>
      </c>
      <c r="AS853" s="56" t="s">
        <v>449</v>
      </c>
      <c r="AT853" s="56" t="s">
        <v>449</v>
      </c>
      <c r="AU853" s="56" t="s">
        <v>449</v>
      </c>
      <c r="AV853" s="56" t="s">
        <v>449</v>
      </c>
      <c r="AW853" s="56" t="s">
        <v>449</v>
      </c>
      <c r="AX853" s="56" t="s">
        <v>449</v>
      </c>
      <c r="AY853" s="56" t="s">
        <v>449</v>
      </c>
      <c r="AZ853" s="56" t="s">
        <v>449</v>
      </c>
      <c r="BA853" s="56" t="s">
        <v>449</v>
      </c>
      <c r="BB853" s="323">
        <f>VLOOKUP($F853,'[2]1ª Parcela FAED Manutencao 2026'!$E$7:$K$1036,5,0)</f>
        <v>1113</v>
      </c>
      <c r="BC853" s="324">
        <f>VLOOKUP($F853,'[2]1ª Parcela FAED Manutencao 2026'!$E$7:$K$1036,7,0)</f>
        <v>23959.65</v>
      </c>
      <c r="BD853" s="336">
        <f t="shared" si="173"/>
        <v>9</v>
      </c>
      <c r="BE853" s="330">
        <f t="shared" si="174"/>
        <v>0</v>
      </c>
    </row>
    <row r="854" spans="1:57" s="179" customFormat="1" ht="28.5" customHeight="1">
      <c r="A854" s="68">
        <v>848</v>
      </c>
      <c r="B854" s="56" t="s">
        <v>1906</v>
      </c>
      <c r="C854" s="56">
        <v>7800</v>
      </c>
      <c r="D854" s="57">
        <v>26</v>
      </c>
      <c r="E854" s="163" t="s">
        <v>433</v>
      </c>
      <c r="F854" s="56">
        <v>1179485</v>
      </c>
      <c r="G854" s="56">
        <v>9999999</v>
      </c>
      <c r="H854" s="61">
        <v>29467934</v>
      </c>
      <c r="I854" s="84" t="str">
        <f>VLOOKUP($F854,'[3]Sistema Escolar'!$C$3:$E$5000,3,0)</f>
        <v>COLEGIO ESTADUAL DE NOVA ESPERANCA</v>
      </c>
      <c r="J854" s="193" t="s">
        <v>1912</v>
      </c>
      <c r="K854" s="56">
        <v>384</v>
      </c>
      <c r="L854" s="56">
        <v>316</v>
      </c>
      <c r="M854" s="56">
        <v>0</v>
      </c>
      <c r="N854" s="56">
        <v>0</v>
      </c>
      <c r="O854" s="56">
        <v>602</v>
      </c>
      <c r="P854" s="56">
        <v>588</v>
      </c>
      <c r="Q854" s="56">
        <v>0</v>
      </c>
      <c r="R854" s="56">
        <v>0</v>
      </c>
      <c r="S854" s="56">
        <v>0</v>
      </c>
      <c r="T854" s="56">
        <v>0</v>
      </c>
      <c r="U854" s="56">
        <v>0</v>
      </c>
      <c r="V854" s="56">
        <v>0</v>
      </c>
      <c r="W854" s="56">
        <v>0</v>
      </c>
      <c r="X854" s="56">
        <v>0</v>
      </c>
      <c r="Y854" s="56">
        <f t="shared" si="176"/>
        <v>384</v>
      </c>
      <c r="Z854" s="56">
        <f t="shared" si="176"/>
        <v>316</v>
      </c>
      <c r="AA854" s="68">
        <f t="shared" si="177"/>
        <v>602</v>
      </c>
      <c r="AB854" s="68">
        <f t="shared" si="177"/>
        <v>588</v>
      </c>
      <c r="AC854" s="68">
        <f t="shared" si="170"/>
        <v>986</v>
      </c>
      <c r="AD854" s="68">
        <f t="shared" si="171"/>
        <v>904</v>
      </c>
      <c r="AE854" s="68">
        <f>VLOOKUP(F854,[1]quantitativo_estudantes_turmas_!$D$6:$H$1043,5,0)</f>
        <v>23</v>
      </c>
      <c r="AF854" s="318">
        <f t="shared" si="167"/>
        <v>0.65044247787610621</v>
      </c>
      <c r="AG854" s="248">
        <f t="shared" si="168"/>
        <v>41032.61</v>
      </c>
      <c r="AH854" s="194" t="str">
        <f t="shared" si="172"/>
        <v>0,00</v>
      </c>
      <c r="AI854" s="70">
        <v>0</v>
      </c>
      <c r="AJ854" s="70">
        <f t="shared" si="169"/>
        <v>41032.61</v>
      </c>
      <c r="AK854" s="195">
        <v>8000</v>
      </c>
      <c r="AL854" s="337">
        <f t="shared" si="166"/>
        <v>10258.1525</v>
      </c>
      <c r="AM854" s="56" t="str">
        <f>VLOOKUP(F854,'Plan atualizada aptas e desativ'!$C$4:$I$1457,7,0)</f>
        <v>INADIMPLENTE</v>
      </c>
      <c r="AN854" s="196">
        <f t="shared" si="175"/>
        <v>2258.1525000000001</v>
      </c>
      <c r="AO854" s="56" t="s">
        <v>1548</v>
      </c>
      <c r="AP854" s="56" t="s">
        <v>1549</v>
      </c>
      <c r="AQ854" s="56"/>
      <c r="AR854" s="56" t="s">
        <v>449</v>
      </c>
      <c r="AS854" s="56" t="s">
        <v>449</v>
      </c>
      <c r="AT854" s="56" t="s">
        <v>449</v>
      </c>
      <c r="AU854" s="56" t="s">
        <v>449</v>
      </c>
      <c r="AV854" s="56" t="s">
        <v>449</v>
      </c>
      <c r="AW854" s="56" t="s">
        <v>449</v>
      </c>
      <c r="AX854" s="56" t="s">
        <v>449</v>
      </c>
      <c r="AY854" s="56" t="s">
        <v>449</v>
      </c>
      <c r="AZ854" s="56" t="s">
        <v>449</v>
      </c>
      <c r="BA854" s="56" t="s">
        <v>449</v>
      </c>
      <c r="BB854" s="323">
        <f>VLOOKUP($F854,'[2]1ª Parcela FAED Manutencao 2026'!$E$7:$K$1036,5,0)</f>
        <v>986</v>
      </c>
      <c r="BC854" s="324">
        <f>VLOOKUP($F854,'[2]1ª Parcela FAED Manutencao 2026'!$E$7:$K$1036,7,0)</f>
        <v>10258.1525</v>
      </c>
      <c r="BD854" s="335">
        <f t="shared" si="173"/>
        <v>-82</v>
      </c>
      <c r="BE854" s="330">
        <f t="shared" si="174"/>
        <v>0</v>
      </c>
    </row>
    <row r="855" spans="1:57" s="178" customFormat="1" ht="28.5" customHeight="1">
      <c r="A855" s="68">
        <v>849</v>
      </c>
      <c r="B855" s="56" t="s">
        <v>1906</v>
      </c>
      <c r="C855" s="56">
        <v>7800</v>
      </c>
      <c r="D855" s="57">
        <v>26</v>
      </c>
      <c r="E855" s="163" t="s">
        <v>433</v>
      </c>
      <c r="F855" s="56">
        <v>1177094</v>
      </c>
      <c r="G855" s="56">
        <v>1100627</v>
      </c>
      <c r="H855" s="61">
        <v>29414903</v>
      </c>
      <c r="I855" s="84" t="str">
        <f>VLOOKUP($F855,'[3]Sistema Escolar'!$C$3:$E$5000,3,0)</f>
        <v>COLEGIO ESTADUAL DE PLATAFORMA</v>
      </c>
      <c r="J855" s="193" t="s">
        <v>1912</v>
      </c>
      <c r="K855" s="56">
        <v>347</v>
      </c>
      <c r="L855" s="56">
        <v>191</v>
      </c>
      <c r="M855" s="56">
        <v>0</v>
      </c>
      <c r="N855" s="56">
        <v>129</v>
      </c>
      <c r="O855" s="56">
        <v>0</v>
      </c>
      <c r="P855" s="56">
        <v>0</v>
      </c>
      <c r="Q855" s="56">
        <v>0</v>
      </c>
      <c r="R855" s="56">
        <v>0</v>
      </c>
      <c r="S855" s="56">
        <v>0</v>
      </c>
      <c r="T855" s="56">
        <v>0</v>
      </c>
      <c r="U855" s="56">
        <v>0</v>
      </c>
      <c r="V855" s="56">
        <v>0</v>
      </c>
      <c r="W855" s="56">
        <v>0</v>
      </c>
      <c r="X855" s="56">
        <v>0</v>
      </c>
      <c r="Y855" s="56">
        <f t="shared" si="176"/>
        <v>347</v>
      </c>
      <c r="Z855" s="56">
        <f t="shared" si="176"/>
        <v>320</v>
      </c>
      <c r="AA855" s="68">
        <f t="shared" si="177"/>
        <v>0</v>
      </c>
      <c r="AB855" s="68">
        <f t="shared" si="177"/>
        <v>0</v>
      </c>
      <c r="AC855" s="68">
        <f t="shared" si="170"/>
        <v>347</v>
      </c>
      <c r="AD855" s="68">
        <f t="shared" si="171"/>
        <v>320</v>
      </c>
      <c r="AE855" s="68">
        <f>VLOOKUP(F855,[1]quantitativo_estudantes_turmas_!$D$6:$H$1043,5,0)</f>
        <v>11</v>
      </c>
      <c r="AF855" s="318">
        <f t="shared" si="167"/>
        <v>0</v>
      </c>
      <c r="AG855" s="248">
        <f t="shared" si="168"/>
        <v>25645.38</v>
      </c>
      <c r="AH855" s="194" t="str">
        <f t="shared" si="172"/>
        <v>0,00</v>
      </c>
      <c r="AI855" s="70">
        <v>0</v>
      </c>
      <c r="AJ855" s="70">
        <f t="shared" si="169"/>
        <v>25645.38</v>
      </c>
      <c r="AK855" s="195">
        <v>5000</v>
      </c>
      <c r="AL855" s="337">
        <f t="shared" si="166"/>
        <v>6411.3450000000003</v>
      </c>
      <c r="AM855" s="56" t="str">
        <f>VLOOKUP(F855,'Plan atualizada aptas e desativ'!$C$4:$I$1457,7,0)</f>
        <v>APTA</v>
      </c>
      <c r="AN855" s="196">
        <f t="shared" si="175"/>
        <v>1411.3450000000003</v>
      </c>
      <c r="AO855" s="56" t="s">
        <v>1493</v>
      </c>
      <c r="AP855" s="56" t="s">
        <v>1550</v>
      </c>
      <c r="AQ855" s="56"/>
      <c r="AR855" s="56" t="s">
        <v>449</v>
      </c>
      <c r="AS855" s="56" t="s">
        <v>449</v>
      </c>
      <c r="AT855" s="56" t="s">
        <v>449</v>
      </c>
      <c r="AU855" s="56" t="s">
        <v>449</v>
      </c>
      <c r="AV855" s="56" t="s">
        <v>449</v>
      </c>
      <c r="AW855" s="56" t="s">
        <v>449</v>
      </c>
      <c r="AX855" s="56" t="s">
        <v>449</v>
      </c>
      <c r="AY855" s="56" t="s">
        <v>449</v>
      </c>
      <c r="AZ855" s="56" t="s">
        <v>449</v>
      </c>
      <c r="BA855" s="56" t="s">
        <v>449</v>
      </c>
      <c r="BB855" s="323">
        <f>VLOOKUP($F855,'[2]1ª Parcela FAED Manutencao 2026'!$E$7:$K$1036,5,0)</f>
        <v>347</v>
      </c>
      <c r="BC855" s="324">
        <f>VLOOKUP($F855,'[2]1ª Parcela FAED Manutencao 2026'!$E$7:$K$1036,7,0)</f>
        <v>6411.3450000000003</v>
      </c>
      <c r="BD855" s="335">
        <f t="shared" si="173"/>
        <v>-27</v>
      </c>
      <c r="BE855" s="330">
        <f t="shared" si="174"/>
        <v>0</v>
      </c>
    </row>
    <row r="856" spans="1:57" s="178" customFormat="1" ht="28.5" customHeight="1">
      <c r="A856" s="68">
        <v>850</v>
      </c>
      <c r="B856" s="56" t="s">
        <v>1906</v>
      </c>
      <c r="C856" s="56">
        <v>7800</v>
      </c>
      <c r="D856" s="57">
        <v>26</v>
      </c>
      <c r="E856" s="163" t="s">
        <v>433</v>
      </c>
      <c r="F856" s="56">
        <v>1176795</v>
      </c>
      <c r="G856" s="56">
        <v>1100620</v>
      </c>
      <c r="H856" s="61">
        <v>29404282</v>
      </c>
      <c r="I856" s="84" t="str">
        <f>VLOOKUP($F856,'[3]Sistema Escolar'!$C$3:$E$5000,3,0)</f>
        <v>COLEGIO ESTADUAL DE PRAIA GRANDE</v>
      </c>
      <c r="J856" s="193" t="s">
        <v>1912</v>
      </c>
      <c r="K856" s="56">
        <v>592</v>
      </c>
      <c r="L856" s="56">
        <v>446</v>
      </c>
      <c r="M856" s="56">
        <v>0</v>
      </c>
      <c r="N856" s="56">
        <v>251</v>
      </c>
      <c r="O856" s="56">
        <v>708</v>
      </c>
      <c r="P856" s="56">
        <v>403</v>
      </c>
      <c r="Q856" s="56">
        <v>0</v>
      </c>
      <c r="R856" s="56">
        <v>0</v>
      </c>
      <c r="S856" s="56">
        <v>102</v>
      </c>
      <c r="T856" s="56">
        <v>54</v>
      </c>
      <c r="U856" s="56">
        <v>0</v>
      </c>
      <c r="V856" s="56">
        <v>0</v>
      </c>
      <c r="W856" s="56">
        <v>0</v>
      </c>
      <c r="X856" s="56">
        <v>0</v>
      </c>
      <c r="Y856" s="56">
        <f t="shared" si="176"/>
        <v>592</v>
      </c>
      <c r="Z856" s="56">
        <f t="shared" si="176"/>
        <v>697</v>
      </c>
      <c r="AA856" s="68">
        <f t="shared" si="177"/>
        <v>810</v>
      </c>
      <c r="AB856" s="68">
        <f t="shared" si="177"/>
        <v>457</v>
      </c>
      <c r="AC856" s="68">
        <f t="shared" si="170"/>
        <v>1402</v>
      </c>
      <c r="AD856" s="68">
        <f t="shared" si="171"/>
        <v>1154</v>
      </c>
      <c r="AE856" s="68">
        <f>VLOOKUP(F856,[1]quantitativo_estudantes_turmas_!$D$6:$H$1043,5,0)</f>
        <v>32</v>
      </c>
      <c r="AF856" s="318">
        <f t="shared" si="167"/>
        <v>0.39601386481802425</v>
      </c>
      <c r="AG856" s="248">
        <f t="shared" si="168"/>
        <v>47919.3</v>
      </c>
      <c r="AH856" s="194" t="str">
        <f t="shared" si="172"/>
        <v>0,00</v>
      </c>
      <c r="AI856" s="70">
        <v>0</v>
      </c>
      <c r="AJ856" s="70">
        <f t="shared" si="169"/>
        <v>47919.3</v>
      </c>
      <c r="AK856" s="195">
        <v>10000</v>
      </c>
      <c r="AL856" s="337">
        <f t="shared" si="166"/>
        <v>11979.825000000001</v>
      </c>
      <c r="AM856" s="56" t="str">
        <f>VLOOKUP(F856,'Plan atualizada aptas e desativ'!$C$4:$I$1457,7,0)</f>
        <v>APTA</v>
      </c>
      <c r="AN856" s="196">
        <f t="shared" si="175"/>
        <v>1979.8250000000007</v>
      </c>
      <c r="AO856" s="56" t="s">
        <v>1493</v>
      </c>
      <c r="AP856" s="56" t="s">
        <v>1551</v>
      </c>
      <c r="AQ856" s="56"/>
      <c r="AR856" s="56" t="s">
        <v>449</v>
      </c>
      <c r="AS856" s="56" t="s">
        <v>449</v>
      </c>
      <c r="AT856" s="56" t="s">
        <v>449</v>
      </c>
      <c r="AU856" s="56" t="s">
        <v>449</v>
      </c>
      <c r="AV856" s="56" t="s">
        <v>449</v>
      </c>
      <c r="AW856" s="56" t="s">
        <v>449</v>
      </c>
      <c r="AX856" s="56" t="s">
        <v>449</v>
      </c>
      <c r="AY856" s="56" t="s">
        <v>449</v>
      </c>
      <c r="AZ856" s="56" t="s">
        <v>449</v>
      </c>
      <c r="BA856" s="56" t="s">
        <v>449</v>
      </c>
      <c r="BB856" s="323">
        <f>VLOOKUP($F856,'[2]1ª Parcela FAED Manutencao 2026'!$E$7:$K$1036,5,0)</f>
        <v>1402</v>
      </c>
      <c r="BC856" s="324">
        <f>VLOOKUP($F856,'[2]1ª Parcela FAED Manutencao 2026'!$E$7:$K$1036,7,0)</f>
        <v>11979.825000000001</v>
      </c>
      <c r="BD856" s="335">
        <f t="shared" si="173"/>
        <v>-248</v>
      </c>
      <c r="BE856" s="330">
        <f t="shared" si="174"/>
        <v>0</v>
      </c>
    </row>
    <row r="857" spans="1:57" s="178" customFormat="1" ht="28.5" customHeight="1">
      <c r="A857" s="68">
        <v>851</v>
      </c>
      <c r="B857" s="56" t="s">
        <v>1906</v>
      </c>
      <c r="C857" s="56">
        <v>7800</v>
      </c>
      <c r="D857" s="57">
        <v>26</v>
      </c>
      <c r="E857" s="163" t="s">
        <v>433</v>
      </c>
      <c r="F857" s="56">
        <v>1178325</v>
      </c>
      <c r="G857" s="56">
        <v>1105549</v>
      </c>
      <c r="H857" s="61">
        <v>29842727</v>
      </c>
      <c r="I857" s="84" t="str">
        <f>VLOOKUP($F857,'[3]Sistema Escolar'!$C$3:$E$5000,3,0)</f>
        <v>COLEGIO ESTADUAL DE TEMPO INTEGRAL SAO DANIEL COMBONI</v>
      </c>
      <c r="J857" s="193" t="s">
        <v>1986</v>
      </c>
      <c r="K857" s="56">
        <v>571</v>
      </c>
      <c r="L857" s="56">
        <v>0</v>
      </c>
      <c r="M857" s="56">
        <v>0</v>
      </c>
      <c r="N857" s="56">
        <v>0</v>
      </c>
      <c r="O857" s="56">
        <v>581</v>
      </c>
      <c r="P857" s="56">
        <v>13</v>
      </c>
      <c r="Q857" s="56">
        <v>556</v>
      </c>
      <c r="R857" s="56">
        <v>1002</v>
      </c>
      <c r="S857" s="56">
        <v>511</v>
      </c>
      <c r="T857" s="56">
        <v>461</v>
      </c>
      <c r="U857" s="56">
        <v>0</v>
      </c>
      <c r="V857" s="56">
        <v>0</v>
      </c>
      <c r="W857" s="56">
        <v>0</v>
      </c>
      <c r="X857" s="56">
        <v>0</v>
      </c>
      <c r="Y857" s="56">
        <f t="shared" si="176"/>
        <v>571</v>
      </c>
      <c r="Z857" s="56">
        <f t="shared" si="176"/>
        <v>0</v>
      </c>
      <c r="AA857" s="68">
        <f t="shared" si="177"/>
        <v>1648</v>
      </c>
      <c r="AB857" s="68">
        <f t="shared" si="177"/>
        <v>1476</v>
      </c>
      <c r="AC857" s="68">
        <f t="shared" si="170"/>
        <v>2219</v>
      </c>
      <c r="AD857" s="68">
        <f t="shared" si="171"/>
        <v>1476</v>
      </c>
      <c r="AE857" s="68">
        <f>VLOOKUP(F857,[1]quantitativo_estudantes_turmas_!$D$6:$H$1043,5,0)</f>
        <v>47</v>
      </c>
      <c r="AF857" s="318">
        <f t="shared" si="167"/>
        <v>1</v>
      </c>
      <c r="AG857" s="248">
        <f t="shared" si="168"/>
        <v>47919.3</v>
      </c>
      <c r="AH857" s="194">
        <f t="shared" si="172"/>
        <v>47919.3</v>
      </c>
      <c r="AI857" s="70">
        <v>0</v>
      </c>
      <c r="AJ857" s="70">
        <f t="shared" si="169"/>
        <v>95838.6</v>
      </c>
      <c r="AK857" s="195">
        <v>32000</v>
      </c>
      <c r="AL857" s="337">
        <f t="shared" si="166"/>
        <v>23959.65</v>
      </c>
      <c r="AM857" s="56" t="str">
        <f>VLOOKUP(F857,'Plan atualizada aptas e desativ'!$C$4:$I$1457,7,0)</f>
        <v>INADIMPLENTE</v>
      </c>
      <c r="AN857" s="196">
        <f t="shared" si="175"/>
        <v>-8040.3499999999985</v>
      </c>
      <c r="AO857" s="56" t="s">
        <v>1493</v>
      </c>
      <c r="AP857" s="56" t="s">
        <v>1554</v>
      </c>
      <c r="AQ857" s="56"/>
      <c r="AR857" s="56" t="s">
        <v>1918</v>
      </c>
      <c r="AS857" s="56" t="s">
        <v>449</v>
      </c>
      <c r="AT857" s="56" t="s">
        <v>449</v>
      </c>
      <c r="AU857" s="56" t="s">
        <v>449</v>
      </c>
      <c r="AV857" s="56" t="s">
        <v>449</v>
      </c>
      <c r="AW857" s="56" t="s">
        <v>449</v>
      </c>
      <c r="AX857" s="56" t="s">
        <v>449</v>
      </c>
      <c r="AY857" s="56" t="s">
        <v>449</v>
      </c>
      <c r="AZ857" s="56" t="s">
        <v>449</v>
      </c>
      <c r="BA857" s="56" t="s">
        <v>449</v>
      </c>
      <c r="BB857" s="323">
        <f>VLOOKUP($F857,'[2]1ª Parcela FAED Manutencao 2026'!$E$7:$K$1036,5,0)</f>
        <v>2219</v>
      </c>
      <c r="BC857" s="324">
        <f>VLOOKUP($F857,'[2]1ª Parcela FAED Manutencao 2026'!$E$7:$K$1036,7,0)</f>
        <v>41032.61</v>
      </c>
      <c r="BD857" s="335">
        <f t="shared" si="173"/>
        <v>-743</v>
      </c>
      <c r="BE857" s="328">
        <f t="shared" si="174"/>
        <v>-17072.96</v>
      </c>
    </row>
    <row r="858" spans="1:57" s="178" customFormat="1" ht="28.5" customHeight="1">
      <c r="A858" s="68">
        <v>852</v>
      </c>
      <c r="B858" s="56" t="s">
        <v>1906</v>
      </c>
      <c r="C858" s="56">
        <v>7800</v>
      </c>
      <c r="D858" s="57">
        <v>26</v>
      </c>
      <c r="E858" s="163" t="s">
        <v>433</v>
      </c>
      <c r="F858" s="56">
        <v>1100981</v>
      </c>
      <c r="G858" s="56">
        <v>1100270</v>
      </c>
      <c r="H858" s="61">
        <v>29184460</v>
      </c>
      <c r="I858" s="84" t="str">
        <f>VLOOKUP($F858,'[3]Sistema Escolar'!$C$3:$E$5000,3,0)</f>
        <v>COLEGIO ESTADUAL DEMOCRATICO BERTHOLDO CIRILO DOS REIS</v>
      </c>
      <c r="J858" s="193" t="s">
        <v>1912</v>
      </c>
      <c r="K858" s="56">
        <v>522</v>
      </c>
      <c r="L858" s="56">
        <v>426</v>
      </c>
      <c r="M858" s="56">
        <v>0</v>
      </c>
      <c r="N858" s="56">
        <v>0</v>
      </c>
      <c r="O858" s="56">
        <v>727</v>
      </c>
      <c r="P858" s="56">
        <v>792</v>
      </c>
      <c r="Q858" s="56">
        <v>0</v>
      </c>
      <c r="R858" s="56">
        <v>0</v>
      </c>
      <c r="S858" s="56">
        <v>170</v>
      </c>
      <c r="T858" s="56">
        <v>153</v>
      </c>
      <c r="U858" s="56">
        <v>0</v>
      </c>
      <c r="V858" s="56">
        <v>0</v>
      </c>
      <c r="W858" s="56">
        <v>0</v>
      </c>
      <c r="X858" s="56">
        <v>0</v>
      </c>
      <c r="Y858" s="56">
        <f t="shared" si="176"/>
        <v>522</v>
      </c>
      <c r="Z858" s="56">
        <f t="shared" si="176"/>
        <v>426</v>
      </c>
      <c r="AA858" s="68">
        <f t="shared" si="177"/>
        <v>897</v>
      </c>
      <c r="AB858" s="68">
        <f t="shared" si="177"/>
        <v>945</v>
      </c>
      <c r="AC858" s="68">
        <f t="shared" si="170"/>
        <v>1419</v>
      </c>
      <c r="AD858" s="68">
        <f t="shared" si="171"/>
        <v>1371</v>
      </c>
      <c r="AE858" s="68">
        <f>VLOOKUP(F858,[1]quantitativo_estudantes_turmas_!$D$6:$H$1043,5,0)</f>
        <v>42</v>
      </c>
      <c r="AF858" s="318">
        <f t="shared" si="167"/>
        <v>0.68927789934354489</v>
      </c>
      <c r="AG858" s="248">
        <f t="shared" si="168"/>
        <v>47919.3</v>
      </c>
      <c r="AH858" s="194" t="str">
        <f t="shared" si="172"/>
        <v>0,00</v>
      </c>
      <c r="AI858" s="70">
        <v>0</v>
      </c>
      <c r="AJ858" s="70">
        <f t="shared" si="169"/>
        <v>47919.3</v>
      </c>
      <c r="AK858" s="195">
        <v>10000</v>
      </c>
      <c r="AL858" s="337">
        <f t="shared" si="166"/>
        <v>11979.825000000001</v>
      </c>
      <c r="AM858" s="56" t="str">
        <f>VLOOKUP(F858,'Plan atualizada aptas e desativ'!$C$4:$I$1457,7,0)</f>
        <v>APTA</v>
      </c>
      <c r="AN858" s="196">
        <f t="shared" si="175"/>
        <v>1979.8250000000007</v>
      </c>
      <c r="AO858" s="56" t="s">
        <v>1493</v>
      </c>
      <c r="AP858" s="56" t="s">
        <v>1552</v>
      </c>
      <c r="AQ858" s="56"/>
      <c r="AR858" s="56" t="s">
        <v>449</v>
      </c>
      <c r="AS858" s="56" t="s">
        <v>449</v>
      </c>
      <c r="AT858" s="56" t="s">
        <v>449</v>
      </c>
      <c r="AU858" s="56" t="s">
        <v>449</v>
      </c>
      <c r="AV858" s="56" t="s">
        <v>449</v>
      </c>
      <c r="AW858" s="56" t="s">
        <v>449</v>
      </c>
      <c r="AX858" s="56" t="s">
        <v>449</v>
      </c>
      <c r="AY858" s="56" t="s">
        <v>449</v>
      </c>
      <c r="AZ858" s="56" t="s">
        <v>449</v>
      </c>
      <c r="BA858" s="56" t="s">
        <v>449</v>
      </c>
      <c r="BB858" s="323">
        <f>VLOOKUP($F858,'[2]1ª Parcela FAED Manutencao 2026'!$E$7:$K$1036,5,0)</f>
        <v>1419</v>
      </c>
      <c r="BC858" s="324">
        <f>VLOOKUP($F858,'[2]1ª Parcela FAED Manutencao 2026'!$E$7:$K$1036,7,0)</f>
        <v>11979.825000000001</v>
      </c>
      <c r="BD858" s="335">
        <f t="shared" si="173"/>
        <v>-48</v>
      </c>
      <c r="BE858" s="330">
        <f t="shared" si="174"/>
        <v>0</v>
      </c>
    </row>
    <row r="859" spans="1:57" s="87" customFormat="1" ht="28.5" customHeight="1">
      <c r="A859" s="68">
        <v>853</v>
      </c>
      <c r="B859" s="56" t="s">
        <v>1906</v>
      </c>
      <c r="C859" s="56">
        <v>7800</v>
      </c>
      <c r="D859" s="57">
        <v>26</v>
      </c>
      <c r="E859" s="163" t="s">
        <v>433</v>
      </c>
      <c r="F859" s="56">
        <v>1104570</v>
      </c>
      <c r="G859" s="56">
        <v>1100330</v>
      </c>
      <c r="H859" s="61">
        <v>29191360</v>
      </c>
      <c r="I859" s="84" t="str">
        <f>VLOOKUP($F859,'[3]Sistema Escolar'!$C$3:$E$5000,3,0)</f>
        <v>COLEGIO ESTADUAL DEPUTADO HENRIQUE BRITO</v>
      </c>
      <c r="J859" s="193" t="s">
        <v>1978</v>
      </c>
      <c r="K859" s="56">
        <v>0</v>
      </c>
      <c r="L859" s="56">
        <v>0</v>
      </c>
      <c r="M859" s="56">
        <v>196</v>
      </c>
      <c r="N859" s="56">
        <v>193</v>
      </c>
      <c r="O859" s="56">
        <v>0</v>
      </c>
      <c r="P859" s="56">
        <v>0</v>
      </c>
      <c r="Q859" s="56">
        <v>0</v>
      </c>
      <c r="R859" s="56">
        <v>0</v>
      </c>
      <c r="S859" s="56">
        <v>0</v>
      </c>
      <c r="T859" s="56">
        <v>0</v>
      </c>
      <c r="U859" s="56">
        <v>0</v>
      </c>
      <c r="V859" s="56">
        <v>0</v>
      </c>
      <c r="W859" s="56">
        <v>0</v>
      </c>
      <c r="X859" s="56">
        <v>0</v>
      </c>
      <c r="Y859" s="56">
        <f t="shared" si="176"/>
        <v>196</v>
      </c>
      <c r="Z859" s="56">
        <f t="shared" si="176"/>
        <v>193</v>
      </c>
      <c r="AA859" s="68">
        <f t="shared" si="177"/>
        <v>0</v>
      </c>
      <c r="AB859" s="68">
        <f t="shared" si="177"/>
        <v>0</v>
      </c>
      <c r="AC859" s="68">
        <f t="shared" si="170"/>
        <v>196</v>
      </c>
      <c r="AD859" s="68">
        <f t="shared" si="171"/>
        <v>193</v>
      </c>
      <c r="AE859" s="68">
        <f>VLOOKUP(F859,[1]quantitativo_estudantes_turmas_!$D$6:$H$1043,5,0)</f>
        <v>6</v>
      </c>
      <c r="AF859" s="318">
        <f t="shared" si="167"/>
        <v>0</v>
      </c>
      <c r="AG859" s="248">
        <f t="shared" si="168"/>
        <v>20516.3</v>
      </c>
      <c r="AH859" s="194">
        <f t="shared" si="172"/>
        <v>20516.3</v>
      </c>
      <c r="AI859" s="70">
        <v>0</v>
      </c>
      <c r="AJ859" s="70">
        <f t="shared" si="169"/>
        <v>41032.6</v>
      </c>
      <c r="AK859" s="195">
        <v>8000</v>
      </c>
      <c r="AL859" s="337">
        <f t="shared" si="166"/>
        <v>10258.15</v>
      </c>
      <c r="AM859" s="56" t="str">
        <f>VLOOKUP(F859,'Plan atualizada aptas e desativ'!$C$4:$I$1457,7,0)</f>
        <v>APTA</v>
      </c>
      <c r="AN859" s="196">
        <f t="shared" si="175"/>
        <v>2258.1499999999996</v>
      </c>
      <c r="AO859" s="56" t="s">
        <v>1493</v>
      </c>
      <c r="AP859" s="56" t="s">
        <v>1553</v>
      </c>
      <c r="AQ859" s="56"/>
      <c r="AR859" s="56" t="s">
        <v>1918</v>
      </c>
      <c r="AS859" s="56" t="s">
        <v>449</v>
      </c>
      <c r="AT859" s="56" t="s">
        <v>449</v>
      </c>
      <c r="AU859" s="56" t="s">
        <v>449</v>
      </c>
      <c r="AV859" s="56" t="s">
        <v>449</v>
      </c>
      <c r="AW859" s="56" t="s">
        <v>449</v>
      </c>
      <c r="AX859" s="56" t="s">
        <v>449</v>
      </c>
      <c r="AY859" s="56" t="s">
        <v>449</v>
      </c>
      <c r="AZ859" s="56" t="s">
        <v>449</v>
      </c>
      <c r="BA859" s="56" t="s">
        <v>449</v>
      </c>
      <c r="BB859" s="323">
        <f>VLOOKUP($F859,'[2]1ª Parcela FAED Manutencao 2026'!$E$7:$K$1036,5,0)</f>
        <v>196</v>
      </c>
      <c r="BC859" s="324">
        <f>VLOOKUP($F859,'[2]1ª Parcela FAED Manutencao 2026'!$E$7:$K$1036,7,0)</f>
        <v>10258.15</v>
      </c>
      <c r="BD859" s="335">
        <f t="shared" si="173"/>
        <v>-3</v>
      </c>
      <c r="BE859" s="330">
        <f t="shared" si="174"/>
        <v>0</v>
      </c>
    </row>
    <row r="860" spans="1:57" s="178" customFormat="1" ht="28.5" customHeight="1">
      <c r="A860" s="68">
        <v>854</v>
      </c>
      <c r="B860" s="56" t="s">
        <v>1906</v>
      </c>
      <c r="C860" s="56">
        <v>7800</v>
      </c>
      <c r="D860" s="57">
        <v>26</v>
      </c>
      <c r="E860" s="163" t="s">
        <v>433</v>
      </c>
      <c r="F860" s="56">
        <v>1102534</v>
      </c>
      <c r="G860" s="56">
        <v>1100515</v>
      </c>
      <c r="H860" s="61">
        <v>29191378</v>
      </c>
      <c r="I860" s="84" t="str">
        <f>VLOOKUP($F860,'[3]Sistema Escolar'!$C$3:$E$5000,3,0)</f>
        <v>COLEGIO ESTADUAL CLARICE SANTIAGO DOS SANTOS</v>
      </c>
      <c r="J860" s="193" t="s">
        <v>1916</v>
      </c>
      <c r="K860" s="56">
        <v>372</v>
      </c>
      <c r="L860" s="56">
        <v>290</v>
      </c>
      <c r="M860" s="56">
        <v>0</v>
      </c>
      <c r="N860" s="56">
        <v>0</v>
      </c>
      <c r="O860" s="56">
        <v>223</v>
      </c>
      <c r="P860" s="56">
        <v>206</v>
      </c>
      <c r="Q860" s="56">
        <v>0</v>
      </c>
      <c r="R860" s="56">
        <v>106</v>
      </c>
      <c r="S860" s="56">
        <v>228</v>
      </c>
      <c r="T860" s="56">
        <v>209</v>
      </c>
      <c r="U860" s="56">
        <v>0</v>
      </c>
      <c r="V860" s="56">
        <v>0</v>
      </c>
      <c r="W860" s="56">
        <v>0</v>
      </c>
      <c r="X860" s="56">
        <v>0</v>
      </c>
      <c r="Y860" s="56">
        <f t="shared" si="176"/>
        <v>372</v>
      </c>
      <c r="Z860" s="56">
        <f t="shared" si="176"/>
        <v>290</v>
      </c>
      <c r="AA860" s="68">
        <f t="shared" si="177"/>
        <v>451</v>
      </c>
      <c r="AB860" s="68">
        <f t="shared" si="177"/>
        <v>521</v>
      </c>
      <c r="AC860" s="68">
        <f t="shared" si="170"/>
        <v>823</v>
      </c>
      <c r="AD860" s="68">
        <f t="shared" si="171"/>
        <v>811</v>
      </c>
      <c r="AE860" s="68">
        <f>VLOOKUP(F860,[1]quantitativo_estudantes_turmas_!$D$6:$H$1043,5,0)</f>
        <v>30</v>
      </c>
      <c r="AF860" s="318">
        <f t="shared" si="167"/>
        <v>0.64241676942046855</v>
      </c>
      <c r="AG860" s="248">
        <f t="shared" si="168"/>
        <v>41032.61</v>
      </c>
      <c r="AH860" s="194">
        <f t="shared" si="172"/>
        <v>41032.61</v>
      </c>
      <c r="AI860" s="70">
        <v>0</v>
      </c>
      <c r="AJ860" s="70">
        <f t="shared" si="169"/>
        <v>82065.22</v>
      </c>
      <c r="AK860" s="195">
        <v>8000</v>
      </c>
      <c r="AL860" s="337">
        <f t="shared" si="166"/>
        <v>20516.305</v>
      </c>
      <c r="AM860" s="56" t="str">
        <f>VLOOKUP(F860,'Plan atualizada aptas e desativ'!$C$4:$I$1457,7,0)</f>
        <v>INADIMPLENTE</v>
      </c>
      <c r="AN860" s="196">
        <f t="shared" si="175"/>
        <v>12516.305</v>
      </c>
      <c r="AO860" s="56" t="s">
        <v>1493</v>
      </c>
      <c r="AP860" s="56" t="s">
        <v>1555</v>
      </c>
      <c r="AQ860" s="199" t="s">
        <v>1959</v>
      </c>
      <c r="AR860" s="56" t="s">
        <v>1918</v>
      </c>
      <c r="AS860" s="56" t="s">
        <v>449</v>
      </c>
      <c r="AT860" s="56" t="s">
        <v>449</v>
      </c>
      <c r="AU860" s="56" t="s">
        <v>449</v>
      </c>
      <c r="AV860" s="56" t="s">
        <v>449</v>
      </c>
      <c r="AW860" s="56" t="s">
        <v>449</v>
      </c>
      <c r="AX860" s="56" t="s">
        <v>449</v>
      </c>
      <c r="AY860" s="56" t="s">
        <v>449</v>
      </c>
      <c r="AZ860" s="56" t="s">
        <v>449</v>
      </c>
      <c r="BA860" s="56" t="s">
        <v>449</v>
      </c>
      <c r="BB860" s="323">
        <f>VLOOKUP($F860,'[2]1ª Parcela FAED Manutencao 2026'!$E$7:$K$1036,5,0)</f>
        <v>823</v>
      </c>
      <c r="BC860" s="324">
        <f>VLOOKUP($F860,'[2]1ª Parcela FAED Manutencao 2026'!$E$7:$K$1036,7,0)</f>
        <v>10258.1525</v>
      </c>
      <c r="BD860" s="335">
        <f t="shared" si="173"/>
        <v>-12</v>
      </c>
      <c r="BE860" s="331">
        <f t="shared" si="174"/>
        <v>10258.1525</v>
      </c>
    </row>
    <row r="861" spans="1:57" s="178" customFormat="1" ht="28.5" customHeight="1">
      <c r="A861" s="68">
        <v>855</v>
      </c>
      <c r="B861" s="56" t="s">
        <v>1906</v>
      </c>
      <c r="C861" s="56">
        <v>7800</v>
      </c>
      <c r="D861" s="57">
        <v>26</v>
      </c>
      <c r="E861" s="163" t="s">
        <v>433</v>
      </c>
      <c r="F861" s="56">
        <v>1173946</v>
      </c>
      <c r="G861" s="56">
        <v>1100217</v>
      </c>
      <c r="H861" s="61">
        <v>29182131</v>
      </c>
      <c r="I861" s="84" t="str">
        <f>VLOOKUP($F861,'[3]Sistema Escolar'!$C$3:$E$5000,3,0)</f>
        <v>COLEGIO ESTADUAL DEPUTADO MANOEL NOVAES</v>
      </c>
      <c r="J861" s="193" t="s">
        <v>1912</v>
      </c>
      <c r="K861" s="56">
        <v>0</v>
      </c>
      <c r="L861" s="56">
        <v>0</v>
      </c>
      <c r="M861" s="56">
        <v>0</v>
      </c>
      <c r="N861" s="56">
        <v>0</v>
      </c>
      <c r="O861" s="56">
        <v>510</v>
      </c>
      <c r="P861" s="56">
        <v>169</v>
      </c>
      <c r="Q861" s="56">
        <v>0</v>
      </c>
      <c r="R861" s="56">
        <v>173</v>
      </c>
      <c r="S861" s="56">
        <v>88</v>
      </c>
      <c r="T861" s="56">
        <v>86</v>
      </c>
      <c r="U861" s="56">
        <v>0</v>
      </c>
      <c r="V861" s="56">
        <v>0</v>
      </c>
      <c r="W861" s="56">
        <v>0</v>
      </c>
      <c r="X861" s="56">
        <v>0</v>
      </c>
      <c r="Y861" s="56">
        <f t="shared" si="176"/>
        <v>0</v>
      </c>
      <c r="Z861" s="56">
        <f t="shared" si="176"/>
        <v>0</v>
      </c>
      <c r="AA861" s="68">
        <f t="shared" si="177"/>
        <v>598</v>
      </c>
      <c r="AB861" s="68">
        <f t="shared" si="177"/>
        <v>428</v>
      </c>
      <c r="AC861" s="68">
        <f t="shared" si="170"/>
        <v>598</v>
      </c>
      <c r="AD861" s="68">
        <f t="shared" si="171"/>
        <v>428</v>
      </c>
      <c r="AE861" s="68">
        <f>VLOOKUP(F861,[1]quantitativo_estudantes_turmas_!$D$6:$H$1043,5,0)</f>
        <v>14</v>
      </c>
      <c r="AF861" s="318">
        <f t="shared" si="167"/>
        <v>1</v>
      </c>
      <c r="AG861" s="248">
        <f t="shared" si="168"/>
        <v>25645.38</v>
      </c>
      <c r="AH861" s="194">
        <f t="shared" si="172"/>
        <v>25645.38</v>
      </c>
      <c r="AI861" s="70">
        <v>0</v>
      </c>
      <c r="AJ861" s="70">
        <f t="shared" si="169"/>
        <v>51290.76</v>
      </c>
      <c r="AK861" s="195">
        <v>12000</v>
      </c>
      <c r="AL861" s="337">
        <f t="shared" si="166"/>
        <v>12822.69</v>
      </c>
      <c r="AM861" s="56" t="str">
        <f>VLOOKUP(F861,'Plan atualizada aptas e desativ'!$C$4:$I$1457,7,0)</f>
        <v>APTA</v>
      </c>
      <c r="AN861" s="196">
        <f t="shared" si="175"/>
        <v>822.69000000000051</v>
      </c>
      <c r="AO861" s="56" t="s">
        <v>1493</v>
      </c>
      <c r="AP861" s="56" t="s">
        <v>1556</v>
      </c>
      <c r="AQ861" s="56"/>
      <c r="AR861" s="56" t="s">
        <v>1918</v>
      </c>
      <c r="AS861" s="56" t="s">
        <v>449</v>
      </c>
      <c r="AT861" s="56" t="s">
        <v>449</v>
      </c>
      <c r="AU861" s="56" t="s">
        <v>449</v>
      </c>
      <c r="AV861" s="56" t="s">
        <v>449</v>
      </c>
      <c r="AW861" s="56" t="s">
        <v>449</v>
      </c>
      <c r="AX861" s="56" t="s">
        <v>449</v>
      </c>
      <c r="AY861" s="56" t="s">
        <v>449</v>
      </c>
      <c r="AZ861" s="56" t="s">
        <v>449</v>
      </c>
      <c r="BA861" s="56" t="s">
        <v>449</v>
      </c>
      <c r="BB861" s="323">
        <f>VLOOKUP($F861,'[2]1ª Parcela FAED Manutencao 2026'!$E$7:$K$1036,5,0)</f>
        <v>598</v>
      </c>
      <c r="BC861" s="324">
        <f>VLOOKUP($F861,'[2]1ª Parcela FAED Manutencao 2026'!$E$7:$K$1036,7,0)</f>
        <v>15387.23</v>
      </c>
      <c r="BD861" s="335">
        <f t="shared" si="173"/>
        <v>-170</v>
      </c>
      <c r="BE861" s="328">
        <f t="shared" si="174"/>
        <v>-2564.5399999999991</v>
      </c>
    </row>
    <row r="862" spans="1:57" s="178" customFormat="1" ht="28.5" customHeight="1">
      <c r="A862" s="68">
        <v>856</v>
      </c>
      <c r="B862" s="56" t="s">
        <v>1906</v>
      </c>
      <c r="C862" s="56">
        <v>7800</v>
      </c>
      <c r="D862" s="57">
        <v>26</v>
      </c>
      <c r="E862" s="163" t="s">
        <v>433</v>
      </c>
      <c r="F862" s="56">
        <v>1103816</v>
      </c>
      <c r="G862" s="56">
        <v>1100449</v>
      </c>
      <c r="H862" s="61">
        <v>29190894</v>
      </c>
      <c r="I862" s="84" t="str">
        <f>VLOOKUP($F862,'[3]Sistema Escolar'!$C$3:$E$5000,3,0)</f>
        <v>COLEGIO ESTADUAL DE TEMPO INTEGRAL JOSE DIAS DE SALES</v>
      </c>
      <c r="J862" s="193" t="s">
        <v>1978</v>
      </c>
      <c r="K862" s="56">
        <v>70</v>
      </c>
      <c r="L862" s="56">
        <v>16</v>
      </c>
      <c r="M862" s="56">
        <v>516</v>
      </c>
      <c r="N862" s="56">
        <v>632</v>
      </c>
      <c r="O862" s="56">
        <v>261</v>
      </c>
      <c r="P862" s="56">
        <v>65</v>
      </c>
      <c r="Q862" s="56">
        <v>299</v>
      </c>
      <c r="R862" s="56">
        <v>334</v>
      </c>
      <c r="S862" s="56">
        <v>92</v>
      </c>
      <c r="T862" s="56">
        <v>63</v>
      </c>
      <c r="U862" s="56">
        <v>0</v>
      </c>
      <c r="V862" s="56">
        <v>0</v>
      </c>
      <c r="W862" s="56">
        <v>0</v>
      </c>
      <c r="X862" s="56">
        <v>0</v>
      </c>
      <c r="Y862" s="56">
        <f t="shared" si="176"/>
        <v>586</v>
      </c>
      <c r="Z862" s="56">
        <f t="shared" si="176"/>
        <v>648</v>
      </c>
      <c r="AA862" s="68">
        <f t="shared" si="177"/>
        <v>652</v>
      </c>
      <c r="AB862" s="68">
        <f t="shared" si="177"/>
        <v>462</v>
      </c>
      <c r="AC862" s="68">
        <f t="shared" si="170"/>
        <v>1238</v>
      </c>
      <c r="AD862" s="68">
        <f t="shared" si="171"/>
        <v>1110</v>
      </c>
      <c r="AE862" s="68">
        <f>VLOOKUP(F862,[1]quantitativo_estudantes_turmas_!$D$6:$H$1043,5,0)</f>
        <v>36</v>
      </c>
      <c r="AF862" s="318">
        <f t="shared" si="167"/>
        <v>0.41621621621621624</v>
      </c>
      <c r="AG862" s="248">
        <f t="shared" si="168"/>
        <v>47919.3</v>
      </c>
      <c r="AH862" s="194">
        <f t="shared" si="172"/>
        <v>47919.3</v>
      </c>
      <c r="AI862" s="70">
        <v>0</v>
      </c>
      <c r="AJ862" s="70">
        <f t="shared" si="169"/>
        <v>95838.6</v>
      </c>
      <c r="AK862" s="195">
        <v>20000</v>
      </c>
      <c r="AL862" s="337">
        <f t="shared" si="166"/>
        <v>23959.65</v>
      </c>
      <c r="AM862" s="56" t="str">
        <f>VLOOKUP(F862,'Plan atualizada aptas e desativ'!$C$4:$I$1457,7,0)</f>
        <v>INADIMPLENTE</v>
      </c>
      <c r="AN862" s="196">
        <f t="shared" si="175"/>
        <v>3959.6500000000015</v>
      </c>
      <c r="AO862" s="56" t="s">
        <v>1493</v>
      </c>
      <c r="AP862" s="56" t="s">
        <v>1557</v>
      </c>
      <c r="AQ862" s="56"/>
      <c r="AR862" s="56" t="s">
        <v>1918</v>
      </c>
      <c r="AS862" s="56" t="s">
        <v>449</v>
      </c>
      <c r="AT862" s="56" t="s">
        <v>449</v>
      </c>
      <c r="AU862" s="56" t="s">
        <v>449</v>
      </c>
      <c r="AV862" s="56" t="s">
        <v>449</v>
      </c>
      <c r="AW862" s="56" t="s">
        <v>449</v>
      </c>
      <c r="AX862" s="56" t="s">
        <v>449</v>
      </c>
      <c r="AY862" s="56" t="s">
        <v>449</v>
      </c>
      <c r="AZ862" s="56" t="s">
        <v>449</v>
      </c>
      <c r="BA862" s="56" t="s">
        <v>449</v>
      </c>
      <c r="BB862" s="323">
        <f>VLOOKUP($F862,'[2]1ª Parcela FAED Manutencao 2026'!$E$7:$K$1036,5,0)</f>
        <v>1238</v>
      </c>
      <c r="BC862" s="324">
        <f>VLOOKUP($F862,'[2]1ª Parcela FAED Manutencao 2026'!$E$7:$K$1036,7,0)</f>
        <v>23959.65</v>
      </c>
      <c r="BD862" s="335">
        <f t="shared" si="173"/>
        <v>-128</v>
      </c>
      <c r="BE862" s="330">
        <f t="shared" si="174"/>
        <v>0</v>
      </c>
    </row>
    <row r="863" spans="1:57" s="178" customFormat="1" ht="28.5" customHeight="1">
      <c r="A863" s="68">
        <v>857</v>
      </c>
      <c r="B863" s="56" t="s">
        <v>1906</v>
      </c>
      <c r="C863" s="56">
        <v>7800</v>
      </c>
      <c r="D863" s="57">
        <v>26</v>
      </c>
      <c r="E863" s="163" t="s">
        <v>433</v>
      </c>
      <c r="F863" s="56">
        <v>1104642</v>
      </c>
      <c r="G863" s="56">
        <v>1100473</v>
      </c>
      <c r="H863" s="61">
        <v>29184916</v>
      </c>
      <c r="I863" s="84" t="str">
        <f>VLOOKUP($F863,'[3]Sistema Escolar'!$C$3:$E$5000,3,0)</f>
        <v>COLEGIO ESTADUAL DESEMBARGADOR PEDRO RIBEIRO</v>
      </c>
      <c r="J863" s="193" t="s">
        <v>1912</v>
      </c>
      <c r="K863" s="56">
        <v>535</v>
      </c>
      <c r="L863" s="56">
        <v>487</v>
      </c>
      <c r="M863" s="56">
        <v>0</v>
      </c>
      <c r="N863" s="56">
        <v>0</v>
      </c>
      <c r="O863" s="56">
        <v>287</v>
      </c>
      <c r="P863" s="56">
        <v>216</v>
      </c>
      <c r="Q863" s="56">
        <v>0</v>
      </c>
      <c r="R863" s="56">
        <v>0</v>
      </c>
      <c r="S863" s="56">
        <v>417</v>
      </c>
      <c r="T863" s="56">
        <v>344</v>
      </c>
      <c r="U863" s="56">
        <v>0</v>
      </c>
      <c r="V863" s="56">
        <v>0</v>
      </c>
      <c r="W863" s="56">
        <v>0</v>
      </c>
      <c r="X863" s="56">
        <v>0</v>
      </c>
      <c r="Y863" s="56">
        <f t="shared" si="176"/>
        <v>535</v>
      </c>
      <c r="Z863" s="56">
        <f t="shared" si="176"/>
        <v>487</v>
      </c>
      <c r="AA863" s="68">
        <f t="shared" si="177"/>
        <v>704</v>
      </c>
      <c r="AB863" s="68">
        <f t="shared" si="177"/>
        <v>560</v>
      </c>
      <c r="AC863" s="68">
        <f t="shared" si="170"/>
        <v>1239</v>
      </c>
      <c r="AD863" s="68">
        <f t="shared" si="171"/>
        <v>1047</v>
      </c>
      <c r="AE863" s="68">
        <f>VLOOKUP(F863,[1]quantitativo_estudantes_turmas_!$D$6:$H$1043,5,0)</f>
        <v>30</v>
      </c>
      <c r="AF863" s="318">
        <f t="shared" si="167"/>
        <v>0.53486150907354346</v>
      </c>
      <c r="AG863" s="248">
        <f t="shared" si="168"/>
        <v>47919.3</v>
      </c>
      <c r="AH863" s="194" t="str">
        <f t="shared" si="172"/>
        <v>0,00</v>
      </c>
      <c r="AI863" s="70">
        <v>0</v>
      </c>
      <c r="AJ863" s="70">
        <f t="shared" si="169"/>
        <v>47919.3</v>
      </c>
      <c r="AK863" s="195">
        <v>10000</v>
      </c>
      <c r="AL863" s="337">
        <f t="shared" si="166"/>
        <v>11979.825000000001</v>
      </c>
      <c r="AM863" s="56" t="str">
        <f>VLOOKUP(F863,'Plan atualizada aptas e desativ'!$C$4:$I$1457,7,0)</f>
        <v>APTA</v>
      </c>
      <c r="AN863" s="196">
        <f t="shared" si="175"/>
        <v>1979.8250000000007</v>
      </c>
      <c r="AO863" s="56" t="s">
        <v>1493</v>
      </c>
      <c r="AP863" s="56" t="s">
        <v>1558</v>
      </c>
      <c r="AQ863" s="56"/>
      <c r="AR863" s="56" t="s">
        <v>449</v>
      </c>
      <c r="AS863" s="56" t="s">
        <v>449</v>
      </c>
      <c r="AT863" s="56" t="s">
        <v>449</v>
      </c>
      <c r="AU863" s="56" t="s">
        <v>449</v>
      </c>
      <c r="AV863" s="56" t="s">
        <v>449</v>
      </c>
      <c r="AW863" s="56" t="s">
        <v>449</v>
      </c>
      <c r="AX863" s="56" t="s">
        <v>449</v>
      </c>
      <c r="AY863" s="56" t="s">
        <v>449</v>
      </c>
      <c r="AZ863" s="56" t="s">
        <v>449</v>
      </c>
      <c r="BA863" s="56" t="s">
        <v>449</v>
      </c>
      <c r="BB863" s="323">
        <f>VLOOKUP($F863,'[2]1ª Parcela FAED Manutencao 2026'!$E$7:$K$1036,5,0)</f>
        <v>1239</v>
      </c>
      <c r="BC863" s="324">
        <f>VLOOKUP($F863,'[2]1ª Parcela FAED Manutencao 2026'!$E$7:$K$1036,7,0)</f>
        <v>11979.825000000001</v>
      </c>
      <c r="BD863" s="335">
        <f t="shared" si="173"/>
        <v>-192</v>
      </c>
      <c r="BE863" s="330">
        <f t="shared" si="174"/>
        <v>0</v>
      </c>
    </row>
    <row r="864" spans="1:57" s="87" customFormat="1" ht="28.5" customHeight="1">
      <c r="A864" s="68">
        <v>858</v>
      </c>
      <c r="B864" s="56" t="s">
        <v>1906</v>
      </c>
      <c r="C864" s="56">
        <v>7800</v>
      </c>
      <c r="D864" s="57">
        <v>26</v>
      </c>
      <c r="E864" s="163" t="s">
        <v>433</v>
      </c>
      <c r="F864" s="56">
        <v>1163967</v>
      </c>
      <c r="G864" s="56">
        <v>1100520</v>
      </c>
      <c r="H864" s="61">
        <v>29192137</v>
      </c>
      <c r="I864" s="84" t="str">
        <f>VLOOKUP($F864,'[3]Sistema Escolar'!$C$3:$E$5000,3,0)</f>
        <v>COLEGIO ESTADUALDE TEMPO INTEGRAL DINAH GONCALVES</v>
      </c>
      <c r="J864" s="193" t="s">
        <v>1912</v>
      </c>
      <c r="K864" s="56">
        <v>78</v>
      </c>
      <c r="L864" s="56">
        <v>42</v>
      </c>
      <c r="M864" s="56">
        <v>0</v>
      </c>
      <c r="N864" s="56">
        <v>0</v>
      </c>
      <c r="O864" s="56">
        <v>273</v>
      </c>
      <c r="P864" s="56">
        <v>365</v>
      </c>
      <c r="Q864" s="56">
        <v>0</v>
      </c>
      <c r="R864" s="56">
        <v>64</v>
      </c>
      <c r="S864" s="56">
        <v>66</v>
      </c>
      <c r="T864" s="56">
        <v>64</v>
      </c>
      <c r="U864" s="56">
        <v>0</v>
      </c>
      <c r="V864" s="56">
        <v>0</v>
      </c>
      <c r="W864" s="56">
        <v>0</v>
      </c>
      <c r="X864" s="56">
        <v>0</v>
      </c>
      <c r="Y864" s="56">
        <f t="shared" si="176"/>
        <v>78</v>
      </c>
      <c r="Z864" s="56">
        <f t="shared" si="176"/>
        <v>42</v>
      </c>
      <c r="AA864" s="68">
        <f t="shared" si="177"/>
        <v>339</v>
      </c>
      <c r="AB864" s="68">
        <f t="shared" si="177"/>
        <v>493</v>
      </c>
      <c r="AC864" s="68">
        <f t="shared" si="170"/>
        <v>417</v>
      </c>
      <c r="AD864" s="68">
        <f t="shared" si="171"/>
        <v>535</v>
      </c>
      <c r="AE864" s="68">
        <f>VLOOKUP(F864,[1]quantitativo_estudantes_turmas_!$D$6:$H$1043,5,0)</f>
        <v>23</v>
      </c>
      <c r="AF864" s="318">
        <f t="shared" si="167"/>
        <v>0.92149532710280369</v>
      </c>
      <c r="AG864" s="248">
        <f t="shared" si="168"/>
        <v>30774.46</v>
      </c>
      <c r="AH864" s="194">
        <f t="shared" si="172"/>
        <v>30774.46</v>
      </c>
      <c r="AI864" s="70">
        <v>0</v>
      </c>
      <c r="AJ864" s="70">
        <f t="shared" si="169"/>
        <v>61548.92</v>
      </c>
      <c r="AK864" s="195">
        <v>10000</v>
      </c>
      <c r="AL864" s="337">
        <f t="shared" si="166"/>
        <v>15387.23</v>
      </c>
      <c r="AM864" s="56" t="str">
        <f>VLOOKUP(F864,'Plan atualizada aptas e desativ'!$C$4:$I$1457,7,0)</f>
        <v>APTA</v>
      </c>
      <c r="AN864" s="196">
        <f t="shared" si="175"/>
        <v>5387.23</v>
      </c>
      <c r="AO864" s="56" t="s">
        <v>1493</v>
      </c>
      <c r="AP864" s="56" t="s">
        <v>1559</v>
      </c>
      <c r="AQ864" s="56"/>
      <c r="AR864" s="56" t="s">
        <v>1918</v>
      </c>
      <c r="AS864" s="56" t="s">
        <v>449</v>
      </c>
      <c r="AT864" s="56" t="s">
        <v>449</v>
      </c>
      <c r="AU864" s="56" t="s">
        <v>449</v>
      </c>
      <c r="AV864" s="56" t="s">
        <v>449</v>
      </c>
      <c r="AW864" s="56" t="s">
        <v>449</v>
      </c>
      <c r="AX864" s="56" t="s">
        <v>449</v>
      </c>
      <c r="AY864" s="56" t="s">
        <v>449</v>
      </c>
      <c r="AZ864" s="56" t="s">
        <v>449</v>
      </c>
      <c r="BA864" s="56" t="s">
        <v>449</v>
      </c>
      <c r="BB864" s="323">
        <f>VLOOKUP($F864,'[2]1ª Parcela FAED Manutencao 2026'!$E$7:$K$1036,5,0)</f>
        <v>417</v>
      </c>
      <c r="BC864" s="324">
        <f>VLOOKUP($F864,'[2]1ª Parcela FAED Manutencao 2026'!$E$7:$K$1036,7,0)</f>
        <v>12822.69</v>
      </c>
      <c r="BD864" s="336">
        <f t="shared" si="173"/>
        <v>118</v>
      </c>
      <c r="BE864" s="331">
        <f t="shared" si="174"/>
        <v>2564.5399999999991</v>
      </c>
    </row>
    <row r="865" spans="1:57" s="87" customFormat="1" ht="28.5" customHeight="1">
      <c r="A865" s="68">
        <v>859</v>
      </c>
      <c r="B865" s="56" t="s">
        <v>1906</v>
      </c>
      <c r="C865" s="56">
        <v>7800</v>
      </c>
      <c r="D865" s="57">
        <v>26</v>
      </c>
      <c r="E865" s="163" t="s">
        <v>433</v>
      </c>
      <c r="F865" s="56">
        <v>1101376</v>
      </c>
      <c r="G865" s="56">
        <v>1100611</v>
      </c>
      <c r="H865" s="61">
        <v>29182247</v>
      </c>
      <c r="I865" s="84" t="str">
        <f>VLOOKUP($F865,'[3]Sistema Escolar'!$C$3:$E$5000,3,0)</f>
        <v>COLEGIO ESTADUAL DO STIEP CARLOS MARIGHELLA</v>
      </c>
      <c r="J865" s="193" t="s">
        <v>1978</v>
      </c>
      <c r="K865" s="56">
        <v>0</v>
      </c>
      <c r="L865" s="56">
        <v>0</v>
      </c>
      <c r="M865" s="56">
        <v>0</v>
      </c>
      <c r="N865" s="56">
        <v>0</v>
      </c>
      <c r="O865" s="56">
        <v>371</v>
      </c>
      <c r="P865" s="56">
        <v>219</v>
      </c>
      <c r="Q865" s="56">
        <v>9</v>
      </c>
      <c r="R865" s="56">
        <v>0</v>
      </c>
      <c r="S865" s="56">
        <v>15</v>
      </c>
      <c r="T865" s="56">
        <v>0</v>
      </c>
      <c r="U865" s="56">
        <v>0</v>
      </c>
      <c r="V865" s="56">
        <v>0</v>
      </c>
      <c r="W865" s="56">
        <v>0</v>
      </c>
      <c r="X865" s="56">
        <v>0</v>
      </c>
      <c r="Y865" s="56">
        <f t="shared" si="176"/>
        <v>0</v>
      </c>
      <c r="Z865" s="56">
        <f t="shared" si="176"/>
        <v>0</v>
      </c>
      <c r="AA865" s="68">
        <f t="shared" si="177"/>
        <v>395</v>
      </c>
      <c r="AB865" s="68">
        <f t="shared" si="177"/>
        <v>219</v>
      </c>
      <c r="AC865" s="68">
        <f t="shared" si="170"/>
        <v>395</v>
      </c>
      <c r="AD865" s="68">
        <f t="shared" si="171"/>
        <v>219</v>
      </c>
      <c r="AE865" s="68">
        <f>VLOOKUP(F865,[1]quantitativo_estudantes_turmas_!$D$6:$H$1043,5,0)</f>
        <v>9</v>
      </c>
      <c r="AF865" s="318">
        <f t="shared" si="167"/>
        <v>1</v>
      </c>
      <c r="AG865" s="248">
        <f t="shared" si="168"/>
        <v>20516.3</v>
      </c>
      <c r="AH865" s="194">
        <f t="shared" si="172"/>
        <v>20516.3</v>
      </c>
      <c r="AI865" s="70">
        <v>0</v>
      </c>
      <c r="AJ865" s="70">
        <f t="shared" si="169"/>
        <v>41032.6</v>
      </c>
      <c r="AK865" s="195">
        <v>10000</v>
      </c>
      <c r="AL865" s="337">
        <f t="shared" si="166"/>
        <v>10258.15</v>
      </c>
      <c r="AM865" s="56" t="str">
        <f>VLOOKUP(F865,'Plan atualizada aptas e desativ'!$C$4:$I$1457,7,0)</f>
        <v>APTA</v>
      </c>
      <c r="AN865" s="196">
        <f t="shared" si="175"/>
        <v>258.14999999999964</v>
      </c>
      <c r="AO865" s="56" t="s">
        <v>1493</v>
      </c>
      <c r="AP865" s="56" t="s">
        <v>1560</v>
      </c>
      <c r="AQ865" s="56"/>
      <c r="AR865" s="56" t="s">
        <v>1918</v>
      </c>
      <c r="AS865" s="56" t="s">
        <v>449</v>
      </c>
      <c r="AT865" s="56" t="s">
        <v>449</v>
      </c>
      <c r="AU865" s="56" t="s">
        <v>449</v>
      </c>
      <c r="AV865" s="56" t="s">
        <v>449</v>
      </c>
      <c r="AW865" s="56" t="s">
        <v>449</v>
      </c>
      <c r="AX865" s="56" t="s">
        <v>449</v>
      </c>
      <c r="AY865" s="56" t="s">
        <v>449</v>
      </c>
      <c r="AZ865" s="56" t="s">
        <v>449</v>
      </c>
      <c r="BA865" s="56" t="s">
        <v>449</v>
      </c>
      <c r="BB865" s="323">
        <f>VLOOKUP($F865,'[2]1ª Parcela FAED Manutencao 2026'!$E$7:$K$1036,5,0)</f>
        <v>395</v>
      </c>
      <c r="BC865" s="324">
        <f>VLOOKUP($F865,'[2]1ª Parcela FAED Manutencao 2026'!$E$7:$K$1036,7,0)</f>
        <v>12822.69</v>
      </c>
      <c r="BD865" s="335">
        <f t="shared" si="173"/>
        <v>-176</v>
      </c>
      <c r="BE865" s="328">
        <f t="shared" si="174"/>
        <v>-2564.5400000000009</v>
      </c>
    </row>
    <row r="866" spans="1:57" s="178" customFormat="1" ht="28.5" customHeight="1">
      <c r="A866" s="68">
        <v>860</v>
      </c>
      <c r="B866" s="56" t="s">
        <v>1906</v>
      </c>
      <c r="C866" s="56">
        <v>7800</v>
      </c>
      <c r="D866" s="57">
        <v>26</v>
      </c>
      <c r="E866" s="163" t="s">
        <v>433</v>
      </c>
      <c r="F866" s="56">
        <v>1100949</v>
      </c>
      <c r="G866" s="56">
        <v>1100269</v>
      </c>
      <c r="H866" s="61">
        <v>29192889</v>
      </c>
      <c r="I866" s="84" t="str">
        <f>VLOOKUP($F866,'[3]Sistema Escolar'!$C$3:$E$5000,3,0)</f>
        <v>COLEGIO ESTADUAL DOIS DE JULHO</v>
      </c>
      <c r="J866" s="193" t="s">
        <v>1912</v>
      </c>
      <c r="K866" s="56">
        <v>362</v>
      </c>
      <c r="L866" s="56">
        <v>351</v>
      </c>
      <c r="M866" s="56">
        <v>0</v>
      </c>
      <c r="N866" s="56">
        <v>0</v>
      </c>
      <c r="O866" s="56">
        <v>438</v>
      </c>
      <c r="P866" s="56">
        <v>399</v>
      </c>
      <c r="Q866" s="56">
        <v>0</v>
      </c>
      <c r="R866" s="56">
        <v>0</v>
      </c>
      <c r="S866" s="56">
        <v>185</v>
      </c>
      <c r="T866" s="56">
        <v>156</v>
      </c>
      <c r="U866" s="56">
        <v>0</v>
      </c>
      <c r="V866" s="56">
        <v>0</v>
      </c>
      <c r="W866" s="56">
        <v>0</v>
      </c>
      <c r="X866" s="56">
        <v>0</v>
      </c>
      <c r="Y866" s="56">
        <f t="shared" si="176"/>
        <v>362</v>
      </c>
      <c r="Z866" s="56">
        <f t="shared" si="176"/>
        <v>351</v>
      </c>
      <c r="AA866" s="68">
        <f t="shared" si="177"/>
        <v>623</v>
      </c>
      <c r="AB866" s="68">
        <f t="shared" si="177"/>
        <v>555</v>
      </c>
      <c r="AC866" s="68">
        <f t="shared" si="170"/>
        <v>985</v>
      </c>
      <c r="AD866" s="68">
        <f t="shared" si="171"/>
        <v>906</v>
      </c>
      <c r="AE866" s="68">
        <f>VLOOKUP(F866,[1]quantitativo_estudantes_turmas_!$D$6:$H$1043,5,0)</f>
        <v>28</v>
      </c>
      <c r="AF866" s="318">
        <f t="shared" si="167"/>
        <v>0.61258278145695366</v>
      </c>
      <c r="AG866" s="248">
        <f t="shared" si="168"/>
        <v>41032.61</v>
      </c>
      <c r="AH866" s="194" t="str">
        <f t="shared" si="172"/>
        <v>0,00</v>
      </c>
      <c r="AI866" s="70">
        <v>0</v>
      </c>
      <c r="AJ866" s="70">
        <f t="shared" si="169"/>
        <v>41032.61</v>
      </c>
      <c r="AK866" s="195">
        <v>8000</v>
      </c>
      <c r="AL866" s="337">
        <f t="shared" si="166"/>
        <v>10258.1525</v>
      </c>
      <c r="AM866" s="56" t="str">
        <f>VLOOKUP(F866,'Plan atualizada aptas e desativ'!$C$4:$I$1457,7,0)</f>
        <v>INADIMPLENTE</v>
      </c>
      <c r="AN866" s="196">
        <f t="shared" si="175"/>
        <v>2258.1525000000001</v>
      </c>
      <c r="AO866" s="56" t="s">
        <v>1493</v>
      </c>
      <c r="AP866" s="56" t="s">
        <v>1561</v>
      </c>
      <c r="AQ866" s="56"/>
      <c r="AR866" s="56" t="s">
        <v>449</v>
      </c>
      <c r="AS866" s="56" t="s">
        <v>449</v>
      </c>
      <c r="AT866" s="56" t="s">
        <v>449</v>
      </c>
      <c r="AU866" s="56" t="s">
        <v>449</v>
      </c>
      <c r="AV866" s="56" t="s">
        <v>449</v>
      </c>
      <c r="AW866" s="56" t="s">
        <v>449</v>
      </c>
      <c r="AX866" s="56" t="s">
        <v>449</v>
      </c>
      <c r="AY866" s="56" t="s">
        <v>449</v>
      </c>
      <c r="AZ866" s="56" t="s">
        <v>449</v>
      </c>
      <c r="BA866" s="56" t="s">
        <v>449</v>
      </c>
      <c r="BB866" s="323">
        <f>VLOOKUP($F866,'[2]1ª Parcela FAED Manutencao 2026'!$E$7:$K$1036,5,0)</f>
        <v>985</v>
      </c>
      <c r="BC866" s="324">
        <f>VLOOKUP($F866,'[2]1ª Parcela FAED Manutencao 2026'!$E$7:$K$1036,7,0)</f>
        <v>10258.1525</v>
      </c>
      <c r="BD866" s="335">
        <f t="shared" si="173"/>
        <v>-79</v>
      </c>
      <c r="BE866" s="330">
        <f t="shared" si="174"/>
        <v>0</v>
      </c>
    </row>
    <row r="867" spans="1:57" s="178" customFormat="1" ht="28.5" customHeight="1">
      <c r="A867" s="68">
        <v>861</v>
      </c>
      <c r="B867" s="56" t="s">
        <v>1906</v>
      </c>
      <c r="C867" s="56">
        <v>7800</v>
      </c>
      <c r="D867" s="57">
        <v>26</v>
      </c>
      <c r="E867" s="163" t="s">
        <v>433</v>
      </c>
      <c r="F867" s="56">
        <v>1163924</v>
      </c>
      <c r="G867" s="56">
        <v>1100506</v>
      </c>
      <c r="H867" s="61">
        <v>29192277</v>
      </c>
      <c r="I867" s="84" t="str">
        <f>VLOOKUP($F867,'[3]Sistema Escolar'!$C$3:$E$5000,3,0)</f>
        <v>COLEGIO ESTADUAL DONA MORA GUIMARAES</v>
      </c>
      <c r="J867" s="193" t="s">
        <v>1912</v>
      </c>
      <c r="K867" s="56">
        <v>537</v>
      </c>
      <c r="L867" s="56">
        <v>520</v>
      </c>
      <c r="M867" s="56">
        <v>0</v>
      </c>
      <c r="N867" s="56">
        <v>0</v>
      </c>
      <c r="O867" s="56">
        <v>370</v>
      </c>
      <c r="P867" s="56">
        <v>365</v>
      </c>
      <c r="Q867" s="56">
        <v>0</v>
      </c>
      <c r="R867" s="56">
        <v>0</v>
      </c>
      <c r="S867" s="56">
        <v>270</v>
      </c>
      <c r="T867" s="56">
        <v>189</v>
      </c>
      <c r="U867" s="56">
        <v>0</v>
      </c>
      <c r="V867" s="56">
        <v>0</v>
      </c>
      <c r="W867" s="56">
        <v>0</v>
      </c>
      <c r="X867" s="56">
        <v>0</v>
      </c>
      <c r="Y867" s="56">
        <f t="shared" si="176"/>
        <v>537</v>
      </c>
      <c r="Z867" s="56">
        <f t="shared" si="176"/>
        <v>520</v>
      </c>
      <c r="AA867" s="68">
        <f t="shared" si="177"/>
        <v>640</v>
      </c>
      <c r="AB867" s="68">
        <f t="shared" si="177"/>
        <v>554</v>
      </c>
      <c r="AC867" s="68">
        <f t="shared" si="170"/>
        <v>1177</v>
      </c>
      <c r="AD867" s="68">
        <f t="shared" si="171"/>
        <v>1074</v>
      </c>
      <c r="AE867" s="68">
        <f>VLOOKUP(F867,[1]quantitativo_estudantes_turmas_!$D$6:$H$1043,5,0)</f>
        <v>33</v>
      </c>
      <c r="AF867" s="318">
        <f t="shared" si="167"/>
        <v>0.51582867783985098</v>
      </c>
      <c r="AG867" s="248">
        <f t="shared" si="168"/>
        <v>47919.3</v>
      </c>
      <c r="AH867" s="194" t="str">
        <f t="shared" si="172"/>
        <v>0,00</v>
      </c>
      <c r="AI867" s="70">
        <v>0</v>
      </c>
      <c r="AJ867" s="70">
        <f t="shared" si="169"/>
        <v>47919.3</v>
      </c>
      <c r="AK867" s="195">
        <v>10000</v>
      </c>
      <c r="AL867" s="337">
        <f t="shared" ref="AL867:AL928" si="178">AJ867/4+AI867</f>
        <v>11979.825000000001</v>
      </c>
      <c r="AM867" s="56" t="str">
        <f>VLOOKUP(F867,'Plan atualizada aptas e desativ'!$C$4:$I$1457,7,0)</f>
        <v>APTA</v>
      </c>
      <c r="AN867" s="196">
        <f t="shared" si="175"/>
        <v>1979.8250000000007</v>
      </c>
      <c r="AO867" s="56" t="s">
        <v>1493</v>
      </c>
      <c r="AP867" s="56" t="s">
        <v>1562</v>
      </c>
      <c r="AQ867" s="56"/>
      <c r="AR867" s="56" t="s">
        <v>449</v>
      </c>
      <c r="AS867" s="56" t="s">
        <v>449</v>
      </c>
      <c r="AT867" s="56" t="s">
        <v>449</v>
      </c>
      <c r="AU867" s="56" t="s">
        <v>449</v>
      </c>
      <c r="AV867" s="56" t="s">
        <v>449</v>
      </c>
      <c r="AW867" s="56" t="s">
        <v>449</v>
      </c>
      <c r="AX867" s="56" t="s">
        <v>449</v>
      </c>
      <c r="AY867" s="56" t="s">
        <v>449</v>
      </c>
      <c r="AZ867" s="56" t="s">
        <v>449</v>
      </c>
      <c r="BA867" s="56" t="s">
        <v>449</v>
      </c>
      <c r="BB867" s="323">
        <f>VLOOKUP($F867,'[2]1ª Parcela FAED Manutencao 2026'!$E$7:$K$1036,5,0)</f>
        <v>1177</v>
      </c>
      <c r="BC867" s="324">
        <f>VLOOKUP($F867,'[2]1ª Parcela FAED Manutencao 2026'!$E$7:$K$1036,7,0)</f>
        <v>11979.825000000001</v>
      </c>
      <c r="BD867" s="335">
        <f t="shared" si="173"/>
        <v>-103</v>
      </c>
      <c r="BE867" s="330">
        <f t="shared" si="174"/>
        <v>0</v>
      </c>
    </row>
    <row r="868" spans="1:57" s="178" customFormat="1" ht="28.5" customHeight="1">
      <c r="A868" s="68">
        <v>862</v>
      </c>
      <c r="B868" s="56" t="s">
        <v>1906</v>
      </c>
      <c r="C868" s="56">
        <v>7800</v>
      </c>
      <c r="D868" s="57">
        <v>26</v>
      </c>
      <c r="E868" s="163" t="s">
        <v>433</v>
      </c>
      <c r="F868" s="56">
        <v>1100337</v>
      </c>
      <c r="G868" s="56">
        <v>1100241</v>
      </c>
      <c r="H868" s="61">
        <v>29189012</v>
      </c>
      <c r="I868" s="84" t="str">
        <f>VLOOKUP($F868,'[3]Sistema Escolar'!$C$3:$E$5000,3,0)</f>
        <v>COLEGIO ESTADUAL DOUTOR AILTON PINTO DE ANDRADE</v>
      </c>
      <c r="J868" s="193" t="s">
        <v>1912</v>
      </c>
      <c r="K868" s="56">
        <v>0</v>
      </c>
      <c r="L868" s="56">
        <v>0</v>
      </c>
      <c r="M868" s="56">
        <v>0</v>
      </c>
      <c r="N868" s="56">
        <v>0</v>
      </c>
      <c r="O868" s="56">
        <v>810</v>
      </c>
      <c r="P868" s="56">
        <v>825</v>
      </c>
      <c r="Q868" s="56">
        <v>0</v>
      </c>
      <c r="R868" s="56">
        <v>0</v>
      </c>
      <c r="S868" s="56">
        <v>123</v>
      </c>
      <c r="T868" s="56">
        <v>75</v>
      </c>
      <c r="U868" s="56">
        <v>0</v>
      </c>
      <c r="V868" s="56">
        <v>0</v>
      </c>
      <c r="W868" s="56">
        <v>0</v>
      </c>
      <c r="X868" s="56">
        <v>0</v>
      </c>
      <c r="Y868" s="56">
        <f t="shared" si="176"/>
        <v>0</v>
      </c>
      <c r="Z868" s="56">
        <f t="shared" si="176"/>
        <v>0</v>
      </c>
      <c r="AA868" s="68">
        <f t="shared" si="177"/>
        <v>933</v>
      </c>
      <c r="AB868" s="68">
        <f t="shared" si="177"/>
        <v>900</v>
      </c>
      <c r="AC868" s="68">
        <f t="shared" si="170"/>
        <v>933</v>
      </c>
      <c r="AD868" s="68">
        <f t="shared" si="171"/>
        <v>900</v>
      </c>
      <c r="AE868" s="68">
        <f>VLOOKUP(F868,[1]quantitativo_estudantes_turmas_!$D$6:$H$1043,5,0)</f>
        <v>39</v>
      </c>
      <c r="AF868" s="318">
        <f t="shared" si="167"/>
        <v>1</v>
      </c>
      <c r="AG868" s="248">
        <f t="shared" si="168"/>
        <v>41032.61</v>
      </c>
      <c r="AH868" s="194">
        <f t="shared" si="172"/>
        <v>41032.61</v>
      </c>
      <c r="AI868" s="70">
        <v>0</v>
      </c>
      <c r="AJ868" s="70">
        <f t="shared" si="169"/>
        <v>82065.22</v>
      </c>
      <c r="AK868" s="195">
        <v>16000</v>
      </c>
      <c r="AL868" s="337">
        <f t="shared" si="178"/>
        <v>20516.305</v>
      </c>
      <c r="AM868" s="56" t="str">
        <f>VLOOKUP(F868,'Plan atualizada aptas e desativ'!$C$4:$I$1457,7,0)</f>
        <v>INADIMPLENTE</v>
      </c>
      <c r="AN868" s="196">
        <f t="shared" si="175"/>
        <v>4516.3050000000003</v>
      </c>
      <c r="AO868" s="56" t="s">
        <v>1493</v>
      </c>
      <c r="AP868" s="56" t="s">
        <v>1563</v>
      </c>
      <c r="AQ868" s="56"/>
      <c r="AR868" s="56" t="s">
        <v>449</v>
      </c>
      <c r="AS868" s="56" t="s">
        <v>449</v>
      </c>
      <c r="AT868" s="56" t="s">
        <v>449</v>
      </c>
      <c r="AU868" s="56" t="s">
        <v>449</v>
      </c>
      <c r="AV868" s="56" t="s">
        <v>449</v>
      </c>
      <c r="AW868" s="56" t="s">
        <v>449</v>
      </c>
      <c r="AX868" s="56" t="s">
        <v>449</v>
      </c>
      <c r="AY868" s="56" t="s">
        <v>449</v>
      </c>
      <c r="AZ868" s="56" t="s">
        <v>449</v>
      </c>
      <c r="BA868" s="56" t="s">
        <v>449</v>
      </c>
      <c r="BB868" s="323">
        <f>VLOOKUP($F868,'[2]1ª Parcela FAED Manutencao 2026'!$E$7:$K$1036,5,0)</f>
        <v>933</v>
      </c>
      <c r="BC868" s="324">
        <f>VLOOKUP($F868,'[2]1ª Parcela FAED Manutencao 2026'!$E$7:$K$1036,7,0)</f>
        <v>20516.305</v>
      </c>
      <c r="BD868" s="335">
        <f t="shared" si="173"/>
        <v>-33</v>
      </c>
      <c r="BE868" s="330">
        <f t="shared" si="174"/>
        <v>0</v>
      </c>
    </row>
    <row r="869" spans="1:57" s="178" customFormat="1" ht="28.5" customHeight="1">
      <c r="A869" s="68">
        <v>863</v>
      </c>
      <c r="B869" s="56" t="s">
        <v>1906</v>
      </c>
      <c r="C869" s="56">
        <v>7800</v>
      </c>
      <c r="D869" s="57">
        <v>26</v>
      </c>
      <c r="E869" s="163" t="s">
        <v>433</v>
      </c>
      <c r="F869" s="56">
        <v>1102160</v>
      </c>
      <c r="G869" s="56">
        <v>1100500</v>
      </c>
      <c r="H869" s="61">
        <v>29190754</v>
      </c>
      <c r="I869" s="84" t="str">
        <f>VLOOKUP($F869,'[3]Sistema Escolar'!$C$3:$E$5000,3,0)</f>
        <v>COLEGIO ESTADUAL DOUTOR JOAO PEDRO DOS SANTOS</v>
      </c>
      <c r="J869" s="193" t="s">
        <v>1978</v>
      </c>
      <c r="K869" s="56">
        <v>465</v>
      </c>
      <c r="L869" s="56">
        <v>406</v>
      </c>
      <c r="M869" s="56">
        <v>44</v>
      </c>
      <c r="N869" s="56">
        <v>102</v>
      </c>
      <c r="O869" s="56">
        <v>300</v>
      </c>
      <c r="P869" s="56">
        <v>239</v>
      </c>
      <c r="Q869" s="56">
        <v>15</v>
      </c>
      <c r="R869" s="56">
        <v>0</v>
      </c>
      <c r="S869" s="56">
        <v>153</v>
      </c>
      <c r="T869" s="56">
        <v>77</v>
      </c>
      <c r="U869" s="56">
        <v>0</v>
      </c>
      <c r="V869" s="56">
        <v>0</v>
      </c>
      <c r="W869" s="56">
        <v>0</v>
      </c>
      <c r="X869" s="56">
        <v>0</v>
      </c>
      <c r="Y869" s="56">
        <f t="shared" si="176"/>
        <v>509</v>
      </c>
      <c r="Z869" s="56">
        <f t="shared" si="176"/>
        <v>508</v>
      </c>
      <c r="AA869" s="68">
        <f t="shared" si="177"/>
        <v>468</v>
      </c>
      <c r="AB869" s="68">
        <f t="shared" si="177"/>
        <v>316</v>
      </c>
      <c r="AC869" s="68">
        <f t="shared" si="170"/>
        <v>977</v>
      </c>
      <c r="AD869" s="68">
        <f t="shared" si="171"/>
        <v>824</v>
      </c>
      <c r="AE869" s="68">
        <f>VLOOKUP(F869,[1]quantitativo_estudantes_turmas_!$D$6:$H$1043,5,0)</f>
        <v>28</v>
      </c>
      <c r="AF869" s="318">
        <f t="shared" si="167"/>
        <v>0.38349514563106796</v>
      </c>
      <c r="AG869" s="248">
        <f t="shared" si="168"/>
        <v>41032.61</v>
      </c>
      <c r="AH869" s="194">
        <f t="shared" si="172"/>
        <v>41032.61</v>
      </c>
      <c r="AI869" s="70">
        <v>0</v>
      </c>
      <c r="AJ869" s="70">
        <f t="shared" si="169"/>
        <v>82065.22</v>
      </c>
      <c r="AK869" s="195">
        <v>16000</v>
      </c>
      <c r="AL869" s="337">
        <f t="shared" si="178"/>
        <v>20516.305</v>
      </c>
      <c r="AM869" s="56" t="str">
        <f>VLOOKUP(F869,'Plan atualizada aptas e desativ'!$C$4:$I$1457,7,0)</f>
        <v>INADIMPLENTE</v>
      </c>
      <c r="AN869" s="196">
        <f t="shared" si="175"/>
        <v>4516.3050000000003</v>
      </c>
      <c r="AO869" s="56" t="s">
        <v>1493</v>
      </c>
      <c r="AP869" s="56" t="s">
        <v>1564</v>
      </c>
      <c r="AQ869" s="56"/>
      <c r="AR869" s="56" t="s">
        <v>1918</v>
      </c>
      <c r="AS869" s="56" t="s">
        <v>449</v>
      </c>
      <c r="AT869" s="56" t="s">
        <v>1908</v>
      </c>
      <c r="AU869" s="56" t="s">
        <v>449</v>
      </c>
      <c r="AV869" s="56" t="s">
        <v>449</v>
      </c>
      <c r="AW869" s="56" t="s">
        <v>449</v>
      </c>
      <c r="AX869" s="56" t="s">
        <v>449</v>
      </c>
      <c r="AY869" s="56" t="s">
        <v>449</v>
      </c>
      <c r="AZ869" s="56" t="s">
        <v>449</v>
      </c>
      <c r="BA869" s="56" t="s">
        <v>449</v>
      </c>
      <c r="BB869" s="323">
        <f>VLOOKUP($F869,'[2]1ª Parcela FAED Manutencao 2026'!$E$7:$K$1036,5,0)</f>
        <v>977</v>
      </c>
      <c r="BC869" s="324">
        <f>VLOOKUP($F869,'[2]1ª Parcela FAED Manutencao 2026'!$E$7:$K$1036,7,0)</f>
        <v>20516.305</v>
      </c>
      <c r="BD869" s="335">
        <f t="shared" si="173"/>
        <v>-153</v>
      </c>
      <c r="BE869" s="330">
        <f t="shared" si="174"/>
        <v>0</v>
      </c>
    </row>
    <row r="870" spans="1:57" s="178" customFormat="1" ht="28.5" customHeight="1">
      <c r="A870" s="68">
        <v>864</v>
      </c>
      <c r="B870" s="56" t="s">
        <v>1906</v>
      </c>
      <c r="C870" s="56">
        <v>7800</v>
      </c>
      <c r="D870" s="57">
        <v>26</v>
      </c>
      <c r="E870" s="163" t="s">
        <v>433</v>
      </c>
      <c r="F870" s="56">
        <v>1101856</v>
      </c>
      <c r="G870" s="56">
        <v>1100492</v>
      </c>
      <c r="H870" s="61">
        <v>29181470</v>
      </c>
      <c r="I870" s="84" t="str">
        <f>VLOOKUP($F870,'[3]Sistema Escolar'!$C$3:$E$5000,3,0)</f>
        <v>COLEGIO ESTADUAL DE TEMPO INTEGRAL DUQUE DE CAXIAS</v>
      </c>
      <c r="J870" s="193" t="s">
        <v>1912</v>
      </c>
      <c r="K870" s="56">
        <v>480</v>
      </c>
      <c r="L870" s="56">
        <v>418</v>
      </c>
      <c r="M870" s="56">
        <v>0</v>
      </c>
      <c r="N870" s="56">
        <v>2</v>
      </c>
      <c r="O870" s="56">
        <v>1070</v>
      </c>
      <c r="P870" s="56">
        <v>910</v>
      </c>
      <c r="Q870" s="56">
        <v>0</v>
      </c>
      <c r="R870" s="56">
        <v>0</v>
      </c>
      <c r="S870" s="56">
        <v>306</v>
      </c>
      <c r="T870" s="56">
        <v>177</v>
      </c>
      <c r="U870" s="56">
        <v>0</v>
      </c>
      <c r="V870" s="56">
        <v>0</v>
      </c>
      <c r="W870" s="56">
        <v>0</v>
      </c>
      <c r="X870" s="56">
        <v>0</v>
      </c>
      <c r="Y870" s="56">
        <f t="shared" si="176"/>
        <v>480</v>
      </c>
      <c r="Z870" s="56">
        <f t="shared" si="176"/>
        <v>420</v>
      </c>
      <c r="AA870" s="68">
        <f t="shared" si="177"/>
        <v>1376</v>
      </c>
      <c r="AB870" s="68">
        <f t="shared" si="177"/>
        <v>1087</v>
      </c>
      <c r="AC870" s="68">
        <f t="shared" si="170"/>
        <v>1856</v>
      </c>
      <c r="AD870" s="68">
        <f t="shared" si="171"/>
        <v>1507</v>
      </c>
      <c r="AE870" s="68">
        <f>VLOOKUP(F870,[1]quantitativo_estudantes_turmas_!$D$6:$H$1043,5,0)</f>
        <v>59</v>
      </c>
      <c r="AF870" s="318">
        <f t="shared" si="167"/>
        <v>0.72130059721300599</v>
      </c>
      <c r="AG870" s="248">
        <f t="shared" si="168"/>
        <v>71807.06</v>
      </c>
      <c r="AH870" s="194">
        <f t="shared" si="172"/>
        <v>71807.06</v>
      </c>
      <c r="AI870" s="70">
        <v>0</v>
      </c>
      <c r="AJ870" s="70">
        <f t="shared" si="169"/>
        <v>143614.12</v>
      </c>
      <c r="AK870" s="195">
        <v>28000</v>
      </c>
      <c r="AL870" s="337">
        <f t="shared" si="178"/>
        <v>35903.53</v>
      </c>
      <c r="AM870" s="56" t="str">
        <f>VLOOKUP(F870,'Plan atualizada aptas e desativ'!$C$4:$I$1457,7,0)</f>
        <v>INADIMPLENTE</v>
      </c>
      <c r="AN870" s="196">
        <f t="shared" si="175"/>
        <v>7903.5299999999988</v>
      </c>
      <c r="AO870" s="56" t="s">
        <v>1493</v>
      </c>
      <c r="AP870" s="56" t="s">
        <v>1565</v>
      </c>
      <c r="AQ870" s="56"/>
      <c r="AR870" s="56" t="s">
        <v>449</v>
      </c>
      <c r="AS870" s="56" t="s">
        <v>449</v>
      </c>
      <c r="AT870" s="56" t="s">
        <v>449</v>
      </c>
      <c r="AU870" s="56" t="s">
        <v>449</v>
      </c>
      <c r="AV870" s="56" t="s">
        <v>449</v>
      </c>
      <c r="AW870" s="56" t="s">
        <v>449</v>
      </c>
      <c r="AX870" s="56" t="s">
        <v>449</v>
      </c>
      <c r="AY870" s="56" t="s">
        <v>449</v>
      </c>
      <c r="AZ870" s="56" t="s">
        <v>449</v>
      </c>
      <c r="BA870" s="56" t="s">
        <v>449</v>
      </c>
      <c r="BB870" s="323">
        <f>VLOOKUP($F870,'[2]1ª Parcela FAED Manutencao 2026'!$E$7:$K$1036,5,0)</f>
        <v>1856</v>
      </c>
      <c r="BC870" s="324">
        <f>VLOOKUP($F870,'[2]1ª Parcela FAED Manutencao 2026'!$E$7:$K$1036,7,0)</f>
        <v>35903.53</v>
      </c>
      <c r="BD870" s="335">
        <f t="shared" si="173"/>
        <v>-349</v>
      </c>
      <c r="BE870" s="330">
        <f t="shared" si="174"/>
        <v>0</v>
      </c>
    </row>
    <row r="871" spans="1:57" s="178" customFormat="1" ht="28.5" customHeight="1">
      <c r="A871" s="68">
        <v>865</v>
      </c>
      <c r="B871" s="56" t="s">
        <v>1906</v>
      </c>
      <c r="C871" s="56">
        <v>7800</v>
      </c>
      <c r="D871" s="57">
        <v>26</v>
      </c>
      <c r="E871" s="163" t="s">
        <v>433</v>
      </c>
      <c r="F871" s="56">
        <v>1100957</v>
      </c>
      <c r="G871" s="56">
        <v>1100594</v>
      </c>
      <c r="H871" s="61">
        <v>29190916</v>
      </c>
      <c r="I871" s="84" t="str">
        <f>VLOOKUP($F871,'[3]Sistema Escolar'!$C$3:$E$5000,3,0)</f>
        <v>COLEGIO ESTADUAL EDIVALDO BOAVENTURA</v>
      </c>
      <c r="J871" s="193" t="s">
        <v>1912</v>
      </c>
      <c r="K871" s="56">
        <v>549</v>
      </c>
      <c r="L871" s="56">
        <v>543</v>
      </c>
      <c r="M871" s="56">
        <v>0</v>
      </c>
      <c r="N871" s="56">
        <v>0</v>
      </c>
      <c r="O871" s="56">
        <v>0</v>
      </c>
      <c r="P871" s="56">
        <v>0</v>
      </c>
      <c r="Q871" s="56">
        <v>0</v>
      </c>
      <c r="R871" s="56">
        <v>0</v>
      </c>
      <c r="S871" s="56">
        <v>0</v>
      </c>
      <c r="T871" s="56">
        <v>0</v>
      </c>
      <c r="U871" s="56">
        <v>0</v>
      </c>
      <c r="V871" s="56">
        <v>0</v>
      </c>
      <c r="W871" s="56">
        <v>0</v>
      </c>
      <c r="X871" s="56">
        <v>0</v>
      </c>
      <c r="Y871" s="56">
        <f t="shared" si="176"/>
        <v>549</v>
      </c>
      <c r="Z871" s="56">
        <f t="shared" si="176"/>
        <v>543</v>
      </c>
      <c r="AA871" s="68">
        <f t="shared" si="177"/>
        <v>0</v>
      </c>
      <c r="AB871" s="68">
        <f t="shared" si="177"/>
        <v>0</v>
      </c>
      <c r="AC871" s="68">
        <f t="shared" si="170"/>
        <v>549</v>
      </c>
      <c r="AD871" s="68">
        <f t="shared" si="171"/>
        <v>543</v>
      </c>
      <c r="AE871" s="68">
        <f>VLOOKUP(F871,[1]quantitativo_estudantes_turmas_!$D$6:$H$1043,5,0)</f>
        <v>16</v>
      </c>
      <c r="AF871" s="318">
        <f t="shared" si="167"/>
        <v>0</v>
      </c>
      <c r="AG871" s="248">
        <f t="shared" si="168"/>
        <v>30774.46</v>
      </c>
      <c r="AH871" s="194" t="str">
        <f t="shared" si="172"/>
        <v>0,00</v>
      </c>
      <c r="AI871" s="70">
        <v>0</v>
      </c>
      <c r="AJ871" s="70">
        <f t="shared" si="169"/>
        <v>30774.46</v>
      </c>
      <c r="AK871" s="195">
        <v>6000</v>
      </c>
      <c r="AL871" s="337">
        <f t="shared" si="178"/>
        <v>7693.6149999999998</v>
      </c>
      <c r="AM871" s="56" t="str">
        <f>VLOOKUP(F871,'Plan atualizada aptas e desativ'!$C$4:$I$1457,7,0)</f>
        <v>APTA</v>
      </c>
      <c r="AN871" s="196">
        <f t="shared" si="175"/>
        <v>1693.6149999999998</v>
      </c>
      <c r="AO871" s="56" t="s">
        <v>1493</v>
      </c>
      <c r="AP871" s="56" t="s">
        <v>1566</v>
      </c>
      <c r="AQ871" s="56"/>
      <c r="AR871" s="56" t="s">
        <v>449</v>
      </c>
      <c r="AS871" s="56" t="s">
        <v>449</v>
      </c>
      <c r="AT871" s="56" t="s">
        <v>449</v>
      </c>
      <c r="AU871" s="56" t="s">
        <v>449</v>
      </c>
      <c r="AV871" s="56" t="s">
        <v>449</v>
      </c>
      <c r="AW871" s="56" t="s">
        <v>449</v>
      </c>
      <c r="AX871" s="56" t="s">
        <v>449</v>
      </c>
      <c r="AY871" s="56" t="s">
        <v>449</v>
      </c>
      <c r="AZ871" s="56" t="s">
        <v>449</v>
      </c>
      <c r="BA871" s="56" t="s">
        <v>449</v>
      </c>
      <c r="BB871" s="323">
        <f>VLOOKUP($F871,'[2]1ª Parcela FAED Manutencao 2026'!$E$7:$K$1036,5,0)</f>
        <v>549</v>
      </c>
      <c r="BC871" s="324">
        <f>VLOOKUP($F871,'[2]1ª Parcela FAED Manutencao 2026'!$E$7:$K$1036,7,0)</f>
        <v>7693.6149999999998</v>
      </c>
      <c r="BD871" s="335">
        <f t="shared" si="173"/>
        <v>-6</v>
      </c>
      <c r="BE871" s="330">
        <f t="shared" si="174"/>
        <v>0</v>
      </c>
    </row>
    <row r="872" spans="1:57" s="178" customFormat="1" ht="28.5" customHeight="1">
      <c r="A872" s="68">
        <v>866</v>
      </c>
      <c r="B872" s="56" t="s">
        <v>1906</v>
      </c>
      <c r="C872" s="56">
        <v>7800</v>
      </c>
      <c r="D872" s="57">
        <v>26</v>
      </c>
      <c r="E872" s="163" t="s">
        <v>433</v>
      </c>
      <c r="F872" s="56">
        <v>1100914</v>
      </c>
      <c r="G872" s="56">
        <v>1100267</v>
      </c>
      <c r="H872" s="61">
        <v>29192064</v>
      </c>
      <c r="I872" s="84" t="str">
        <f>VLOOKUP($F872,'[3]Sistema Escolar'!$C$3:$E$5000,3,0)</f>
        <v>COLEGIO ESTADUAL EDSON TENORIO DE ALBUQUERQUE</v>
      </c>
      <c r="J872" s="193" t="s">
        <v>1912</v>
      </c>
      <c r="K872" s="56">
        <v>632</v>
      </c>
      <c r="L872" s="56">
        <v>0</v>
      </c>
      <c r="M872" s="56">
        <v>0</v>
      </c>
      <c r="N872" s="56">
        <v>0</v>
      </c>
      <c r="O872" s="56">
        <v>471</v>
      </c>
      <c r="P872" s="56">
        <v>0</v>
      </c>
      <c r="Q872" s="56">
        <v>0</v>
      </c>
      <c r="R872" s="56">
        <v>0</v>
      </c>
      <c r="S872" s="56">
        <v>68</v>
      </c>
      <c r="T872" s="56">
        <v>0</v>
      </c>
      <c r="U872" s="56">
        <v>0</v>
      </c>
      <c r="V872" s="56">
        <v>0</v>
      </c>
      <c r="W872" s="56">
        <v>0</v>
      </c>
      <c r="X872" s="56">
        <v>0</v>
      </c>
      <c r="Y872" s="56">
        <f t="shared" si="176"/>
        <v>632</v>
      </c>
      <c r="Z872" s="56">
        <f t="shared" si="176"/>
        <v>0</v>
      </c>
      <c r="AA872" s="68">
        <f t="shared" si="177"/>
        <v>539</v>
      </c>
      <c r="AB872" s="68">
        <f t="shared" si="177"/>
        <v>0</v>
      </c>
      <c r="AC872" s="68">
        <f t="shared" si="170"/>
        <v>1171</v>
      </c>
      <c r="AD872" s="68">
        <f t="shared" si="171"/>
        <v>0</v>
      </c>
      <c r="AE872" s="68">
        <f>VLOOKUP(F872,[1]quantitativo_estudantes_turmas_!$D$6:$H$1043,5,0)</f>
        <v>0</v>
      </c>
      <c r="AF872" s="318">
        <f t="shared" si="167"/>
        <v>0</v>
      </c>
      <c r="AG872" s="248">
        <f t="shared" si="168"/>
        <v>0</v>
      </c>
      <c r="AH872" s="194" t="str">
        <f t="shared" si="172"/>
        <v>0,00</v>
      </c>
      <c r="AI872" s="70">
        <v>0</v>
      </c>
      <c r="AJ872" s="70">
        <f t="shared" si="169"/>
        <v>0</v>
      </c>
      <c r="AK872" s="195">
        <v>10000</v>
      </c>
      <c r="AL872" s="337">
        <f t="shared" si="178"/>
        <v>0</v>
      </c>
      <c r="AM872" s="56" t="str">
        <f>VLOOKUP(F872,'Plan atualizada aptas e desativ'!$C$4:$I$1457,7,0)</f>
        <v>APTA</v>
      </c>
      <c r="AN872" s="196">
        <f t="shared" si="175"/>
        <v>-10000</v>
      </c>
      <c r="AO872" s="56" t="s">
        <v>1493</v>
      </c>
      <c r="AP872" s="56" t="s">
        <v>1567</v>
      </c>
      <c r="AQ872" s="56"/>
      <c r="AR872" s="56" t="s">
        <v>449</v>
      </c>
      <c r="AS872" s="56" t="s">
        <v>449</v>
      </c>
      <c r="AT872" s="56" t="s">
        <v>449</v>
      </c>
      <c r="AU872" s="56" t="s">
        <v>449</v>
      </c>
      <c r="AV872" s="56" t="s">
        <v>449</v>
      </c>
      <c r="AW872" s="56" t="s">
        <v>449</v>
      </c>
      <c r="AX872" s="56" t="s">
        <v>449</v>
      </c>
      <c r="AY872" s="56" t="s">
        <v>449</v>
      </c>
      <c r="AZ872" s="56" t="s">
        <v>449</v>
      </c>
      <c r="BA872" s="56" t="s">
        <v>449</v>
      </c>
      <c r="BB872" s="323">
        <f>VLOOKUP($F872,'[2]1ª Parcela FAED Manutencao 2026'!$E$7:$K$1036,5,0)</f>
        <v>1171</v>
      </c>
      <c r="BC872" s="324">
        <f>VLOOKUP($F872,'[2]1ª Parcela FAED Manutencao 2026'!$E$7:$K$1036,7,0)</f>
        <v>11979.825000000001</v>
      </c>
      <c r="BD872" s="335">
        <f t="shared" si="173"/>
        <v>-1171</v>
      </c>
      <c r="BE872" s="328">
        <f t="shared" si="174"/>
        <v>-11979.825000000001</v>
      </c>
    </row>
    <row r="873" spans="1:57" s="178" customFormat="1" ht="28.5" customHeight="1">
      <c r="A873" s="68">
        <v>867</v>
      </c>
      <c r="B873" s="56" t="s">
        <v>1906</v>
      </c>
      <c r="C873" s="56">
        <v>7800</v>
      </c>
      <c r="D873" s="57">
        <v>26</v>
      </c>
      <c r="E873" s="163" t="s">
        <v>433</v>
      </c>
      <c r="F873" s="56">
        <v>1176096</v>
      </c>
      <c r="G873" s="56">
        <v>1100536</v>
      </c>
      <c r="H873" s="61">
        <v>29336708</v>
      </c>
      <c r="I873" s="84" t="str">
        <f>VLOOKUP($F873,'[3]Sistema Escolar'!$C$3:$E$5000,3,0)</f>
        <v>COLEGIO ESTADUAL DE TEMPO INTEGRAL EDUARDO BAHIANA</v>
      </c>
      <c r="J873" s="193" t="s">
        <v>1912</v>
      </c>
      <c r="K873" s="56">
        <v>825</v>
      </c>
      <c r="L873" s="56">
        <v>837</v>
      </c>
      <c r="M873" s="56">
        <v>0</v>
      </c>
      <c r="N873" s="56">
        <v>0</v>
      </c>
      <c r="O873" s="56">
        <v>804</v>
      </c>
      <c r="P873" s="56">
        <v>784</v>
      </c>
      <c r="Q873" s="56">
        <v>0</v>
      </c>
      <c r="R873" s="56">
        <v>25</v>
      </c>
      <c r="S873" s="56">
        <v>220</v>
      </c>
      <c r="T873" s="56">
        <v>174</v>
      </c>
      <c r="U873" s="56">
        <v>0</v>
      </c>
      <c r="V873" s="56">
        <v>0</v>
      </c>
      <c r="W873" s="56">
        <v>0</v>
      </c>
      <c r="X873" s="56">
        <v>41</v>
      </c>
      <c r="Y873" s="56">
        <f t="shared" si="176"/>
        <v>825</v>
      </c>
      <c r="Z873" s="56">
        <f t="shared" si="176"/>
        <v>837</v>
      </c>
      <c r="AA873" s="68">
        <f t="shared" si="177"/>
        <v>1024</v>
      </c>
      <c r="AB873" s="68">
        <f t="shared" si="177"/>
        <v>983</v>
      </c>
      <c r="AC873" s="68">
        <f t="shared" si="170"/>
        <v>1849</v>
      </c>
      <c r="AD873" s="68">
        <f t="shared" si="171"/>
        <v>1861</v>
      </c>
      <c r="AE873" s="68">
        <f>VLOOKUP(F873,[1]quantitativo_estudantes_turmas_!$D$6:$H$1043,5,0)</f>
        <v>50</v>
      </c>
      <c r="AF873" s="318">
        <f t="shared" si="167"/>
        <v>0.52821063944116065</v>
      </c>
      <c r="AG873" s="248">
        <f t="shared" si="168"/>
        <v>71807.06</v>
      </c>
      <c r="AH873" s="194">
        <f t="shared" si="172"/>
        <v>71807.06</v>
      </c>
      <c r="AI873" s="70">
        <v>0</v>
      </c>
      <c r="AJ873" s="70">
        <f t="shared" si="169"/>
        <v>143614.12</v>
      </c>
      <c r="AK873" s="195">
        <v>14000</v>
      </c>
      <c r="AL873" s="337">
        <f t="shared" si="178"/>
        <v>35903.53</v>
      </c>
      <c r="AM873" s="56" t="str">
        <f>VLOOKUP(F873,'Plan atualizada aptas e desativ'!$C$4:$I$1457,7,0)</f>
        <v>APTA</v>
      </c>
      <c r="AN873" s="196">
        <f t="shared" si="175"/>
        <v>21903.53</v>
      </c>
      <c r="AO873" s="56" t="s">
        <v>1493</v>
      </c>
      <c r="AP873" s="56" t="s">
        <v>1568</v>
      </c>
      <c r="AQ873" s="56"/>
      <c r="AR873" s="56" t="s">
        <v>1918</v>
      </c>
      <c r="AS873" s="56" t="s">
        <v>449</v>
      </c>
      <c r="AT873" s="56" t="s">
        <v>449</v>
      </c>
      <c r="AU873" s="56" t="s">
        <v>449</v>
      </c>
      <c r="AV873" s="56" t="s">
        <v>449</v>
      </c>
      <c r="AW873" s="56" t="s">
        <v>449</v>
      </c>
      <c r="AX873" s="56" t="s">
        <v>449</v>
      </c>
      <c r="AY873" s="56" t="s">
        <v>449</v>
      </c>
      <c r="AZ873" s="56" t="s">
        <v>449</v>
      </c>
      <c r="BA873" s="56" t="s">
        <v>449</v>
      </c>
      <c r="BB873" s="323">
        <f>VLOOKUP($F873,'[2]1ª Parcela FAED Manutencao 2026'!$E$7:$K$1036,5,0)</f>
        <v>1849</v>
      </c>
      <c r="BC873" s="324">
        <f>VLOOKUP($F873,'[2]1ª Parcela FAED Manutencao 2026'!$E$7:$K$1036,7,0)</f>
        <v>17951.764999999999</v>
      </c>
      <c r="BD873" s="336">
        <f t="shared" si="173"/>
        <v>12</v>
      </c>
      <c r="BE873" s="331">
        <f t="shared" si="174"/>
        <v>17951.764999999999</v>
      </c>
    </row>
    <row r="874" spans="1:57" s="178" customFormat="1" ht="28.5" customHeight="1">
      <c r="A874" s="68">
        <v>868</v>
      </c>
      <c r="B874" s="56" t="s">
        <v>1906</v>
      </c>
      <c r="C874" s="56">
        <v>7800</v>
      </c>
      <c r="D874" s="57">
        <v>26</v>
      </c>
      <c r="E874" s="163" t="s">
        <v>433</v>
      </c>
      <c r="F874" s="56">
        <v>1104588</v>
      </c>
      <c r="G874" s="56">
        <v>1100470</v>
      </c>
      <c r="H874" s="61">
        <v>29191840</v>
      </c>
      <c r="I874" s="84" t="str">
        <f>VLOOKUP($F874,'[3]Sistema Escolar'!$C$3:$E$5000,3,0)</f>
        <v>COLEGIO ESTADUAL DE TEMPO INTEGRAL EDVALDO BRANDAO CORREIA</v>
      </c>
      <c r="J874" s="193" t="s">
        <v>1978</v>
      </c>
      <c r="K874" s="56">
        <v>0</v>
      </c>
      <c r="L874" s="56">
        <v>0</v>
      </c>
      <c r="M874" s="56">
        <v>0</v>
      </c>
      <c r="N874" s="56">
        <v>0</v>
      </c>
      <c r="O874" s="56">
        <v>1040</v>
      </c>
      <c r="P874" s="56">
        <v>1025</v>
      </c>
      <c r="Q874" s="56">
        <v>224</v>
      </c>
      <c r="R874" s="56">
        <v>203</v>
      </c>
      <c r="S874" s="56">
        <v>174</v>
      </c>
      <c r="T874" s="56">
        <v>78</v>
      </c>
      <c r="U874" s="56">
        <v>0</v>
      </c>
      <c r="V874" s="56">
        <v>0</v>
      </c>
      <c r="W874" s="56">
        <v>0</v>
      </c>
      <c r="X874" s="56">
        <v>0</v>
      </c>
      <c r="Y874" s="56">
        <f t="shared" si="176"/>
        <v>0</v>
      </c>
      <c r="Z874" s="56">
        <f t="shared" si="176"/>
        <v>0</v>
      </c>
      <c r="AA874" s="68">
        <f t="shared" si="177"/>
        <v>1438</v>
      </c>
      <c r="AB874" s="68">
        <f t="shared" si="177"/>
        <v>1306</v>
      </c>
      <c r="AC874" s="68">
        <f t="shared" si="170"/>
        <v>1438</v>
      </c>
      <c r="AD874" s="68">
        <f t="shared" si="171"/>
        <v>1306</v>
      </c>
      <c r="AE874" s="68">
        <f>VLOOKUP(F874,[1]quantitativo_estudantes_turmas_!$D$6:$H$1043,5,0)</f>
        <v>51</v>
      </c>
      <c r="AF874" s="318">
        <f t="shared" si="167"/>
        <v>1</v>
      </c>
      <c r="AG874" s="248">
        <f t="shared" si="168"/>
        <v>47919.3</v>
      </c>
      <c r="AH874" s="194">
        <f t="shared" si="172"/>
        <v>47919.3</v>
      </c>
      <c r="AI874" s="70">
        <v>0</v>
      </c>
      <c r="AJ874" s="70">
        <f t="shared" si="169"/>
        <v>95838.6</v>
      </c>
      <c r="AK874" s="195">
        <v>20000</v>
      </c>
      <c r="AL874" s="337">
        <f t="shared" si="178"/>
        <v>23959.65</v>
      </c>
      <c r="AM874" s="56" t="str">
        <f>VLOOKUP(F874,'Plan atualizada aptas e desativ'!$C$4:$I$1457,7,0)</f>
        <v>INADIMPLENTE</v>
      </c>
      <c r="AN874" s="196">
        <f t="shared" si="175"/>
        <v>3959.6500000000015</v>
      </c>
      <c r="AO874" s="56" t="s">
        <v>1493</v>
      </c>
      <c r="AP874" s="56" t="s">
        <v>1569</v>
      </c>
      <c r="AQ874" s="56"/>
      <c r="AR874" s="56" t="s">
        <v>1918</v>
      </c>
      <c r="AS874" s="56" t="s">
        <v>449</v>
      </c>
      <c r="AT874" s="56" t="s">
        <v>449</v>
      </c>
      <c r="AU874" s="56" t="s">
        <v>449</v>
      </c>
      <c r="AV874" s="56" t="s">
        <v>449</v>
      </c>
      <c r="AW874" s="56" t="s">
        <v>449</v>
      </c>
      <c r="AX874" s="56" t="s">
        <v>449</v>
      </c>
      <c r="AY874" s="56" t="s">
        <v>449</v>
      </c>
      <c r="AZ874" s="56" t="s">
        <v>449</v>
      </c>
      <c r="BA874" s="56" t="s">
        <v>449</v>
      </c>
      <c r="BB874" s="323">
        <f>VLOOKUP($F874,'[2]1ª Parcela FAED Manutencao 2026'!$E$7:$K$1036,5,0)</f>
        <v>1438</v>
      </c>
      <c r="BC874" s="324">
        <f>VLOOKUP($F874,'[2]1ª Parcela FAED Manutencao 2026'!$E$7:$K$1036,7,0)</f>
        <v>23959.65</v>
      </c>
      <c r="BD874" s="335">
        <f t="shared" si="173"/>
        <v>-132</v>
      </c>
      <c r="BE874" s="330">
        <f t="shared" si="174"/>
        <v>0</v>
      </c>
    </row>
    <row r="875" spans="1:57" s="178" customFormat="1" ht="28.5" customHeight="1">
      <c r="A875" s="68">
        <v>869</v>
      </c>
      <c r="B875" s="56" t="s">
        <v>1906</v>
      </c>
      <c r="C875" s="56">
        <v>7800</v>
      </c>
      <c r="D875" s="57">
        <v>26</v>
      </c>
      <c r="E875" s="163" t="s">
        <v>433</v>
      </c>
      <c r="F875" s="56">
        <v>1100973</v>
      </c>
      <c r="G875" s="56">
        <v>1100595</v>
      </c>
      <c r="H875" s="61">
        <v>29191092</v>
      </c>
      <c r="I875" s="84" t="str">
        <f>VLOOKUP($F875,'[3]Sistema Escolar'!$C$3:$E$5000,3,0)</f>
        <v>COLEGIO ESTADUAL DE TEMPO INTEGRAL ZUMBI DOS PALMARES</v>
      </c>
      <c r="J875" s="193" t="s">
        <v>1978</v>
      </c>
      <c r="K875" s="56">
        <v>609</v>
      </c>
      <c r="L875" s="56">
        <v>585</v>
      </c>
      <c r="M875" s="56">
        <v>0</v>
      </c>
      <c r="N875" s="56">
        <v>0</v>
      </c>
      <c r="O875" s="56">
        <v>213</v>
      </c>
      <c r="P875" s="56">
        <v>253</v>
      </c>
      <c r="Q875" s="56">
        <v>66</v>
      </c>
      <c r="R875" s="56">
        <v>68</v>
      </c>
      <c r="S875" s="56">
        <v>268</v>
      </c>
      <c r="T875" s="56">
        <v>158</v>
      </c>
      <c r="U875" s="56">
        <v>0</v>
      </c>
      <c r="V875" s="56">
        <v>0</v>
      </c>
      <c r="W875" s="56">
        <v>0</v>
      </c>
      <c r="X875" s="56">
        <v>0</v>
      </c>
      <c r="Y875" s="56">
        <f t="shared" si="176"/>
        <v>609</v>
      </c>
      <c r="Z875" s="56">
        <f t="shared" si="176"/>
        <v>585</v>
      </c>
      <c r="AA875" s="68">
        <f t="shared" si="177"/>
        <v>547</v>
      </c>
      <c r="AB875" s="68">
        <f t="shared" si="177"/>
        <v>479</v>
      </c>
      <c r="AC875" s="68">
        <f t="shared" si="170"/>
        <v>1156</v>
      </c>
      <c r="AD875" s="68">
        <f t="shared" si="171"/>
        <v>1064</v>
      </c>
      <c r="AE875" s="68">
        <f>VLOOKUP(F875,[1]quantitativo_estudantes_turmas_!$D$6:$H$1043,5,0)</f>
        <v>33</v>
      </c>
      <c r="AF875" s="318">
        <f t="shared" si="167"/>
        <v>0.45018796992481203</v>
      </c>
      <c r="AG875" s="248">
        <f t="shared" si="168"/>
        <v>47919.3</v>
      </c>
      <c r="AH875" s="194">
        <f t="shared" si="172"/>
        <v>47919.3</v>
      </c>
      <c r="AI875" s="70">
        <v>0</v>
      </c>
      <c r="AJ875" s="70">
        <f t="shared" si="169"/>
        <v>95838.6</v>
      </c>
      <c r="AK875" s="195">
        <v>20000</v>
      </c>
      <c r="AL875" s="337">
        <f t="shared" si="178"/>
        <v>23959.65</v>
      </c>
      <c r="AM875" s="56" t="str">
        <f>VLOOKUP(F875,'Plan atualizada aptas e desativ'!$C$4:$I$1457,7,0)</f>
        <v>INADIMPLENTE</v>
      </c>
      <c r="AN875" s="196">
        <f t="shared" si="175"/>
        <v>3959.6500000000015</v>
      </c>
      <c r="AO875" s="56" t="s">
        <v>1493</v>
      </c>
      <c r="AP875" s="56" t="s">
        <v>1570</v>
      </c>
      <c r="AQ875" s="56"/>
      <c r="AR875" s="56" t="s">
        <v>1918</v>
      </c>
      <c r="AS875" s="56" t="s">
        <v>449</v>
      </c>
      <c r="AT875" s="56" t="s">
        <v>449</v>
      </c>
      <c r="AU875" s="56" t="s">
        <v>449</v>
      </c>
      <c r="AV875" s="56" t="s">
        <v>449</v>
      </c>
      <c r="AW875" s="56" t="s">
        <v>449</v>
      </c>
      <c r="AX875" s="56" t="s">
        <v>449</v>
      </c>
      <c r="AY875" s="56" t="s">
        <v>449</v>
      </c>
      <c r="AZ875" s="56" t="s">
        <v>449</v>
      </c>
      <c r="BA875" s="56" t="s">
        <v>449</v>
      </c>
      <c r="BB875" s="323">
        <f>VLOOKUP($F875,'[2]1ª Parcela FAED Manutencao 2026'!$E$7:$K$1036,5,0)</f>
        <v>1156</v>
      </c>
      <c r="BC875" s="324">
        <f>VLOOKUP($F875,'[2]1ª Parcela FAED Manutencao 2026'!$E$7:$K$1036,7,0)</f>
        <v>23959.65</v>
      </c>
      <c r="BD875" s="335">
        <f t="shared" si="173"/>
        <v>-92</v>
      </c>
      <c r="BE875" s="330">
        <f t="shared" si="174"/>
        <v>0</v>
      </c>
    </row>
    <row r="876" spans="1:57" s="178" customFormat="1" ht="28.5" customHeight="1">
      <c r="A876" s="68">
        <v>870</v>
      </c>
      <c r="B876" s="56" t="s">
        <v>1906</v>
      </c>
      <c r="C876" s="56">
        <v>7800</v>
      </c>
      <c r="D876" s="57">
        <v>26</v>
      </c>
      <c r="E876" s="163" t="s">
        <v>433</v>
      </c>
      <c r="F876" s="56">
        <v>1101449</v>
      </c>
      <c r="G876" s="56">
        <v>1100286</v>
      </c>
      <c r="H876" s="61">
        <v>29191920</v>
      </c>
      <c r="I876" s="84" t="str">
        <f>VLOOKUP($F876,'[3]Sistema Escolar'!$C$3:$E$5000,3,0)</f>
        <v>COLEGIO ESTADUAL ERALDO TINOCO</v>
      </c>
      <c r="J876" s="193" t="s">
        <v>1912</v>
      </c>
      <c r="K876" s="56">
        <v>592</v>
      </c>
      <c r="L876" s="56">
        <v>623</v>
      </c>
      <c r="M876" s="56">
        <v>0</v>
      </c>
      <c r="N876" s="56">
        <v>0</v>
      </c>
      <c r="O876" s="56">
        <v>370</v>
      </c>
      <c r="P876" s="56">
        <v>346</v>
      </c>
      <c r="Q876" s="56">
        <v>0</v>
      </c>
      <c r="R876" s="56">
        <v>0</v>
      </c>
      <c r="S876" s="56">
        <v>129</v>
      </c>
      <c r="T876" s="56">
        <v>103</v>
      </c>
      <c r="U876" s="56">
        <v>0</v>
      </c>
      <c r="V876" s="56">
        <v>0</v>
      </c>
      <c r="W876" s="56">
        <v>0</v>
      </c>
      <c r="X876" s="56">
        <v>0</v>
      </c>
      <c r="Y876" s="56">
        <f t="shared" si="176"/>
        <v>592</v>
      </c>
      <c r="Z876" s="56">
        <f t="shared" si="176"/>
        <v>623</v>
      </c>
      <c r="AA876" s="68">
        <f t="shared" si="177"/>
        <v>499</v>
      </c>
      <c r="AB876" s="68">
        <f t="shared" si="177"/>
        <v>449</v>
      </c>
      <c r="AC876" s="68">
        <f t="shared" si="170"/>
        <v>1091</v>
      </c>
      <c r="AD876" s="68">
        <f t="shared" si="171"/>
        <v>1072</v>
      </c>
      <c r="AE876" s="68">
        <f>VLOOKUP(F876,[1]quantitativo_estudantes_turmas_!$D$6:$H$1043,5,0)</f>
        <v>31</v>
      </c>
      <c r="AF876" s="318">
        <f t="shared" si="167"/>
        <v>0.41884328358208955</v>
      </c>
      <c r="AG876" s="248">
        <f t="shared" si="168"/>
        <v>47919.3</v>
      </c>
      <c r="AH876" s="194" t="str">
        <f t="shared" si="172"/>
        <v>0,00</v>
      </c>
      <c r="AI876" s="70">
        <v>0</v>
      </c>
      <c r="AJ876" s="70">
        <f t="shared" si="169"/>
        <v>47919.3</v>
      </c>
      <c r="AK876" s="195">
        <v>10000</v>
      </c>
      <c r="AL876" s="337">
        <f t="shared" si="178"/>
        <v>11979.825000000001</v>
      </c>
      <c r="AM876" s="56" t="str">
        <f>VLOOKUP(F876,'Plan atualizada aptas e desativ'!$C$4:$I$1457,7,0)</f>
        <v>INADIMPLENTE</v>
      </c>
      <c r="AN876" s="196">
        <f t="shared" si="175"/>
        <v>1979.8250000000007</v>
      </c>
      <c r="AO876" s="56" t="s">
        <v>1493</v>
      </c>
      <c r="AP876" s="56" t="s">
        <v>1571</v>
      </c>
      <c r="AQ876" s="56"/>
      <c r="AR876" s="56" t="s">
        <v>449</v>
      </c>
      <c r="AS876" s="56" t="s">
        <v>449</v>
      </c>
      <c r="AT876" s="56" t="s">
        <v>449</v>
      </c>
      <c r="AU876" s="56" t="s">
        <v>449</v>
      </c>
      <c r="AV876" s="56" t="s">
        <v>449</v>
      </c>
      <c r="AW876" s="56" t="s">
        <v>449</v>
      </c>
      <c r="AX876" s="56" t="s">
        <v>449</v>
      </c>
      <c r="AY876" s="56" t="s">
        <v>449</v>
      </c>
      <c r="AZ876" s="56" t="s">
        <v>449</v>
      </c>
      <c r="BA876" s="56" t="s">
        <v>449</v>
      </c>
      <c r="BB876" s="323">
        <f>VLOOKUP($F876,'[2]1ª Parcela FAED Manutencao 2026'!$E$7:$K$1036,5,0)</f>
        <v>1091</v>
      </c>
      <c r="BC876" s="324">
        <f>VLOOKUP($F876,'[2]1ª Parcela FAED Manutencao 2026'!$E$7:$K$1036,7,0)</f>
        <v>11979.825000000001</v>
      </c>
      <c r="BD876" s="335">
        <f t="shared" si="173"/>
        <v>-19</v>
      </c>
      <c r="BE876" s="330">
        <f t="shared" si="174"/>
        <v>0</v>
      </c>
    </row>
    <row r="877" spans="1:57" s="178" customFormat="1" ht="28.5" customHeight="1">
      <c r="A877" s="68">
        <v>871</v>
      </c>
      <c r="B877" s="56" t="s">
        <v>1906</v>
      </c>
      <c r="C877" s="56">
        <v>7800</v>
      </c>
      <c r="D877" s="57">
        <v>26</v>
      </c>
      <c r="E877" s="163" t="s">
        <v>433</v>
      </c>
      <c r="F877" s="56">
        <v>1102976</v>
      </c>
      <c r="G877" s="56">
        <v>1100547</v>
      </c>
      <c r="H877" s="61">
        <v>29190932</v>
      </c>
      <c r="I877" s="84" t="str">
        <f>VLOOKUP($F877,'[3]Sistema Escolar'!$C$3:$E$5000,3,0)</f>
        <v>COLEGIO ESTADUAL EURICLES DE MATOS</v>
      </c>
      <c r="J877" s="193" t="s">
        <v>1916</v>
      </c>
      <c r="K877" s="56">
        <v>721</v>
      </c>
      <c r="L877" s="56">
        <v>629</v>
      </c>
      <c r="M877" s="56">
        <v>31</v>
      </c>
      <c r="N877" s="56">
        <v>132</v>
      </c>
      <c r="O877" s="56">
        <v>0</v>
      </c>
      <c r="P877" s="56">
        <v>0</v>
      </c>
      <c r="Q877" s="56">
        <v>0</v>
      </c>
      <c r="R877" s="56">
        <v>0</v>
      </c>
      <c r="S877" s="56">
        <v>105</v>
      </c>
      <c r="T877" s="56">
        <v>59</v>
      </c>
      <c r="U877" s="56">
        <v>0</v>
      </c>
      <c r="V877" s="56">
        <v>0</v>
      </c>
      <c r="W877" s="56">
        <v>0</v>
      </c>
      <c r="X877" s="56">
        <v>0</v>
      </c>
      <c r="Y877" s="56">
        <f t="shared" si="176"/>
        <v>752</v>
      </c>
      <c r="Z877" s="56">
        <f t="shared" si="176"/>
        <v>761</v>
      </c>
      <c r="AA877" s="68">
        <f t="shared" si="177"/>
        <v>105</v>
      </c>
      <c r="AB877" s="68">
        <f t="shared" si="177"/>
        <v>59</v>
      </c>
      <c r="AC877" s="68">
        <f t="shared" si="170"/>
        <v>857</v>
      </c>
      <c r="AD877" s="68">
        <f t="shared" si="171"/>
        <v>820</v>
      </c>
      <c r="AE877" s="68">
        <f>VLOOKUP(F877,[1]quantitativo_estudantes_turmas_!$D$6:$H$1043,5,0)</f>
        <v>27</v>
      </c>
      <c r="AF877" s="318">
        <f t="shared" si="167"/>
        <v>7.1951219512195116E-2</v>
      </c>
      <c r="AG877" s="248">
        <f t="shared" si="168"/>
        <v>41032.61</v>
      </c>
      <c r="AH877" s="194">
        <f t="shared" si="172"/>
        <v>41032.61</v>
      </c>
      <c r="AI877" s="70">
        <v>0</v>
      </c>
      <c r="AJ877" s="70">
        <f t="shared" si="169"/>
        <v>82065.22</v>
      </c>
      <c r="AK877" s="195">
        <v>16000</v>
      </c>
      <c r="AL877" s="337">
        <f t="shared" si="178"/>
        <v>20516.305</v>
      </c>
      <c r="AM877" s="56" t="str">
        <f>VLOOKUP(F877,'Plan atualizada aptas e desativ'!$C$4:$I$1457,7,0)</f>
        <v>INADIMPLENTE</v>
      </c>
      <c r="AN877" s="196">
        <f t="shared" si="175"/>
        <v>4516.3050000000003</v>
      </c>
      <c r="AO877" s="56" t="s">
        <v>1493</v>
      </c>
      <c r="AP877" s="56" t="s">
        <v>1572</v>
      </c>
      <c r="AQ877" s="56"/>
      <c r="AR877" s="56" t="s">
        <v>1918</v>
      </c>
      <c r="AS877" s="56" t="s">
        <v>449</v>
      </c>
      <c r="AT877" s="56" t="s">
        <v>449</v>
      </c>
      <c r="AU877" s="56" t="s">
        <v>449</v>
      </c>
      <c r="AV877" s="56" t="s">
        <v>449</v>
      </c>
      <c r="AW877" s="56" t="s">
        <v>449</v>
      </c>
      <c r="AX877" s="56" t="s">
        <v>449</v>
      </c>
      <c r="AY877" s="56" t="s">
        <v>449</v>
      </c>
      <c r="AZ877" s="56" t="s">
        <v>449</v>
      </c>
      <c r="BA877" s="56" t="s">
        <v>449</v>
      </c>
      <c r="BB877" s="323">
        <f>VLOOKUP($F877,'[2]1ª Parcela FAED Manutencao 2026'!$E$7:$K$1036,5,0)</f>
        <v>857</v>
      </c>
      <c r="BC877" s="324">
        <f>VLOOKUP($F877,'[2]1ª Parcela FAED Manutencao 2026'!$E$7:$K$1036,7,0)</f>
        <v>20516.305</v>
      </c>
      <c r="BD877" s="335">
        <f t="shared" si="173"/>
        <v>-37</v>
      </c>
      <c r="BE877" s="330">
        <f t="shared" si="174"/>
        <v>0</v>
      </c>
    </row>
    <row r="878" spans="1:57" s="87" customFormat="1" ht="28.5" customHeight="1">
      <c r="A878" s="68">
        <v>872</v>
      </c>
      <c r="B878" s="56" t="s">
        <v>1906</v>
      </c>
      <c r="C878" s="56">
        <v>7800</v>
      </c>
      <c r="D878" s="57">
        <v>26</v>
      </c>
      <c r="E878" s="163" t="s">
        <v>433</v>
      </c>
      <c r="F878" s="56">
        <v>1102992</v>
      </c>
      <c r="G878" s="56">
        <v>1100550</v>
      </c>
      <c r="H878" s="61">
        <v>29182158</v>
      </c>
      <c r="I878" s="84" t="str">
        <f>VLOOKUP($F878,'[3]Sistema Escolar'!$C$3:$E$5000,3,0)</f>
        <v>COLEGIO ESTADUAL DE TEMPO INTEGRAL EVARISTO DA VEIGA</v>
      </c>
      <c r="J878" s="193" t="s">
        <v>1978</v>
      </c>
      <c r="K878" s="56">
        <v>0</v>
      </c>
      <c r="L878" s="56">
        <v>0</v>
      </c>
      <c r="M878" s="56">
        <v>185</v>
      </c>
      <c r="N878" s="56">
        <v>178</v>
      </c>
      <c r="O878" s="56">
        <v>30</v>
      </c>
      <c r="P878" s="56">
        <v>0</v>
      </c>
      <c r="Q878" s="56">
        <v>72</v>
      </c>
      <c r="R878" s="56">
        <v>95</v>
      </c>
      <c r="S878" s="56">
        <v>54</v>
      </c>
      <c r="T878" s="56">
        <v>60</v>
      </c>
      <c r="U878" s="56">
        <v>0</v>
      </c>
      <c r="V878" s="56">
        <v>0</v>
      </c>
      <c r="W878" s="56">
        <v>0</v>
      </c>
      <c r="X878" s="56">
        <v>0</v>
      </c>
      <c r="Y878" s="56">
        <f t="shared" si="176"/>
        <v>185</v>
      </c>
      <c r="Z878" s="56">
        <f t="shared" si="176"/>
        <v>178</v>
      </c>
      <c r="AA878" s="68">
        <f t="shared" si="177"/>
        <v>156</v>
      </c>
      <c r="AB878" s="68">
        <f t="shared" si="177"/>
        <v>155</v>
      </c>
      <c r="AC878" s="68">
        <f t="shared" si="170"/>
        <v>341</v>
      </c>
      <c r="AD878" s="68">
        <f t="shared" si="171"/>
        <v>333</v>
      </c>
      <c r="AE878" s="68">
        <f>VLOOKUP(F878,[1]quantitativo_estudantes_turmas_!$D$6:$H$1043,5,0)</f>
        <v>12</v>
      </c>
      <c r="AF878" s="318">
        <f t="shared" si="167"/>
        <v>0.46546546546546547</v>
      </c>
      <c r="AG878" s="248">
        <f t="shared" si="168"/>
        <v>25645.38</v>
      </c>
      <c r="AH878" s="194">
        <f t="shared" si="172"/>
        <v>25645.38</v>
      </c>
      <c r="AI878" s="70">
        <v>0</v>
      </c>
      <c r="AJ878" s="70">
        <f t="shared" si="169"/>
        <v>51290.76</v>
      </c>
      <c r="AK878" s="195">
        <v>10000</v>
      </c>
      <c r="AL878" s="337">
        <f t="shared" si="178"/>
        <v>12822.69</v>
      </c>
      <c r="AM878" s="56" t="str">
        <f>VLOOKUP(F878,'Plan atualizada aptas e desativ'!$C$4:$I$1457,7,0)</f>
        <v>APTA</v>
      </c>
      <c r="AN878" s="196">
        <f t="shared" si="175"/>
        <v>2822.6900000000005</v>
      </c>
      <c r="AO878" s="56" t="s">
        <v>1493</v>
      </c>
      <c r="AP878" s="56" t="s">
        <v>1573</v>
      </c>
      <c r="AQ878" s="56"/>
      <c r="AR878" s="56" t="s">
        <v>1918</v>
      </c>
      <c r="AS878" s="56" t="s">
        <v>449</v>
      </c>
      <c r="AT878" s="56" t="s">
        <v>449</v>
      </c>
      <c r="AU878" s="56" t="s">
        <v>449</v>
      </c>
      <c r="AV878" s="56" t="s">
        <v>449</v>
      </c>
      <c r="AW878" s="56" t="s">
        <v>449</v>
      </c>
      <c r="AX878" s="56" t="s">
        <v>449</v>
      </c>
      <c r="AY878" s="56" t="s">
        <v>449</v>
      </c>
      <c r="AZ878" s="56" t="s">
        <v>449</v>
      </c>
      <c r="BA878" s="56" t="s">
        <v>449</v>
      </c>
      <c r="BB878" s="323">
        <f>VLOOKUP($F878,'[2]1ª Parcela FAED Manutencao 2026'!$E$7:$K$1036,5,0)</f>
        <v>341</v>
      </c>
      <c r="BC878" s="324">
        <f>VLOOKUP($F878,'[2]1ª Parcela FAED Manutencao 2026'!$E$7:$K$1036,7,0)</f>
        <v>12822.69</v>
      </c>
      <c r="BD878" s="335">
        <f t="shared" si="173"/>
        <v>-8</v>
      </c>
      <c r="BE878" s="330">
        <f t="shared" si="174"/>
        <v>0</v>
      </c>
    </row>
    <row r="879" spans="1:57" s="178" customFormat="1" ht="28.5" customHeight="1">
      <c r="A879" s="68">
        <v>873</v>
      </c>
      <c r="B879" s="56" t="s">
        <v>1906</v>
      </c>
      <c r="C879" s="56">
        <v>7800</v>
      </c>
      <c r="D879" s="57">
        <v>26</v>
      </c>
      <c r="E879" s="163" t="s">
        <v>433</v>
      </c>
      <c r="F879" s="56">
        <v>1103174</v>
      </c>
      <c r="G879" s="56">
        <v>1100395</v>
      </c>
      <c r="H879" s="61">
        <v>29182719</v>
      </c>
      <c r="I879" s="84" t="str">
        <f>VLOOKUP($F879,'[3]Sistema Escolar'!$C$3:$E$5000,3,0)</f>
        <v>COLEGIO ESTADUAL FREDERICO COSTA</v>
      </c>
      <c r="J879" s="193" t="s">
        <v>1912</v>
      </c>
      <c r="K879" s="56">
        <v>305</v>
      </c>
      <c r="L879" s="56">
        <v>187</v>
      </c>
      <c r="M879" s="56">
        <v>61</v>
      </c>
      <c r="N879" s="56">
        <v>146</v>
      </c>
      <c r="O879" s="56">
        <v>270</v>
      </c>
      <c r="P879" s="56">
        <v>315</v>
      </c>
      <c r="Q879" s="56">
        <v>0</v>
      </c>
      <c r="R879" s="56">
        <v>0</v>
      </c>
      <c r="S879" s="56">
        <v>0</v>
      </c>
      <c r="T879" s="56">
        <v>0</v>
      </c>
      <c r="U879" s="56">
        <v>0</v>
      </c>
      <c r="V879" s="56">
        <v>0</v>
      </c>
      <c r="W879" s="56">
        <v>0</v>
      </c>
      <c r="X879" s="56">
        <v>0</v>
      </c>
      <c r="Y879" s="56">
        <f t="shared" si="176"/>
        <v>366</v>
      </c>
      <c r="Z879" s="56">
        <f t="shared" si="176"/>
        <v>333</v>
      </c>
      <c r="AA879" s="68">
        <f t="shared" si="177"/>
        <v>270</v>
      </c>
      <c r="AB879" s="68">
        <f t="shared" si="177"/>
        <v>315</v>
      </c>
      <c r="AC879" s="68">
        <f t="shared" si="170"/>
        <v>636</v>
      </c>
      <c r="AD879" s="68">
        <f t="shared" si="171"/>
        <v>648</v>
      </c>
      <c r="AE879" s="68">
        <f>VLOOKUP(F879,[1]quantitativo_estudantes_turmas_!$D$6:$H$1043,5,0)</f>
        <v>20</v>
      </c>
      <c r="AF879" s="318">
        <f t="shared" si="167"/>
        <v>0.4861111111111111</v>
      </c>
      <c r="AG879" s="248">
        <f t="shared" si="168"/>
        <v>30774.46</v>
      </c>
      <c r="AH879" s="194" t="str">
        <f t="shared" si="172"/>
        <v>0,00</v>
      </c>
      <c r="AI879" s="70">
        <v>0</v>
      </c>
      <c r="AJ879" s="70">
        <f t="shared" si="169"/>
        <v>30774.46</v>
      </c>
      <c r="AK879" s="195">
        <v>6000</v>
      </c>
      <c r="AL879" s="337">
        <f t="shared" si="178"/>
        <v>7693.6149999999998</v>
      </c>
      <c r="AM879" s="56" t="str">
        <f>VLOOKUP(F879,'Plan atualizada aptas e desativ'!$C$4:$I$1457,7,0)</f>
        <v>INADIMPLENTE</v>
      </c>
      <c r="AN879" s="196">
        <f t="shared" si="175"/>
        <v>1693.6149999999998</v>
      </c>
      <c r="AO879" s="56" t="s">
        <v>1493</v>
      </c>
      <c r="AP879" s="56" t="s">
        <v>1576</v>
      </c>
      <c r="AQ879" s="56"/>
      <c r="AR879" s="56" t="s">
        <v>449</v>
      </c>
      <c r="AS879" s="56" t="s">
        <v>449</v>
      </c>
      <c r="AT879" s="56" t="s">
        <v>449</v>
      </c>
      <c r="AU879" s="56" t="s">
        <v>449</v>
      </c>
      <c r="AV879" s="56" t="s">
        <v>449</v>
      </c>
      <c r="AW879" s="56" t="s">
        <v>449</v>
      </c>
      <c r="AX879" s="56" t="s">
        <v>449</v>
      </c>
      <c r="AY879" s="56" t="s">
        <v>449</v>
      </c>
      <c r="AZ879" s="56" t="s">
        <v>1858</v>
      </c>
      <c r="BA879" s="56" t="s">
        <v>449</v>
      </c>
      <c r="BB879" s="323">
        <f>VLOOKUP($F879,'[2]1ª Parcela FAED Manutencao 2026'!$E$7:$K$1036,5,0)</f>
        <v>636</v>
      </c>
      <c r="BC879" s="324">
        <f>VLOOKUP($F879,'[2]1ª Parcela FAED Manutencao 2026'!$E$7:$K$1036,7,0)</f>
        <v>7693.6149999999998</v>
      </c>
      <c r="BD879" s="336">
        <f t="shared" si="173"/>
        <v>12</v>
      </c>
      <c r="BE879" s="330">
        <f t="shared" si="174"/>
        <v>0</v>
      </c>
    </row>
    <row r="880" spans="1:57" s="87" customFormat="1" ht="28.5" customHeight="1">
      <c r="A880" s="68">
        <v>874</v>
      </c>
      <c r="B880" s="56" t="s">
        <v>1906</v>
      </c>
      <c r="C880" s="56">
        <v>7800</v>
      </c>
      <c r="D880" s="57">
        <v>26</v>
      </c>
      <c r="E880" s="163" t="s">
        <v>433</v>
      </c>
      <c r="F880" s="56">
        <v>1100817</v>
      </c>
      <c r="G880" s="56">
        <v>1100589</v>
      </c>
      <c r="H880" s="61">
        <v>29192617</v>
      </c>
      <c r="I880" s="84" t="str">
        <f>VLOOKUP($F880,'[3]Sistema Escolar'!$C$3:$E$5000,3,0)</f>
        <v>COLEGIO EST DE TEMPO INTEGRAL PROFESSORA CLARICE PEREIRA DOS SANTOS</v>
      </c>
      <c r="J880" s="193" t="s">
        <v>1978</v>
      </c>
      <c r="K880" s="56">
        <v>30</v>
      </c>
      <c r="L880" s="56">
        <v>0</v>
      </c>
      <c r="M880" s="56">
        <v>147</v>
      </c>
      <c r="N880" s="56">
        <v>248</v>
      </c>
      <c r="O880" s="56">
        <v>43</v>
      </c>
      <c r="P880" s="56">
        <v>0</v>
      </c>
      <c r="Q880" s="56">
        <v>47</v>
      </c>
      <c r="R880" s="56">
        <v>72</v>
      </c>
      <c r="S880" s="56">
        <v>0</v>
      </c>
      <c r="T880" s="56">
        <v>0</v>
      </c>
      <c r="U880" s="56">
        <v>0</v>
      </c>
      <c r="V880" s="56">
        <v>0</v>
      </c>
      <c r="W880" s="56">
        <v>0</v>
      </c>
      <c r="X880" s="56">
        <v>0</v>
      </c>
      <c r="Y880" s="56">
        <f t="shared" si="176"/>
        <v>177</v>
      </c>
      <c r="Z880" s="56">
        <f t="shared" si="176"/>
        <v>248</v>
      </c>
      <c r="AA880" s="68">
        <f t="shared" si="177"/>
        <v>90</v>
      </c>
      <c r="AB880" s="68">
        <f t="shared" si="177"/>
        <v>72</v>
      </c>
      <c r="AC880" s="68">
        <f t="shared" si="170"/>
        <v>267</v>
      </c>
      <c r="AD880" s="68">
        <f t="shared" si="171"/>
        <v>320</v>
      </c>
      <c r="AE880" s="68">
        <f>VLOOKUP(F880,[1]quantitativo_estudantes_turmas_!$D$6:$H$1043,5,0)</f>
        <v>12</v>
      </c>
      <c r="AF880" s="318">
        <f t="shared" si="167"/>
        <v>0.22500000000000001</v>
      </c>
      <c r="AG880" s="248">
        <f t="shared" si="168"/>
        <v>25645.38</v>
      </c>
      <c r="AH880" s="194">
        <f t="shared" si="172"/>
        <v>25645.38</v>
      </c>
      <c r="AI880" s="70">
        <v>0</v>
      </c>
      <c r="AJ880" s="70">
        <f t="shared" si="169"/>
        <v>51290.76</v>
      </c>
      <c r="AK880" s="195">
        <v>10000</v>
      </c>
      <c r="AL880" s="337">
        <f t="shared" si="178"/>
        <v>12822.69</v>
      </c>
      <c r="AM880" s="56" t="str">
        <f>VLOOKUP(F880,'Plan atualizada aptas e desativ'!$C$4:$I$1457,7,0)</f>
        <v>APTA</v>
      </c>
      <c r="AN880" s="196">
        <f t="shared" si="175"/>
        <v>2822.6900000000005</v>
      </c>
      <c r="AO880" s="56" t="s">
        <v>1493</v>
      </c>
      <c r="AP880" s="56" t="s">
        <v>1577</v>
      </c>
      <c r="AQ880" s="56"/>
      <c r="AR880" s="56" t="s">
        <v>1918</v>
      </c>
      <c r="AS880" s="56" t="s">
        <v>449</v>
      </c>
      <c r="AT880" s="56" t="s">
        <v>449</v>
      </c>
      <c r="AU880" s="56" t="s">
        <v>449</v>
      </c>
      <c r="AV880" s="56" t="s">
        <v>449</v>
      </c>
      <c r="AW880" s="56" t="s">
        <v>449</v>
      </c>
      <c r="AX880" s="56" t="s">
        <v>449</v>
      </c>
      <c r="AY880" s="56" t="s">
        <v>449</v>
      </c>
      <c r="AZ880" s="56" t="s">
        <v>449</v>
      </c>
      <c r="BA880" s="56" t="s">
        <v>449</v>
      </c>
      <c r="BB880" s="323">
        <f>VLOOKUP($F880,'[2]1ª Parcela FAED Manutencao 2026'!$E$7:$K$1036,5,0)</f>
        <v>267</v>
      </c>
      <c r="BC880" s="324">
        <f>VLOOKUP($F880,'[2]1ª Parcela FAED Manutencao 2026'!$E$7:$K$1036,7,0)</f>
        <v>12822.69</v>
      </c>
      <c r="BD880" s="336">
        <f t="shared" si="173"/>
        <v>53</v>
      </c>
      <c r="BE880" s="330">
        <f t="shared" si="174"/>
        <v>0</v>
      </c>
    </row>
    <row r="881" spans="1:57" s="178" customFormat="1" ht="28.5" customHeight="1">
      <c r="A881" s="68">
        <v>875</v>
      </c>
      <c r="B881" s="56" t="s">
        <v>1906</v>
      </c>
      <c r="C881" s="56">
        <v>7800</v>
      </c>
      <c r="D881" s="57">
        <v>26</v>
      </c>
      <c r="E881" s="163" t="s">
        <v>433</v>
      </c>
      <c r="F881" s="56">
        <v>1101872</v>
      </c>
      <c r="G881" s="56">
        <v>1100493</v>
      </c>
      <c r="H881" s="61">
        <v>29182166</v>
      </c>
      <c r="I881" s="84" t="str">
        <f>VLOOKUP($F881,'[3]Sistema Escolar'!$C$3:$E$5000,3,0)</f>
        <v>COLEGIO ESTADUAL GOES CALMON</v>
      </c>
      <c r="J881" s="193" t="s">
        <v>1978</v>
      </c>
      <c r="K881" s="56">
        <v>0</v>
      </c>
      <c r="L881" s="56">
        <v>0</v>
      </c>
      <c r="M881" s="56">
        <v>0</v>
      </c>
      <c r="N881" s="56">
        <v>0</v>
      </c>
      <c r="O881" s="56">
        <v>665</v>
      </c>
      <c r="P881" s="56">
        <v>570</v>
      </c>
      <c r="Q881" s="56">
        <v>56</v>
      </c>
      <c r="R881" s="56">
        <v>88</v>
      </c>
      <c r="S881" s="56">
        <v>112</v>
      </c>
      <c r="T881" s="56">
        <v>134</v>
      </c>
      <c r="U881" s="56">
        <v>0</v>
      </c>
      <c r="V881" s="56">
        <v>0</v>
      </c>
      <c r="W881" s="56">
        <v>0</v>
      </c>
      <c r="X881" s="56">
        <v>0</v>
      </c>
      <c r="Y881" s="56">
        <f t="shared" si="176"/>
        <v>0</v>
      </c>
      <c r="Z881" s="56">
        <f t="shared" si="176"/>
        <v>0</v>
      </c>
      <c r="AA881" s="68">
        <f t="shared" si="177"/>
        <v>833</v>
      </c>
      <c r="AB881" s="68">
        <f t="shared" si="177"/>
        <v>792</v>
      </c>
      <c r="AC881" s="68">
        <f t="shared" si="170"/>
        <v>833</v>
      </c>
      <c r="AD881" s="68">
        <f t="shared" si="171"/>
        <v>792</v>
      </c>
      <c r="AE881" s="68">
        <f>VLOOKUP(F881,[1]quantitativo_estudantes_turmas_!$D$6:$H$1043,5,0)</f>
        <v>29</v>
      </c>
      <c r="AF881" s="318">
        <f t="shared" si="167"/>
        <v>1</v>
      </c>
      <c r="AG881" s="248">
        <f t="shared" si="168"/>
        <v>41032.61</v>
      </c>
      <c r="AH881" s="194">
        <f t="shared" si="172"/>
        <v>41032.61</v>
      </c>
      <c r="AI881" s="70">
        <v>0</v>
      </c>
      <c r="AJ881" s="70">
        <f t="shared" si="169"/>
        <v>82065.22</v>
      </c>
      <c r="AK881" s="195">
        <v>16000</v>
      </c>
      <c r="AL881" s="337">
        <f t="shared" si="178"/>
        <v>20516.305</v>
      </c>
      <c r="AM881" s="56" t="str">
        <f>VLOOKUP(F881,'Plan atualizada aptas e desativ'!$C$4:$I$1457,7,0)</f>
        <v>APTA</v>
      </c>
      <c r="AN881" s="196">
        <f t="shared" si="175"/>
        <v>4516.3050000000003</v>
      </c>
      <c r="AO881" s="56" t="s">
        <v>1493</v>
      </c>
      <c r="AP881" s="56" t="s">
        <v>801</v>
      </c>
      <c r="AQ881" s="56"/>
      <c r="AR881" s="56" t="s">
        <v>1918</v>
      </c>
      <c r="AS881" s="56" t="s">
        <v>449</v>
      </c>
      <c r="AT881" s="56" t="s">
        <v>449</v>
      </c>
      <c r="AU881" s="56" t="s">
        <v>449</v>
      </c>
      <c r="AV881" s="56" t="s">
        <v>449</v>
      </c>
      <c r="AW881" s="56" t="s">
        <v>449</v>
      </c>
      <c r="AX881" s="56" t="s">
        <v>449</v>
      </c>
      <c r="AY881" s="56" t="s">
        <v>449</v>
      </c>
      <c r="AZ881" s="56" t="s">
        <v>449</v>
      </c>
      <c r="BA881" s="56" t="s">
        <v>449</v>
      </c>
      <c r="BB881" s="323">
        <f>VLOOKUP($F881,'[2]1ª Parcela FAED Manutencao 2026'!$E$7:$K$1036,5,0)</f>
        <v>833</v>
      </c>
      <c r="BC881" s="324">
        <f>VLOOKUP($F881,'[2]1ª Parcela FAED Manutencao 2026'!$E$7:$K$1036,7,0)</f>
        <v>20516.305</v>
      </c>
      <c r="BD881" s="335">
        <f t="shared" si="173"/>
        <v>-41</v>
      </c>
      <c r="BE881" s="330">
        <f t="shared" si="174"/>
        <v>0</v>
      </c>
    </row>
    <row r="882" spans="1:57" s="178" customFormat="1" ht="28.5" customHeight="1">
      <c r="A882" s="68">
        <v>876</v>
      </c>
      <c r="B882" s="56" t="s">
        <v>1906</v>
      </c>
      <c r="C882" s="56">
        <v>7800</v>
      </c>
      <c r="D882" s="57">
        <v>26</v>
      </c>
      <c r="E882" s="163" t="s">
        <v>433</v>
      </c>
      <c r="F882" s="56">
        <v>1101899</v>
      </c>
      <c r="G882" s="56">
        <v>1100494</v>
      </c>
      <c r="H882" s="61">
        <v>29181488</v>
      </c>
      <c r="I882" s="84" t="str">
        <f>VLOOKUP($F882,'[3]Sistema Escolar'!$C$3:$E$5000,3,0)</f>
        <v>COLEGIO ESTADUAL GOVERNADOR LOMANTO JUNIOR</v>
      </c>
      <c r="J882" s="193" t="s">
        <v>1978</v>
      </c>
      <c r="K882" s="56">
        <v>0</v>
      </c>
      <c r="L882" s="56">
        <v>0</v>
      </c>
      <c r="M882" s="56">
        <v>0</v>
      </c>
      <c r="N882" s="56">
        <v>0</v>
      </c>
      <c r="O882" s="56">
        <v>0</v>
      </c>
      <c r="P882" s="56">
        <v>0</v>
      </c>
      <c r="Q882" s="56">
        <v>539</v>
      </c>
      <c r="R882" s="56">
        <v>560</v>
      </c>
      <c r="S882" s="56">
        <v>0</v>
      </c>
      <c r="T882" s="56">
        <v>0</v>
      </c>
      <c r="U882" s="56">
        <v>0</v>
      </c>
      <c r="V882" s="56">
        <v>0</v>
      </c>
      <c r="W882" s="56">
        <v>0</v>
      </c>
      <c r="X882" s="56">
        <v>30</v>
      </c>
      <c r="Y882" s="56">
        <f t="shared" si="176"/>
        <v>0</v>
      </c>
      <c r="Z882" s="56">
        <f t="shared" si="176"/>
        <v>0</v>
      </c>
      <c r="AA882" s="68">
        <f t="shared" si="177"/>
        <v>539</v>
      </c>
      <c r="AB882" s="68">
        <f t="shared" si="177"/>
        <v>560</v>
      </c>
      <c r="AC882" s="68">
        <f t="shared" si="170"/>
        <v>539</v>
      </c>
      <c r="AD882" s="68">
        <f t="shared" si="171"/>
        <v>590</v>
      </c>
      <c r="AE882" s="68">
        <f>VLOOKUP(F882,[1]quantitativo_estudantes_turmas_!$D$6:$H$1043,5,0)</f>
        <v>17</v>
      </c>
      <c r="AF882" s="318">
        <f t="shared" si="167"/>
        <v>0.94915254237288138</v>
      </c>
      <c r="AG882" s="248">
        <f t="shared" si="168"/>
        <v>30774.46</v>
      </c>
      <c r="AH882" s="194">
        <f t="shared" si="172"/>
        <v>30774.46</v>
      </c>
      <c r="AI882" s="70">
        <v>0</v>
      </c>
      <c r="AJ882" s="70">
        <f t="shared" si="169"/>
        <v>61548.92</v>
      </c>
      <c r="AK882" s="195">
        <v>12000</v>
      </c>
      <c r="AL882" s="337">
        <f t="shared" si="178"/>
        <v>15387.23</v>
      </c>
      <c r="AM882" s="56" t="str">
        <f>VLOOKUP(F882,'Plan atualizada aptas e desativ'!$C$4:$I$1457,7,0)</f>
        <v>APTA</v>
      </c>
      <c r="AN882" s="196">
        <f t="shared" si="175"/>
        <v>3387.2299999999996</v>
      </c>
      <c r="AO882" s="56" t="s">
        <v>1493</v>
      </c>
      <c r="AP882" s="56" t="s">
        <v>1578</v>
      </c>
      <c r="AQ882" s="56"/>
      <c r="AR882" s="56" t="s">
        <v>1918</v>
      </c>
      <c r="AS882" s="56" t="s">
        <v>449</v>
      </c>
      <c r="AT882" s="56" t="s">
        <v>449</v>
      </c>
      <c r="AU882" s="56" t="s">
        <v>449</v>
      </c>
      <c r="AV882" s="56" t="s">
        <v>449</v>
      </c>
      <c r="AW882" s="56" t="s">
        <v>449</v>
      </c>
      <c r="AX882" s="56" t="s">
        <v>449</v>
      </c>
      <c r="AY882" s="56" t="s">
        <v>449</v>
      </c>
      <c r="AZ882" s="56" t="s">
        <v>449</v>
      </c>
      <c r="BA882" s="56" t="s">
        <v>449</v>
      </c>
      <c r="BB882" s="323">
        <f>VLOOKUP($F882,'[2]1ª Parcela FAED Manutencao 2026'!$E$7:$K$1036,5,0)</f>
        <v>539</v>
      </c>
      <c r="BC882" s="324">
        <f>VLOOKUP($F882,'[2]1ª Parcela FAED Manutencao 2026'!$E$7:$K$1036,7,0)</f>
        <v>15387.23</v>
      </c>
      <c r="BD882" s="336">
        <f t="shared" si="173"/>
        <v>51</v>
      </c>
      <c r="BE882" s="330">
        <f t="shared" si="174"/>
        <v>0</v>
      </c>
    </row>
    <row r="883" spans="1:57" s="87" customFormat="1" ht="28.5" customHeight="1">
      <c r="A883" s="68">
        <v>877</v>
      </c>
      <c r="B883" s="56" t="s">
        <v>1906</v>
      </c>
      <c r="C883" s="56">
        <v>7800</v>
      </c>
      <c r="D883" s="57">
        <v>26</v>
      </c>
      <c r="E883" s="163" t="s">
        <v>433</v>
      </c>
      <c r="F883" s="56">
        <v>1103220</v>
      </c>
      <c r="G883" s="56">
        <v>1100397</v>
      </c>
      <c r="H883" s="61">
        <v>29182042</v>
      </c>
      <c r="I883" s="84" t="str">
        <f>VLOOKUP($F883,'[3]Sistema Escolar'!$C$3:$E$5000,3,0)</f>
        <v>COLEGIO ESTADUAL HELENA CELESTINO MAGALHAES</v>
      </c>
      <c r="J883" s="193" t="s">
        <v>1978</v>
      </c>
      <c r="K883" s="56">
        <v>0</v>
      </c>
      <c r="L883" s="56">
        <v>0</v>
      </c>
      <c r="M883" s="56">
        <v>183</v>
      </c>
      <c r="N883" s="56">
        <v>170</v>
      </c>
      <c r="O883" s="56">
        <v>0</v>
      </c>
      <c r="P883" s="56">
        <v>0</v>
      </c>
      <c r="Q883" s="56">
        <v>57</v>
      </c>
      <c r="R883" s="56">
        <v>96</v>
      </c>
      <c r="S883" s="56">
        <v>121</v>
      </c>
      <c r="T883" s="56">
        <v>47</v>
      </c>
      <c r="U883" s="56">
        <v>0</v>
      </c>
      <c r="V883" s="56">
        <v>0</v>
      </c>
      <c r="W883" s="56">
        <v>0</v>
      </c>
      <c r="X883" s="56">
        <v>0</v>
      </c>
      <c r="Y883" s="56">
        <f t="shared" si="176"/>
        <v>183</v>
      </c>
      <c r="Z883" s="56">
        <f t="shared" si="176"/>
        <v>170</v>
      </c>
      <c r="AA883" s="68">
        <f t="shared" si="177"/>
        <v>178</v>
      </c>
      <c r="AB883" s="68">
        <f t="shared" si="177"/>
        <v>143</v>
      </c>
      <c r="AC883" s="68">
        <f t="shared" si="170"/>
        <v>361</v>
      </c>
      <c r="AD883" s="68">
        <f t="shared" si="171"/>
        <v>313</v>
      </c>
      <c r="AE883" s="68">
        <f>VLOOKUP(F883,[1]quantitativo_estudantes_turmas_!$D$6:$H$1043,5,0)</f>
        <v>12</v>
      </c>
      <c r="AF883" s="318">
        <f t="shared" si="167"/>
        <v>0.45686900958466453</v>
      </c>
      <c r="AG883" s="248">
        <f t="shared" si="168"/>
        <v>25645.38</v>
      </c>
      <c r="AH883" s="194">
        <f t="shared" si="172"/>
        <v>25645.38</v>
      </c>
      <c r="AI883" s="70">
        <v>0</v>
      </c>
      <c r="AJ883" s="70">
        <f t="shared" si="169"/>
        <v>51290.76</v>
      </c>
      <c r="AK883" s="195">
        <v>10000</v>
      </c>
      <c r="AL883" s="337">
        <f t="shared" si="178"/>
        <v>12822.69</v>
      </c>
      <c r="AM883" s="56" t="str">
        <f>VLOOKUP(F883,'Plan atualizada aptas e desativ'!$C$4:$I$1457,7,0)</f>
        <v>INADIMPLENTE</v>
      </c>
      <c r="AN883" s="196">
        <f t="shared" si="175"/>
        <v>2822.6900000000005</v>
      </c>
      <c r="AO883" s="56" t="s">
        <v>1493</v>
      </c>
      <c r="AP883" s="56" t="s">
        <v>1582</v>
      </c>
      <c r="AQ883" s="56"/>
      <c r="AR883" s="56" t="s">
        <v>1918</v>
      </c>
      <c r="AS883" s="56" t="s">
        <v>449</v>
      </c>
      <c r="AT883" s="56" t="s">
        <v>449</v>
      </c>
      <c r="AU883" s="56" t="s">
        <v>449</v>
      </c>
      <c r="AV883" s="56" t="s">
        <v>449</v>
      </c>
      <c r="AW883" s="56" t="s">
        <v>449</v>
      </c>
      <c r="AX883" s="56" t="s">
        <v>449</v>
      </c>
      <c r="AY883" s="56" t="s">
        <v>449</v>
      </c>
      <c r="AZ883" s="56" t="s">
        <v>449</v>
      </c>
      <c r="BA883" s="56" t="s">
        <v>449</v>
      </c>
      <c r="BB883" s="323">
        <f>VLOOKUP($F883,'[2]1ª Parcela FAED Manutencao 2026'!$E$7:$K$1036,5,0)</f>
        <v>361</v>
      </c>
      <c r="BC883" s="324">
        <f>VLOOKUP($F883,'[2]1ª Parcela FAED Manutencao 2026'!$E$7:$K$1036,7,0)</f>
        <v>12822.69</v>
      </c>
      <c r="BD883" s="335">
        <f t="shared" si="173"/>
        <v>-48</v>
      </c>
      <c r="BE883" s="330">
        <f t="shared" si="174"/>
        <v>0</v>
      </c>
    </row>
    <row r="884" spans="1:57" s="87" customFormat="1" ht="28.5" customHeight="1">
      <c r="A884" s="68">
        <v>878</v>
      </c>
      <c r="B884" s="56" t="s">
        <v>1906</v>
      </c>
      <c r="C884" s="56">
        <v>7800</v>
      </c>
      <c r="D884" s="57">
        <v>26</v>
      </c>
      <c r="E884" s="163" t="s">
        <v>433</v>
      </c>
      <c r="F884" s="56">
        <v>1104413</v>
      </c>
      <c r="G884" s="56">
        <v>1100305</v>
      </c>
      <c r="H884" s="61">
        <v>29192790</v>
      </c>
      <c r="I884" s="84" t="str">
        <f>VLOOKUP($F884,'[3]Sistema Escolar'!$C$3:$E$5000,3,0)</f>
        <v>COLEGIO ESTADUAL HENRIQUETA MARTINS CATHARINO</v>
      </c>
      <c r="J884" s="193" t="s">
        <v>1978</v>
      </c>
      <c r="K884" s="56">
        <v>124</v>
      </c>
      <c r="L884" s="56">
        <v>28</v>
      </c>
      <c r="M884" s="56">
        <v>50</v>
      </c>
      <c r="N884" s="56">
        <v>149</v>
      </c>
      <c r="O884" s="56">
        <v>157</v>
      </c>
      <c r="P884" s="56">
        <v>215</v>
      </c>
      <c r="Q884" s="56">
        <v>0</v>
      </c>
      <c r="R884" s="56">
        <v>0</v>
      </c>
      <c r="S884" s="56">
        <v>233</v>
      </c>
      <c r="T884" s="56">
        <v>112</v>
      </c>
      <c r="U884" s="56">
        <v>0</v>
      </c>
      <c r="V884" s="56">
        <v>0</v>
      </c>
      <c r="W884" s="56">
        <v>0</v>
      </c>
      <c r="X884" s="56">
        <v>19</v>
      </c>
      <c r="Y884" s="56">
        <f t="shared" si="176"/>
        <v>174</v>
      </c>
      <c r="Z884" s="56">
        <f t="shared" si="176"/>
        <v>177</v>
      </c>
      <c r="AA884" s="68">
        <f t="shared" si="177"/>
        <v>390</v>
      </c>
      <c r="AB884" s="68">
        <f t="shared" si="177"/>
        <v>327</v>
      </c>
      <c r="AC884" s="68">
        <f t="shared" si="170"/>
        <v>564</v>
      </c>
      <c r="AD884" s="68">
        <f t="shared" si="171"/>
        <v>523</v>
      </c>
      <c r="AE884" s="68">
        <f>VLOOKUP(F884,[1]quantitativo_estudantes_turmas_!$D$6:$H$1043,5,0)</f>
        <v>20</v>
      </c>
      <c r="AF884" s="318">
        <f t="shared" si="167"/>
        <v>0.62523900573613767</v>
      </c>
      <c r="AG884" s="248">
        <f t="shared" si="168"/>
        <v>30774.46</v>
      </c>
      <c r="AH884" s="194">
        <f t="shared" si="172"/>
        <v>30774.46</v>
      </c>
      <c r="AI884" s="70">
        <v>0</v>
      </c>
      <c r="AJ884" s="70">
        <f t="shared" si="169"/>
        <v>61548.92</v>
      </c>
      <c r="AK884" s="195">
        <v>12000</v>
      </c>
      <c r="AL884" s="337">
        <f t="shared" si="178"/>
        <v>15387.23</v>
      </c>
      <c r="AM884" s="56" t="str">
        <f>VLOOKUP(F884,'Plan atualizada aptas e desativ'!$C$4:$I$1457,7,0)</f>
        <v>INADIMPLENTE</v>
      </c>
      <c r="AN884" s="196">
        <f t="shared" si="175"/>
        <v>3387.2299999999996</v>
      </c>
      <c r="AO884" s="56" t="s">
        <v>1493</v>
      </c>
      <c r="AP884" s="56" t="s">
        <v>1585</v>
      </c>
      <c r="AQ884" s="56"/>
      <c r="AR884" s="56" t="s">
        <v>1918</v>
      </c>
      <c r="AS884" s="56" t="s">
        <v>449</v>
      </c>
      <c r="AT884" s="56" t="s">
        <v>449</v>
      </c>
      <c r="AU884" s="56" t="s">
        <v>449</v>
      </c>
      <c r="AV884" s="56" t="s">
        <v>449</v>
      </c>
      <c r="AW884" s="56" t="s">
        <v>449</v>
      </c>
      <c r="AX884" s="56" t="s">
        <v>449</v>
      </c>
      <c r="AY884" s="56" t="s">
        <v>449</v>
      </c>
      <c r="AZ884" s="56" t="s">
        <v>449</v>
      </c>
      <c r="BA884" s="56" t="s">
        <v>449</v>
      </c>
      <c r="BB884" s="323">
        <f>VLOOKUP($F884,'[2]1ª Parcela FAED Manutencao 2026'!$E$7:$K$1036,5,0)</f>
        <v>564</v>
      </c>
      <c r="BC884" s="324">
        <f>VLOOKUP($F884,'[2]1ª Parcela FAED Manutencao 2026'!$E$7:$K$1036,7,0)</f>
        <v>15387.23</v>
      </c>
      <c r="BD884" s="335">
        <f t="shared" si="173"/>
        <v>-41</v>
      </c>
      <c r="BE884" s="330">
        <f t="shared" si="174"/>
        <v>0</v>
      </c>
    </row>
    <row r="885" spans="1:57" s="178" customFormat="1" ht="28.5" customHeight="1">
      <c r="A885" s="68">
        <v>879</v>
      </c>
      <c r="B885" s="56" t="s">
        <v>1906</v>
      </c>
      <c r="C885" s="56">
        <v>7800</v>
      </c>
      <c r="D885" s="57">
        <v>26</v>
      </c>
      <c r="E885" s="163" t="s">
        <v>433</v>
      </c>
      <c r="F885" s="56">
        <v>1101953</v>
      </c>
      <c r="G885" s="56">
        <v>1100312</v>
      </c>
      <c r="H885" s="61">
        <v>29193095</v>
      </c>
      <c r="I885" s="84" t="str">
        <f>VLOOKUP($F885,'[3]Sistema Escolar'!$C$3:$E$5000,3,0)</f>
        <v>COLEGIO ESTADUAL JOAO CARIBE</v>
      </c>
      <c r="J885" s="193" t="s">
        <v>1912</v>
      </c>
      <c r="K885" s="56">
        <v>326</v>
      </c>
      <c r="L885" s="56">
        <v>295</v>
      </c>
      <c r="M885" s="56">
        <v>0</v>
      </c>
      <c r="N885" s="56">
        <v>0</v>
      </c>
      <c r="O885" s="56">
        <v>179</v>
      </c>
      <c r="P885" s="56">
        <v>177</v>
      </c>
      <c r="Q885" s="56">
        <v>0</v>
      </c>
      <c r="R885" s="56">
        <v>0</v>
      </c>
      <c r="S885" s="56">
        <v>69</v>
      </c>
      <c r="T885" s="56">
        <v>30</v>
      </c>
      <c r="U885" s="56">
        <v>0</v>
      </c>
      <c r="V885" s="56">
        <v>0</v>
      </c>
      <c r="W885" s="56">
        <v>0</v>
      </c>
      <c r="X885" s="56">
        <v>0</v>
      </c>
      <c r="Y885" s="56">
        <f t="shared" si="176"/>
        <v>326</v>
      </c>
      <c r="Z885" s="56">
        <f t="shared" si="176"/>
        <v>295</v>
      </c>
      <c r="AA885" s="68">
        <f t="shared" si="177"/>
        <v>248</v>
      </c>
      <c r="AB885" s="68">
        <f t="shared" si="177"/>
        <v>207</v>
      </c>
      <c r="AC885" s="68">
        <f t="shared" si="170"/>
        <v>574</v>
      </c>
      <c r="AD885" s="68">
        <f t="shared" si="171"/>
        <v>502</v>
      </c>
      <c r="AE885" s="68">
        <f>VLOOKUP(F885,[1]quantitativo_estudantes_turmas_!$D$6:$H$1043,5,0)</f>
        <v>18</v>
      </c>
      <c r="AF885" s="318">
        <f t="shared" si="167"/>
        <v>0.41235059760956178</v>
      </c>
      <c r="AG885" s="248">
        <f t="shared" si="168"/>
        <v>30774.46</v>
      </c>
      <c r="AH885" s="194" t="str">
        <f t="shared" si="172"/>
        <v>0,00</v>
      </c>
      <c r="AI885" s="70">
        <v>0</v>
      </c>
      <c r="AJ885" s="70">
        <f t="shared" si="169"/>
        <v>30774.46</v>
      </c>
      <c r="AK885" s="195">
        <v>6000</v>
      </c>
      <c r="AL885" s="337">
        <f t="shared" si="178"/>
        <v>7693.6149999999998</v>
      </c>
      <c r="AM885" s="56" t="str">
        <f>VLOOKUP(F885,'Plan atualizada aptas e desativ'!$C$4:$I$1457,7,0)</f>
        <v>APTA</v>
      </c>
      <c r="AN885" s="196">
        <f t="shared" si="175"/>
        <v>1693.6149999999998</v>
      </c>
      <c r="AO885" s="56" t="s">
        <v>1493</v>
      </c>
      <c r="AP885" s="56" t="s">
        <v>1586</v>
      </c>
      <c r="AQ885" s="56"/>
      <c r="AR885" s="56" t="s">
        <v>449</v>
      </c>
      <c r="AS885" s="56" t="s">
        <v>449</v>
      </c>
      <c r="AT885" s="56" t="s">
        <v>449</v>
      </c>
      <c r="AU885" s="56" t="s">
        <v>449</v>
      </c>
      <c r="AV885" s="56" t="s">
        <v>449</v>
      </c>
      <c r="AW885" s="56" t="s">
        <v>449</v>
      </c>
      <c r="AX885" s="56" t="s">
        <v>449</v>
      </c>
      <c r="AY885" s="56" t="s">
        <v>449</v>
      </c>
      <c r="AZ885" s="56" t="s">
        <v>449</v>
      </c>
      <c r="BA885" s="56" t="s">
        <v>449</v>
      </c>
      <c r="BB885" s="323">
        <f>VLOOKUP($F885,'[2]1ª Parcela FAED Manutencao 2026'!$E$7:$K$1036,5,0)</f>
        <v>574</v>
      </c>
      <c r="BC885" s="324">
        <f>VLOOKUP($F885,'[2]1ª Parcela FAED Manutencao 2026'!$E$7:$K$1036,7,0)</f>
        <v>7693.6149999999998</v>
      </c>
      <c r="BD885" s="335">
        <f t="shared" si="173"/>
        <v>-72</v>
      </c>
      <c r="BE885" s="330">
        <f t="shared" si="174"/>
        <v>0</v>
      </c>
    </row>
    <row r="886" spans="1:57" s="178" customFormat="1" ht="28.5" customHeight="1">
      <c r="A886" s="68">
        <v>880</v>
      </c>
      <c r="B886" s="56" t="s">
        <v>1906</v>
      </c>
      <c r="C886" s="56">
        <v>7800</v>
      </c>
      <c r="D886" s="57">
        <v>26</v>
      </c>
      <c r="E886" s="163" t="s">
        <v>433</v>
      </c>
      <c r="F886" s="56">
        <v>1101988</v>
      </c>
      <c r="G886" s="56">
        <v>1100497</v>
      </c>
      <c r="H886" s="61">
        <v>29190991</v>
      </c>
      <c r="I886" s="84" t="str">
        <f>VLOOKUP($F886,'[3]Sistema Escolar'!$C$3:$E$5000,3,0)</f>
        <v>COLEGIO ESTADUAL JOAO DAS BOTAS</v>
      </c>
      <c r="J886" s="193" t="s">
        <v>1912</v>
      </c>
      <c r="K886" s="56">
        <v>225</v>
      </c>
      <c r="L886" s="56">
        <v>205</v>
      </c>
      <c r="M886" s="56">
        <v>0</v>
      </c>
      <c r="N886" s="56">
        <v>0</v>
      </c>
      <c r="O886" s="68">
        <v>253</v>
      </c>
      <c r="P886" s="68">
        <v>187</v>
      </c>
      <c r="Q886" s="56">
        <v>0</v>
      </c>
      <c r="R886" s="56">
        <v>0</v>
      </c>
      <c r="S886" s="56">
        <v>55</v>
      </c>
      <c r="T886" s="56">
        <v>43</v>
      </c>
      <c r="U886" s="56">
        <v>0</v>
      </c>
      <c r="V886" s="56">
        <v>0</v>
      </c>
      <c r="W886" s="56">
        <v>0</v>
      </c>
      <c r="X886" s="56">
        <v>0</v>
      </c>
      <c r="Y886" s="56">
        <f t="shared" si="176"/>
        <v>225</v>
      </c>
      <c r="Z886" s="56">
        <f t="shared" si="176"/>
        <v>205</v>
      </c>
      <c r="AA886" s="68">
        <f t="shared" si="177"/>
        <v>308</v>
      </c>
      <c r="AB886" s="68">
        <f t="shared" si="177"/>
        <v>230</v>
      </c>
      <c r="AC886" s="68">
        <f t="shared" si="170"/>
        <v>533</v>
      </c>
      <c r="AD886" s="68">
        <f t="shared" si="171"/>
        <v>435</v>
      </c>
      <c r="AE886" s="68">
        <f>VLOOKUP(F886,[1]quantitativo_estudantes_turmas_!$D$6:$H$1043,5,0)</f>
        <v>14</v>
      </c>
      <c r="AF886" s="318">
        <f t="shared" si="167"/>
        <v>0.52873563218390807</v>
      </c>
      <c r="AG886" s="248">
        <f t="shared" si="168"/>
        <v>25645.38</v>
      </c>
      <c r="AH886" s="194" t="str">
        <f t="shared" si="172"/>
        <v>0,00</v>
      </c>
      <c r="AI886" s="70">
        <v>0</v>
      </c>
      <c r="AJ886" s="70">
        <f t="shared" si="169"/>
        <v>25645.38</v>
      </c>
      <c r="AK886" s="195">
        <v>6000</v>
      </c>
      <c r="AL886" s="337">
        <f t="shared" si="178"/>
        <v>6411.3450000000003</v>
      </c>
      <c r="AM886" s="56" t="str">
        <f>VLOOKUP(F886,'Plan atualizada aptas e desativ'!$C$4:$I$1457,7,0)</f>
        <v>APTA</v>
      </c>
      <c r="AN886" s="196">
        <f t="shared" si="175"/>
        <v>411.34500000000025</v>
      </c>
      <c r="AO886" s="56" t="s">
        <v>1493</v>
      </c>
      <c r="AP886" s="56" t="s">
        <v>1587</v>
      </c>
      <c r="AQ886" s="56"/>
      <c r="AR886" s="56" t="s">
        <v>449</v>
      </c>
      <c r="AS886" s="56" t="s">
        <v>449</v>
      </c>
      <c r="AT886" s="56" t="s">
        <v>449</v>
      </c>
      <c r="AU886" s="56" t="s">
        <v>449</v>
      </c>
      <c r="AV886" s="56" t="s">
        <v>449</v>
      </c>
      <c r="AW886" s="56" t="s">
        <v>449</v>
      </c>
      <c r="AX886" s="56" t="s">
        <v>449</v>
      </c>
      <c r="AY886" s="56" t="s">
        <v>449</v>
      </c>
      <c r="AZ886" s="56" t="s">
        <v>449</v>
      </c>
      <c r="BA886" s="56" t="s">
        <v>449</v>
      </c>
      <c r="BB886" s="323">
        <f>VLOOKUP($F886,'[2]1ª Parcela FAED Manutencao 2026'!$E$7:$K$1036,5,0)</f>
        <v>533</v>
      </c>
      <c r="BC886" s="324">
        <f>VLOOKUP($F886,'[2]1ª Parcela FAED Manutencao 2026'!$E$7:$K$1036,7,0)</f>
        <v>7693.6149999999998</v>
      </c>
      <c r="BD886" s="335">
        <f t="shared" si="173"/>
        <v>-98</v>
      </c>
      <c r="BE886" s="328">
        <f t="shared" si="174"/>
        <v>-1282.2699999999995</v>
      </c>
    </row>
    <row r="887" spans="1:57" s="178" customFormat="1" ht="28.5" customHeight="1">
      <c r="A887" s="68">
        <v>881</v>
      </c>
      <c r="B887" s="56" t="s">
        <v>1906</v>
      </c>
      <c r="C887" s="56">
        <v>7800</v>
      </c>
      <c r="D887" s="57">
        <v>26</v>
      </c>
      <c r="E887" s="163" t="s">
        <v>433</v>
      </c>
      <c r="F887" s="56">
        <v>1176445</v>
      </c>
      <c r="G887" s="56">
        <v>1100265</v>
      </c>
      <c r="H887" s="61">
        <v>29386543</v>
      </c>
      <c r="I887" s="84" t="str">
        <f>VLOOKUP($F887,'[3]Sistema Escolar'!$C$3:$E$5000,3,0)</f>
        <v>COLEGIO ESTADUAL PROFESSORA HELOISA COSTA</v>
      </c>
      <c r="J887" s="193" t="s">
        <v>1912</v>
      </c>
      <c r="K887" s="56">
        <v>804</v>
      </c>
      <c r="L887" s="56">
        <v>829</v>
      </c>
      <c r="M887" s="56">
        <v>0</v>
      </c>
      <c r="N887" s="56">
        <v>0</v>
      </c>
      <c r="O887" s="56">
        <v>312</v>
      </c>
      <c r="P887" s="56">
        <v>366</v>
      </c>
      <c r="Q887" s="56">
        <v>0</v>
      </c>
      <c r="R887" s="56">
        <v>0</v>
      </c>
      <c r="S887" s="56">
        <v>178</v>
      </c>
      <c r="T887" s="56">
        <v>220</v>
      </c>
      <c r="U887" s="56">
        <v>0</v>
      </c>
      <c r="V887" s="56">
        <v>0</v>
      </c>
      <c r="W887" s="56">
        <v>0</v>
      </c>
      <c r="X887" s="56">
        <v>0</v>
      </c>
      <c r="Y887" s="56">
        <f t="shared" si="176"/>
        <v>804</v>
      </c>
      <c r="Z887" s="56">
        <f t="shared" si="176"/>
        <v>829</v>
      </c>
      <c r="AA887" s="68">
        <f t="shared" si="177"/>
        <v>490</v>
      </c>
      <c r="AB887" s="68">
        <f t="shared" si="177"/>
        <v>586</v>
      </c>
      <c r="AC887" s="68">
        <f t="shared" si="170"/>
        <v>1294</v>
      </c>
      <c r="AD887" s="68">
        <f t="shared" si="171"/>
        <v>1415</v>
      </c>
      <c r="AE887" s="68">
        <f>VLOOKUP(F887,[1]quantitativo_estudantes_turmas_!$D$6:$H$1043,5,0)</f>
        <v>39</v>
      </c>
      <c r="AF887" s="318">
        <f t="shared" si="167"/>
        <v>0.41413427561837457</v>
      </c>
      <c r="AG887" s="248">
        <f t="shared" si="168"/>
        <v>47919.3</v>
      </c>
      <c r="AH887" s="194" t="str">
        <f t="shared" si="172"/>
        <v>0,00</v>
      </c>
      <c r="AI887" s="70">
        <v>0</v>
      </c>
      <c r="AJ887" s="70">
        <f t="shared" si="169"/>
        <v>47919.3</v>
      </c>
      <c r="AK887" s="195">
        <v>10000</v>
      </c>
      <c r="AL887" s="337">
        <f t="shared" si="178"/>
        <v>11979.825000000001</v>
      </c>
      <c r="AM887" s="56" t="str">
        <f>VLOOKUP(F887,'Plan atualizada aptas e desativ'!$C$4:$I$1457,7,0)</f>
        <v>INADIMPLENTE</v>
      </c>
      <c r="AN887" s="196">
        <f t="shared" si="175"/>
        <v>1979.8250000000007</v>
      </c>
      <c r="AO887" s="56" t="s">
        <v>1493</v>
      </c>
      <c r="AP887" s="56" t="s">
        <v>1588</v>
      </c>
      <c r="AQ887" s="56"/>
      <c r="AR887" s="56" t="s">
        <v>449</v>
      </c>
      <c r="AS887" s="56" t="s">
        <v>449</v>
      </c>
      <c r="AT887" s="56" t="s">
        <v>449</v>
      </c>
      <c r="AU887" s="56" t="s">
        <v>449</v>
      </c>
      <c r="AV887" s="56" t="s">
        <v>449</v>
      </c>
      <c r="AW887" s="56" t="s">
        <v>449</v>
      </c>
      <c r="AX887" s="56" t="s">
        <v>449</v>
      </c>
      <c r="AY887" s="56" t="s">
        <v>449</v>
      </c>
      <c r="AZ887" s="56" t="s">
        <v>449</v>
      </c>
      <c r="BA887" s="56" t="s">
        <v>449</v>
      </c>
      <c r="BB887" s="323">
        <f>VLOOKUP($F887,'[2]1ª Parcela FAED Manutencao 2026'!$E$7:$K$1036,5,0)</f>
        <v>1294</v>
      </c>
      <c r="BC887" s="324">
        <f>VLOOKUP($F887,'[2]1ª Parcela FAED Manutencao 2026'!$E$7:$K$1036,7,0)</f>
        <v>11979.825000000001</v>
      </c>
      <c r="BD887" s="336">
        <f t="shared" si="173"/>
        <v>121</v>
      </c>
      <c r="BE887" s="330">
        <f t="shared" si="174"/>
        <v>0</v>
      </c>
    </row>
    <row r="888" spans="1:57" s="178" customFormat="1" ht="28.5" customHeight="1">
      <c r="A888" s="68">
        <v>882</v>
      </c>
      <c r="B888" s="56" t="s">
        <v>1906</v>
      </c>
      <c r="C888" s="56">
        <v>7800</v>
      </c>
      <c r="D888" s="57">
        <v>26</v>
      </c>
      <c r="E888" s="163" t="s">
        <v>433</v>
      </c>
      <c r="F888" s="56">
        <v>1102364</v>
      </c>
      <c r="G888" s="56">
        <v>1100324</v>
      </c>
      <c r="H888" s="61">
        <v>29188768</v>
      </c>
      <c r="I888" s="84" t="str">
        <f>VLOOKUP($F888,'[3]Sistema Escolar'!$C$3:$E$5000,3,0)</f>
        <v>COLEGIO ESTADUAL JOSIAS DE ALMEIDA MELO</v>
      </c>
      <c r="J888" s="193" t="s">
        <v>1912</v>
      </c>
      <c r="K888" s="56">
        <v>507</v>
      </c>
      <c r="L888" s="56">
        <v>473</v>
      </c>
      <c r="M888" s="56">
        <v>0</v>
      </c>
      <c r="N888" s="56">
        <v>34</v>
      </c>
      <c r="O888" s="56">
        <v>0</v>
      </c>
      <c r="P888" s="56">
        <v>0</v>
      </c>
      <c r="Q888" s="56">
        <v>0</v>
      </c>
      <c r="R888" s="56">
        <v>0</v>
      </c>
      <c r="S888" s="56">
        <v>31</v>
      </c>
      <c r="T888" s="56">
        <v>23</v>
      </c>
      <c r="U888" s="56">
        <v>0</v>
      </c>
      <c r="V888" s="56">
        <v>0</v>
      </c>
      <c r="W888" s="56">
        <v>0</v>
      </c>
      <c r="X888" s="56">
        <v>0</v>
      </c>
      <c r="Y888" s="56">
        <f t="shared" si="176"/>
        <v>507</v>
      </c>
      <c r="Z888" s="56">
        <f t="shared" si="176"/>
        <v>507</v>
      </c>
      <c r="AA888" s="68">
        <f t="shared" si="177"/>
        <v>31</v>
      </c>
      <c r="AB888" s="68">
        <f t="shared" si="177"/>
        <v>23</v>
      </c>
      <c r="AC888" s="68">
        <f t="shared" si="170"/>
        <v>538</v>
      </c>
      <c r="AD888" s="68">
        <f t="shared" si="171"/>
        <v>530</v>
      </c>
      <c r="AE888" s="68">
        <f>VLOOKUP(F888,[1]quantitativo_estudantes_turmas_!$D$6:$H$1043,5,0)</f>
        <v>18</v>
      </c>
      <c r="AF888" s="318">
        <f t="shared" si="167"/>
        <v>4.3396226415094337E-2</v>
      </c>
      <c r="AG888" s="248">
        <f t="shared" si="168"/>
        <v>30774.46</v>
      </c>
      <c r="AH888" s="194" t="str">
        <f t="shared" si="172"/>
        <v>0,00</v>
      </c>
      <c r="AI888" s="70">
        <v>0</v>
      </c>
      <c r="AJ888" s="70">
        <f t="shared" si="169"/>
        <v>30774.46</v>
      </c>
      <c r="AK888" s="195">
        <v>6000</v>
      </c>
      <c r="AL888" s="337">
        <f t="shared" si="178"/>
        <v>7693.6149999999998</v>
      </c>
      <c r="AM888" s="56" t="str">
        <f>VLOOKUP(F888,'Plan atualizada aptas e desativ'!$C$4:$I$1457,7,0)</f>
        <v>APTA</v>
      </c>
      <c r="AN888" s="196">
        <f t="shared" si="175"/>
        <v>1693.6149999999998</v>
      </c>
      <c r="AO888" s="56" t="s">
        <v>1493</v>
      </c>
      <c r="AP888" s="56" t="s">
        <v>1589</v>
      </c>
      <c r="AQ888" s="56"/>
      <c r="AR888" s="56" t="s">
        <v>449</v>
      </c>
      <c r="AS888" s="56" t="s">
        <v>449</v>
      </c>
      <c r="AT888" s="56" t="s">
        <v>449</v>
      </c>
      <c r="AU888" s="56" t="s">
        <v>449</v>
      </c>
      <c r="AV888" s="56" t="s">
        <v>449</v>
      </c>
      <c r="AW888" s="56" t="s">
        <v>449</v>
      </c>
      <c r="AX888" s="56" t="s">
        <v>449</v>
      </c>
      <c r="AY888" s="56" t="s">
        <v>449</v>
      </c>
      <c r="AZ888" s="56" t="s">
        <v>449</v>
      </c>
      <c r="BA888" s="56" t="s">
        <v>449</v>
      </c>
      <c r="BB888" s="323">
        <f>VLOOKUP($F888,'[2]1ª Parcela FAED Manutencao 2026'!$E$7:$K$1036,5,0)</f>
        <v>538</v>
      </c>
      <c r="BC888" s="324">
        <f>VLOOKUP($F888,'[2]1ª Parcela FAED Manutencao 2026'!$E$7:$K$1036,7,0)</f>
        <v>7693.6149999999998</v>
      </c>
      <c r="BD888" s="335">
        <f t="shared" si="173"/>
        <v>-8</v>
      </c>
      <c r="BE888" s="330">
        <f t="shared" si="174"/>
        <v>0</v>
      </c>
    </row>
    <row r="889" spans="1:57" s="178" customFormat="1" ht="28.5" customHeight="1">
      <c r="A889" s="68">
        <v>883</v>
      </c>
      <c r="B889" s="56" t="s">
        <v>1906</v>
      </c>
      <c r="C889" s="56">
        <v>7800</v>
      </c>
      <c r="D889" s="57">
        <v>26</v>
      </c>
      <c r="E889" s="163" t="s">
        <v>433</v>
      </c>
      <c r="F889" s="56">
        <v>1102445</v>
      </c>
      <c r="G889" s="56">
        <v>1100513</v>
      </c>
      <c r="H889" s="61">
        <v>29191009</v>
      </c>
      <c r="I889" s="84" t="str">
        <f>VLOOKUP($F889,'[3]Sistema Escolar'!$C$3:$E$5000,3,0)</f>
        <v>COLEGIO ESTADUAL KLEBER PACHECO</v>
      </c>
      <c r="J889" s="193" t="s">
        <v>1978</v>
      </c>
      <c r="K889" s="56">
        <v>0</v>
      </c>
      <c r="L889" s="56">
        <v>0</v>
      </c>
      <c r="M889" s="56">
        <v>0</v>
      </c>
      <c r="N889" s="56">
        <v>0</v>
      </c>
      <c r="O889" s="56">
        <v>76</v>
      </c>
      <c r="P889" s="56">
        <v>35</v>
      </c>
      <c r="Q889" s="56">
        <v>263</v>
      </c>
      <c r="R889" s="56">
        <v>250</v>
      </c>
      <c r="S889" s="56">
        <v>287</v>
      </c>
      <c r="T889" s="56">
        <v>234</v>
      </c>
      <c r="U889" s="56">
        <v>0</v>
      </c>
      <c r="V889" s="56">
        <v>0</v>
      </c>
      <c r="W889" s="56">
        <v>0</v>
      </c>
      <c r="X889" s="56">
        <v>22</v>
      </c>
      <c r="Y889" s="56">
        <f t="shared" si="176"/>
        <v>0</v>
      </c>
      <c r="Z889" s="56">
        <f t="shared" si="176"/>
        <v>0</v>
      </c>
      <c r="AA889" s="68">
        <f t="shared" si="177"/>
        <v>626</v>
      </c>
      <c r="AB889" s="68">
        <f t="shared" si="177"/>
        <v>519</v>
      </c>
      <c r="AC889" s="68">
        <f t="shared" si="170"/>
        <v>626</v>
      </c>
      <c r="AD889" s="68">
        <f t="shared" si="171"/>
        <v>541</v>
      </c>
      <c r="AE889" s="68">
        <f>VLOOKUP(F889,[1]quantitativo_estudantes_turmas_!$D$6:$H$1043,5,0)</f>
        <v>21</v>
      </c>
      <c r="AF889" s="318">
        <f t="shared" si="167"/>
        <v>0.9593345656192237</v>
      </c>
      <c r="AG889" s="248">
        <f t="shared" si="168"/>
        <v>30774.46</v>
      </c>
      <c r="AH889" s="194">
        <f t="shared" si="172"/>
        <v>30774.46</v>
      </c>
      <c r="AI889" s="70">
        <v>0</v>
      </c>
      <c r="AJ889" s="70">
        <f t="shared" si="169"/>
        <v>61548.92</v>
      </c>
      <c r="AK889" s="195">
        <v>12000</v>
      </c>
      <c r="AL889" s="337">
        <f t="shared" si="178"/>
        <v>15387.23</v>
      </c>
      <c r="AM889" s="56" t="str">
        <f>VLOOKUP(F889,'Plan atualizada aptas e desativ'!$C$4:$I$1457,7,0)</f>
        <v>INADIMPLENTE</v>
      </c>
      <c r="AN889" s="196">
        <f t="shared" si="175"/>
        <v>3387.2299999999996</v>
      </c>
      <c r="AO889" s="56" t="s">
        <v>1493</v>
      </c>
      <c r="AP889" s="56" t="s">
        <v>1590</v>
      </c>
      <c r="AQ889" s="56"/>
      <c r="AR889" s="56" t="s">
        <v>1918</v>
      </c>
      <c r="AS889" s="56" t="s">
        <v>449</v>
      </c>
      <c r="AT889" s="56" t="s">
        <v>449</v>
      </c>
      <c r="AU889" s="56" t="s">
        <v>449</v>
      </c>
      <c r="AV889" s="56" t="s">
        <v>449</v>
      </c>
      <c r="AW889" s="56" t="s">
        <v>449</v>
      </c>
      <c r="AX889" s="56" t="s">
        <v>449</v>
      </c>
      <c r="AY889" s="56" t="s">
        <v>449</v>
      </c>
      <c r="AZ889" s="56" t="s">
        <v>449</v>
      </c>
      <c r="BA889" s="56" t="s">
        <v>449</v>
      </c>
      <c r="BB889" s="323">
        <f>VLOOKUP($F889,'[2]1ª Parcela FAED Manutencao 2026'!$E$7:$K$1036,5,0)</f>
        <v>626</v>
      </c>
      <c r="BC889" s="324">
        <f>VLOOKUP($F889,'[2]1ª Parcela FAED Manutencao 2026'!$E$7:$K$1036,7,0)</f>
        <v>15387.23</v>
      </c>
      <c r="BD889" s="335">
        <f t="shared" si="173"/>
        <v>-85</v>
      </c>
      <c r="BE889" s="330">
        <f t="shared" si="174"/>
        <v>0</v>
      </c>
    </row>
    <row r="890" spans="1:57" s="87" customFormat="1" ht="28.5" customHeight="1">
      <c r="A890" s="68">
        <v>884</v>
      </c>
      <c r="B890" s="56" t="s">
        <v>1906</v>
      </c>
      <c r="C890" s="56">
        <v>7800</v>
      </c>
      <c r="D890" s="57">
        <v>26</v>
      </c>
      <c r="E890" s="163" t="s">
        <v>433</v>
      </c>
      <c r="F890" s="56">
        <v>1101333</v>
      </c>
      <c r="G890" s="56">
        <v>1100609</v>
      </c>
      <c r="H890" s="61">
        <v>29185351</v>
      </c>
      <c r="I890" s="84" t="str">
        <f>VLOOKUP($F890,'[3]Sistema Escolar'!$C$3:$E$5000,3,0)</f>
        <v>COLEGIO ESTADUAL LEDA JESUINO DOS SANTOS</v>
      </c>
      <c r="J890" s="193" t="s">
        <v>1978</v>
      </c>
      <c r="K890" s="56">
        <v>0</v>
      </c>
      <c r="L890" s="56">
        <v>0</v>
      </c>
      <c r="M890" s="56">
        <v>182</v>
      </c>
      <c r="N890" s="56">
        <v>229</v>
      </c>
      <c r="O890" s="56">
        <v>0</v>
      </c>
      <c r="P890" s="56">
        <v>0</v>
      </c>
      <c r="Q890" s="56">
        <v>0</v>
      </c>
      <c r="R890" s="56">
        <v>0</v>
      </c>
      <c r="S890" s="56">
        <v>13</v>
      </c>
      <c r="T890" s="56">
        <v>17</v>
      </c>
      <c r="U890" s="56">
        <v>0</v>
      </c>
      <c r="V890" s="56">
        <v>0</v>
      </c>
      <c r="W890" s="56">
        <v>0</v>
      </c>
      <c r="X890" s="56">
        <v>0</v>
      </c>
      <c r="Y890" s="56">
        <f t="shared" si="176"/>
        <v>182</v>
      </c>
      <c r="Z890" s="56">
        <f t="shared" si="176"/>
        <v>229</v>
      </c>
      <c r="AA890" s="68">
        <f t="shared" si="177"/>
        <v>13</v>
      </c>
      <c r="AB890" s="68">
        <f t="shared" si="177"/>
        <v>17</v>
      </c>
      <c r="AC890" s="68">
        <f t="shared" si="170"/>
        <v>195</v>
      </c>
      <c r="AD890" s="68">
        <f t="shared" si="171"/>
        <v>246</v>
      </c>
      <c r="AE890" s="68">
        <f>VLOOKUP(F890,[1]quantitativo_estudantes_turmas_!$D$6:$H$1043,5,0)</f>
        <v>10</v>
      </c>
      <c r="AF890" s="318">
        <f t="shared" si="167"/>
        <v>6.910569105691057E-2</v>
      </c>
      <c r="AG890" s="248">
        <f t="shared" si="168"/>
        <v>20516.3</v>
      </c>
      <c r="AH890" s="194">
        <f t="shared" si="172"/>
        <v>20516.3</v>
      </c>
      <c r="AI890" s="70">
        <v>0</v>
      </c>
      <c r="AJ890" s="70">
        <f t="shared" si="169"/>
        <v>41032.6</v>
      </c>
      <c r="AK890" s="195">
        <v>8000</v>
      </c>
      <c r="AL890" s="337">
        <f t="shared" si="178"/>
        <v>10258.15</v>
      </c>
      <c r="AM890" s="56" t="str">
        <f>VLOOKUP(F890,'Plan atualizada aptas e desativ'!$C$4:$I$1457,7,0)</f>
        <v>APTA</v>
      </c>
      <c r="AN890" s="196">
        <f t="shared" si="175"/>
        <v>2258.1499999999996</v>
      </c>
      <c r="AO890" s="56" t="s">
        <v>1493</v>
      </c>
      <c r="AP890" s="56" t="s">
        <v>1591</v>
      </c>
      <c r="AQ890" s="56"/>
      <c r="AR890" s="56" t="s">
        <v>1918</v>
      </c>
      <c r="AS890" s="56" t="s">
        <v>449</v>
      </c>
      <c r="AT890" s="56" t="s">
        <v>449</v>
      </c>
      <c r="AU890" s="56" t="s">
        <v>449</v>
      </c>
      <c r="AV890" s="56" t="s">
        <v>449</v>
      </c>
      <c r="AW890" s="56" t="s">
        <v>449</v>
      </c>
      <c r="AX890" s="56" t="s">
        <v>449</v>
      </c>
      <c r="AY890" s="56" t="s">
        <v>449</v>
      </c>
      <c r="AZ890" s="56" t="s">
        <v>449</v>
      </c>
      <c r="BA890" s="56" t="s">
        <v>449</v>
      </c>
      <c r="BB890" s="323">
        <f>VLOOKUP($F890,'[2]1ª Parcela FAED Manutencao 2026'!$E$7:$K$1036,5,0)</f>
        <v>195</v>
      </c>
      <c r="BC890" s="324">
        <f>VLOOKUP($F890,'[2]1ª Parcela FAED Manutencao 2026'!$E$7:$K$1036,7,0)</f>
        <v>10258.15</v>
      </c>
      <c r="BD890" s="336">
        <f t="shared" si="173"/>
        <v>51</v>
      </c>
      <c r="BE890" s="330">
        <f t="shared" si="174"/>
        <v>0</v>
      </c>
    </row>
    <row r="891" spans="1:57" s="178" customFormat="1" ht="28.5" customHeight="1">
      <c r="A891" s="68">
        <v>885</v>
      </c>
      <c r="B891" s="56" t="s">
        <v>1906</v>
      </c>
      <c r="C891" s="56">
        <v>7800</v>
      </c>
      <c r="D891" s="57">
        <v>26</v>
      </c>
      <c r="E891" s="163" t="s">
        <v>433</v>
      </c>
      <c r="F891" s="56">
        <v>1176446</v>
      </c>
      <c r="G891" s="56">
        <v>1100561</v>
      </c>
      <c r="H891" s="61">
        <v>29386535</v>
      </c>
      <c r="I891" s="84" t="str">
        <f>VLOOKUP($F891,'[3]Sistema Escolar'!$C$3:$E$5000,3,0)</f>
        <v>COLEGIO ESTADUAL LINDEMBERGUE CARDOSO</v>
      </c>
      <c r="J891" s="193" t="s">
        <v>1912</v>
      </c>
      <c r="K891" s="56">
        <v>221</v>
      </c>
      <c r="L891" s="56">
        <v>182</v>
      </c>
      <c r="M891" s="56">
        <v>0</v>
      </c>
      <c r="N891" s="56">
        <v>0</v>
      </c>
      <c r="O891" s="56">
        <v>0</v>
      </c>
      <c r="P891" s="56">
        <v>0</v>
      </c>
      <c r="Q891" s="56">
        <v>0</v>
      </c>
      <c r="R891" s="56">
        <v>0</v>
      </c>
      <c r="S891" s="56">
        <v>0</v>
      </c>
      <c r="T891" s="56">
        <v>0</v>
      </c>
      <c r="U891" s="56">
        <v>0</v>
      </c>
      <c r="V891" s="56">
        <v>0</v>
      </c>
      <c r="W891" s="56">
        <v>0</v>
      </c>
      <c r="X891" s="56">
        <v>0</v>
      </c>
      <c r="Y891" s="56">
        <f t="shared" si="176"/>
        <v>221</v>
      </c>
      <c r="Z891" s="56">
        <f t="shared" si="176"/>
        <v>182</v>
      </c>
      <c r="AA891" s="68">
        <f t="shared" si="177"/>
        <v>0</v>
      </c>
      <c r="AB891" s="68">
        <f t="shared" si="177"/>
        <v>0</v>
      </c>
      <c r="AC891" s="68">
        <f t="shared" si="170"/>
        <v>221</v>
      </c>
      <c r="AD891" s="68">
        <f t="shared" si="171"/>
        <v>182</v>
      </c>
      <c r="AE891" s="68">
        <f>VLOOKUP(F891,[1]quantitativo_estudantes_turmas_!$D$6:$H$1043,5,0)</f>
        <v>8</v>
      </c>
      <c r="AF891" s="318">
        <f t="shared" si="167"/>
        <v>0</v>
      </c>
      <c r="AG891" s="248">
        <f t="shared" si="168"/>
        <v>20516.3</v>
      </c>
      <c r="AH891" s="194" t="str">
        <f t="shared" si="172"/>
        <v>0,00</v>
      </c>
      <c r="AI891" s="70">
        <v>0</v>
      </c>
      <c r="AJ891" s="70">
        <f t="shared" si="169"/>
        <v>20516.3</v>
      </c>
      <c r="AK891" s="195">
        <v>4000</v>
      </c>
      <c r="AL891" s="337">
        <f t="shared" si="178"/>
        <v>5129.0749999999998</v>
      </c>
      <c r="AM891" s="56" t="str">
        <f>VLOOKUP(F891,'Plan atualizada aptas e desativ'!$C$4:$I$1457,7,0)</f>
        <v>INADIMPLENTE</v>
      </c>
      <c r="AN891" s="196">
        <f t="shared" si="175"/>
        <v>1129.0749999999998</v>
      </c>
      <c r="AO891" s="56" t="s">
        <v>1493</v>
      </c>
      <c r="AP891" s="56" t="s">
        <v>1592</v>
      </c>
      <c r="AQ891" s="56"/>
      <c r="AR891" s="56" t="s">
        <v>449</v>
      </c>
      <c r="AS891" s="56" t="s">
        <v>449</v>
      </c>
      <c r="AT891" s="56" t="s">
        <v>449</v>
      </c>
      <c r="AU891" s="56" t="s">
        <v>449</v>
      </c>
      <c r="AV891" s="56" t="s">
        <v>449</v>
      </c>
      <c r="AW891" s="56" t="s">
        <v>449</v>
      </c>
      <c r="AX891" s="56" t="s">
        <v>449</v>
      </c>
      <c r="AY891" s="56" t="s">
        <v>449</v>
      </c>
      <c r="AZ891" s="56" t="s">
        <v>449</v>
      </c>
      <c r="BA891" s="56" t="s">
        <v>449</v>
      </c>
      <c r="BB891" s="323">
        <f>VLOOKUP($F891,'[2]1ª Parcela FAED Manutencao 2026'!$E$7:$K$1036,5,0)</f>
        <v>221</v>
      </c>
      <c r="BC891" s="324">
        <f>VLOOKUP($F891,'[2]1ª Parcela FAED Manutencao 2026'!$E$7:$K$1036,7,0)</f>
        <v>5129.0749999999998</v>
      </c>
      <c r="BD891" s="335">
        <f t="shared" si="173"/>
        <v>-39</v>
      </c>
      <c r="BE891" s="330">
        <f t="shared" si="174"/>
        <v>0</v>
      </c>
    </row>
    <row r="892" spans="1:57" s="178" customFormat="1" ht="28.5" customHeight="1">
      <c r="A892" s="68">
        <v>886</v>
      </c>
      <c r="B892" s="56" t="s">
        <v>1906</v>
      </c>
      <c r="C892" s="56">
        <v>7800</v>
      </c>
      <c r="D892" s="57">
        <v>26</v>
      </c>
      <c r="E892" s="163" t="s">
        <v>433</v>
      </c>
      <c r="F892" s="56">
        <v>1102542</v>
      </c>
      <c r="G892" s="56">
        <v>1100327</v>
      </c>
      <c r="H892" s="61">
        <v>29190908</v>
      </c>
      <c r="I892" s="84" t="str">
        <f>VLOOKUP($F892,'[3]Sistema Escolar'!$C$3:$E$5000,3,0)</f>
        <v>COLEGIO ESTADUAL LUIS ROGERIO DE SOUZA</v>
      </c>
      <c r="J892" s="193" t="s">
        <v>1912</v>
      </c>
      <c r="K892" s="56">
        <v>0</v>
      </c>
      <c r="L892" s="56">
        <v>0</v>
      </c>
      <c r="M892" s="56">
        <v>0</v>
      </c>
      <c r="N892" s="56">
        <v>0</v>
      </c>
      <c r="O892" s="56">
        <v>431</v>
      </c>
      <c r="P892" s="56">
        <v>357</v>
      </c>
      <c r="Q892" s="56">
        <v>0</v>
      </c>
      <c r="R892" s="56">
        <v>15</v>
      </c>
      <c r="S892" s="56">
        <v>81</v>
      </c>
      <c r="T892" s="56">
        <v>74</v>
      </c>
      <c r="U892" s="56">
        <v>0</v>
      </c>
      <c r="V892" s="56">
        <v>0</v>
      </c>
      <c r="W892" s="56">
        <v>0</v>
      </c>
      <c r="X892" s="56">
        <v>0</v>
      </c>
      <c r="Y892" s="56">
        <f t="shared" si="176"/>
        <v>0</v>
      </c>
      <c r="Z892" s="56">
        <f t="shared" si="176"/>
        <v>0</v>
      </c>
      <c r="AA892" s="68">
        <f t="shared" si="177"/>
        <v>512</v>
      </c>
      <c r="AB892" s="68">
        <f t="shared" si="177"/>
        <v>446</v>
      </c>
      <c r="AC892" s="68">
        <f t="shared" si="170"/>
        <v>512</v>
      </c>
      <c r="AD892" s="68">
        <f t="shared" si="171"/>
        <v>446</v>
      </c>
      <c r="AE892" s="68">
        <f>VLOOKUP(F892,[1]quantitativo_estudantes_turmas_!$D$6:$H$1043,5,0)</f>
        <v>14</v>
      </c>
      <c r="AF892" s="318">
        <f t="shared" si="167"/>
        <v>1</v>
      </c>
      <c r="AG892" s="248">
        <f t="shared" si="168"/>
        <v>25645.38</v>
      </c>
      <c r="AH892" s="194">
        <f t="shared" si="172"/>
        <v>25645.38</v>
      </c>
      <c r="AI892" s="70">
        <v>0</v>
      </c>
      <c r="AJ892" s="70">
        <f t="shared" si="169"/>
        <v>51290.76</v>
      </c>
      <c r="AK892" s="195">
        <v>12000</v>
      </c>
      <c r="AL892" s="337">
        <f t="shared" si="178"/>
        <v>12822.69</v>
      </c>
      <c r="AM892" s="56" t="str">
        <f>VLOOKUP(F892,'Plan atualizada aptas e desativ'!$C$4:$I$1457,7,0)</f>
        <v>INADIMPLENTE</v>
      </c>
      <c r="AN892" s="196">
        <f t="shared" si="175"/>
        <v>822.69000000000051</v>
      </c>
      <c r="AO892" s="56" t="s">
        <v>1493</v>
      </c>
      <c r="AP892" s="56" t="s">
        <v>1593</v>
      </c>
      <c r="AQ892" s="56"/>
      <c r="AR892" s="56" t="s">
        <v>1918</v>
      </c>
      <c r="AS892" s="56" t="s">
        <v>449</v>
      </c>
      <c r="AT892" s="56" t="s">
        <v>449</v>
      </c>
      <c r="AU892" s="56" t="s">
        <v>449</v>
      </c>
      <c r="AV892" s="56" t="s">
        <v>449</v>
      </c>
      <c r="AW892" s="56" t="s">
        <v>449</v>
      </c>
      <c r="AX892" s="56" t="s">
        <v>449</v>
      </c>
      <c r="AY892" s="56" t="s">
        <v>449</v>
      </c>
      <c r="AZ892" s="56" t="s">
        <v>449</v>
      </c>
      <c r="BA892" s="56" t="s">
        <v>449</v>
      </c>
      <c r="BB892" s="323">
        <f>VLOOKUP($F892,'[2]1ª Parcela FAED Manutencao 2026'!$E$7:$K$1036,5,0)</f>
        <v>512</v>
      </c>
      <c r="BC892" s="324">
        <f>VLOOKUP($F892,'[2]1ª Parcela FAED Manutencao 2026'!$E$7:$K$1036,7,0)</f>
        <v>15387.23</v>
      </c>
      <c r="BD892" s="335">
        <f t="shared" si="173"/>
        <v>-66</v>
      </c>
      <c r="BE892" s="328">
        <f t="shared" si="174"/>
        <v>-2564.5399999999991</v>
      </c>
    </row>
    <row r="893" spans="1:57" s="87" customFormat="1" ht="28.5" customHeight="1">
      <c r="A893" s="68">
        <v>887</v>
      </c>
      <c r="B893" s="56" t="s">
        <v>1906</v>
      </c>
      <c r="C893" s="56">
        <v>7800</v>
      </c>
      <c r="D893" s="57">
        <v>26</v>
      </c>
      <c r="E893" s="163" t="s">
        <v>433</v>
      </c>
      <c r="F893" s="56">
        <v>1104880</v>
      </c>
      <c r="G893" s="56">
        <v>1100479</v>
      </c>
      <c r="H893" s="61">
        <v>29187303</v>
      </c>
      <c r="I893" s="84" t="str">
        <f>VLOOKUP($F893,'[3]Sistema Escolar'!$C$3:$E$5000,3,0)</f>
        <v>COLEGIO ESTADUAL LUIZ FERNANDO MACEDO COSTA</v>
      </c>
      <c r="J893" s="193" t="s">
        <v>1978</v>
      </c>
      <c r="K893" s="56">
        <v>0</v>
      </c>
      <c r="L893" s="56">
        <v>0</v>
      </c>
      <c r="M893" s="56">
        <v>299</v>
      </c>
      <c r="N893" s="56">
        <v>293</v>
      </c>
      <c r="O893" s="56">
        <v>33</v>
      </c>
      <c r="P893" s="56">
        <v>0</v>
      </c>
      <c r="Q893" s="56">
        <v>0</v>
      </c>
      <c r="R893" s="56">
        <v>0</v>
      </c>
      <c r="S893" s="56">
        <v>47</v>
      </c>
      <c r="T893" s="56">
        <v>0</v>
      </c>
      <c r="U893" s="56">
        <v>0</v>
      </c>
      <c r="V893" s="56">
        <v>0</v>
      </c>
      <c r="W893" s="56">
        <v>0</v>
      </c>
      <c r="X893" s="56">
        <v>0</v>
      </c>
      <c r="Y893" s="56">
        <f t="shared" si="176"/>
        <v>299</v>
      </c>
      <c r="Z893" s="56">
        <f t="shared" si="176"/>
        <v>293</v>
      </c>
      <c r="AA893" s="68">
        <f t="shared" si="177"/>
        <v>80</v>
      </c>
      <c r="AB893" s="68">
        <f t="shared" si="177"/>
        <v>0</v>
      </c>
      <c r="AC893" s="68">
        <f t="shared" si="170"/>
        <v>379</v>
      </c>
      <c r="AD893" s="68">
        <f t="shared" si="171"/>
        <v>293</v>
      </c>
      <c r="AE893" s="68">
        <f>VLOOKUP(F893,[1]quantitativo_estudantes_turmas_!$D$6:$H$1043,5,0)</f>
        <v>8</v>
      </c>
      <c r="AF893" s="318">
        <f t="shared" si="167"/>
        <v>0</v>
      </c>
      <c r="AG893" s="248">
        <f t="shared" si="168"/>
        <v>25645.38</v>
      </c>
      <c r="AH893" s="194">
        <f t="shared" si="172"/>
        <v>25645.38</v>
      </c>
      <c r="AI893" s="70">
        <v>0</v>
      </c>
      <c r="AJ893" s="70">
        <f t="shared" si="169"/>
        <v>51290.76</v>
      </c>
      <c r="AK893" s="195">
        <v>10000</v>
      </c>
      <c r="AL893" s="337">
        <f t="shared" si="178"/>
        <v>12822.69</v>
      </c>
      <c r="AM893" s="56" t="str">
        <f>VLOOKUP(F893,'Plan atualizada aptas e desativ'!$C$4:$I$1457,7,0)</f>
        <v>APTA</v>
      </c>
      <c r="AN893" s="196">
        <f t="shared" si="175"/>
        <v>2822.6900000000005</v>
      </c>
      <c r="AO893" s="56" t="s">
        <v>1493</v>
      </c>
      <c r="AP893" s="56" t="s">
        <v>1594</v>
      </c>
      <c r="AQ893" s="56"/>
      <c r="AR893" s="56" t="s">
        <v>1918</v>
      </c>
      <c r="AS893" s="56" t="s">
        <v>449</v>
      </c>
      <c r="AT893" s="56" t="s">
        <v>449</v>
      </c>
      <c r="AU893" s="56" t="s">
        <v>449</v>
      </c>
      <c r="AV893" s="56" t="s">
        <v>449</v>
      </c>
      <c r="AW893" s="56" t="s">
        <v>449</v>
      </c>
      <c r="AX893" s="56" t="s">
        <v>449</v>
      </c>
      <c r="AY893" s="56" t="s">
        <v>449</v>
      </c>
      <c r="AZ893" s="56" t="s">
        <v>449</v>
      </c>
      <c r="BA893" s="56" t="s">
        <v>449</v>
      </c>
      <c r="BB893" s="323">
        <f>VLOOKUP($F893,'[2]1ª Parcela FAED Manutencao 2026'!$E$7:$K$1036,5,0)</f>
        <v>379</v>
      </c>
      <c r="BC893" s="324">
        <f>VLOOKUP($F893,'[2]1ª Parcela FAED Manutencao 2026'!$E$7:$K$1036,7,0)</f>
        <v>12822.69</v>
      </c>
      <c r="BD893" s="335">
        <f t="shared" si="173"/>
        <v>-86</v>
      </c>
      <c r="BE893" s="330">
        <f t="shared" si="174"/>
        <v>0</v>
      </c>
    </row>
    <row r="894" spans="1:57" s="178" customFormat="1" ht="28.5" customHeight="1">
      <c r="A894" s="68">
        <v>888</v>
      </c>
      <c r="B894" s="56" t="s">
        <v>1906</v>
      </c>
      <c r="C894" s="56">
        <v>7800</v>
      </c>
      <c r="D894" s="57">
        <v>26</v>
      </c>
      <c r="E894" s="163" t="s">
        <v>433</v>
      </c>
      <c r="F894" s="56">
        <v>1104898</v>
      </c>
      <c r="G894" s="56">
        <v>1100480</v>
      </c>
      <c r="H894" s="61">
        <v>29192021</v>
      </c>
      <c r="I894" s="84" t="str">
        <f>VLOOKUP($F894,'[3]Sistema Escolar'!$C$3:$E$5000,3,0)</f>
        <v>COLEGIO ESTADUAL LUIZ JOSE DE OLIVEIRA</v>
      </c>
      <c r="J894" s="193" t="s">
        <v>1912</v>
      </c>
      <c r="K894" s="56">
        <v>308</v>
      </c>
      <c r="L894" s="56">
        <v>253</v>
      </c>
      <c r="M894" s="56">
        <v>0</v>
      </c>
      <c r="N894" s="56">
        <v>0</v>
      </c>
      <c r="O894" s="56">
        <v>341</v>
      </c>
      <c r="P894" s="56">
        <v>350</v>
      </c>
      <c r="Q894" s="56">
        <v>0</v>
      </c>
      <c r="R894" s="56">
        <v>0</v>
      </c>
      <c r="S894" s="56">
        <v>166</v>
      </c>
      <c r="T894" s="56">
        <v>166</v>
      </c>
      <c r="U894" s="56">
        <v>0</v>
      </c>
      <c r="V894" s="56">
        <v>0</v>
      </c>
      <c r="W894" s="56">
        <v>0</v>
      </c>
      <c r="X894" s="56">
        <v>0</v>
      </c>
      <c r="Y894" s="56">
        <f t="shared" si="176"/>
        <v>308</v>
      </c>
      <c r="Z894" s="56">
        <f t="shared" si="176"/>
        <v>253</v>
      </c>
      <c r="AA894" s="68">
        <f t="shared" si="177"/>
        <v>507</v>
      </c>
      <c r="AB894" s="68">
        <f t="shared" si="177"/>
        <v>516</v>
      </c>
      <c r="AC894" s="68">
        <f t="shared" si="170"/>
        <v>815</v>
      </c>
      <c r="AD894" s="68">
        <f t="shared" si="171"/>
        <v>769</v>
      </c>
      <c r="AE894" s="68">
        <f>VLOOKUP(F894,[1]quantitativo_estudantes_turmas_!$D$6:$H$1043,5,0)</f>
        <v>26</v>
      </c>
      <c r="AF894" s="318">
        <f t="shared" si="167"/>
        <v>0.67100130039011707</v>
      </c>
      <c r="AG894" s="248">
        <f t="shared" si="168"/>
        <v>41032.61</v>
      </c>
      <c r="AH894" s="194" t="str">
        <f t="shared" si="172"/>
        <v>0,00</v>
      </c>
      <c r="AI894" s="70">
        <v>0</v>
      </c>
      <c r="AJ894" s="70">
        <f t="shared" si="169"/>
        <v>41032.61</v>
      </c>
      <c r="AK894" s="195">
        <v>8000</v>
      </c>
      <c r="AL894" s="337">
        <f t="shared" si="178"/>
        <v>10258.1525</v>
      </c>
      <c r="AM894" s="56" t="str">
        <f>VLOOKUP(F894,'Plan atualizada aptas e desativ'!$C$4:$I$1457,7,0)</f>
        <v>APTA</v>
      </c>
      <c r="AN894" s="196">
        <f t="shared" si="175"/>
        <v>2258.1525000000001</v>
      </c>
      <c r="AO894" s="56" t="s">
        <v>1493</v>
      </c>
      <c r="AP894" s="56" t="s">
        <v>1595</v>
      </c>
      <c r="AQ894" s="56"/>
      <c r="AR894" s="56" t="s">
        <v>449</v>
      </c>
      <c r="AS894" s="56" t="s">
        <v>449</v>
      </c>
      <c r="AT894" s="56" t="s">
        <v>449</v>
      </c>
      <c r="AU894" s="56" t="s">
        <v>449</v>
      </c>
      <c r="AV894" s="56" t="s">
        <v>449</v>
      </c>
      <c r="AW894" s="56" t="s">
        <v>449</v>
      </c>
      <c r="AX894" s="56" t="s">
        <v>449</v>
      </c>
      <c r="AY894" s="56" t="s">
        <v>449</v>
      </c>
      <c r="AZ894" s="56" t="s">
        <v>449</v>
      </c>
      <c r="BA894" s="56" t="s">
        <v>449</v>
      </c>
      <c r="BB894" s="323">
        <f>VLOOKUP($F894,'[2]1ª Parcela FAED Manutencao 2026'!$E$7:$K$1036,5,0)</f>
        <v>815</v>
      </c>
      <c r="BC894" s="324">
        <f>VLOOKUP($F894,'[2]1ª Parcela FAED Manutencao 2026'!$E$7:$K$1036,7,0)</f>
        <v>10258.1525</v>
      </c>
      <c r="BD894" s="335">
        <f t="shared" si="173"/>
        <v>-46</v>
      </c>
      <c r="BE894" s="330">
        <f t="shared" si="174"/>
        <v>0</v>
      </c>
    </row>
    <row r="895" spans="1:57" s="178" customFormat="1" ht="28.5" customHeight="1">
      <c r="A895" s="68">
        <v>889</v>
      </c>
      <c r="B895" s="56" t="s">
        <v>1906</v>
      </c>
      <c r="C895" s="56">
        <v>7800</v>
      </c>
      <c r="D895" s="57">
        <v>26</v>
      </c>
      <c r="E895" s="163" t="s">
        <v>433</v>
      </c>
      <c r="F895" s="56">
        <v>1102879</v>
      </c>
      <c r="G895" s="56">
        <v>1100543</v>
      </c>
      <c r="H895" s="61">
        <v>29181143</v>
      </c>
      <c r="I895" s="84" t="str">
        <f>VLOOKUP($F895,'[3]Sistema Escolar'!$C$3:$E$5000,3,0)</f>
        <v>COLEGIO ESTADUAL LUIZ VIANA</v>
      </c>
      <c r="J895" s="193" t="s">
        <v>1978</v>
      </c>
      <c r="K895" s="56">
        <v>0</v>
      </c>
      <c r="L895" s="56">
        <v>0</v>
      </c>
      <c r="M895" s="56">
        <v>153</v>
      </c>
      <c r="N895" s="56">
        <v>0</v>
      </c>
      <c r="O895" s="56">
        <v>868</v>
      </c>
      <c r="P895" s="56">
        <v>867</v>
      </c>
      <c r="Q895" s="56">
        <v>20</v>
      </c>
      <c r="R895" s="56">
        <v>90</v>
      </c>
      <c r="S895" s="56">
        <v>165</v>
      </c>
      <c r="T895" s="56">
        <v>85</v>
      </c>
      <c r="U895" s="56">
        <v>0</v>
      </c>
      <c r="V895" s="56">
        <v>0</v>
      </c>
      <c r="W895" s="56">
        <v>0</v>
      </c>
      <c r="X895" s="56">
        <v>0</v>
      </c>
      <c r="Y895" s="56">
        <f t="shared" si="176"/>
        <v>153</v>
      </c>
      <c r="Z895" s="56">
        <f t="shared" si="176"/>
        <v>0</v>
      </c>
      <c r="AA895" s="68">
        <f t="shared" si="177"/>
        <v>1053</v>
      </c>
      <c r="AB895" s="68">
        <f t="shared" si="177"/>
        <v>1042</v>
      </c>
      <c r="AC895" s="68">
        <f t="shared" si="170"/>
        <v>1206</v>
      </c>
      <c r="AD895" s="68">
        <f t="shared" si="171"/>
        <v>1042</v>
      </c>
      <c r="AE895" s="68">
        <f>VLOOKUP(F895,[1]quantitativo_estudantes_turmas_!$D$6:$H$1043,5,0)</f>
        <v>49</v>
      </c>
      <c r="AF895" s="318">
        <f t="shared" si="167"/>
        <v>1</v>
      </c>
      <c r="AG895" s="248">
        <f t="shared" si="168"/>
        <v>47919.3</v>
      </c>
      <c r="AH895" s="194">
        <f t="shared" si="172"/>
        <v>47919.3</v>
      </c>
      <c r="AI895" s="70">
        <v>0</v>
      </c>
      <c r="AJ895" s="70">
        <f t="shared" si="169"/>
        <v>95838.6</v>
      </c>
      <c r="AK895" s="195">
        <v>20000</v>
      </c>
      <c r="AL895" s="337">
        <f t="shared" si="178"/>
        <v>23959.65</v>
      </c>
      <c r="AM895" s="56" t="str">
        <f>VLOOKUP(F895,'Plan atualizada aptas e desativ'!$C$4:$I$1457,7,0)</f>
        <v>APTA</v>
      </c>
      <c r="AN895" s="196">
        <f t="shared" si="175"/>
        <v>3959.6500000000015</v>
      </c>
      <c r="AO895" s="56" t="s">
        <v>1493</v>
      </c>
      <c r="AP895" s="56" t="s">
        <v>1596</v>
      </c>
      <c r="AQ895" s="56"/>
      <c r="AR895" s="56" t="s">
        <v>1918</v>
      </c>
      <c r="AS895" s="56" t="s">
        <v>449</v>
      </c>
      <c r="AT895" s="56" t="s">
        <v>449</v>
      </c>
      <c r="AU895" s="56" t="s">
        <v>449</v>
      </c>
      <c r="AV895" s="56" t="s">
        <v>449</v>
      </c>
      <c r="AW895" s="56" t="s">
        <v>449</v>
      </c>
      <c r="AX895" s="56" t="s">
        <v>449</v>
      </c>
      <c r="AY895" s="56" t="s">
        <v>449</v>
      </c>
      <c r="AZ895" s="56" t="s">
        <v>449</v>
      </c>
      <c r="BA895" s="56" t="s">
        <v>449</v>
      </c>
      <c r="BB895" s="323">
        <f>VLOOKUP($F895,'[2]1ª Parcela FAED Manutencao 2026'!$E$7:$K$1036,5,0)</f>
        <v>1206</v>
      </c>
      <c r="BC895" s="324">
        <f>VLOOKUP($F895,'[2]1ª Parcela FAED Manutencao 2026'!$E$7:$K$1036,7,0)</f>
        <v>23959.65</v>
      </c>
      <c r="BD895" s="335">
        <f t="shared" si="173"/>
        <v>-164</v>
      </c>
      <c r="BE895" s="330">
        <f t="shared" si="174"/>
        <v>0</v>
      </c>
    </row>
    <row r="896" spans="1:57" s="178" customFormat="1" ht="28.5" customHeight="1">
      <c r="A896" s="68">
        <v>890</v>
      </c>
      <c r="B896" s="56" t="s">
        <v>1906</v>
      </c>
      <c r="C896" s="56">
        <v>7800</v>
      </c>
      <c r="D896" s="57">
        <v>26</v>
      </c>
      <c r="E896" s="163" t="s">
        <v>433</v>
      </c>
      <c r="F896" s="56">
        <v>1102666</v>
      </c>
      <c r="G896" s="56">
        <v>1100524</v>
      </c>
      <c r="H896" s="61">
        <v>29181500</v>
      </c>
      <c r="I896" s="84" t="str">
        <f>VLOOKUP($F896,'[3]Sistema Escolar'!$C$3:$E$5000,3,0)</f>
        <v>COLEGIO ESTADUAL DE TEMPO INTEGRAL MANOEL DEVOTO</v>
      </c>
      <c r="J896" s="193" t="s">
        <v>1912</v>
      </c>
      <c r="K896" s="56">
        <v>0</v>
      </c>
      <c r="L896" s="56">
        <v>0</v>
      </c>
      <c r="M896" s="56">
        <v>0</v>
      </c>
      <c r="N896" s="56">
        <v>0</v>
      </c>
      <c r="O896" s="56">
        <v>1209</v>
      </c>
      <c r="P896" s="56">
        <v>1135</v>
      </c>
      <c r="Q896" s="56">
        <v>0</v>
      </c>
      <c r="R896" s="56">
        <v>73</v>
      </c>
      <c r="S896" s="56">
        <v>221</v>
      </c>
      <c r="T896" s="56">
        <v>242</v>
      </c>
      <c r="U896" s="56">
        <v>0</v>
      </c>
      <c r="V896" s="56">
        <v>0</v>
      </c>
      <c r="W896" s="56">
        <v>0</v>
      </c>
      <c r="X896" s="56">
        <v>0</v>
      </c>
      <c r="Y896" s="56">
        <f t="shared" si="176"/>
        <v>0</v>
      </c>
      <c r="Z896" s="56">
        <f t="shared" si="176"/>
        <v>0</v>
      </c>
      <c r="AA896" s="68">
        <f t="shared" si="177"/>
        <v>1430</v>
      </c>
      <c r="AB896" s="68">
        <f t="shared" si="177"/>
        <v>1450</v>
      </c>
      <c r="AC896" s="68">
        <f t="shared" si="170"/>
        <v>1430</v>
      </c>
      <c r="AD896" s="68">
        <f t="shared" si="171"/>
        <v>1450</v>
      </c>
      <c r="AE896" s="68">
        <f>VLOOKUP(F896,[1]quantitativo_estudantes_turmas_!$D$6:$H$1043,5,0)</f>
        <v>44</v>
      </c>
      <c r="AF896" s="318">
        <f t="shared" si="167"/>
        <v>1</v>
      </c>
      <c r="AG896" s="248">
        <f t="shared" si="168"/>
        <v>47919.3</v>
      </c>
      <c r="AH896" s="194">
        <f t="shared" si="172"/>
        <v>47919.3</v>
      </c>
      <c r="AI896" s="70">
        <v>0</v>
      </c>
      <c r="AJ896" s="70">
        <f t="shared" si="169"/>
        <v>95838.6</v>
      </c>
      <c r="AK896" s="195">
        <v>20000</v>
      </c>
      <c r="AL896" s="337">
        <f t="shared" si="178"/>
        <v>23959.65</v>
      </c>
      <c r="AM896" s="56" t="str">
        <f>VLOOKUP(F896,'Plan atualizada aptas e desativ'!$C$4:$I$1457,7,0)</f>
        <v>APTA</v>
      </c>
      <c r="AN896" s="196">
        <f t="shared" si="175"/>
        <v>3959.6500000000015</v>
      </c>
      <c r="AO896" s="56" t="s">
        <v>1493</v>
      </c>
      <c r="AP896" s="56" t="s">
        <v>1598</v>
      </c>
      <c r="AQ896" s="56"/>
      <c r="AR896" s="56" t="s">
        <v>1918</v>
      </c>
      <c r="AS896" s="56" t="s">
        <v>449</v>
      </c>
      <c r="AT896" s="56" t="s">
        <v>449</v>
      </c>
      <c r="AU896" s="56" t="s">
        <v>449</v>
      </c>
      <c r="AV896" s="56" t="s">
        <v>449</v>
      </c>
      <c r="AW896" s="56" t="s">
        <v>449</v>
      </c>
      <c r="AX896" s="56" t="s">
        <v>449</v>
      </c>
      <c r="AY896" s="56" t="s">
        <v>449</v>
      </c>
      <c r="AZ896" s="56" t="s">
        <v>1858</v>
      </c>
      <c r="BA896" s="56" t="s">
        <v>449</v>
      </c>
      <c r="BB896" s="323">
        <f>VLOOKUP($F896,'[2]1ª Parcela FAED Manutencao 2026'!$E$7:$K$1036,5,0)</f>
        <v>1430</v>
      </c>
      <c r="BC896" s="324">
        <f>VLOOKUP($F896,'[2]1ª Parcela FAED Manutencao 2026'!$E$7:$K$1036,7,0)</f>
        <v>23959.65</v>
      </c>
      <c r="BD896" s="336">
        <f t="shared" si="173"/>
        <v>20</v>
      </c>
      <c r="BE896" s="330">
        <f t="shared" si="174"/>
        <v>0</v>
      </c>
    </row>
    <row r="897" spans="1:57" s="87" customFormat="1" ht="28.5" customHeight="1">
      <c r="A897" s="68">
        <v>891</v>
      </c>
      <c r="B897" s="56" t="s">
        <v>1906</v>
      </c>
      <c r="C897" s="56">
        <v>7800</v>
      </c>
      <c r="D897" s="57">
        <v>26</v>
      </c>
      <c r="E897" s="163" t="s">
        <v>433</v>
      </c>
      <c r="F897" s="56">
        <v>1102704</v>
      </c>
      <c r="G897" s="56">
        <v>1100341</v>
      </c>
      <c r="H897" s="61">
        <v>29183987</v>
      </c>
      <c r="I897" s="84" t="str">
        <f>VLOOKUP($F897,'[3]Sistema Escolar'!$C$3:$E$5000,3,0)</f>
        <v>COLEGIO ESTADUAL MARCILIO DIAS</v>
      </c>
      <c r="J897" s="193" t="s">
        <v>1978</v>
      </c>
      <c r="K897" s="56">
        <v>102</v>
      </c>
      <c r="L897" s="56">
        <v>99</v>
      </c>
      <c r="M897" s="56">
        <v>0</v>
      </c>
      <c r="N897" s="56">
        <v>0</v>
      </c>
      <c r="O897" s="56">
        <v>15</v>
      </c>
      <c r="P897" s="56">
        <v>0</v>
      </c>
      <c r="Q897" s="56">
        <v>174</v>
      </c>
      <c r="R897" s="56">
        <v>162</v>
      </c>
      <c r="S897" s="56">
        <v>38</v>
      </c>
      <c r="T897" s="56">
        <v>20</v>
      </c>
      <c r="U897" s="56">
        <v>0</v>
      </c>
      <c r="V897" s="56">
        <v>0</v>
      </c>
      <c r="W897" s="56">
        <v>0</v>
      </c>
      <c r="X897" s="56">
        <v>0</v>
      </c>
      <c r="Y897" s="56">
        <f t="shared" si="176"/>
        <v>102</v>
      </c>
      <c r="Z897" s="56">
        <f t="shared" si="176"/>
        <v>99</v>
      </c>
      <c r="AA897" s="68">
        <f t="shared" si="177"/>
        <v>227</v>
      </c>
      <c r="AB897" s="68">
        <f t="shared" si="177"/>
        <v>182</v>
      </c>
      <c r="AC897" s="68">
        <f t="shared" si="170"/>
        <v>329</v>
      </c>
      <c r="AD897" s="68">
        <f t="shared" si="171"/>
        <v>281</v>
      </c>
      <c r="AE897" s="68">
        <f>VLOOKUP(F897,[1]quantitativo_estudantes_turmas_!$D$6:$H$1043,5,0)</f>
        <v>14</v>
      </c>
      <c r="AF897" s="318">
        <f t="shared" si="167"/>
        <v>0.64768683274021355</v>
      </c>
      <c r="AG897" s="248">
        <f t="shared" si="168"/>
        <v>25645.38</v>
      </c>
      <c r="AH897" s="194">
        <f t="shared" si="172"/>
        <v>25645.38</v>
      </c>
      <c r="AI897" s="70">
        <v>0</v>
      </c>
      <c r="AJ897" s="70">
        <f t="shared" si="169"/>
        <v>51290.76</v>
      </c>
      <c r="AK897" s="195">
        <v>10000</v>
      </c>
      <c r="AL897" s="337">
        <f t="shared" si="178"/>
        <v>12822.69</v>
      </c>
      <c r="AM897" s="56" t="str">
        <f>VLOOKUP(F897,'Plan atualizada aptas e desativ'!$C$4:$I$1457,7,0)</f>
        <v>APTA</v>
      </c>
      <c r="AN897" s="196">
        <f t="shared" si="175"/>
        <v>2822.6900000000005</v>
      </c>
      <c r="AO897" s="56" t="s">
        <v>1493</v>
      </c>
      <c r="AP897" s="56" t="s">
        <v>1599</v>
      </c>
      <c r="AQ897" s="56"/>
      <c r="AR897" s="56" t="s">
        <v>1918</v>
      </c>
      <c r="AS897" s="56" t="s">
        <v>449</v>
      </c>
      <c r="AT897" s="56" t="s">
        <v>449</v>
      </c>
      <c r="AU897" s="56" t="s">
        <v>449</v>
      </c>
      <c r="AV897" s="56" t="s">
        <v>449</v>
      </c>
      <c r="AW897" s="56" t="s">
        <v>449</v>
      </c>
      <c r="AX897" s="56" t="s">
        <v>449</v>
      </c>
      <c r="AY897" s="56" t="s">
        <v>449</v>
      </c>
      <c r="AZ897" s="56" t="s">
        <v>449</v>
      </c>
      <c r="BA897" s="56" t="s">
        <v>449</v>
      </c>
      <c r="BB897" s="323">
        <f>VLOOKUP($F897,'[2]1ª Parcela FAED Manutencao 2026'!$E$7:$K$1036,5,0)</f>
        <v>329</v>
      </c>
      <c r="BC897" s="324">
        <f>VLOOKUP($F897,'[2]1ª Parcela FAED Manutencao 2026'!$E$7:$K$1036,7,0)</f>
        <v>12822.69</v>
      </c>
      <c r="BD897" s="335">
        <f t="shared" si="173"/>
        <v>-48</v>
      </c>
      <c r="BE897" s="330">
        <f t="shared" si="174"/>
        <v>0</v>
      </c>
    </row>
    <row r="898" spans="1:57" s="178" customFormat="1" ht="28.5" customHeight="1">
      <c r="A898" s="68">
        <v>892</v>
      </c>
      <c r="B898" s="56" t="s">
        <v>1906</v>
      </c>
      <c r="C898" s="56">
        <v>7800</v>
      </c>
      <c r="D898" s="57">
        <v>26</v>
      </c>
      <c r="E898" s="163" t="s">
        <v>433</v>
      </c>
      <c r="F898" s="56">
        <v>1103107</v>
      </c>
      <c r="G898" s="56">
        <v>1100393</v>
      </c>
      <c r="H898" s="61">
        <v>29193532</v>
      </c>
      <c r="I898" s="84" t="str">
        <f>VLOOKUP($F898,'[3]Sistema Escolar'!$C$3:$E$5000,3,0)</f>
        <v>COLEGIO ESTADUAL MARECHAL MASCARENHAS DE MORAIS</v>
      </c>
      <c r="J898" s="193" t="s">
        <v>1912</v>
      </c>
      <c r="K898" s="56">
        <v>928</v>
      </c>
      <c r="L898" s="56">
        <v>941</v>
      </c>
      <c r="M898" s="56">
        <v>0</v>
      </c>
      <c r="N898" s="56">
        <v>0</v>
      </c>
      <c r="O898" s="56">
        <v>0</v>
      </c>
      <c r="P898" s="56">
        <v>0</v>
      </c>
      <c r="Q898" s="56">
        <v>0</v>
      </c>
      <c r="R898" s="56">
        <v>0</v>
      </c>
      <c r="S898" s="56">
        <v>0</v>
      </c>
      <c r="T898" s="56">
        <v>0</v>
      </c>
      <c r="U898" s="56">
        <v>0</v>
      </c>
      <c r="V898" s="56">
        <v>0</v>
      </c>
      <c r="W898" s="56">
        <v>0</v>
      </c>
      <c r="X898" s="56">
        <v>0</v>
      </c>
      <c r="Y898" s="56">
        <f t="shared" si="176"/>
        <v>928</v>
      </c>
      <c r="Z898" s="56">
        <f t="shared" si="176"/>
        <v>941</v>
      </c>
      <c r="AA898" s="68">
        <f t="shared" si="177"/>
        <v>0</v>
      </c>
      <c r="AB898" s="68">
        <f t="shared" si="177"/>
        <v>0</v>
      </c>
      <c r="AC898" s="68">
        <f t="shared" si="170"/>
        <v>928</v>
      </c>
      <c r="AD898" s="68">
        <f t="shared" si="171"/>
        <v>941</v>
      </c>
      <c r="AE898" s="68">
        <f>VLOOKUP(F898,[1]quantitativo_estudantes_turmas_!$D$6:$H$1043,5,0)</f>
        <v>26</v>
      </c>
      <c r="AF898" s="318">
        <f t="shared" si="167"/>
        <v>0</v>
      </c>
      <c r="AG898" s="248">
        <f t="shared" si="168"/>
        <v>41032.61</v>
      </c>
      <c r="AH898" s="194" t="str">
        <f t="shared" si="172"/>
        <v>0,00</v>
      </c>
      <c r="AI898" s="70">
        <v>0</v>
      </c>
      <c r="AJ898" s="70">
        <f t="shared" si="169"/>
        <v>41032.61</v>
      </c>
      <c r="AK898" s="195">
        <v>8000</v>
      </c>
      <c r="AL898" s="337">
        <f t="shared" si="178"/>
        <v>10258.1525</v>
      </c>
      <c r="AM898" s="56" t="str">
        <f>VLOOKUP(F898,'Plan atualizada aptas e desativ'!$C$4:$I$1457,7,0)</f>
        <v>INADIMPLENTE</v>
      </c>
      <c r="AN898" s="196">
        <f t="shared" si="175"/>
        <v>2258.1525000000001</v>
      </c>
      <c r="AO898" s="56" t="s">
        <v>1493</v>
      </c>
      <c r="AP898" s="56" t="s">
        <v>1600</v>
      </c>
      <c r="AQ898" s="56"/>
      <c r="AR898" s="56" t="s">
        <v>449</v>
      </c>
      <c r="AS898" s="56" t="s">
        <v>449</v>
      </c>
      <c r="AT898" s="56" t="s">
        <v>449</v>
      </c>
      <c r="AU898" s="56" t="s">
        <v>449</v>
      </c>
      <c r="AV898" s="56" t="s">
        <v>449</v>
      </c>
      <c r="AW898" s="56" t="s">
        <v>449</v>
      </c>
      <c r="AX898" s="56" t="s">
        <v>449</v>
      </c>
      <c r="AY898" s="56" t="s">
        <v>449</v>
      </c>
      <c r="AZ898" s="56" t="s">
        <v>449</v>
      </c>
      <c r="BA898" s="56" t="s">
        <v>449</v>
      </c>
      <c r="BB898" s="323">
        <f>VLOOKUP($F898,'[2]1ª Parcela FAED Manutencao 2026'!$E$7:$K$1036,5,0)</f>
        <v>928</v>
      </c>
      <c r="BC898" s="324">
        <f>VLOOKUP($F898,'[2]1ª Parcela FAED Manutencao 2026'!$E$7:$K$1036,7,0)</f>
        <v>10258.1525</v>
      </c>
      <c r="BD898" s="336">
        <f t="shared" si="173"/>
        <v>13</v>
      </c>
      <c r="BE898" s="330">
        <f t="shared" si="174"/>
        <v>0</v>
      </c>
    </row>
    <row r="899" spans="1:57" s="178" customFormat="1" ht="28.5" customHeight="1">
      <c r="A899" s="68">
        <v>893</v>
      </c>
      <c r="B899" s="56" t="s">
        <v>1906</v>
      </c>
      <c r="C899" s="56">
        <v>7800</v>
      </c>
      <c r="D899" s="57">
        <v>26</v>
      </c>
      <c r="E899" s="163" t="s">
        <v>433</v>
      </c>
      <c r="F899" s="56">
        <v>1102747</v>
      </c>
      <c r="G899" s="56">
        <v>1100344</v>
      </c>
      <c r="H899" s="61">
        <v>29193567</v>
      </c>
      <c r="I899" s="84" t="str">
        <f>VLOOKUP($F899,'[3]Sistema Escolar'!$C$3:$E$5000,3,0)</f>
        <v>COLEGIO ESTADUAL MARIA AMELIA SANTOS</v>
      </c>
      <c r="J899" s="193" t="s">
        <v>1912</v>
      </c>
      <c r="K899" s="56">
        <v>232</v>
      </c>
      <c r="L899" s="56">
        <v>116</v>
      </c>
      <c r="M899" s="56">
        <v>0</v>
      </c>
      <c r="N899" s="56">
        <v>33</v>
      </c>
      <c r="O899" s="56">
        <v>207</v>
      </c>
      <c r="P899" s="56">
        <v>183</v>
      </c>
      <c r="Q899" s="56">
        <v>0</v>
      </c>
      <c r="R899" s="56">
        <v>0</v>
      </c>
      <c r="S899" s="56">
        <v>283</v>
      </c>
      <c r="T899" s="56">
        <v>205</v>
      </c>
      <c r="U899" s="56">
        <v>0</v>
      </c>
      <c r="V899" s="56">
        <v>0</v>
      </c>
      <c r="W899" s="56">
        <v>0</v>
      </c>
      <c r="X899" s="56">
        <v>0</v>
      </c>
      <c r="Y899" s="56">
        <f t="shared" si="176"/>
        <v>232</v>
      </c>
      <c r="Z899" s="56">
        <f t="shared" si="176"/>
        <v>149</v>
      </c>
      <c r="AA899" s="68">
        <f t="shared" si="177"/>
        <v>490</v>
      </c>
      <c r="AB899" s="68">
        <f t="shared" si="177"/>
        <v>388</v>
      </c>
      <c r="AC899" s="68">
        <f t="shared" si="170"/>
        <v>722</v>
      </c>
      <c r="AD899" s="68">
        <f t="shared" si="171"/>
        <v>537</v>
      </c>
      <c r="AE899" s="68">
        <f>VLOOKUP(F899,[1]quantitativo_estudantes_turmas_!$D$6:$H$1043,5,0)</f>
        <v>15</v>
      </c>
      <c r="AF899" s="318">
        <f t="shared" si="167"/>
        <v>0.72253258845437618</v>
      </c>
      <c r="AG899" s="248">
        <f t="shared" si="168"/>
        <v>30774.46</v>
      </c>
      <c r="AH899" s="194">
        <f t="shared" si="172"/>
        <v>30774.46</v>
      </c>
      <c r="AI899" s="70">
        <v>0</v>
      </c>
      <c r="AJ899" s="70">
        <f t="shared" si="169"/>
        <v>61548.92</v>
      </c>
      <c r="AK899" s="195">
        <v>6000</v>
      </c>
      <c r="AL899" s="337">
        <f t="shared" si="178"/>
        <v>15387.23</v>
      </c>
      <c r="AM899" s="56" t="str">
        <f>VLOOKUP(F899,'Plan atualizada aptas e desativ'!$C$4:$I$1457,7,0)</f>
        <v>INADIMPLENTE</v>
      </c>
      <c r="AN899" s="196">
        <f t="shared" si="175"/>
        <v>9387.23</v>
      </c>
      <c r="AO899" s="56" t="s">
        <v>1493</v>
      </c>
      <c r="AP899" s="56" t="s">
        <v>1601</v>
      </c>
      <c r="AQ899" s="56"/>
      <c r="AR899" s="56" t="s">
        <v>449</v>
      </c>
      <c r="AS899" s="56" t="s">
        <v>449</v>
      </c>
      <c r="AT899" s="56" t="s">
        <v>449</v>
      </c>
      <c r="AU899" s="56" t="s">
        <v>449</v>
      </c>
      <c r="AV899" s="56" t="s">
        <v>449</v>
      </c>
      <c r="AW899" s="56" t="s">
        <v>449</v>
      </c>
      <c r="AX899" s="56" t="s">
        <v>449</v>
      </c>
      <c r="AY899" s="56" t="s">
        <v>449</v>
      </c>
      <c r="AZ899" s="56" t="s">
        <v>1858</v>
      </c>
      <c r="BA899" s="56" t="s">
        <v>449</v>
      </c>
      <c r="BB899" s="323">
        <f>VLOOKUP($F899,'[2]1ª Parcela FAED Manutencao 2026'!$E$7:$K$1036,5,0)</f>
        <v>722</v>
      </c>
      <c r="BC899" s="324">
        <f>VLOOKUP($F899,'[2]1ª Parcela FAED Manutencao 2026'!$E$7:$K$1036,7,0)</f>
        <v>7693.6149999999998</v>
      </c>
      <c r="BD899" s="335">
        <f t="shared" si="173"/>
        <v>-185</v>
      </c>
      <c r="BE899" s="331">
        <f t="shared" si="174"/>
        <v>7693.6149999999998</v>
      </c>
    </row>
    <row r="900" spans="1:57" s="178" customFormat="1" ht="28.5" customHeight="1">
      <c r="A900" s="68">
        <v>894</v>
      </c>
      <c r="B900" s="56" t="s">
        <v>1906</v>
      </c>
      <c r="C900" s="56">
        <v>7800</v>
      </c>
      <c r="D900" s="57">
        <v>26</v>
      </c>
      <c r="E900" s="163" t="s">
        <v>433</v>
      </c>
      <c r="F900" s="56">
        <v>1102844</v>
      </c>
      <c r="G900" s="56">
        <v>1100539</v>
      </c>
      <c r="H900" s="61">
        <v>29185394</v>
      </c>
      <c r="I900" s="84" t="str">
        <f>VLOOKUP($F900,'[3]Sistema Escolar'!$C$3:$E$5000,3,0)</f>
        <v>COLEGIO ESTADUAL MARIO AUGUSTO TEIXEIRA DE FREITAS</v>
      </c>
      <c r="J900" s="193" t="s">
        <v>1978</v>
      </c>
      <c r="K900" s="56">
        <v>0</v>
      </c>
      <c r="L900" s="56">
        <v>0</v>
      </c>
      <c r="M900" s="56">
        <v>0</v>
      </c>
      <c r="N900" s="56">
        <v>0</v>
      </c>
      <c r="O900" s="56">
        <v>865</v>
      </c>
      <c r="P900" s="56">
        <v>779</v>
      </c>
      <c r="Q900" s="56">
        <v>23</v>
      </c>
      <c r="R900" s="56">
        <v>0</v>
      </c>
      <c r="S900" s="56">
        <v>0</v>
      </c>
      <c r="T900" s="56">
        <v>0</v>
      </c>
      <c r="U900" s="56">
        <v>0</v>
      </c>
      <c r="V900" s="56">
        <v>0</v>
      </c>
      <c r="W900" s="56">
        <v>0</v>
      </c>
      <c r="X900" s="56">
        <v>0</v>
      </c>
      <c r="Y900" s="56">
        <f t="shared" si="176"/>
        <v>0</v>
      </c>
      <c r="Z900" s="56">
        <f t="shared" si="176"/>
        <v>0</v>
      </c>
      <c r="AA900" s="68">
        <f t="shared" si="177"/>
        <v>888</v>
      </c>
      <c r="AB900" s="68">
        <f t="shared" si="177"/>
        <v>779</v>
      </c>
      <c r="AC900" s="68">
        <f t="shared" si="170"/>
        <v>888</v>
      </c>
      <c r="AD900" s="68">
        <f t="shared" si="171"/>
        <v>779</v>
      </c>
      <c r="AE900" s="68">
        <f>VLOOKUP(F900,[1]quantitativo_estudantes_turmas_!$D$6:$H$1043,5,0)</f>
        <v>25</v>
      </c>
      <c r="AF900" s="318">
        <f t="shared" si="167"/>
        <v>1</v>
      </c>
      <c r="AG900" s="248">
        <f t="shared" si="168"/>
        <v>41032.61</v>
      </c>
      <c r="AH900" s="194">
        <f t="shared" si="172"/>
        <v>41032.61</v>
      </c>
      <c r="AI900" s="70">
        <v>0</v>
      </c>
      <c r="AJ900" s="70">
        <f t="shared" si="169"/>
        <v>82065.22</v>
      </c>
      <c r="AK900" s="195">
        <v>16000</v>
      </c>
      <c r="AL900" s="337">
        <f t="shared" si="178"/>
        <v>20516.305</v>
      </c>
      <c r="AM900" s="56" t="str">
        <f>VLOOKUP(F900,'Plan atualizada aptas e desativ'!$C$4:$I$1457,7,0)</f>
        <v>APTA</v>
      </c>
      <c r="AN900" s="196">
        <f t="shared" si="175"/>
        <v>4516.3050000000003</v>
      </c>
      <c r="AO900" s="56" t="s">
        <v>1493</v>
      </c>
      <c r="AP900" s="56" t="s">
        <v>1602</v>
      </c>
      <c r="AQ900" s="56"/>
      <c r="AR900" s="56" t="s">
        <v>1918</v>
      </c>
      <c r="AS900" s="56" t="s">
        <v>449</v>
      </c>
      <c r="AT900" s="56" t="s">
        <v>449</v>
      </c>
      <c r="AU900" s="56" t="s">
        <v>449</v>
      </c>
      <c r="AV900" s="56" t="s">
        <v>449</v>
      </c>
      <c r="AW900" s="56" t="s">
        <v>449</v>
      </c>
      <c r="AX900" s="56" t="s">
        <v>449</v>
      </c>
      <c r="AY900" s="56" t="s">
        <v>449</v>
      </c>
      <c r="AZ900" s="56" t="s">
        <v>449</v>
      </c>
      <c r="BA900" s="56" t="s">
        <v>449</v>
      </c>
      <c r="BB900" s="323">
        <f>VLOOKUP($F900,'[2]1ª Parcela FAED Manutencao 2026'!$E$7:$K$1036,5,0)</f>
        <v>888</v>
      </c>
      <c r="BC900" s="324">
        <f>VLOOKUP($F900,'[2]1ª Parcela FAED Manutencao 2026'!$E$7:$K$1036,7,0)</f>
        <v>20516.305</v>
      </c>
      <c r="BD900" s="335">
        <f t="shared" si="173"/>
        <v>-109</v>
      </c>
      <c r="BE900" s="330">
        <f t="shared" si="174"/>
        <v>0</v>
      </c>
    </row>
    <row r="901" spans="1:57" s="178" customFormat="1" ht="28.5" customHeight="1">
      <c r="A901" s="68">
        <v>895</v>
      </c>
      <c r="B901" s="56" t="s">
        <v>1906</v>
      </c>
      <c r="C901" s="56">
        <v>7800</v>
      </c>
      <c r="D901" s="57">
        <v>26</v>
      </c>
      <c r="E901" s="163" t="s">
        <v>433</v>
      </c>
      <c r="F901" s="56">
        <v>1102984</v>
      </c>
      <c r="G901" s="56">
        <v>1100549</v>
      </c>
      <c r="H901" s="61">
        <v>29193699</v>
      </c>
      <c r="I901" s="84" t="str">
        <f>VLOOKUP($F901,'[3]Sistema Escolar'!$C$3:$E$5000,3,0)</f>
        <v>COLEGIO ESTADUALDE TEMPO INTEGRAL MARIO COSTA NETO</v>
      </c>
      <c r="J901" s="193" t="s">
        <v>1978</v>
      </c>
      <c r="K901" s="56">
        <v>127</v>
      </c>
      <c r="L901" s="56">
        <v>0</v>
      </c>
      <c r="M901" s="56">
        <v>98</v>
      </c>
      <c r="N901" s="56">
        <v>210</v>
      </c>
      <c r="O901" s="56">
        <v>100</v>
      </c>
      <c r="P901" s="56">
        <v>188</v>
      </c>
      <c r="Q901" s="56">
        <v>0</v>
      </c>
      <c r="R901" s="56">
        <v>0</v>
      </c>
      <c r="S901" s="56">
        <v>253</v>
      </c>
      <c r="T901" s="56">
        <v>107</v>
      </c>
      <c r="U901" s="56">
        <v>0</v>
      </c>
      <c r="V901" s="56">
        <v>0</v>
      </c>
      <c r="W901" s="56">
        <v>0</v>
      </c>
      <c r="X901" s="56">
        <v>0</v>
      </c>
      <c r="Y901" s="56">
        <f t="shared" si="176"/>
        <v>225</v>
      </c>
      <c r="Z901" s="56">
        <f t="shared" si="176"/>
        <v>210</v>
      </c>
      <c r="AA901" s="68">
        <f t="shared" si="177"/>
        <v>353</v>
      </c>
      <c r="AB901" s="68">
        <f t="shared" si="177"/>
        <v>295</v>
      </c>
      <c r="AC901" s="68">
        <f t="shared" si="170"/>
        <v>578</v>
      </c>
      <c r="AD901" s="68">
        <f t="shared" si="171"/>
        <v>505</v>
      </c>
      <c r="AE901" s="68">
        <f>VLOOKUP(F901,[1]quantitativo_estudantes_turmas_!$D$6:$H$1043,5,0)</f>
        <v>17</v>
      </c>
      <c r="AF901" s="318">
        <f t="shared" si="167"/>
        <v>0.58415841584158412</v>
      </c>
      <c r="AG901" s="248">
        <f t="shared" si="168"/>
        <v>30774.46</v>
      </c>
      <c r="AH901" s="194">
        <f t="shared" si="172"/>
        <v>30774.46</v>
      </c>
      <c r="AI901" s="70">
        <v>0</v>
      </c>
      <c r="AJ901" s="70">
        <f t="shared" si="169"/>
        <v>61548.92</v>
      </c>
      <c r="AK901" s="195">
        <v>12000</v>
      </c>
      <c r="AL901" s="337">
        <f t="shared" si="178"/>
        <v>15387.23</v>
      </c>
      <c r="AM901" s="56" t="str">
        <f>VLOOKUP(F901,'Plan atualizada aptas e desativ'!$C$4:$I$1457,7,0)</f>
        <v>INADIMPLENTE</v>
      </c>
      <c r="AN901" s="196">
        <f t="shared" si="175"/>
        <v>3387.2299999999996</v>
      </c>
      <c r="AO901" s="56" t="s">
        <v>1493</v>
      </c>
      <c r="AP901" s="56" t="s">
        <v>1603</v>
      </c>
      <c r="AQ901" s="56"/>
      <c r="AR901" s="56" t="s">
        <v>1918</v>
      </c>
      <c r="AS901" s="56" t="s">
        <v>449</v>
      </c>
      <c r="AT901" s="56" t="s">
        <v>449</v>
      </c>
      <c r="AU901" s="56" t="s">
        <v>449</v>
      </c>
      <c r="AV901" s="56" t="s">
        <v>449</v>
      </c>
      <c r="AW901" s="56" t="s">
        <v>449</v>
      </c>
      <c r="AX901" s="56" t="s">
        <v>449</v>
      </c>
      <c r="AY901" s="56" t="s">
        <v>449</v>
      </c>
      <c r="AZ901" s="56" t="s">
        <v>449</v>
      </c>
      <c r="BA901" s="56" t="s">
        <v>449</v>
      </c>
      <c r="BB901" s="323">
        <f>VLOOKUP($F901,'[2]1ª Parcela FAED Manutencao 2026'!$E$7:$K$1036,5,0)</f>
        <v>578</v>
      </c>
      <c r="BC901" s="324">
        <f>VLOOKUP($F901,'[2]1ª Parcela FAED Manutencao 2026'!$E$7:$K$1036,7,0)</f>
        <v>15387.23</v>
      </c>
      <c r="BD901" s="335">
        <f t="shared" si="173"/>
        <v>-73</v>
      </c>
      <c r="BE901" s="330">
        <f t="shared" si="174"/>
        <v>0</v>
      </c>
    </row>
    <row r="902" spans="1:57" s="87" customFormat="1" ht="28.5" customHeight="1">
      <c r="A902" s="68">
        <v>896</v>
      </c>
      <c r="B902" s="56" t="s">
        <v>1906</v>
      </c>
      <c r="C902" s="56">
        <v>7800</v>
      </c>
      <c r="D902" s="57">
        <v>26</v>
      </c>
      <c r="E902" s="163" t="s">
        <v>433</v>
      </c>
      <c r="F902" s="56">
        <v>1102852</v>
      </c>
      <c r="G902" s="56">
        <v>1100541</v>
      </c>
      <c r="H902" s="61">
        <v>29182204</v>
      </c>
      <c r="I902" s="84" t="str">
        <f>VLOOKUP($F902,'[3]Sistema Escolar'!$C$3:$E$5000,3,0)</f>
        <v>COLEGIO ESTADUAL MARQUES DE MARICA</v>
      </c>
      <c r="J902" s="193" t="s">
        <v>1978</v>
      </c>
      <c r="K902" s="56">
        <v>0</v>
      </c>
      <c r="L902" s="56">
        <v>0</v>
      </c>
      <c r="M902" s="56">
        <v>0</v>
      </c>
      <c r="N902" s="56">
        <v>276</v>
      </c>
      <c r="O902" s="56">
        <v>0</v>
      </c>
      <c r="P902" s="56">
        <v>0</v>
      </c>
      <c r="Q902" s="56">
        <v>106</v>
      </c>
      <c r="R902" s="56">
        <v>103</v>
      </c>
      <c r="S902" s="56">
        <v>0</v>
      </c>
      <c r="T902" s="56">
        <v>0</v>
      </c>
      <c r="U902" s="56">
        <v>0</v>
      </c>
      <c r="V902" s="56">
        <v>0</v>
      </c>
      <c r="W902" s="56">
        <v>0</v>
      </c>
      <c r="X902" s="56">
        <v>0</v>
      </c>
      <c r="Y902" s="56">
        <f t="shared" si="176"/>
        <v>0</v>
      </c>
      <c r="Z902" s="56">
        <f t="shared" si="176"/>
        <v>276</v>
      </c>
      <c r="AA902" s="68">
        <f t="shared" si="177"/>
        <v>106</v>
      </c>
      <c r="AB902" s="68">
        <f t="shared" si="177"/>
        <v>103</v>
      </c>
      <c r="AC902" s="68">
        <f t="shared" si="170"/>
        <v>106</v>
      </c>
      <c r="AD902" s="68">
        <f t="shared" si="171"/>
        <v>379</v>
      </c>
      <c r="AE902" s="68">
        <f>VLOOKUP(F902,[1]quantitativo_estudantes_turmas_!$D$6:$H$1043,5,0)</f>
        <v>11</v>
      </c>
      <c r="AF902" s="318">
        <f t="shared" si="167"/>
        <v>0.27176781002638523</v>
      </c>
      <c r="AG902" s="248">
        <f t="shared" si="168"/>
        <v>25645.38</v>
      </c>
      <c r="AH902" s="194">
        <f t="shared" si="172"/>
        <v>25645.38</v>
      </c>
      <c r="AI902" s="70">
        <v>0</v>
      </c>
      <c r="AJ902" s="70">
        <f t="shared" si="169"/>
        <v>51290.76</v>
      </c>
      <c r="AK902" s="195">
        <v>6000</v>
      </c>
      <c r="AL902" s="337">
        <f t="shared" si="178"/>
        <v>12822.69</v>
      </c>
      <c r="AM902" s="56" t="str">
        <f>VLOOKUP(F902,'Plan atualizada aptas e desativ'!$C$4:$I$1457,7,0)</f>
        <v>APTA</v>
      </c>
      <c r="AN902" s="196">
        <f t="shared" si="175"/>
        <v>6822.6900000000005</v>
      </c>
      <c r="AO902" s="56" t="s">
        <v>1493</v>
      </c>
      <c r="AP902" s="56" t="s">
        <v>1604</v>
      </c>
      <c r="AQ902" s="56"/>
      <c r="AR902" s="56" t="s">
        <v>1918</v>
      </c>
      <c r="AS902" s="56" t="s">
        <v>449</v>
      </c>
      <c r="AT902" s="56" t="s">
        <v>449</v>
      </c>
      <c r="AU902" s="56" t="s">
        <v>449</v>
      </c>
      <c r="AV902" s="56" t="s">
        <v>449</v>
      </c>
      <c r="AW902" s="56" t="s">
        <v>449</v>
      </c>
      <c r="AX902" s="56" t="s">
        <v>449</v>
      </c>
      <c r="AY902" s="56" t="s">
        <v>449</v>
      </c>
      <c r="AZ902" s="56" t="s">
        <v>1858</v>
      </c>
      <c r="BA902" s="56" t="s">
        <v>449</v>
      </c>
      <c r="BB902" s="323">
        <f>VLOOKUP($F902,'[2]1ª Parcela FAED Manutencao 2026'!$E$7:$K$1036,5,0)</f>
        <v>106</v>
      </c>
      <c r="BC902" s="324">
        <f>VLOOKUP($F902,'[2]1ª Parcela FAED Manutencao 2026'!$E$7:$K$1036,7,0)</f>
        <v>7693.6149999999998</v>
      </c>
      <c r="BD902" s="336">
        <f t="shared" si="173"/>
        <v>273</v>
      </c>
      <c r="BE902" s="331">
        <f t="shared" si="174"/>
        <v>5129.0750000000007</v>
      </c>
    </row>
    <row r="903" spans="1:57" s="87" customFormat="1" ht="28.5" customHeight="1">
      <c r="A903" s="68">
        <v>897</v>
      </c>
      <c r="B903" s="56" t="s">
        <v>1906</v>
      </c>
      <c r="C903" s="56">
        <v>7800</v>
      </c>
      <c r="D903" s="57">
        <v>26</v>
      </c>
      <c r="E903" s="163" t="s">
        <v>433</v>
      </c>
      <c r="F903" s="56">
        <v>1172320</v>
      </c>
      <c r="G903" s="56">
        <v>1100214</v>
      </c>
      <c r="H903" s="61">
        <v>29192242</v>
      </c>
      <c r="I903" s="84" t="str">
        <f>VLOOKUP($F903,'[3]Sistema Escolar'!$C$3:$E$5000,3,0)</f>
        <v>COLEGIO ESTADUAL MESTRE MOA DO KATENDE</v>
      </c>
      <c r="J903" s="193" t="s">
        <v>1978</v>
      </c>
      <c r="K903" s="56">
        <v>32</v>
      </c>
      <c r="L903" s="56">
        <v>0</v>
      </c>
      <c r="M903" s="56">
        <v>31</v>
      </c>
      <c r="N903" s="56">
        <v>77</v>
      </c>
      <c r="O903" s="56">
        <v>0</v>
      </c>
      <c r="P903" s="56">
        <v>49</v>
      </c>
      <c r="Q903" s="56">
        <v>0</v>
      </c>
      <c r="R903" s="56">
        <v>0</v>
      </c>
      <c r="S903" s="56">
        <v>114</v>
      </c>
      <c r="T903" s="56">
        <v>84</v>
      </c>
      <c r="U903" s="56">
        <v>0</v>
      </c>
      <c r="V903" s="56">
        <v>0</v>
      </c>
      <c r="W903" s="56">
        <v>0</v>
      </c>
      <c r="X903" s="56">
        <v>0</v>
      </c>
      <c r="Y903" s="56">
        <f t="shared" si="176"/>
        <v>63</v>
      </c>
      <c r="Z903" s="56">
        <f t="shared" si="176"/>
        <v>77</v>
      </c>
      <c r="AA903" s="68">
        <f t="shared" si="177"/>
        <v>114</v>
      </c>
      <c r="AB903" s="68">
        <f t="shared" si="177"/>
        <v>133</v>
      </c>
      <c r="AC903" s="68">
        <f t="shared" si="170"/>
        <v>177</v>
      </c>
      <c r="AD903" s="68">
        <f t="shared" si="171"/>
        <v>210</v>
      </c>
      <c r="AE903" s="68">
        <f>VLOOKUP(F903,[1]quantitativo_estudantes_turmas_!$D$6:$H$1043,5,0)</f>
        <v>12</v>
      </c>
      <c r="AF903" s="318">
        <f t="shared" ref="AF903:AF966" si="179">IF(AB903=0,0,(AB903)*100%/AD903)</f>
        <v>0.6333333333333333</v>
      </c>
      <c r="AG903" s="248">
        <f t="shared" ref="AG903:AG966" si="180">IF(AD903=0,0,IF(AD903&lt;=120,15387.23,IF(AD903&lt;=250,20516.3,IF(AD903&lt;=500,25645.38,IF(AD903&lt;=750,30774.46,IF(AD903&lt;=1000,41032.61,IF(AD903&lt;=1500,47919.3,IF(AD903&lt;=2000,71807.06,IF(AD903&lt;=3000,82065.22,IF(AD903&lt;=5000,92323.37,102581.52))))))))))</f>
        <v>20516.3</v>
      </c>
      <c r="AH903" s="194">
        <f t="shared" si="172"/>
        <v>20516.3</v>
      </c>
      <c r="AI903" s="70">
        <v>0</v>
      </c>
      <c r="AJ903" s="70">
        <f t="shared" ref="AJ903:AJ966" si="181">SUM(AG903:AH903)</f>
        <v>41032.6</v>
      </c>
      <c r="AK903" s="195">
        <v>8000</v>
      </c>
      <c r="AL903" s="337">
        <f t="shared" si="178"/>
        <v>10258.15</v>
      </c>
      <c r="AM903" s="56" t="str">
        <f>VLOOKUP(F903,'Plan atualizada aptas e desativ'!$C$4:$I$1457,7,0)</f>
        <v>INADIMPLENTE</v>
      </c>
      <c r="AN903" s="196">
        <f t="shared" si="175"/>
        <v>2258.1499999999996</v>
      </c>
      <c r="AO903" s="56" t="s">
        <v>1493</v>
      </c>
      <c r="AP903" s="56" t="s">
        <v>1605</v>
      </c>
      <c r="AQ903" s="56"/>
      <c r="AR903" s="56" t="s">
        <v>1918</v>
      </c>
      <c r="AS903" s="56" t="s">
        <v>449</v>
      </c>
      <c r="AT903" s="56" t="s">
        <v>449</v>
      </c>
      <c r="AU903" s="56" t="s">
        <v>449</v>
      </c>
      <c r="AV903" s="56" t="s">
        <v>449</v>
      </c>
      <c r="AW903" s="56" t="s">
        <v>449</v>
      </c>
      <c r="AX903" s="56" t="s">
        <v>449</v>
      </c>
      <c r="AY903" s="56" t="s">
        <v>449</v>
      </c>
      <c r="AZ903" s="56" t="s">
        <v>1858</v>
      </c>
      <c r="BA903" s="56" t="s">
        <v>449</v>
      </c>
      <c r="BB903" s="323">
        <f>VLOOKUP($F903,'[2]1ª Parcela FAED Manutencao 2026'!$E$7:$K$1036,5,0)</f>
        <v>177</v>
      </c>
      <c r="BC903" s="324">
        <f>VLOOKUP($F903,'[2]1ª Parcela FAED Manutencao 2026'!$E$7:$K$1036,7,0)</f>
        <v>10258.15</v>
      </c>
      <c r="BD903" s="336">
        <f t="shared" si="173"/>
        <v>33</v>
      </c>
      <c r="BE903" s="330">
        <f t="shared" si="174"/>
        <v>0</v>
      </c>
    </row>
    <row r="904" spans="1:57" s="178" customFormat="1" ht="28.5" customHeight="1">
      <c r="A904" s="68">
        <v>898</v>
      </c>
      <c r="B904" s="56" t="s">
        <v>1906</v>
      </c>
      <c r="C904" s="56">
        <v>7800</v>
      </c>
      <c r="D904" s="57">
        <v>26</v>
      </c>
      <c r="E904" s="163" t="s">
        <v>433</v>
      </c>
      <c r="F904" s="56">
        <v>1178138</v>
      </c>
      <c r="G904" s="56">
        <v>1105459</v>
      </c>
      <c r="H904" s="61">
        <v>29438934</v>
      </c>
      <c r="I904" s="84" t="str">
        <f>VLOOKUP($F904,'[3]Sistema Escolar'!$C$3:$E$5000,3,0)</f>
        <v>COLEGIO ESTADUAL DE TEMPO INTEGRAL MESTRE PAULO DOS ANJOS</v>
      </c>
      <c r="J904" s="193" t="s">
        <v>1912</v>
      </c>
      <c r="K904" s="56">
        <v>301</v>
      </c>
      <c r="L904" s="56">
        <v>153</v>
      </c>
      <c r="M904" s="56">
        <v>0</v>
      </c>
      <c r="N904" s="56">
        <v>0</v>
      </c>
      <c r="O904" s="56">
        <v>859</v>
      </c>
      <c r="P904" s="56">
        <v>707</v>
      </c>
      <c r="Q904" s="56">
        <v>15</v>
      </c>
      <c r="R904" s="56">
        <v>86</v>
      </c>
      <c r="S904" s="56">
        <v>194</v>
      </c>
      <c r="T904" s="56">
        <v>235</v>
      </c>
      <c r="U904" s="56">
        <v>0</v>
      </c>
      <c r="V904" s="56">
        <v>0</v>
      </c>
      <c r="W904" s="56">
        <v>0</v>
      </c>
      <c r="X904" s="56">
        <v>0</v>
      </c>
      <c r="Y904" s="56">
        <f t="shared" si="176"/>
        <v>301</v>
      </c>
      <c r="Z904" s="56">
        <f t="shared" si="176"/>
        <v>153</v>
      </c>
      <c r="AA904" s="68">
        <f t="shared" si="177"/>
        <v>1068</v>
      </c>
      <c r="AB904" s="68">
        <f t="shared" si="177"/>
        <v>1028</v>
      </c>
      <c r="AC904" s="68">
        <f t="shared" ref="AC904:AC967" si="182">K904+M904+O904+Q904+S904+U904+W904</f>
        <v>1369</v>
      </c>
      <c r="AD904" s="68">
        <f t="shared" ref="AD904:AD967" si="183">L904+N904+P904+R904+T904+V904+X904</f>
        <v>1181</v>
      </c>
      <c r="AE904" s="68">
        <f>VLOOKUP(F904,[1]quantitativo_estudantes_turmas_!$D$6:$H$1043,5,0)</f>
        <v>37</v>
      </c>
      <c r="AF904" s="318">
        <f t="shared" si="179"/>
        <v>0.87044877222692629</v>
      </c>
      <c r="AG904" s="248">
        <f t="shared" si="180"/>
        <v>47919.3</v>
      </c>
      <c r="AH904" s="194">
        <f t="shared" ref="AH904:AH967" si="184">IF(W904&lt;&gt;0,AG904,IF(AQ904="Escola nova",AG904,IF(AF904&gt;=70%,AG904,IF(AND(AF904&lt;70%,AR904="Tempo Integral"),AG904,"0,00"))))</f>
        <v>47919.3</v>
      </c>
      <c r="AI904" s="70">
        <v>0</v>
      </c>
      <c r="AJ904" s="70">
        <f t="shared" si="181"/>
        <v>95838.6</v>
      </c>
      <c r="AK904" s="195">
        <v>20000</v>
      </c>
      <c r="AL904" s="337">
        <f t="shared" si="178"/>
        <v>23959.65</v>
      </c>
      <c r="AM904" s="56" t="str">
        <f>VLOOKUP(F904,'Plan atualizada aptas e desativ'!$C$4:$I$1457,7,0)</f>
        <v>APTA</v>
      </c>
      <c r="AN904" s="196">
        <f t="shared" si="175"/>
        <v>3959.6500000000015</v>
      </c>
      <c r="AO904" s="56" t="s">
        <v>1493</v>
      </c>
      <c r="AP904" s="56" t="s">
        <v>1606</v>
      </c>
      <c r="AQ904" s="56"/>
      <c r="AR904" s="56" t="s">
        <v>1918</v>
      </c>
      <c r="AS904" s="56" t="s">
        <v>449</v>
      </c>
      <c r="AT904" s="56" t="s">
        <v>449</v>
      </c>
      <c r="AU904" s="56" t="s">
        <v>449</v>
      </c>
      <c r="AV904" s="56" t="s">
        <v>449</v>
      </c>
      <c r="AW904" s="56" t="s">
        <v>449</v>
      </c>
      <c r="AX904" s="56" t="s">
        <v>449</v>
      </c>
      <c r="AY904" s="56" t="s">
        <v>449</v>
      </c>
      <c r="AZ904" s="56" t="s">
        <v>449</v>
      </c>
      <c r="BA904" s="56" t="s">
        <v>449</v>
      </c>
      <c r="BB904" s="323">
        <f>VLOOKUP($F904,'[2]1ª Parcela FAED Manutencao 2026'!$E$7:$K$1036,5,0)</f>
        <v>1369</v>
      </c>
      <c r="BC904" s="324">
        <f>VLOOKUP($F904,'[2]1ª Parcela FAED Manutencao 2026'!$E$7:$K$1036,7,0)</f>
        <v>23959.65</v>
      </c>
      <c r="BD904" s="335">
        <f t="shared" ref="BD904:BD967" si="185">AD904-BB904</f>
        <v>-188</v>
      </c>
      <c r="BE904" s="330">
        <f t="shared" ref="BE904:BE967" si="186">AL904-BC904</f>
        <v>0</v>
      </c>
    </row>
    <row r="905" spans="1:57" s="178" customFormat="1" ht="28.5" customHeight="1">
      <c r="A905" s="68">
        <v>899</v>
      </c>
      <c r="B905" s="56" t="s">
        <v>1906</v>
      </c>
      <c r="C905" s="56">
        <v>7800</v>
      </c>
      <c r="D905" s="57">
        <v>26</v>
      </c>
      <c r="E905" s="163" t="s">
        <v>433</v>
      </c>
      <c r="F905" s="56">
        <v>1100426</v>
      </c>
      <c r="G905" s="56">
        <v>1100571</v>
      </c>
      <c r="H905" s="61">
        <v>29192030</v>
      </c>
      <c r="I905" s="84" t="str">
        <f>VLOOKUP($F905,'[3]Sistema Escolar'!$C$3:$E$5000,3,0)</f>
        <v>COLEGIO ESTADUAL DE TEMPO INTEGRAL MINISTRO ALIOMAR BALEEIRO</v>
      </c>
      <c r="J905" s="193" t="s">
        <v>1916</v>
      </c>
      <c r="K905" s="56">
        <v>0</v>
      </c>
      <c r="L905" s="56">
        <v>0</v>
      </c>
      <c r="M905" s="56">
        <v>0</v>
      </c>
      <c r="N905" s="56">
        <v>0</v>
      </c>
      <c r="O905" s="56">
        <v>502</v>
      </c>
      <c r="P905" s="56">
        <v>740</v>
      </c>
      <c r="Q905" s="56">
        <v>48</v>
      </c>
      <c r="R905" s="56">
        <v>131</v>
      </c>
      <c r="S905" s="56">
        <v>215</v>
      </c>
      <c r="T905" s="56">
        <v>140</v>
      </c>
      <c r="U905" s="56">
        <v>0</v>
      </c>
      <c r="V905" s="56">
        <v>0</v>
      </c>
      <c r="W905" s="56">
        <v>0</v>
      </c>
      <c r="X905" s="56">
        <v>30</v>
      </c>
      <c r="Y905" s="56">
        <f t="shared" si="176"/>
        <v>0</v>
      </c>
      <c r="Z905" s="56">
        <f t="shared" si="176"/>
        <v>0</v>
      </c>
      <c r="AA905" s="68">
        <f t="shared" si="177"/>
        <v>765</v>
      </c>
      <c r="AB905" s="68">
        <f t="shared" si="177"/>
        <v>1011</v>
      </c>
      <c r="AC905" s="68">
        <f t="shared" si="182"/>
        <v>765</v>
      </c>
      <c r="AD905" s="68">
        <f t="shared" si="183"/>
        <v>1041</v>
      </c>
      <c r="AE905" s="68">
        <f>VLOOKUP(F905,[1]quantitativo_estudantes_turmas_!$D$6:$H$1043,5,0)</f>
        <v>37</v>
      </c>
      <c r="AF905" s="318">
        <f t="shared" si="179"/>
        <v>0.97118155619596547</v>
      </c>
      <c r="AG905" s="248">
        <f t="shared" si="180"/>
        <v>47919.3</v>
      </c>
      <c r="AH905" s="194">
        <f t="shared" si="184"/>
        <v>47919.3</v>
      </c>
      <c r="AI905" s="70">
        <v>0</v>
      </c>
      <c r="AJ905" s="70">
        <f t="shared" si="181"/>
        <v>95838.6</v>
      </c>
      <c r="AK905" s="195">
        <v>16000</v>
      </c>
      <c r="AL905" s="337">
        <f t="shared" si="178"/>
        <v>23959.65</v>
      </c>
      <c r="AM905" s="56" t="str">
        <f>VLOOKUP(F905,'Plan atualizada aptas e desativ'!$C$4:$I$1457,7,0)</f>
        <v>APTA</v>
      </c>
      <c r="AN905" s="196">
        <f t="shared" si="175"/>
        <v>7959.6500000000015</v>
      </c>
      <c r="AO905" s="56" t="s">
        <v>1493</v>
      </c>
      <c r="AP905" s="56" t="s">
        <v>1607</v>
      </c>
      <c r="AQ905" s="56"/>
      <c r="AR905" s="56" t="s">
        <v>1918</v>
      </c>
      <c r="AS905" s="56" t="s">
        <v>449</v>
      </c>
      <c r="AT905" s="56" t="s">
        <v>449</v>
      </c>
      <c r="AU905" s="56" t="s">
        <v>449</v>
      </c>
      <c r="AV905" s="56" t="s">
        <v>449</v>
      </c>
      <c r="AW905" s="56" t="s">
        <v>449</v>
      </c>
      <c r="AX905" s="56" t="s">
        <v>449</v>
      </c>
      <c r="AY905" s="56" t="s">
        <v>449</v>
      </c>
      <c r="AZ905" s="56" t="s">
        <v>449</v>
      </c>
      <c r="BA905" s="56" t="s">
        <v>449</v>
      </c>
      <c r="BB905" s="323">
        <f>VLOOKUP($F905,'[2]1ª Parcela FAED Manutencao 2026'!$E$7:$K$1036,5,0)</f>
        <v>765</v>
      </c>
      <c r="BC905" s="324">
        <f>VLOOKUP($F905,'[2]1ª Parcela FAED Manutencao 2026'!$E$7:$K$1036,7,0)</f>
        <v>20516.305</v>
      </c>
      <c r="BD905" s="336">
        <f t="shared" si="185"/>
        <v>276</v>
      </c>
      <c r="BE905" s="331">
        <f t="shared" si="186"/>
        <v>3443.3450000000012</v>
      </c>
    </row>
    <row r="906" spans="1:57" s="178" customFormat="1" ht="28.5" customHeight="1">
      <c r="A906" s="68">
        <v>900</v>
      </c>
      <c r="B906" s="56" t="s">
        <v>1906</v>
      </c>
      <c r="C906" s="56">
        <v>7800</v>
      </c>
      <c r="D906" s="57">
        <v>26</v>
      </c>
      <c r="E906" s="163" t="s">
        <v>433</v>
      </c>
      <c r="F906" s="56">
        <v>1146140</v>
      </c>
      <c r="G906" s="56">
        <v>1100503</v>
      </c>
      <c r="H906" s="61">
        <v>29199930</v>
      </c>
      <c r="I906" s="84" t="str">
        <f>VLOOKUP($F906,'[3]Sistema Escolar'!$C$3:$E$5000,3,0)</f>
        <v>COLEGIO ESTADUAL MONTEIRO LOBATO</v>
      </c>
      <c r="J906" s="193" t="s">
        <v>1912</v>
      </c>
      <c r="K906" s="56">
        <v>465</v>
      </c>
      <c r="L906" s="56">
        <v>480</v>
      </c>
      <c r="M906" s="56">
        <v>0</v>
      </c>
      <c r="N906" s="56">
        <v>0</v>
      </c>
      <c r="O906" s="56">
        <v>425</v>
      </c>
      <c r="P906" s="56">
        <v>459</v>
      </c>
      <c r="Q906" s="56">
        <v>0</v>
      </c>
      <c r="R906" s="56">
        <v>0</v>
      </c>
      <c r="S906" s="56">
        <v>236</v>
      </c>
      <c r="T906" s="56">
        <v>179</v>
      </c>
      <c r="U906" s="56">
        <v>0</v>
      </c>
      <c r="V906" s="56">
        <v>0</v>
      </c>
      <c r="W906" s="56">
        <v>0</v>
      </c>
      <c r="X906" s="56">
        <v>0</v>
      </c>
      <c r="Y906" s="56">
        <f t="shared" ref="Y906:Z968" si="187">K906+M906</f>
        <v>465</v>
      </c>
      <c r="Z906" s="56">
        <f t="shared" si="187"/>
        <v>480</v>
      </c>
      <c r="AA906" s="68">
        <f t="shared" ref="AA906:AB968" si="188">O906+Q906+S906</f>
        <v>661</v>
      </c>
      <c r="AB906" s="68">
        <f t="shared" si="188"/>
        <v>638</v>
      </c>
      <c r="AC906" s="68">
        <f t="shared" si="182"/>
        <v>1126</v>
      </c>
      <c r="AD906" s="68">
        <f t="shared" si="183"/>
        <v>1118</v>
      </c>
      <c r="AE906" s="68">
        <f>VLOOKUP(F906,[1]quantitativo_estudantes_turmas_!$D$6:$H$1043,5,0)</f>
        <v>33</v>
      </c>
      <c r="AF906" s="318">
        <f t="shared" si="179"/>
        <v>0.57066189624329156</v>
      </c>
      <c r="AG906" s="248">
        <f t="shared" si="180"/>
        <v>47919.3</v>
      </c>
      <c r="AH906" s="194" t="str">
        <f t="shared" si="184"/>
        <v>0,00</v>
      </c>
      <c r="AI906" s="70">
        <v>0</v>
      </c>
      <c r="AJ906" s="70">
        <f t="shared" si="181"/>
        <v>47919.3</v>
      </c>
      <c r="AK906" s="195">
        <v>10000</v>
      </c>
      <c r="AL906" s="337">
        <f t="shared" si="178"/>
        <v>11979.825000000001</v>
      </c>
      <c r="AM906" s="56" t="str">
        <f>VLOOKUP(F906,'Plan atualizada aptas e desativ'!$C$4:$I$1457,7,0)</f>
        <v>APTA</v>
      </c>
      <c r="AN906" s="196">
        <f t="shared" ref="AN906:AN967" si="189">AL906-AK906</f>
        <v>1979.8250000000007</v>
      </c>
      <c r="AO906" s="56" t="s">
        <v>1493</v>
      </c>
      <c r="AP906" s="56" t="s">
        <v>1608</v>
      </c>
      <c r="AQ906" s="56"/>
      <c r="AR906" s="56" t="s">
        <v>449</v>
      </c>
      <c r="AS906" s="56" t="s">
        <v>449</v>
      </c>
      <c r="AT906" s="56" t="s">
        <v>449</v>
      </c>
      <c r="AU906" s="56" t="s">
        <v>449</v>
      </c>
      <c r="AV906" s="56" t="s">
        <v>449</v>
      </c>
      <c r="AW906" s="56" t="s">
        <v>449</v>
      </c>
      <c r="AX906" s="56" t="s">
        <v>449</v>
      </c>
      <c r="AY906" s="56" t="s">
        <v>449</v>
      </c>
      <c r="AZ906" s="56" t="s">
        <v>449</v>
      </c>
      <c r="BA906" s="56" t="s">
        <v>449</v>
      </c>
      <c r="BB906" s="323">
        <f>VLOOKUP($F906,'[2]1ª Parcela FAED Manutencao 2026'!$E$7:$K$1036,5,0)</f>
        <v>1126</v>
      </c>
      <c r="BC906" s="324">
        <f>VLOOKUP($F906,'[2]1ª Parcela FAED Manutencao 2026'!$E$7:$K$1036,7,0)</f>
        <v>11979.825000000001</v>
      </c>
      <c r="BD906" s="335">
        <f t="shared" si="185"/>
        <v>-8</v>
      </c>
      <c r="BE906" s="330">
        <f t="shared" si="186"/>
        <v>0</v>
      </c>
    </row>
    <row r="907" spans="1:57" s="178" customFormat="1" ht="28.5" customHeight="1">
      <c r="A907" s="68">
        <v>901</v>
      </c>
      <c r="B907" s="56" t="s">
        <v>1906</v>
      </c>
      <c r="C907" s="56">
        <v>7800</v>
      </c>
      <c r="D907" s="57">
        <v>26</v>
      </c>
      <c r="E907" s="163" t="s">
        <v>433</v>
      </c>
      <c r="F907" s="56">
        <v>1104596</v>
      </c>
      <c r="G907" s="56">
        <v>1100471</v>
      </c>
      <c r="H907" s="61">
        <v>29181534</v>
      </c>
      <c r="I907" s="84" t="str">
        <f>VLOOKUP($F907,'[3]Sistema Escolar'!$C$3:$E$5000,3,0)</f>
        <v>COLEGIO ESTADUAL DE TEMPO INTEGRAL NELSON MANDELA</v>
      </c>
      <c r="J907" s="193" t="s">
        <v>1978</v>
      </c>
      <c r="K907" s="56">
        <v>671</v>
      </c>
      <c r="L907" s="56">
        <v>507</v>
      </c>
      <c r="M907" s="56">
        <v>0</v>
      </c>
      <c r="N907" s="56">
        <v>0</v>
      </c>
      <c r="O907" s="56">
        <v>714</v>
      </c>
      <c r="P907" s="56">
        <v>636</v>
      </c>
      <c r="Q907" s="56">
        <v>48</v>
      </c>
      <c r="R907" s="56">
        <v>361</v>
      </c>
      <c r="S907" s="56">
        <v>392</v>
      </c>
      <c r="T907" s="56">
        <v>251</v>
      </c>
      <c r="U907" s="56">
        <v>0</v>
      </c>
      <c r="V907" s="56">
        <v>0</v>
      </c>
      <c r="W907" s="56">
        <v>0</v>
      </c>
      <c r="X907" s="56">
        <v>28</v>
      </c>
      <c r="Y907" s="56">
        <f t="shared" si="187"/>
        <v>671</v>
      </c>
      <c r="Z907" s="56">
        <f t="shared" si="187"/>
        <v>507</v>
      </c>
      <c r="AA907" s="68">
        <f t="shared" si="188"/>
        <v>1154</v>
      </c>
      <c r="AB907" s="68">
        <f t="shared" si="188"/>
        <v>1248</v>
      </c>
      <c r="AC907" s="68">
        <f t="shared" si="182"/>
        <v>1825</v>
      </c>
      <c r="AD907" s="68">
        <f t="shared" si="183"/>
        <v>1783</v>
      </c>
      <c r="AE907" s="68">
        <f>VLOOKUP(F907,[1]quantitativo_estudantes_turmas_!$D$6:$H$1043,5,0)</f>
        <v>50</v>
      </c>
      <c r="AF907" s="318">
        <f t="shared" si="179"/>
        <v>0.69994391475042061</v>
      </c>
      <c r="AG907" s="248">
        <f t="shared" si="180"/>
        <v>71807.06</v>
      </c>
      <c r="AH907" s="194">
        <f t="shared" si="184"/>
        <v>71807.06</v>
      </c>
      <c r="AI907" s="70">
        <f>IF(AY907="POLO-UAB",AG907/4,"-")</f>
        <v>17951.764999999999</v>
      </c>
      <c r="AJ907" s="70">
        <f t="shared" si="181"/>
        <v>143614.12</v>
      </c>
      <c r="AK907" s="195">
        <v>42000</v>
      </c>
      <c r="AL907" s="337">
        <f t="shared" si="178"/>
        <v>53855.294999999998</v>
      </c>
      <c r="AM907" s="56" t="str">
        <f>VLOOKUP(F907,'Plan atualizada aptas e desativ'!$C$4:$I$1457,7,0)</f>
        <v>INADIMPLENTE</v>
      </c>
      <c r="AN907" s="196">
        <f t="shared" si="189"/>
        <v>11855.294999999998</v>
      </c>
      <c r="AO907" s="56" t="s">
        <v>1493</v>
      </c>
      <c r="AP907" s="56" t="s">
        <v>1609</v>
      </c>
      <c r="AQ907" s="56"/>
      <c r="AR907" s="56" t="s">
        <v>1918</v>
      </c>
      <c r="AS907" s="56" t="s">
        <v>449</v>
      </c>
      <c r="AT907" s="56" t="s">
        <v>1908</v>
      </c>
      <c r="AU907" s="56" t="s">
        <v>449</v>
      </c>
      <c r="AV907" s="56" t="s">
        <v>449</v>
      </c>
      <c r="AW907" s="56" t="s">
        <v>449</v>
      </c>
      <c r="AX907" s="56" t="s">
        <v>449</v>
      </c>
      <c r="AY907" s="56" t="s">
        <v>1907</v>
      </c>
      <c r="AZ907" s="56" t="s">
        <v>449</v>
      </c>
      <c r="BA907" s="56" t="s">
        <v>449</v>
      </c>
      <c r="BB907" s="323">
        <f>VLOOKUP($F907,'[2]1ª Parcela FAED Manutencao 2026'!$E$7:$K$1036,5,0)</f>
        <v>1825</v>
      </c>
      <c r="BC907" s="324">
        <f>VLOOKUP($F907,'[2]1ª Parcela FAED Manutencao 2026'!$E$7:$K$1036,7,0)</f>
        <v>53855.294999999998</v>
      </c>
      <c r="BD907" s="335">
        <f t="shared" si="185"/>
        <v>-42</v>
      </c>
      <c r="BE907" s="330">
        <f t="shared" si="186"/>
        <v>0</v>
      </c>
    </row>
    <row r="908" spans="1:57" s="87" customFormat="1" ht="28.5" customHeight="1">
      <c r="A908" s="68">
        <v>902</v>
      </c>
      <c r="B908" s="56" t="s">
        <v>1906</v>
      </c>
      <c r="C908" s="56">
        <v>7800</v>
      </c>
      <c r="D908" s="57">
        <v>26</v>
      </c>
      <c r="E908" s="163" t="s">
        <v>433</v>
      </c>
      <c r="F908" s="56">
        <v>1104103</v>
      </c>
      <c r="G908" s="56">
        <v>1100456</v>
      </c>
      <c r="H908" s="61">
        <v>29194776</v>
      </c>
      <c r="I908" s="84" t="str">
        <f>VLOOKUP($F908,'[3]Sistema Escolar'!$C$3:$E$5000,3,0)</f>
        <v>COLEGIO ESTADUAL NOSSA SENHORA DE FATIMA</v>
      </c>
      <c r="J908" s="193" t="s">
        <v>1978</v>
      </c>
      <c r="K908" s="56">
        <v>194</v>
      </c>
      <c r="L908" s="56">
        <v>32</v>
      </c>
      <c r="M908" s="56">
        <v>22</v>
      </c>
      <c r="N908" s="56">
        <v>133</v>
      </c>
      <c r="O908" s="56">
        <v>0</v>
      </c>
      <c r="P908" s="56">
        <v>0</v>
      </c>
      <c r="Q908" s="56">
        <v>0</v>
      </c>
      <c r="R908" s="56">
        <v>0</v>
      </c>
      <c r="S908" s="56">
        <v>37</v>
      </c>
      <c r="T908" s="56">
        <v>0</v>
      </c>
      <c r="U908" s="56">
        <v>0</v>
      </c>
      <c r="V908" s="56">
        <v>0</v>
      </c>
      <c r="W908" s="56">
        <v>0</v>
      </c>
      <c r="X908" s="56">
        <v>0</v>
      </c>
      <c r="Y908" s="56">
        <f t="shared" si="187"/>
        <v>216</v>
      </c>
      <c r="Z908" s="56">
        <f t="shared" si="187"/>
        <v>165</v>
      </c>
      <c r="AA908" s="68">
        <f t="shared" si="188"/>
        <v>37</v>
      </c>
      <c r="AB908" s="68">
        <f t="shared" si="188"/>
        <v>0</v>
      </c>
      <c r="AC908" s="68">
        <f t="shared" si="182"/>
        <v>253</v>
      </c>
      <c r="AD908" s="68">
        <f t="shared" si="183"/>
        <v>165</v>
      </c>
      <c r="AE908" s="68">
        <f>VLOOKUP(F908,[1]quantitativo_estudantes_turmas_!$D$6:$H$1043,5,0)</f>
        <v>6</v>
      </c>
      <c r="AF908" s="318">
        <f t="shared" si="179"/>
        <v>0</v>
      </c>
      <c r="AG908" s="248">
        <f t="shared" si="180"/>
        <v>20516.3</v>
      </c>
      <c r="AH908" s="194">
        <f t="shared" si="184"/>
        <v>20516.3</v>
      </c>
      <c r="AI908" s="70">
        <v>0</v>
      </c>
      <c r="AJ908" s="70">
        <f t="shared" si="181"/>
        <v>41032.6</v>
      </c>
      <c r="AK908" s="195">
        <v>10000</v>
      </c>
      <c r="AL908" s="337">
        <f t="shared" si="178"/>
        <v>10258.15</v>
      </c>
      <c r="AM908" s="56" t="str">
        <f>VLOOKUP(F908,'Plan atualizada aptas e desativ'!$C$4:$I$1457,7,0)</f>
        <v>APTA</v>
      </c>
      <c r="AN908" s="196">
        <f t="shared" si="189"/>
        <v>258.14999999999964</v>
      </c>
      <c r="AO908" s="56" t="s">
        <v>1493</v>
      </c>
      <c r="AP908" s="56" t="s">
        <v>1611</v>
      </c>
      <c r="AQ908" s="56"/>
      <c r="AR908" s="56" t="s">
        <v>1918</v>
      </c>
      <c r="AS908" s="56" t="s">
        <v>449</v>
      </c>
      <c r="AT908" s="56" t="s">
        <v>449</v>
      </c>
      <c r="AU908" s="56" t="s">
        <v>449</v>
      </c>
      <c r="AV908" s="56" t="s">
        <v>449</v>
      </c>
      <c r="AW908" s="56" t="s">
        <v>449</v>
      </c>
      <c r="AX908" s="56" t="s">
        <v>449</v>
      </c>
      <c r="AY908" s="56" t="s">
        <v>449</v>
      </c>
      <c r="AZ908" s="56" t="s">
        <v>449</v>
      </c>
      <c r="BA908" s="56" t="s">
        <v>449</v>
      </c>
      <c r="BB908" s="323">
        <f>VLOOKUP($F908,'[2]1ª Parcela FAED Manutencao 2026'!$E$7:$K$1036,5,0)</f>
        <v>253</v>
      </c>
      <c r="BC908" s="324">
        <f>VLOOKUP($F908,'[2]1ª Parcela FAED Manutencao 2026'!$E$7:$K$1036,7,0)</f>
        <v>12822.69</v>
      </c>
      <c r="BD908" s="335">
        <f t="shared" si="185"/>
        <v>-88</v>
      </c>
      <c r="BE908" s="328">
        <f t="shared" si="186"/>
        <v>-2564.5400000000009</v>
      </c>
    </row>
    <row r="909" spans="1:57" s="87" customFormat="1" ht="28.5" customHeight="1">
      <c r="A909" s="68">
        <v>903</v>
      </c>
      <c r="B909" s="56" t="s">
        <v>1906</v>
      </c>
      <c r="C909" s="56">
        <v>7800</v>
      </c>
      <c r="D909" s="57">
        <v>26</v>
      </c>
      <c r="E909" s="163" t="s">
        <v>433</v>
      </c>
      <c r="F909" s="56">
        <v>1176387</v>
      </c>
      <c r="G909" s="56">
        <v>1100554</v>
      </c>
      <c r="H909" s="61">
        <v>29382017</v>
      </c>
      <c r="I909" s="84" t="str">
        <f>VLOOKUP($F909,'[3]Sistema Escolar'!$C$3:$E$5000,3,0)</f>
        <v>COLEGIO ESTADUAL OLIVEIRA BRITO</v>
      </c>
      <c r="J909" s="193" t="s">
        <v>1978</v>
      </c>
      <c r="K909" s="56">
        <v>399</v>
      </c>
      <c r="L909" s="56">
        <v>358</v>
      </c>
      <c r="M909" s="56">
        <v>0</v>
      </c>
      <c r="N909" s="56">
        <v>0</v>
      </c>
      <c r="O909" s="56">
        <v>0</v>
      </c>
      <c r="P909" s="56">
        <v>0</v>
      </c>
      <c r="Q909" s="56">
        <v>200</v>
      </c>
      <c r="R909" s="56">
        <v>211</v>
      </c>
      <c r="S909" s="56">
        <v>53</v>
      </c>
      <c r="T909" s="56">
        <v>0</v>
      </c>
      <c r="U909" s="56">
        <v>0</v>
      </c>
      <c r="V909" s="56">
        <v>0</v>
      </c>
      <c r="W909" s="56">
        <v>0</v>
      </c>
      <c r="X909" s="56">
        <v>0</v>
      </c>
      <c r="Y909" s="56">
        <f t="shared" si="187"/>
        <v>399</v>
      </c>
      <c r="Z909" s="56">
        <f t="shared" si="187"/>
        <v>358</v>
      </c>
      <c r="AA909" s="68">
        <f t="shared" si="188"/>
        <v>253</v>
      </c>
      <c r="AB909" s="68">
        <f t="shared" si="188"/>
        <v>211</v>
      </c>
      <c r="AC909" s="68">
        <f t="shared" si="182"/>
        <v>652</v>
      </c>
      <c r="AD909" s="68">
        <f t="shared" si="183"/>
        <v>569</v>
      </c>
      <c r="AE909" s="68">
        <f>VLOOKUP(F909,[1]quantitativo_estudantes_turmas_!$D$6:$H$1043,5,0)</f>
        <v>16</v>
      </c>
      <c r="AF909" s="318">
        <f t="shared" si="179"/>
        <v>0.37082601054481545</v>
      </c>
      <c r="AG909" s="248">
        <f t="shared" si="180"/>
        <v>30774.46</v>
      </c>
      <c r="AH909" s="194">
        <f t="shared" si="184"/>
        <v>30774.46</v>
      </c>
      <c r="AI909" s="70">
        <v>0</v>
      </c>
      <c r="AJ909" s="70">
        <f t="shared" si="181"/>
        <v>61548.92</v>
      </c>
      <c r="AK909" s="195">
        <v>12000</v>
      </c>
      <c r="AL909" s="337">
        <f t="shared" si="178"/>
        <v>15387.23</v>
      </c>
      <c r="AM909" s="56" t="str">
        <f>VLOOKUP(F909,'Plan atualizada aptas e desativ'!$C$4:$I$1457,7,0)</f>
        <v>INADIMPLENTE</v>
      </c>
      <c r="AN909" s="196">
        <f t="shared" si="189"/>
        <v>3387.2299999999996</v>
      </c>
      <c r="AO909" s="56" t="s">
        <v>1493</v>
      </c>
      <c r="AP909" s="56" t="s">
        <v>1612</v>
      </c>
      <c r="AQ909" s="56"/>
      <c r="AR909" s="56" t="s">
        <v>1918</v>
      </c>
      <c r="AS909" s="56" t="s">
        <v>449</v>
      </c>
      <c r="AT909" s="56" t="s">
        <v>449</v>
      </c>
      <c r="AU909" s="56" t="s">
        <v>449</v>
      </c>
      <c r="AV909" s="56" t="s">
        <v>449</v>
      </c>
      <c r="AW909" s="56" t="s">
        <v>449</v>
      </c>
      <c r="AX909" s="56" t="s">
        <v>449</v>
      </c>
      <c r="AY909" s="56" t="s">
        <v>449</v>
      </c>
      <c r="AZ909" s="56" t="s">
        <v>449</v>
      </c>
      <c r="BA909" s="56" t="s">
        <v>449</v>
      </c>
      <c r="BB909" s="323">
        <f>VLOOKUP($F909,'[2]1ª Parcela FAED Manutencao 2026'!$E$7:$K$1036,5,0)</f>
        <v>652</v>
      </c>
      <c r="BC909" s="324">
        <f>VLOOKUP($F909,'[2]1ª Parcela FAED Manutencao 2026'!$E$7:$K$1036,7,0)</f>
        <v>15387.23</v>
      </c>
      <c r="BD909" s="335">
        <f t="shared" si="185"/>
        <v>-83</v>
      </c>
      <c r="BE909" s="330">
        <f t="shared" si="186"/>
        <v>0</v>
      </c>
    </row>
    <row r="910" spans="1:57" s="178" customFormat="1" ht="28.5" customHeight="1">
      <c r="A910" s="68">
        <v>904</v>
      </c>
      <c r="B910" s="56" t="s">
        <v>1906</v>
      </c>
      <c r="C910" s="56">
        <v>7800</v>
      </c>
      <c r="D910" s="57">
        <v>26</v>
      </c>
      <c r="E910" s="163" t="s">
        <v>433</v>
      </c>
      <c r="F910" s="56">
        <v>1102348</v>
      </c>
      <c r="G910" s="56">
        <v>1100323</v>
      </c>
      <c r="H910" s="61">
        <v>29186935</v>
      </c>
      <c r="I910" s="84" t="str">
        <f>VLOOKUP($F910,'[3]Sistema Escolar'!$C$3:$E$5000,3,0)</f>
        <v>COLEGIO ESTADUAL PADRE JOSE VASCONCELOS</v>
      </c>
      <c r="J910" s="193" t="s">
        <v>1912</v>
      </c>
      <c r="K910" s="56">
        <v>438</v>
      </c>
      <c r="L910" s="56">
        <v>370</v>
      </c>
      <c r="M910" s="56">
        <v>0</v>
      </c>
      <c r="N910" s="56">
        <v>0</v>
      </c>
      <c r="O910" s="56">
        <v>327</v>
      </c>
      <c r="P910" s="56">
        <v>386</v>
      </c>
      <c r="Q910" s="56">
        <v>0</v>
      </c>
      <c r="R910" s="56">
        <v>0</v>
      </c>
      <c r="S910" s="56">
        <v>138</v>
      </c>
      <c r="T910" s="56">
        <v>172</v>
      </c>
      <c r="U910" s="56">
        <v>0</v>
      </c>
      <c r="V910" s="56">
        <v>0</v>
      </c>
      <c r="W910" s="56">
        <v>0</v>
      </c>
      <c r="X910" s="56">
        <v>0</v>
      </c>
      <c r="Y910" s="56">
        <f t="shared" si="187"/>
        <v>438</v>
      </c>
      <c r="Z910" s="56">
        <f t="shared" si="187"/>
        <v>370</v>
      </c>
      <c r="AA910" s="68">
        <f t="shared" si="188"/>
        <v>465</v>
      </c>
      <c r="AB910" s="68">
        <f t="shared" si="188"/>
        <v>558</v>
      </c>
      <c r="AC910" s="68">
        <f t="shared" si="182"/>
        <v>903</v>
      </c>
      <c r="AD910" s="68">
        <f t="shared" si="183"/>
        <v>928</v>
      </c>
      <c r="AE910" s="68">
        <f>VLOOKUP(F910,[1]quantitativo_estudantes_turmas_!$D$6:$H$1043,5,0)</f>
        <v>26</v>
      </c>
      <c r="AF910" s="318">
        <f t="shared" si="179"/>
        <v>0.60129310344827591</v>
      </c>
      <c r="AG910" s="248">
        <f t="shared" si="180"/>
        <v>41032.61</v>
      </c>
      <c r="AH910" s="194" t="str">
        <f t="shared" si="184"/>
        <v>0,00</v>
      </c>
      <c r="AI910" s="70">
        <v>0</v>
      </c>
      <c r="AJ910" s="70">
        <f t="shared" si="181"/>
        <v>41032.61</v>
      </c>
      <c r="AK910" s="195">
        <v>8000</v>
      </c>
      <c r="AL910" s="337">
        <f t="shared" si="178"/>
        <v>10258.1525</v>
      </c>
      <c r="AM910" s="56" t="str">
        <f>VLOOKUP(F910,'Plan atualizada aptas e desativ'!$C$4:$I$1457,7,0)</f>
        <v>INADIMPLENTE</v>
      </c>
      <c r="AN910" s="196">
        <f t="shared" si="189"/>
        <v>2258.1525000000001</v>
      </c>
      <c r="AO910" s="56" t="s">
        <v>1493</v>
      </c>
      <c r="AP910" s="56" t="s">
        <v>1613</v>
      </c>
      <c r="AQ910" s="56"/>
      <c r="AR910" s="56" t="s">
        <v>449</v>
      </c>
      <c r="AS910" s="56" t="s">
        <v>449</v>
      </c>
      <c r="AT910" s="56" t="s">
        <v>449</v>
      </c>
      <c r="AU910" s="56" t="s">
        <v>449</v>
      </c>
      <c r="AV910" s="56" t="s">
        <v>449</v>
      </c>
      <c r="AW910" s="56" t="s">
        <v>449</v>
      </c>
      <c r="AX910" s="56" t="s">
        <v>449</v>
      </c>
      <c r="AY910" s="56" t="s">
        <v>449</v>
      </c>
      <c r="AZ910" s="56" t="s">
        <v>449</v>
      </c>
      <c r="BA910" s="56" t="s">
        <v>449</v>
      </c>
      <c r="BB910" s="323">
        <f>VLOOKUP($F910,'[2]1ª Parcela FAED Manutencao 2026'!$E$7:$K$1036,5,0)</f>
        <v>903</v>
      </c>
      <c r="BC910" s="324">
        <f>VLOOKUP($F910,'[2]1ª Parcela FAED Manutencao 2026'!$E$7:$K$1036,7,0)</f>
        <v>10258.1525</v>
      </c>
      <c r="BD910" s="336">
        <f t="shared" si="185"/>
        <v>25</v>
      </c>
      <c r="BE910" s="330">
        <f t="shared" si="186"/>
        <v>0</v>
      </c>
    </row>
    <row r="911" spans="1:57" s="87" customFormat="1" ht="28.5" customHeight="1">
      <c r="A911" s="68">
        <v>905</v>
      </c>
      <c r="B911" s="56" t="s">
        <v>1906</v>
      </c>
      <c r="C911" s="56">
        <v>7800</v>
      </c>
      <c r="D911" s="57">
        <v>26</v>
      </c>
      <c r="E911" s="163" t="s">
        <v>433</v>
      </c>
      <c r="F911" s="56">
        <v>1103565</v>
      </c>
      <c r="G911" s="56">
        <v>1100408</v>
      </c>
      <c r="H911" s="61">
        <v>29191041</v>
      </c>
      <c r="I911" s="84" t="str">
        <f>VLOOKUP($F911,'[3]Sistema Escolar'!$C$3:$E$5000,3,0)</f>
        <v>COLEGIO ESTADUAL PADRE PALMEIRA</v>
      </c>
      <c r="J911" s="193" t="s">
        <v>1912</v>
      </c>
      <c r="K911" s="56">
        <v>0</v>
      </c>
      <c r="L911" s="56">
        <v>0</v>
      </c>
      <c r="M911" s="56">
        <v>0</v>
      </c>
      <c r="N911" s="56">
        <v>0</v>
      </c>
      <c r="O911" s="56">
        <v>304</v>
      </c>
      <c r="P911" s="56">
        <v>0</v>
      </c>
      <c r="Q911" s="56">
        <v>0</v>
      </c>
      <c r="R911" s="56">
        <v>0</v>
      </c>
      <c r="S911" s="56">
        <v>157</v>
      </c>
      <c r="T911" s="56">
        <v>0</v>
      </c>
      <c r="U911" s="56">
        <v>0</v>
      </c>
      <c r="V911" s="56">
        <v>0</v>
      </c>
      <c r="W911" s="56">
        <v>0</v>
      </c>
      <c r="X911" s="56">
        <v>0</v>
      </c>
      <c r="Y911" s="56">
        <f t="shared" si="187"/>
        <v>0</v>
      </c>
      <c r="Z911" s="56">
        <f t="shared" si="187"/>
        <v>0</v>
      </c>
      <c r="AA911" s="68">
        <f t="shared" si="188"/>
        <v>461</v>
      </c>
      <c r="AB911" s="68">
        <f t="shared" si="188"/>
        <v>0</v>
      </c>
      <c r="AC911" s="68">
        <f t="shared" si="182"/>
        <v>461</v>
      </c>
      <c r="AD911" s="68">
        <f t="shared" si="183"/>
        <v>0</v>
      </c>
      <c r="AE911" s="68">
        <f>VLOOKUP(F911,[1]quantitativo_estudantes_turmas_!$D$6:$H$1043,5,0)</f>
        <v>0</v>
      </c>
      <c r="AF911" s="318">
        <f t="shared" si="179"/>
        <v>0</v>
      </c>
      <c r="AG911" s="248">
        <f t="shared" si="180"/>
        <v>0</v>
      </c>
      <c r="AH911" s="194" t="str">
        <f t="shared" si="184"/>
        <v>0,00</v>
      </c>
      <c r="AI911" s="70">
        <v>0</v>
      </c>
      <c r="AJ911" s="70">
        <f t="shared" si="181"/>
        <v>0</v>
      </c>
      <c r="AK911" s="195">
        <v>10000</v>
      </c>
      <c r="AL911" s="337">
        <f t="shared" si="178"/>
        <v>0</v>
      </c>
      <c r="AM911" s="56" t="str">
        <f>VLOOKUP(F911,'Plan atualizada aptas e desativ'!$C$4:$I$1457,7,0)</f>
        <v>INADIMPLENTE</v>
      </c>
      <c r="AN911" s="196">
        <f t="shared" si="189"/>
        <v>-10000</v>
      </c>
      <c r="AO911" s="56" t="s">
        <v>1493</v>
      </c>
      <c r="AP911" s="56" t="s">
        <v>1614</v>
      </c>
      <c r="AQ911" s="56"/>
      <c r="AR911" s="56" t="s">
        <v>449</v>
      </c>
      <c r="AS911" s="56" t="s">
        <v>449</v>
      </c>
      <c r="AT911" s="56" t="s">
        <v>1908</v>
      </c>
      <c r="AU911" s="56" t="s">
        <v>449</v>
      </c>
      <c r="AV911" s="56" t="s">
        <v>449</v>
      </c>
      <c r="AW911" s="56" t="s">
        <v>449</v>
      </c>
      <c r="AX911" s="56" t="s">
        <v>449</v>
      </c>
      <c r="AY911" s="56" t="s">
        <v>449</v>
      </c>
      <c r="AZ911" s="56" t="s">
        <v>449</v>
      </c>
      <c r="BA911" s="56" t="s">
        <v>449</v>
      </c>
      <c r="BB911" s="323">
        <f>VLOOKUP($F911,'[2]1ª Parcela FAED Manutencao 2026'!$E$7:$K$1036,5,0)</f>
        <v>461</v>
      </c>
      <c r="BC911" s="324">
        <f>VLOOKUP($F911,'[2]1ª Parcela FAED Manutencao 2026'!$E$7:$K$1036,7,0)</f>
        <v>12822.69</v>
      </c>
      <c r="BD911" s="335">
        <f t="shared" si="185"/>
        <v>-461</v>
      </c>
      <c r="BE911" s="328">
        <f t="shared" si="186"/>
        <v>-12822.69</v>
      </c>
    </row>
    <row r="912" spans="1:57" s="87" customFormat="1" ht="28.5" customHeight="1">
      <c r="A912" s="68">
        <v>906</v>
      </c>
      <c r="B912" s="56" t="s">
        <v>1906</v>
      </c>
      <c r="C912" s="56">
        <v>7800</v>
      </c>
      <c r="D912" s="57">
        <v>26</v>
      </c>
      <c r="E912" s="163" t="s">
        <v>433</v>
      </c>
      <c r="F912" s="56">
        <v>1104626</v>
      </c>
      <c r="G912" s="56">
        <v>1100472</v>
      </c>
      <c r="H912" s="61">
        <v>29199026</v>
      </c>
      <c r="I912" s="84" t="str">
        <f>VLOOKUP($F912,'[3]Sistema Escolar'!$C$3:$E$5000,3,0)</f>
        <v>COLEGIO ESTADUAL PAULO AMERICO DE OLIVEIRA</v>
      </c>
      <c r="J912" s="193" t="s">
        <v>1912</v>
      </c>
      <c r="K912" s="56">
        <v>0</v>
      </c>
      <c r="L912" s="56">
        <v>0</v>
      </c>
      <c r="M912" s="56">
        <v>0</v>
      </c>
      <c r="N912" s="56">
        <v>0</v>
      </c>
      <c r="O912" s="56">
        <v>295</v>
      </c>
      <c r="P912" s="56">
        <v>287</v>
      </c>
      <c r="Q912" s="56">
        <v>0</v>
      </c>
      <c r="R912" s="56">
        <v>7</v>
      </c>
      <c r="S912" s="56">
        <v>173</v>
      </c>
      <c r="T912" s="56">
        <v>149</v>
      </c>
      <c r="U912" s="56">
        <v>0</v>
      </c>
      <c r="V912" s="56">
        <v>0</v>
      </c>
      <c r="W912" s="56">
        <v>0</v>
      </c>
      <c r="X912" s="56">
        <v>0</v>
      </c>
      <c r="Y912" s="56">
        <f t="shared" si="187"/>
        <v>0</v>
      </c>
      <c r="Z912" s="56">
        <f t="shared" si="187"/>
        <v>0</v>
      </c>
      <c r="AA912" s="68">
        <f t="shared" si="188"/>
        <v>468</v>
      </c>
      <c r="AB912" s="68">
        <f t="shared" si="188"/>
        <v>443</v>
      </c>
      <c r="AC912" s="68">
        <f t="shared" si="182"/>
        <v>468</v>
      </c>
      <c r="AD912" s="68">
        <f t="shared" si="183"/>
        <v>443</v>
      </c>
      <c r="AE912" s="68">
        <f>VLOOKUP(F912,[1]quantitativo_estudantes_turmas_!$D$6:$H$1043,5,0)</f>
        <v>19</v>
      </c>
      <c r="AF912" s="318">
        <f t="shared" si="179"/>
        <v>1</v>
      </c>
      <c r="AG912" s="248">
        <f t="shared" si="180"/>
        <v>25645.38</v>
      </c>
      <c r="AH912" s="194">
        <f t="shared" si="184"/>
        <v>25645.38</v>
      </c>
      <c r="AI912" s="70">
        <v>0</v>
      </c>
      <c r="AJ912" s="70">
        <f t="shared" si="181"/>
        <v>51290.76</v>
      </c>
      <c r="AK912" s="195">
        <v>10000</v>
      </c>
      <c r="AL912" s="337">
        <f t="shared" si="178"/>
        <v>12822.69</v>
      </c>
      <c r="AM912" s="56" t="str">
        <f>VLOOKUP(F912,'Plan atualizada aptas e desativ'!$C$4:$I$1457,7,0)</f>
        <v>APTA</v>
      </c>
      <c r="AN912" s="196">
        <f t="shared" si="189"/>
        <v>2822.6900000000005</v>
      </c>
      <c r="AO912" s="56" t="s">
        <v>1493</v>
      </c>
      <c r="AP912" s="56" t="s">
        <v>1615</v>
      </c>
      <c r="AQ912" s="56"/>
      <c r="AR912" s="56" t="s">
        <v>1918</v>
      </c>
      <c r="AS912" s="56" t="s">
        <v>449</v>
      </c>
      <c r="AT912" s="56" t="s">
        <v>449</v>
      </c>
      <c r="AU912" s="56" t="s">
        <v>449</v>
      </c>
      <c r="AV912" s="56" t="s">
        <v>449</v>
      </c>
      <c r="AW912" s="56" t="s">
        <v>449</v>
      </c>
      <c r="AX912" s="56" t="s">
        <v>449</v>
      </c>
      <c r="AY912" s="56" t="s">
        <v>449</v>
      </c>
      <c r="AZ912" s="56" t="s">
        <v>449</v>
      </c>
      <c r="BA912" s="56" t="s">
        <v>449</v>
      </c>
      <c r="BB912" s="323">
        <f>VLOOKUP($F912,'[2]1ª Parcela FAED Manutencao 2026'!$E$7:$K$1036,5,0)</f>
        <v>468</v>
      </c>
      <c r="BC912" s="324">
        <f>VLOOKUP($F912,'[2]1ª Parcela FAED Manutencao 2026'!$E$7:$K$1036,7,0)</f>
        <v>12822.69</v>
      </c>
      <c r="BD912" s="335">
        <f t="shared" si="185"/>
        <v>-25</v>
      </c>
      <c r="BE912" s="330">
        <f t="shared" si="186"/>
        <v>0</v>
      </c>
    </row>
    <row r="913" spans="1:57" s="178" customFormat="1" ht="28.5" customHeight="1">
      <c r="A913" s="68">
        <v>907</v>
      </c>
      <c r="B913" s="56" t="s">
        <v>1906</v>
      </c>
      <c r="C913" s="56">
        <v>7800</v>
      </c>
      <c r="D913" s="57">
        <v>26</v>
      </c>
      <c r="E913" s="163" t="s">
        <v>433</v>
      </c>
      <c r="F913" s="56">
        <v>1103662</v>
      </c>
      <c r="G913" s="56">
        <v>1100409</v>
      </c>
      <c r="H913" s="61">
        <v>29182239</v>
      </c>
      <c r="I913" s="84" t="str">
        <f>VLOOKUP($F913,'[3]Sistema Escolar'!$C$3:$E$5000,3,0)</f>
        <v>COLEGIO ESTADUAL PEDRO CALMON</v>
      </c>
      <c r="J913" s="193" t="s">
        <v>1912</v>
      </c>
      <c r="K913" s="56">
        <v>47</v>
      </c>
      <c r="L913" s="56">
        <v>441</v>
      </c>
      <c r="M913" s="56">
        <v>0</v>
      </c>
      <c r="N913" s="56">
        <v>0</v>
      </c>
      <c r="O913" s="56">
        <v>398</v>
      </c>
      <c r="P913" s="56">
        <v>745</v>
      </c>
      <c r="Q913" s="56">
        <v>0</v>
      </c>
      <c r="R913" s="56">
        <v>0</v>
      </c>
      <c r="S913" s="56">
        <v>80</v>
      </c>
      <c r="T913" s="56">
        <v>72</v>
      </c>
      <c r="U913" s="56">
        <v>0</v>
      </c>
      <c r="V913" s="56">
        <v>0</v>
      </c>
      <c r="W913" s="56">
        <v>0</v>
      </c>
      <c r="X913" s="56">
        <v>0</v>
      </c>
      <c r="Y913" s="56">
        <f t="shared" si="187"/>
        <v>47</v>
      </c>
      <c r="Z913" s="56">
        <f t="shared" si="187"/>
        <v>441</v>
      </c>
      <c r="AA913" s="68">
        <f t="shared" si="188"/>
        <v>478</v>
      </c>
      <c r="AB913" s="68">
        <f t="shared" si="188"/>
        <v>817</v>
      </c>
      <c r="AC913" s="68">
        <f t="shared" si="182"/>
        <v>525</v>
      </c>
      <c r="AD913" s="68">
        <f t="shared" si="183"/>
        <v>1258</v>
      </c>
      <c r="AE913" s="68">
        <f>VLOOKUP(F913,[1]quantitativo_estudantes_turmas_!$D$6:$H$1043,5,0)</f>
        <v>38</v>
      </c>
      <c r="AF913" s="318">
        <f t="shared" si="179"/>
        <v>0.64944356120826707</v>
      </c>
      <c r="AG913" s="248">
        <f t="shared" si="180"/>
        <v>47919.3</v>
      </c>
      <c r="AH913" s="194" t="str">
        <f t="shared" si="184"/>
        <v>0,00</v>
      </c>
      <c r="AI913" s="70">
        <v>0</v>
      </c>
      <c r="AJ913" s="70">
        <f t="shared" si="181"/>
        <v>47919.3</v>
      </c>
      <c r="AK913" s="195">
        <v>12000</v>
      </c>
      <c r="AL913" s="337">
        <f t="shared" si="178"/>
        <v>11979.825000000001</v>
      </c>
      <c r="AM913" s="56" t="str">
        <f>VLOOKUP(F913,'Plan atualizada aptas e desativ'!$C$4:$I$1457,7,0)</f>
        <v>INADIMPLENTE</v>
      </c>
      <c r="AN913" s="196">
        <f t="shared" si="189"/>
        <v>-20.174999999999272</v>
      </c>
      <c r="AO913" s="56" t="s">
        <v>1493</v>
      </c>
      <c r="AP913" s="56" t="s">
        <v>1616</v>
      </c>
      <c r="AQ913" s="56"/>
      <c r="AR913" s="56" t="s">
        <v>449</v>
      </c>
      <c r="AS913" s="56" t="s">
        <v>449</v>
      </c>
      <c r="AT913" s="56" t="s">
        <v>449</v>
      </c>
      <c r="AU913" s="56" t="s">
        <v>449</v>
      </c>
      <c r="AV913" s="56" t="s">
        <v>449</v>
      </c>
      <c r="AW913" s="56" t="s">
        <v>449</v>
      </c>
      <c r="AX913" s="56" t="s">
        <v>449</v>
      </c>
      <c r="AY913" s="56" t="s">
        <v>449</v>
      </c>
      <c r="AZ913" s="56" t="s">
        <v>449</v>
      </c>
      <c r="BA913" s="56" t="s">
        <v>449</v>
      </c>
      <c r="BB913" s="323">
        <f>VLOOKUP($F913,'[2]1ª Parcela FAED Manutencao 2026'!$E$7:$K$1036,5,0)</f>
        <v>525</v>
      </c>
      <c r="BC913" s="324">
        <f>VLOOKUP($F913,'[2]1ª Parcela FAED Manutencao 2026'!$E$7:$K$1036,7,0)</f>
        <v>15387.23</v>
      </c>
      <c r="BD913" s="336">
        <f t="shared" si="185"/>
        <v>733</v>
      </c>
      <c r="BE913" s="328">
        <f t="shared" si="186"/>
        <v>-3407.4049999999988</v>
      </c>
    </row>
    <row r="914" spans="1:57" s="87" customFormat="1" ht="28.5" customHeight="1">
      <c r="A914" s="68">
        <v>908</v>
      </c>
      <c r="B914" s="56" t="s">
        <v>1906</v>
      </c>
      <c r="C914" s="56">
        <v>7800</v>
      </c>
      <c r="D914" s="57">
        <v>26</v>
      </c>
      <c r="E914" s="163" t="s">
        <v>433</v>
      </c>
      <c r="F914" s="56">
        <v>1104057</v>
      </c>
      <c r="G914" s="56">
        <v>1100426</v>
      </c>
      <c r="H914" s="61">
        <v>29191068</v>
      </c>
      <c r="I914" s="84" t="str">
        <f>VLOOKUP($F914,'[3]Sistema Escolar'!$C$3:$E$5000,3,0)</f>
        <v>COLEGIO ESTADUAL DE TEMPO INTEGRAL PINTO DE AGUIAR</v>
      </c>
      <c r="J914" s="193" t="s">
        <v>1978</v>
      </c>
      <c r="K914" s="56">
        <v>0</v>
      </c>
      <c r="L914" s="56">
        <v>0</v>
      </c>
      <c r="M914" s="56">
        <v>0</v>
      </c>
      <c r="N914" s="56">
        <v>0</v>
      </c>
      <c r="O914" s="56">
        <v>30</v>
      </c>
      <c r="P914" s="56">
        <v>57</v>
      </c>
      <c r="Q914" s="56">
        <v>168</v>
      </c>
      <c r="R914" s="56">
        <v>278</v>
      </c>
      <c r="S914" s="56">
        <v>150</v>
      </c>
      <c r="T914" s="56">
        <v>128</v>
      </c>
      <c r="U914" s="56">
        <v>0</v>
      </c>
      <c r="V914" s="56">
        <v>0</v>
      </c>
      <c r="W914" s="56">
        <v>0</v>
      </c>
      <c r="X914" s="56">
        <v>0</v>
      </c>
      <c r="Y914" s="56">
        <f t="shared" si="187"/>
        <v>0</v>
      </c>
      <c r="Z914" s="56">
        <f t="shared" si="187"/>
        <v>0</v>
      </c>
      <c r="AA914" s="68">
        <f t="shared" si="188"/>
        <v>348</v>
      </c>
      <c r="AB914" s="68">
        <f t="shared" si="188"/>
        <v>463</v>
      </c>
      <c r="AC914" s="68">
        <f t="shared" si="182"/>
        <v>348</v>
      </c>
      <c r="AD914" s="68">
        <f t="shared" si="183"/>
        <v>463</v>
      </c>
      <c r="AE914" s="68">
        <f>VLOOKUP(F914,[1]quantitativo_estudantes_turmas_!$D$6:$H$1043,5,0)</f>
        <v>15</v>
      </c>
      <c r="AF914" s="318">
        <f t="shared" si="179"/>
        <v>1</v>
      </c>
      <c r="AG914" s="248">
        <f t="shared" si="180"/>
        <v>25645.38</v>
      </c>
      <c r="AH914" s="194">
        <f t="shared" si="184"/>
        <v>25645.38</v>
      </c>
      <c r="AI914" s="70">
        <v>0</v>
      </c>
      <c r="AJ914" s="70">
        <f t="shared" si="181"/>
        <v>51290.76</v>
      </c>
      <c r="AK914" s="195">
        <v>10000</v>
      </c>
      <c r="AL914" s="337">
        <f t="shared" si="178"/>
        <v>12822.69</v>
      </c>
      <c r="AM914" s="56" t="str">
        <f>VLOOKUP(F914,'Plan atualizada aptas e desativ'!$C$4:$I$1457,7,0)</f>
        <v>INADIMPLENTE</v>
      </c>
      <c r="AN914" s="196">
        <f t="shared" si="189"/>
        <v>2822.6900000000005</v>
      </c>
      <c r="AO914" s="56" t="s">
        <v>1493</v>
      </c>
      <c r="AP914" s="56" t="s">
        <v>1617</v>
      </c>
      <c r="AQ914" s="56"/>
      <c r="AR914" s="56" t="s">
        <v>1918</v>
      </c>
      <c r="AS914" s="56" t="s">
        <v>449</v>
      </c>
      <c r="AT914" s="56" t="s">
        <v>449</v>
      </c>
      <c r="AU914" s="56" t="s">
        <v>449</v>
      </c>
      <c r="AV914" s="56" t="s">
        <v>449</v>
      </c>
      <c r="AW914" s="56" t="s">
        <v>449</v>
      </c>
      <c r="AX914" s="56" t="s">
        <v>449</v>
      </c>
      <c r="AY914" s="56" t="s">
        <v>449</v>
      </c>
      <c r="AZ914" s="56" t="s">
        <v>449</v>
      </c>
      <c r="BA914" s="56" t="s">
        <v>449</v>
      </c>
      <c r="BB914" s="323">
        <f>VLOOKUP($F914,'[2]1ª Parcela FAED Manutencao 2026'!$E$7:$K$1036,5,0)</f>
        <v>348</v>
      </c>
      <c r="BC914" s="324">
        <f>VLOOKUP($F914,'[2]1ª Parcela FAED Manutencao 2026'!$E$7:$K$1036,7,0)</f>
        <v>12822.69</v>
      </c>
      <c r="BD914" s="336">
        <f t="shared" si="185"/>
        <v>115</v>
      </c>
      <c r="BE914" s="330">
        <f t="shared" si="186"/>
        <v>0</v>
      </c>
    </row>
    <row r="915" spans="1:57" s="178" customFormat="1" ht="28.5" customHeight="1">
      <c r="A915" s="68">
        <v>909</v>
      </c>
      <c r="B915" s="56" t="s">
        <v>1906</v>
      </c>
      <c r="C915" s="56">
        <v>7800</v>
      </c>
      <c r="D915" s="57">
        <v>26</v>
      </c>
      <c r="E915" s="163" t="s">
        <v>433</v>
      </c>
      <c r="F915" s="56">
        <v>1104731</v>
      </c>
      <c r="G915" s="56">
        <v>1100334</v>
      </c>
      <c r="H915" s="61">
        <v>29187001</v>
      </c>
      <c r="I915" s="84" t="str">
        <f>VLOOKUP($F915,'[3]Sistema Escolar'!$C$3:$E$5000,3,0)</f>
        <v>COLEGIO ESTADUAL POLIVALENTE DE AMARALINA</v>
      </c>
      <c r="J915" s="193" t="s">
        <v>1978</v>
      </c>
      <c r="K915" s="56">
        <v>0</v>
      </c>
      <c r="L915" s="56">
        <v>0</v>
      </c>
      <c r="M915" s="56">
        <v>0</v>
      </c>
      <c r="N915" s="56">
        <v>0</v>
      </c>
      <c r="O915" s="56">
        <v>402</v>
      </c>
      <c r="P915" s="56">
        <v>299</v>
      </c>
      <c r="Q915" s="56">
        <v>34</v>
      </c>
      <c r="R915" s="56">
        <v>18</v>
      </c>
      <c r="S915" s="56">
        <v>276</v>
      </c>
      <c r="T915" s="56">
        <v>182</v>
      </c>
      <c r="U915" s="56">
        <v>0</v>
      </c>
      <c r="V915" s="56">
        <v>0</v>
      </c>
      <c r="W915" s="56">
        <v>0</v>
      </c>
      <c r="X915" s="56">
        <v>0</v>
      </c>
      <c r="Y915" s="56">
        <f t="shared" si="187"/>
        <v>0</v>
      </c>
      <c r="Z915" s="56">
        <f t="shared" si="187"/>
        <v>0</v>
      </c>
      <c r="AA915" s="68">
        <f t="shared" si="188"/>
        <v>712</v>
      </c>
      <c r="AB915" s="68">
        <f t="shared" si="188"/>
        <v>499</v>
      </c>
      <c r="AC915" s="68">
        <f t="shared" si="182"/>
        <v>712</v>
      </c>
      <c r="AD915" s="68">
        <f t="shared" si="183"/>
        <v>499</v>
      </c>
      <c r="AE915" s="68">
        <f>VLOOKUP(F915,[1]quantitativo_estudantes_turmas_!$D$6:$H$1043,5,0)</f>
        <v>18</v>
      </c>
      <c r="AF915" s="318">
        <f t="shared" si="179"/>
        <v>1</v>
      </c>
      <c r="AG915" s="248">
        <f t="shared" si="180"/>
        <v>25645.38</v>
      </c>
      <c r="AH915" s="194">
        <f t="shared" si="184"/>
        <v>25645.38</v>
      </c>
      <c r="AI915" s="70">
        <v>0</v>
      </c>
      <c r="AJ915" s="70">
        <f t="shared" si="181"/>
        <v>51290.76</v>
      </c>
      <c r="AK915" s="195">
        <v>12000</v>
      </c>
      <c r="AL915" s="337">
        <f t="shared" si="178"/>
        <v>12822.69</v>
      </c>
      <c r="AM915" s="56" t="str">
        <f>VLOOKUP(F915,'Plan atualizada aptas e desativ'!$C$4:$I$1457,7,0)</f>
        <v>APTA</v>
      </c>
      <c r="AN915" s="196">
        <f t="shared" si="189"/>
        <v>822.69000000000051</v>
      </c>
      <c r="AO915" s="56" t="s">
        <v>1493</v>
      </c>
      <c r="AP915" s="56" t="s">
        <v>1618</v>
      </c>
      <c r="AQ915" s="56"/>
      <c r="AR915" s="56" t="s">
        <v>1918</v>
      </c>
      <c r="AS915" s="56" t="s">
        <v>449</v>
      </c>
      <c r="AT915" s="56" t="s">
        <v>449</v>
      </c>
      <c r="AU915" s="56" t="s">
        <v>449</v>
      </c>
      <c r="AV915" s="56" t="s">
        <v>449</v>
      </c>
      <c r="AW915" s="56" t="s">
        <v>449</v>
      </c>
      <c r="AX915" s="56" t="s">
        <v>449</v>
      </c>
      <c r="AY915" s="56" t="s">
        <v>449</v>
      </c>
      <c r="AZ915" s="56" t="s">
        <v>449</v>
      </c>
      <c r="BA915" s="56" t="s">
        <v>449</v>
      </c>
      <c r="BB915" s="323">
        <f>VLOOKUP($F915,'[2]1ª Parcela FAED Manutencao 2026'!$E$7:$K$1036,5,0)</f>
        <v>712</v>
      </c>
      <c r="BC915" s="324">
        <f>VLOOKUP($F915,'[2]1ª Parcela FAED Manutencao 2026'!$E$7:$K$1036,7,0)</f>
        <v>15387.23</v>
      </c>
      <c r="BD915" s="335">
        <f t="shared" si="185"/>
        <v>-213</v>
      </c>
      <c r="BE915" s="328">
        <f t="shared" si="186"/>
        <v>-2564.5399999999991</v>
      </c>
    </row>
    <row r="916" spans="1:57" s="178" customFormat="1" ht="28.5" customHeight="1">
      <c r="A916" s="68">
        <v>910</v>
      </c>
      <c r="B916" s="56" t="s">
        <v>1906</v>
      </c>
      <c r="C916" s="56">
        <v>7800</v>
      </c>
      <c r="D916" s="57">
        <v>26</v>
      </c>
      <c r="E916" s="163" t="s">
        <v>433</v>
      </c>
      <c r="F916" s="56">
        <v>1104677</v>
      </c>
      <c r="G916" s="56">
        <v>1100475</v>
      </c>
      <c r="H916" s="61">
        <v>29187010</v>
      </c>
      <c r="I916" s="84" t="str">
        <f>VLOOKUP($F916,'[3]Sistema Escolar'!$C$3:$E$5000,3,0)</f>
        <v>COLEGIO ESTADUAL POLIVALENTE SAN DIEGO</v>
      </c>
      <c r="J916" s="193" t="s">
        <v>1912</v>
      </c>
      <c r="K916" s="56">
        <v>699</v>
      </c>
      <c r="L916" s="56">
        <v>681</v>
      </c>
      <c r="M916" s="56">
        <v>0</v>
      </c>
      <c r="N916" s="56">
        <v>0</v>
      </c>
      <c r="O916" s="56">
        <v>0</v>
      </c>
      <c r="P916" s="56">
        <v>0</v>
      </c>
      <c r="Q916" s="56">
        <v>0</v>
      </c>
      <c r="R916" s="56">
        <v>0</v>
      </c>
      <c r="S916" s="56">
        <v>0</v>
      </c>
      <c r="T916" s="56">
        <v>0</v>
      </c>
      <c r="U916" s="56">
        <v>0</v>
      </c>
      <c r="V916" s="56">
        <v>0</v>
      </c>
      <c r="W916" s="56">
        <v>0</v>
      </c>
      <c r="X916" s="56">
        <v>0</v>
      </c>
      <c r="Y916" s="56">
        <f t="shared" si="187"/>
        <v>699</v>
      </c>
      <c r="Z916" s="56">
        <f t="shared" si="187"/>
        <v>681</v>
      </c>
      <c r="AA916" s="68">
        <f t="shared" si="188"/>
        <v>0</v>
      </c>
      <c r="AB916" s="68">
        <f t="shared" si="188"/>
        <v>0</v>
      </c>
      <c r="AC916" s="68">
        <f t="shared" si="182"/>
        <v>699</v>
      </c>
      <c r="AD916" s="68">
        <f t="shared" si="183"/>
        <v>681</v>
      </c>
      <c r="AE916" s="68">
        <f>VLOOKUP(F916,[1]quantitativo_estudantes_turmas_!$D$6:$H$1043,5,0)</f>
        <v>21</v>
      </c>
      <c r="AF916" s="318">
        <f t="shared" si="179"/>
        <v>0</v>
      </c>
      <c r="AG916" s="248">
        <f t="shared" si="180"/>
        <v>30774.46</v>
      </c>
      <c r="AH916" s="194" t="str">
        <f t="shared" si="184"/>
        <v>0,00</v>
      </c>
      <c r="AI916" s="70">
        <v>0</v>
      </c>
      <c r="AJ916" s="70">
        <f t="shared" si="181"/>
        <v>30774.46</v>
      </c>
      <c r="AK916" s="195">
        <v>6000</v>
      </c>
      <c r="AL916" s="337">
        <f t="shared" si="178"/>
        <v>7693.6149999999998</v>
      </c>
      <c r="AM916" s="56" t="str">
        <f>VLOOKUP(F916,'Plan atualizada aptas e desativ'!$C$4:$I$1457,7,0)</f>
        <v>APTA</v>
      </c>
      <c r="AN916" s="196">
        <f t="shared" si="189"/>
        <v>1693.6149999999998</v>
      </c>
      <c r="AO916" s="56" t="s">
        <v>1493</v>
      </c>
      <c r="AP916" s="56" t="s">
        <v>1032</v>
      </c>
      <c r="AQ916" s="56"/>
      <c r="AR916" s="56" t="s">
        <v>449</v>
      </c>
      <c r="AS916" s="56" t="s">
        <v>449</v>
      </c>
      <c r="AT916" s="56" t="s">
        <v>449</v>
      </c>
      <c r="AU916" s="56" t="s">
        <v>449</v>
      </c>
      <c r="AV916" s="56" t="s">
        <v>449</v>
      </c>
      <c r="AW916" s="56" t="s">
        <v>449</v>
      </c>
      <c r="AX916" s="56" t="s">
        <v>449</v>
      </c>
      <c r="AY916" s="56" t="s">
        <v>449</v>
      </c>
      <c r="AZ916" s="56" t="s">
        <v>449</v>
      </c>
      <c r="BA916" s="56" t="s">
        <v>449</v>
      </c>
      <c r="BB916" s="323">
        <f>VLOOKUP($F916,'[2]1ª Parcela FAED Manutencao 2026'!$E$7:$K$1036,5,0)</f>
        <v>699</v>
      </c>
      <c r="BC916" s="324">
        <f>VLOOKUP($F916,'[2]1ª Parcela FAED Manutencao 2026'!$E$7:$K$1036,7,0)</f>
        <v>7693.6149999999998</v>
      </c>
      <c r="BD916" s="335">
        <f t="shared" si="185"/>
        <v>-18</v>
      </c>
      <c r="BE916" s="330">
        <f t="shared" si="186"/>
        <v>0</v>
      </c>
    </row>
    <row r="917" spans="1:57" s="178" customFormat="1" ht="28.5" customHeight="1">
      <c r="A917" s="68">
        <v>911</v>
      </c>
      <c r="B917" s="56" t="s">
        <v>1906</v>
      </c>
      <c r="C917" s="56">
        <v>7800</v>
      </c>
      <c r="D917" s="57">
        <v>26</v>
      </c>
      <c r="E917" s="163" t="s">
        <v>433</v>
      </c>
      <c r="F917" s="56">
        <v>1102232</v>
      </c>
      <c r="G917" s="56">
        <v>1100321</v>
      </c>
      <c r="H917" s="61">
        <v>29181526</v>
      </c>
      <c r="I917" s="84" t="str">
        <f>VLOOKUP($F917,'[3]Sistema Escolar'!$C$3:$E$5000,3,0)</f>
        <v>COLEGIO ESTADUAL PRESIDENTE COSTA E SILVA</v>
      </c>
      <c r="J917" s="193" t="s">
        <v>1978</v>
      </c>
      <c r="K917" s="56">
        <v>0</v>
      </c>
      <c r="L917" s="56">
        <v>0</v>
      </c>
      <c r="M917" s="56">
        <v>0</v>
      </c>
      <c r="N917" s="56">
        <v>0</v>
      </c>
      <c r="O917" s="56">
        <v>1518</v>
      </c>
      <c r="P917" s="56">
        <v>1451</v>
      </c>
      <c r="Q917" s="56">
        <v>52</v>
      </c>
      <c r="R917" s="56">
        <v>41</v>
      </c>
      <c r="S917" s="56">
        <v>161</v>
      </c>
      <c r="T917" s="56">
        <v>156</v>
      </c>
      <c r="U917" s="56">
        <v>0</v>
      </c>
      <c r="V917" s="56">
        <v>0</v>
      </c>
      <c r="W917" s="56">
        <v>0</v>
      </c>
      <c r="X917" s="56">
        <v>0</v>
      </c>
      <c r="Y917" s="56">
        <f t="shared" si="187"/>
        <v>0</v>
      </c>
      <c r="Z917" s="56">
        <f t="shared" si="187"/>
        <v>0</v>
      </c>
      <c r="AA917" s="68">
        <f t="shared" si="188"/>
        <v>1731</v>
      </c>
      <c r="AB917" s="68">
        <f t="shared" si="188"/>
        <v>1648</v>
      </c>
      <c r="AC917" s="68">
        <f t="shared" si="182"/>
        <v>1731</v>
      </c>
      <c r="AD917" s="68">
        <f t="shared" si="183"/>
        <v>1648</v>
      </c>
      <c r="AE917" s="68">
        <f>VLOOKUP(F917,[1]quantitativo_estudantes_turmas_!$D$6:$H$1043,5,0)</f>
        <v>55</v>
      </c>
      <c r="AF917" s="318">
        <f t="shared" si="179"/>
        <v>1</v>
      </c>
      <c r="AG917" s="248">
        <f t="shared" si="180"/>
        <v>71807.06</v>
      </c>
      <c r="AH917" s="194">
        <f t="shared" si="184"/>
        <v>71807.06</v>
      </c>
      <c r="AI917" s="70">
        <v>0</v>
      </c>
      <c r="AJ917" s="70">
        <f t="shared" si="181"/>
        <v>143614.12</v>
      </c>
      <c r="AK917" s="195">
        <v>28000</v>
      </c>
      <c r="AL917" s="337">
        <f t="shared" si="178"/>
        <v>35903.53</v>
      </c>
      <c r="AM917" s="56" t="str">
        <f>VLOOKUP(F917,'Plan atualizada aptas e desativ'!$C$4:$I$1457,7,0)</f>
        <v>APTA</v>
      </c>
      <c r="AN917" s="196">
        <f t="shared" si="189"/>
        <v>7903.5299999999988</v>
      </c>
      <c r="AO917" s="56" t="s">
        <v>1493</v>
      </c>
      <c r="AP917" s="56" t="s">
        <v>1619</v>
      </c>
      <c r="AQ917" s="56"/>
      <c r="AR917" s="56" t="s">
        <v>1918</v>
      </c>
      <c r="AS917" s="56" t="s">
        <v>449</v>
      </c>
      <c r="AT917" s="56" t="s">
        <v>449</v>
      </c>
      <c r="AU917" s="56" t="s">
        <v>449</v>
      </c>
      <c r="AV917" s="56" t="s">
        <v>449</v>
      </c>
      <c r="AW917" s="56" t="s">
        <v>449</v>
      </c>
      <c r="AX917" s="56" t="s">
        <v>449</v>
      </c>
      <c r="AY917" s="56" t="s">
        <v>449</v>
      </c>
      <c r="AZ917" s="56" t="s">
        <v>449</v>
      </c>
      <c r="BA917" s="56" t="s">
        <v>449</v>
      </c>
      <c r="BB917" s="323">
        <f>VLOOKUP($F917,'[2]1ª Parcela FAED Manutencao 2026'!$E$7:$K$1036,5,0)</f>
        <v>1731</v>
      </c>
      <c r="BC917" s="324">
        <f>VLOOKUP($F917,'[2]1ª Parcela FAED Manutencao 2026'!$E$7:$K$1036,7,0)</f>
        <v>35903.53</v>
      </c>
      <c r="BD917" s="335">
        <f t="shared" si="185"/>
        <v>-83</v>
      </c>
      <c r="BE917" s="330">
        <f t="shared" si="186"/>
        <v>0</v>
      </c>
    </row>
    <row r="918" spans="1:57" s="178" customFormat="1" ht="28.5" customHeight="1">
      <c r="A918" s="68">
        <v>912</v>
      </c>
      <c r="B918" s="56" t="s">
        <v>1906</v>
      </c>
      <c r="C918" s="56">
        <v>7800</v>
      </c>
      <c r="D918" s="57">
        <v>26</v>
      </c>
      <c r="E918" s="163" t="s">
        <v>433</v>
      </c>
      <c r="F918" s="56">
        <v>1104219</v>
      </c>
      <c r="G918" s="56">
        <v>1100429</v>
      </c>
      <c r="H918" s="61">
        <v>29187095</v>
      </c>
      <c r="I918" s="84" t="str">
        <f>VLOOKUP($F918,'[3]Sistema Escolar'!$C$3:$E$5000,3,0)</f>
        <v>COLEGIO ESTADUAL PRINCESA IZABEL</v>
      </c>
      <c r="J918" s="193" t="s">
        <v>1912</v>
      </c>
      <c r="K918" s="56">
        <v>99</v>
      </c>
      <c r="L918" s="56">
        <v>117</v>
      </c>
      <c r="M918" s="56">
        <v>0</v>
      </c>
      <c r="N918" s="56">
        <v>0</v>
      </c>
      <c r="O918" s="56">
        <v>0</v>
      </c>
      <c r="P918" s="56">
        <v>0</v>
      </c>
      <c r="Q918" s="56">
        <v>0</v>
      </c>
      <c r="R918" s="56">
        <v>0</v>
      </c>
      <c r="S918" s="56">
        <v>172</v>
      </c>
      <c r="T918" s="56">
        <v>65</v>
      </c>
      <c r="U918" s="56">
        <v>0</v>
      </c>
      <c r="V918" s="56">
        <v>0</v>
      </c>
      <c r="W918" s="56">
        <v>0</v>
      </c>
      <c r="X918" s="56">
        <v>0</v>
      </c>
      <c r="Y918" s="56">
        <f t="shared" si="187"/>
        <v>99</v>
      </c>
      <c r="Z918" s="56">
        <f t="shared" si="187"/>
        <v>117</v>
      </c>
      <c r="AA918" s="68">
        <f t="shared" si="188"/>
        <v>172</v>
      </c>
      <c r="AB918" s="68">
        <f t="shared" si="188"/>
        <v>65</v>
      </c>
      <c r="AC918" s="68">
        <f t="shared" si="182"/>
        <v>271</v>
      </c>
      <c r="AD918" s="68">
        <f t="shared" si="183"/>
        <v>182</v>
      </c>
      <c r="AE918" s="68">
        <f>VLOOKUP(F918,[1]quantitativo_estudantes_turmas_!$D$6:$H$1043,5,0)</f>
        <v>9</v>
      </c>
      <c r="AF918" s="318">
        <f t="shared" si="179"/>
        <v>0.35714285714285715</v>
      </c>
      <c r="AG918" s="248">
        <f t="shared" si="180"/>
        <v>20516.3</v>
      </c>
      <c r="AH918" s="194" t="str">
        <f t="shared" si="184"/>
        <v>0,00</v>
      </c>
      <c r="AI918" s="70">
        <v>0</v>
      </c>
      <c r="AJ918" s="70">
        <f t="shared" si="181"/>
        <v>20516.3</v>
      </c>
      <c r="AK918" s="195">
        <v>5000</v>
      </c>
      <c r="AL918" s="337">
        <f t="shared" si="178"/>
        <v>5129.0749999999998</v>
      </c>
      <c r="AM918" s="56" t="str">
        <f>VLOOKUP(F918,'Plan atualizada aptas e desativ'!$C$4:$I$1457,7,0)</f>
        <v>APTA</v>
      </c>
      <c r="AN918" s="196">
        <f t="shared" si="189"/>
        <v>129.07499999999982</v>
      </c>
      <c r="AO918" s="56" t="s">
        <v>1493</v>
      </c>
      <c r="AP918" s="56" t="s">
        <v>1620</v>
      </c>
      <c r="AQ918" s="56"/>
      <c r="AR918" s="56" t="s">
        <v>449</v>
      </c>
      <c r="AS918" s="56" t="s">
        <v>449</v>
      </c>
      <c r="AT918" s="56" t="s">
        <v>449</v>
      </c>
      <c r="AU918" s="56" t="s">
        <v>449</v>
      </c>
      <c r="AV918" s="56" t="s">
        <v>449</v>
      </c>
      <c r="AW918" s="56" t="s">
        <v>449</v>
      </c>
      <c r="AX918" s="56" t="s">
        <v>449</v>
      </c>
      <c r="AY918" s="56" t="s">
        <v>449</v>
      </c>
      <c r="AZ918" s="56" t="s">
        <v>449</v>
      </c>
      <c r="BA918" s="56" t="s">
        <v>449</v>
      </c>
      <c r="BB918" s="323">
        <f>VLOOKUP($F918,'[2]1ª Parcela FAED Manutencao 2026'!$E$7:$K$1036,5,0)</f>
        <v>271</v>
      </c>
      <c r="BC918" s="324">
        <f>VLOOKUP($F918,'[2]1ª Parcela FAED Manutencao 2026'!$E$7:$K$1036,7,0)</f>
        <v>6411.3450000000003</v>
      </c>
      <c r="BD918" s="335">
        <f t="shared" si="185"/>
        <v>-89</v>
      </c>
      <c r="BE918" s="328">
        <f t="shared" si="186"/>
        <v>-1282.2700000000004</v>
      </c>
    </row>
    <row r="919" spans="1:57" s="87" customFormat="1" ht="28.5" customHeight="1">
      <c r="A919" s="68">
        <v>913</v>
      </c>
      <c r="B919" s="56" t="s">
        <v>1906</v>
      </c>
      <c r="C919" s="56">
        <v>7800</v>
      </c>
      <c r="D919" s="57">
        <v>26</v>
      </c>
      <c r="E919" s="163" t="s">
        <v>433</v>
      </c>
      <c r="F919" s="56">
        <v>1176720</v>
      </c>
      <c r="G919" s="56">
        <v>1100578</v>
      </c>
      <c r="H919" s="61">
        <v>29404371</v>
      </c>
      <c r="I919" s="84" t="str">
        <f>VLOOKUP($F919,'[3]Sistema Escolar'!$C$3:$E$5000,3,0)</f>
        <v>COLEGIO ESTADUAL PROFESSOR ARISTIDES DE SOUZA OLIVEIRA</v>
      </c>
      <c r="J919" s="193" t="s">
        <v>1912</v>
      </c>
      <c r="K919" s="56">
        <v>0</v>
      </c>
      <c r="L919" s="56">
        <v>114</v>
      </c>
      <c r="M919" s="56">
        <v>0</v>
      </c>
      <c r="N919" s="56">
        <v>0</v>
      </c>
      <c r="O919" s="56">
        <v>412</v>
      </c>
      <c r="P919" s="56">
        <v>256</v>
      </c>
      <c r="Q919" s="56">
        <v>0</v>
      </c>
      <c r="R919" s="56">
        <v>0</v>
      </c>
      <c r="S919" s="56">
        <v>0</v>
      </c>
      <c r="T919" s="56">
        <v>0</v>
      </c>
      <c r="U919" s="56">
        <v>0</v>
      </c>
      <c r="V919" s="56">
        <v>0</v>
      </c>
      <c r="W919" s="56">
        <v>0</v>
      </c>
      <c r="X919" s="56">
        <v>0</v>
      </c>
      <c r="Y919" s="56">
        <f t="shared" si="187"/>
        <v>0</v>
      </c>
      <c r="Z919" s="56">
        <f t="shared" si="187"/>
        <v>114</v>
      </c>
      <c r="AA919" s="68">
        <f t="shared" si="188"/>
        <v>412</v>
      </c>
      <c r="AB919" s="68">
        <f t="shared" si="188"/>
        <v>256</v>
      </c>
      <c r="AC919" s="68">
        <f t="shared" si="182"/>
        <v>412</v>
      </c>
      <c r="AD919" s="68">
        <f t="shared" si="183"/>
        <v>370</v>
      </c>
      <c r="AE919" s="68">
        <f>VLOOKUP(F919,[1]quantitativo_estudantes_turmas_!$D$6:$H$1043,5,0)</f>
        <v>14</v>
      </c>
      <c r="AF919" s="318">
        <f t="shared" si="179"/>
        <v>0.69189189189189193</v>
      </c>
      <c r="AG919" s="248">
        <f t="shared" si="180"/>
        <v>25645.38</v>
      </c>
      <c r="AH919" s="194" t="str">
        <f t="shared" si="184"/>
        <v>0,00</v>
      </c>
      <c r="AI919" s="70">
        <v>0</v>
      </c>
      <c r="AJ919" s="70">
        <f t="shared" si="181"/>
        <v>25645.38</v>
      </c>
      <c r="AK919" s="195">
        <v>10000</v>
      </c>
      <c r="AL919" s="337">
        <f t="shared" si="178"/>
        <v>6411.3450000000003</v>
      </c>
      <c r="AM919" s="56" t="str">
        <f>VLOOKUP(F919,'Plan atualizada aptas e desativ'!$C$4:$I$1457,7,0)</f>
        <v>APTA</v>
      </c>
      <c r="AN919" s="196">
        <f t="shared" si="189"/>
        <v>-3588.6549999999997</v>
      </c>
      <c r="AO919" s="56" t="s">
        <v>1493</v>
      </c>
      <c r="AP919" s="56" t="s">
        <v>1621</v>
      </c>
      <c r="AQ919" s="56"/>
      <c r="AR919" s="56" t="s">
        <v>449</v>
      </c>
      <c r="AS919" s="56" t="s">
        <v>449</v>
      </c>
      <c r="AT919" s="56" t="s">
        <v>449</v>
      </c>
      <c r="AU919" s="56" t="s">
        <v>449</v>
      </c>
      <c r="AV919" s="56" t="s">
        <v>449</v>
      </c>
      <c r="AW919" s="56" t="s">
        <v>449</v>
      </c>
      <c r="AX919" s="56" t="s">
        <v>449</v>
      </c>
      <c r="AY919" s="56" t="s">
        <v>449</v>
      </c>
      <c r="AZ919" s="56" t="s">
        <v>449</v>
      </c>
      <c r="BA919" s="56" t="s">
        <v>449</v>
      </c>
      <c r="BB919" s="323">
        <f>VLOOKUP($F919,'[2]1ª Parcela FAED Manutencao 2026'!$E$7:$K$1036,5,0)</f>
        <v>412</v>
      </c>
      <c r="BC919" s="324">
        <f>VLOOKUP($F919,'[2]1ª Parcela FAED Manutencao 2026'!$E$7:$K$1036,7,0)</f>
        <v>12822.69</v>
      </c>
      <c r="BD919" s="335">
        <f t="shared" si="185"/>
        <v>-42</v>
      </c>
      <c r="BE919" s="328">
        <f t="shared" si="186"/>
        <v>-6411.3450000000003</v>
      </c>
    </row>
    <row r="920" spans="1:57" s="178" customFormat="1" ht="28.5" customHeight="1">
      <c r="A920" s="68">
        <v>914</v>
      </c>
      <c r="B920" s="56" t="s">
        <v>1906</v>
      </c>
      <c r="C920" s="56">
        <v>7800</v>
      </c>
      <c r="D920" s="57">
        <v>26</v>
      </c>
      <c r="E920" s="163" t="s">
        <v>433</v>
      </c>
      <c r="F920" s="56">
        <v>1176095</v>
      </c>
      <c r="G920" s="56">
        <v>1100535</v>
      </c>
      <c r="H920" s="61">
        <v>29336473</v>
      </c>
      <c r="I920" s="84" t="str">
        <f>VLOOKUP($F920,'[3]Sistema Escolar'!$C$3:$E$5000,3,0)</f>
        <v>COLEGIO ESTADUAL PROFESSOR CARLOS ALBERTO CERQUEIRA</v>
      </c>
      <c r="J920" s="193" t="s">
        <v>1912</v>
      </c>
      <c r="K920" s="56">
        <v>503</v>
      </c>
      <c r="L920" s="56">
        <v>461</v>
      </c>
      <c r="M920" s="56">
        <v>0</v>
      </c>
      <c r="N920" s="56">
        <v>0</v>
      </c>
      <c r="O920" s="56">
        <v>388</v>
      </c>
      <c r="P920" s="56">
        <v>369</v>
      </c>
      <c r="Q920" s="56">
        <v>0</v>
      </c>
      <c r="R920" s="56">
        <v>0</v>
      </c>
      <c r="S920" s="56">
        <v>92</v>
      </c>
      <c r="T920" s="56">
        <v>77</v>
      </c>
      <c r="U920" s="56">
        <v>0</v>
      </c>
      <c r="V920" s="56">
        <v>0</v>
      </c>
      <c r="W920" s="56">
        <v>0</v>
      </c>
      <c r="X920" s="56">
        <v>0</v>
      </c>
      <c r="Y920" s="56">
        <f t="shared" si="187"/>
        <v>503</v>
      </c>
      <c r="Z920" s="56">
        <f t="shared" si="187"/>
        <v>461</v>
      </c>
      <c r="AA920" s="68">
        <f t="shared" si="188"/>
        <v>480</v>
      </c>
      <c r="AB920" s="68">
        <f t="shared" si="188"/>
        <v>446</v>
      </c>
      <c r="AC920" s="68">
        <f t="shared" si="182"/>
        <v>983</v>
      </c>
      <c r="AD920" s="68">
        <f t="shared" si="183"/>
        <v>907</v>
      </c>
      <c r="AE920" s="68">
        <f>VLOOKUP(F920,[1]quantitativo_estudantes_turmas_!$D$6:$H$1043,5,0)</f>
        <v>26</v>
      </c>
      <c r="AF920" s="318">
        <f t="shared" si="179"/>
        <v>0.49173098125689085</v>
      </c>
      <c r="AG920" s="248">
        <f t="shared" si="180"/>
        <v>41032.61</v>
      </c>
      <c r="AH920" s="194" t="str">
        <f t="shared" si="184"/>
        <v>0,00</v>
      </c>
      <c r="AI920" s="70">
        <v>0</v>
      </c>
      <c r="AJ920" s="70">
        <f t="shared" si="181"/>
        <v>41032.61</v>
      </c>
      <c r="AK920" s="195">
        <v>8000</v>
      </c>
      <c r="AL920" s="337">
        <f t="shared" si="178"/>
        <v>10258.1525</v>
      </c>
      <c r="AM920" s="56" t="str">
        <f>VLOOKUP(F920,'Plan atualizada aptas e desativ'!$C$4:$I$1457,7,0)</f>
        <v>APTA</v>
      </c>
      <c r="AN920" s="196">
        <f t="shared" si="189"/>
        <v>2258.1525000000001</v>
      </c>
      <c r="AO920" s="56" t="s">
        <v>1493</v>
      </c>
      <c r="AP920" s="56" t="s">
        <v>1622</v>
      </c>
      <c r="AQ920" s="56"/>
      <c r="AR920" s="56" t="s">
        <v>449</v>
      </c>
      <c r="AS920" s="56" t="s">
        <v>449</v>
      </c>
      <c r="AT920" s="56" t="s">
        <v>449</v>
      </c>
      <c r="AU920" s="56" t="s">
        <v>449</v>
      </c>
      <c r="AV920" s="56" t="s">
        <v>449</v>
      </c>
      <c r="AW920" s="56" t="s">
        <v>449</v>
      </c>
      <c r="AX920" s="56" t="s">
        <v>449</v>
      </c>
      <c r="AY920" s="56" t="s">
        <v>449</v>
      </c>
      <c r="AZ920" s="56" t="s">
        <v>449</v>
      </c>
      <c r="BA920" s="56" t="s">
        <v>449</v>
      </c>
      <c r="BB920" s="323">
        <f>VLOOKUP($F920,'[2]1ª Parcela FAED Manutencao 2026'!$E$7:$K$1036,5,0)</f>
        <v>983</v>
      </c>
      <c r="BC920" s="324">
        <f>VLOOKUP($F920,'[2]1ª Parcela FAED Manutencao 2026'!$E$7:$K$1036,7,0)</f>
        <v>10258.1525</v>
      </c>
      <c r="BD920" s="335">
        <f t="shared" si="185"/>
        <v>-76</v>
      </c>
      <c r="BE920" s="330">
        <f t="shared" si="186"/>
        <v>0</v>
      </c>
    </row>
    <row r="921" spans="1:57" s="178" customFormat="1" ht="28.5" customHeight="1">
      <c r="A921" s="68">
        <v>915</v>
      </c>
      <c r="B921" s="56" t="s">
        <v>1906</v>
      </c>
      <c r="C921" s="56">
        <v>7800</v>
      </c>
      <c r="D921" s="57">
        <v>26</v>
      </c>
      <c r="E921" s="163" t="s">
        <v>433</v>
      </c>
      <c r="F921" s="56">
        <v>1176109</v>
      </c>
      <c r="G921" s="56">
        <v>1100537</v>
      </c>
      <c r="H921" s="61">
        <v>29343160</v>
      </c>
      <c r="I921" s="84" t="str">
        <f>VLOOKUP($F921,'[3]Sistema Escolar'!$C$3:$E$5000,3,0)</f>
        <v>COLEGIO ESTADUAL PROFESSOR CARLOS BARROS</v>
      </c>
      <c r="J921" s="193" t="s">
        <v>1912</v>
      </c>
      <c r="K921" s="56">
        <v>52</v>
      </c>
      <c r="L921" s="56">
        <v>381</v>
      </c>
      <c r="M921" s="56">
        <v>0</v>
      </c>
      <c r="N921" s="56">
        <v>0</v>
      </c>
      <c r="O921" s="56">
        <v>751</v>
      </c>
      <c r="P921" s="56">
        <v>405</v>
      </c>
      <c r="Q921" s="56">
        <v>28</v>
      </c>
      <c r="R921" s="56">
        <v>11</v>
      </c>
      <c r="S921" s="56">
        <v>119</v>
      </c>
      <c r="T921" s="56">
        <v>23</v>
      </c>
      <c r="U921" s="56">
        <v>0</v>
      </c>
      <c r="V921" s="56">
        <v>0</v>
      </c>
      <c r="W921" s="56">
        <v>0</v>
      </c>
      <c r="X921" s="56">
        <v>0</v>
      </c>
      <c r="Y921" s="56">
        <f t="shared" si="187"/>
        <v>52</v>
      </c>
      <c r="Z921" s="56">
        <f t="shared" si="187"/>
        <v>381</v>
      </c>
      <c r="AA921" s="68">
        <f t="shared" si="188"/>
        <v>898</v>
      </c>
      <c r="AB921" s="68">
        <f t="shared" si="188"/>
        <v>439</v>
      </c>
      <c r="AC921" s="68">
        <f t="shared" si="182"/>
        <v>950</v>
      </c>
      <c r="AD921" s="68">
        <f t="shared" si="183"/>
        <v>820</v>
      </c>
      <c r="AE921" s="68">
        <f>VLOOKUP(F921,[1]quantitativo_estudantes_turmas_!$D$6:$H$1043,5,0)</f>
        <v>29</v>
      </c>
      <c r="AF921" s="318">
        <f t="shared" si="179"/>
        <v>0.53536585365853662</v>
      </c>
      <c r="AG921" s="248">
        <f t="shared" si="180"/>
        <v>41032.61</v>
      </c>
      <c r="AH921" s="194">
        <f t="shared" si="184"/>
        <v>41032.61</v>
      </c>
      <c r="AI921" s="70">
        <v>0</v>
      </c>
      <c r="AJ921" s="70">
        <f t="shared" si="181"/>
        <v>82065.22</v>
      </c>
      <c r="AK921" s="195">
        <v>16000</v>
      </c>
      <c r="AL921" s="337">
        <f t="shared" si="178"/>
        <v>20516.305</v>
      </c>
      <c r="AM921" s="56" t="str">
        <f>VLOOKUP(F921,'Plan atualizada aptas e desativ'!$C$4:$I$1457,7,0)</f>
        <v>INADIMPLENTE</v>
      </c>
      <c r="AN921" s="196">
        <f t="shared" si="189"/>
        <v>4516.3050000000003</v>
      </c>
      <c r="AO921" s="56" t="s">
        <v>1493</v>
      </c>
      <c r="AP921" s="56" t="s">
        <v>1623</v>
      </c>
      <c r="AQ921" s="56"/>
      <c r="AR921" s="56" t="s">
        <v>1918</v>
      </c>
      <c r="AS921" s="56" t="s">
        <v>449</v>
      </c>
      <c r="AT921" s="56" t="s">
        <v>449</v>
      </c>
      <c r="AU921" s="56" t="s">
        <v>449</v>
      </c>
      <c r="AV921" s="56" t="s">
        <v>449</v>
      </c>
      <c r="AW921" s="56" t="s">
        <v>449</v>
      </c>
      <c r="AX921" s="56" t="s">
        <v>449</v>
      </c>
      <c r="AY921" s="56" t="s">
        <v>449</v>
      </c>
      <c r="AZ921" s="56" t="s">
        <v>449</v>
      </c>
      <c r="BA921" s="56" t="s">
        <v>449</v>
      </c>
      <c r="BB921" s="323">
        <f>VLOOKUP($F921,'[2]1ª Parcela FAED Manutencao 2026'!$E$7:$K$1036,5,0)</f>
        <v>950</v>
      </c>
      <c r="BC921" s="324">
        <f>VLOOKUP($F921,'[2]1ª Parcela FAED Manutencao 2026'!$E$7:$K$1036,7,0)</f>
        <v>20516.305</v>
      </c>
      <c r="BD921" s="335">
        <f t="shared" si="185"/>
        <v>-130</v>
      </c>
      <c r="BE921" s="330">
        <f t="shared" si="186"/>
        <v>0</v>
      </c>
    </row>
    <row r="922" spans="1:57" s="87" customFormat="1" ht="28.5" customHeight="1">
      <c r="A922" s="68">
        <v>916</v>
      </c>
      <c r="B922" s="56" t="s">
        <v>1906</v>
      </c>
      <c r="C922" s="56">
        <v>7800</v>
      </c>
      <c r="D922" s="57">
        <v>26</v>
      </c>
      <c r="E922" s="163" t="s">
        <v>433</v>
      </c>
      <c r="F922" s="56">
        <v>1102216</v>
      </c>
      <c r="G922" s="56">
        <v>1100642</v>
      </c>
      <c r="H922" s="61">
        <v>29191084</v>
      </c>
      <c r="I922" s="84" t="str">
        <f>VLOOKUP($F922,'[3]Sistema Escolar'!$C$3:$E$5000,3,0)</f>
        <v>COLEGIO ESTADUAL PROFESSOR CARLOS SANT ANNA</v>
      </c>
      <c r="J922" s="193" t="s">
        <v>1978</v>
      </c>
      <c r="K922" s="56">
        <v>0</v>
      </c>
      <c r="L922" s="56">
        <v>0</v>
      </c>
      <c r="M922" s="56">
        <v>244</v>
      </c>
      <c r="N922" s="56">
        <v>277</v>
      </c>
      <c r="O922" s="56">
        <v>0</v>
      </c>
      <c r="P922" s="56">
        <v>0</v>
      </c>
      <c r="Q922" s="56">
        <v>0</v>
      </c>
      <c r="R922" s="56">
        <v>0</v>
      </c>
      <c r="S922" s="56">
        <v>78</v>
      </c>
      <c r="T922" s="56">
        <v>59</v>
      </c>
      <c r="U922" s="56">
        <v>0</v>
      </c>
      <c r="V922" s="56">
        <v>0</v>
      </c>
      <c r="W922" s="56">
        <v>0</v>
      </c>
      <c r="X922" s="56">
        <v>0</v>
      </c>
      <c r="Y922" s="56">
        <f t="shared" si="187"/>
        <v>244</v>
      </c>
      <c r="Z922" s="56">
        <f t="shared" si="187"/>
        <v>277</v>
      </c>
      <c r="AA922" s="68">
        <f t="shared" si="188"/>
        <v>78</v>
      </c>
      <c r="AB922" s="68">
        <f t="shared" si="188"/>
        <v>59</v>
      </c>
      <c r="AC922" s="68">
        <f t="shared" si="182"/>
        <v>322</v>
      </c>
      <c r="AD922" s="68">
        <f t="shared" si="183"/>
        <v>336</v>
      </c>
      <c r="AE922" s="68">
        <f>VLOOKUP(F922,[1]quantitativo_estudantes_turmas_!$D$6:$H$1043,5,0)</f>
        <v>10</v>
      </c>
      <c r="AF922" s="318">
        <f t="shared" si="179"/>
        <v>0.17559523809523808</v>
      </c>
      <c r="AG922" s="248">
        <f t="shared" si="180"/>
        <v>25645.38</v>
      </c>
      <c r="AH922" s="194">
        <f t="shared" si="184"/>
        <v>25645.38</v>
      </c>
      <c r="AI922" s="70">
        <v>0</v>
      </c>
      <c r="AJ922" s="70">
        <f t="shared" si="181"/>
        <v>51290.76</v>
      </c>
      <c r="AK922" s="195">
        <v>10000</v>
      </c>
      <c r="AL922" s="337">
        <f t="shared" si="178"/>
        <v>12822.69</v>
      </c>
      <c r="AM922" s="56" t="str">
        <f>VLOOKUP(F922,'Plan atualizada aptas e desativ'!$C$4:$I$1457,7,0)</f>
        <v>APTA</v>
      </c>
      <c r="AN922" s="196">
        <f t="shared" si="189"/>
        <v>2822.6900000000005</v>
      </c>
      <c r="AO922" s="56" t="s">
        <v>1493</v>
      </c>
      <c r="AP922" s="56" t="s">
        <v>1624</v>
      </c>
      <c r="AQ922" s="56"/>
      <c r="AR922" s="56" t="s">
        <v>1918</v>
      </c>
      <c r="AS922" s="56" t="s">
        <v>449</v>
      </c>
      <c r="AT922" s="56" t="s">
        <v>449</v>
      </c>
      <c r="AU922" s="56" t="s">
        <v>449</v>
      </c>
      <c r="AV922" s="56" t="s">
        <v>449</v>
      </c>
      <c r="AW922" s="56" t="s">
        <v>449</v>
      </c>
      <c r="AX922" s="56" t="s">
        <v>449</v>
      </c>
      <c r="AY922" s="56" t="s">
        <v>449</v>
      </c>
      <c r="AZ922" s="56" t="s">
        <v>449</v>
      </c>
      <c r="BA922" s="56" t="s">
        <v>449</v>
      </c>
      <c r="BB922" s="323">
        <f>VLOOKUP($F922,'[2]1ª Parcela FAED Manutencao 2026'!$E$7:$K$1036,5,0)</f>
        <v>322</v>
      </c>
      <c r="BC922" s="324">
        <f>VLOOKUP($F922,'[2]1ª Parcela FAED Manutencao 2026'!$E$7:$K$1036,7,0)</f>
        <v>12822.69</v>
      </c>
      <c r="BD922" s="336">
        <f t="shared" si="185"/>
        <v>14</v>
      </c>
      <c r="BE922" s="330">
        <f t="shared" si="186"/>
        <v>0</v>
      </c>
    </row>
    <row r="923" spans="1:57" s="178" customFormat="1" ht="28.5" customHeight="1">
      <c r="A923" s="68">
        <v>917</v>
      </c>
      <c r="B923" s="56" t="s">
        <v>1906</v>
      </c>
      <c r="C923" s="56">
        <v>7800</v>
      </c>
      <c r="D923" s="57">
        <v>26</v>
      </c>
      <c r="E923" s="163" t="s">
        <v>433</v>
      </c>
      <c r="F923" s="56">
        <v>1100833</v>
      </c>
      <c r="G923" s="56">
        <v>1100259</v>
      </c>
      <c r="H923" s="61">
        <v>29184932</v>
      </c>
      <c r="I923" s="84" t="str">
        <f>VLOOKUP($F923,'[3]Sistema Escolar'!$C$3:$E$5000,3,0)</f>
        <v>COLEGIO ESTADUAL PROFESSOR EDSON CARNEIRO</v>
      </c>
      <c r="J923" s="193" t="s">
        <v>1912</v>
      </c>
      <c r="K923" s="56">
        <v>388</v>
      </c>
      <c r="L923" s="56">
        <v>353</v>
      </c>
      <c r="M923" s="56">
        <v>0</v>
      </c>
      <c r="N923" s="56">
        <v>0</v>
      </c>
      <c r="O923" s="68">
        <v>520</v>
      </c>
      <c r="P923" s="68">
        <v>416</v>
      </c>
      <c r="Q923" s="56">
        <v>0</v>
      </c>
      <c r="R923" s="56">
        <v>0</v>
      </c>
      <c r="S923" s="56">
        <v>198</v>
      </c>
      <c r="T923" s="56">
        <v>163</v>
      </c>
      <c r="U923" s="56">
        <v>0</v>
      </c>
      <c r="V923" s="56">
        <v>0</v>
      </c>
      <c r="W923" s="56">
        <v>0</v>
      </c>
      <c r="X923" s="56">
        <v>42</v>
      </c>
      <c r="Y923" s="56">
        <f t="shared" si="187"/>
        <v>388</v>
      </c>
      <c r="Z923" s="56">
        <f t="shared" si="187"/>
        <v>353</v>
      </c>
      <c r="AA923" s="68">
        <f t="shared" si="188"/>
        <v>718</v>
      </c>
      <c r="AB923" s="68">
        <f t="shared" si="188"/>
        <v>579</v>
      </c>
      <c r="AC923" s="68">
        <f t="shared" si="182"/>
        <v>1106</v>
      </c>
      <c r="AD923" s="68">
        <f t="shared" si="183"/>
        <v>974</v>
      </c>
      <c r="AE923" s="68">
        <f>VLOOKUP(F923,[1]quantitativo_estudantes_turmas_!$D$6:$H$1043,5,0)</f>
        <v>30</v>
      </c>
      <c r="AF923" s="318">
        <f t="shared" si="179"/>
        <v>0.59445585215605745</v>
      </c>
      <c r="AG923" s="248">
        <f t="shared" si="180"/>
        <v>41032.61</v>
      </c>
      <c r="AH923" s="194" t="str">
        <f t="shared" si="184"/>
        <v>0,00</v>
      </c>
      <c r="AI923" s="70">
        <v>0</v>
      </c>
      <c r="AJ923" s="70">
        <f t="shared" si="181"/>
        <v>41032.61</v>
      </c>
      <c r="AK923" s="195">
        <v>10000</v>
      </c>
      <c r="AL923" s="337">
        <f t="shared" si="178"/>
        <v>10258.1525</v>
      </c>
      <c r="AM923" s="56" t="str">
        <f>VLOOKUP(F923,'Plan atualizada aptas e desativ'!$C$4:$I$1457,7,0)</f>
        <v>APTA</v>
      </c>
      <c r="AN923" s="196">
        <f t="shared" si="189"/>
        <v>258.15250000000015</v>
      </c>
      <c r="AO923" s="56" t="s">
        <v>1493</v>
      </c>
      <c r="AP923" s="56" t="s">
        <v>1625</v>
      </c>
      <c r="AQ923" s="56"/>
      <c r="AR923" s="56" t="s">
        <v>449</v>
      </c>
      <c r="AS923" s="56" t="s">
        <v>449</v>
      </c>
      <c r="AT923" s="56" t="s">
        <v>449</v>
      </c>
      <c r="AU923" s="56" t="s">
        <v>449</v>
      </c>
      <c r="AV923" s="56" t="s">
        <v>449</v>
      </c>
      <c r="AW923" s="56" t="s">
        <v>449</v>
      </c>
      <c r="AX923" s="56" t="s">
        <v>449</v>
      </c>
      <c r="AY923" s="56" t="s">
        <v>449</v>
      </c>
      <c r="AZ923" s="56" t="s">
        <v>449</v>
      </c>
      <c r="BA923" s="56" t="s">
        <v>449</v>
      </c>
      <c r="BB923" s="323">
        <f>VLOOKUP($F923,'[2]1ª Parcela FAED Manutencao 2026'!$E$7:$K$1036,5,0)</f>
        <v>1106</v>
      </c>
      <c r="BC923" s="324">
        <f>VLOOKUP($F923,'[2]1ª Parcela FAED Manutencao 2026'!$E$7:$K$1036,7,0)</f>
        <v>11979.825000000001</v>
      </c>
      <c r="BD923" s="335">
        <f t="shared" si="185"/>
        <v>-132</v>
      </c>
      <c r="BE923" s="328">
        <f t="shared" si="186"/>
        <v>-1721.6725000000006</v>
      </c>
    </row>
    <row r="924" spans="1:57" s="87" customFormat="1" ht="28.5" customHeight="1">
      <c r="A924" s="68">
        <v>918</v>
      </c>
      <c r="B924" s="56" t="s">
        <v>1906</v>
      </c>
      <c r="C924" s="56">
        <v>7800</v>
      </c>
      <c r="D924" s="57">
        <v>26</v>
      </c>
      <c r="E924" s="163" t="s">
        <v>433</v>
      </c>
      <c r="F924" s="56">
        <v>1176661</v>
      </c>
      <c r="G924" s="56">
        <v>1100572</v>
      </c>
      <c r="H924" s="61">
        <v>29404290</v>
      </c>
      <c r="I924" s="84" t="str">
        <f>VLOOKUP($F924,'[3]Sistema Escolar'!$C$3:$E$5000,3,0)</f>
        <v>COLEGIO ESTADUAL PROFESSOR JOSE BARRETO DE ARAUJO BASTOS</v>
      </c>
      <c r="J924" s="193" t="s">
        <v>1978</v>
      </c>
      <c r="K924" s="56">
        <v>119</v>
      </c>
      <c r="L924" s="56">
        <v>161</v>
      </c>
      <c r="M924" s="56">
        <v>0</v>
      </c>
      <c r="N924" s="56">
        <v>0</v>
      </c>
      <c r="O924" s="56">
        <v>205</v>
      </c>
      <c r="P924" s="56">
        <v>148</v>
      </c>
      <c r="Q924" s="56">
        <v>20</v>
      </c>
      <c r="R924" s="56">
        <v>21</v>
      </c>
      <c r="S924" s="56">
        <v>82</v>
      </c>
      <c r="T924" s="56">
        <v>28</v>
      </c>
      <c r="U924" s="56">
        <v>0</v>
      </c>
      <c r="V924" s="56">
        <v>0</v>
      </c>
      <c r="W924" s="56">
        <v>0</v>
      </c>
      <c r="X924" s="56">
        <v>0</v>
      </c>
      <c r="Y924" s="56">
        <f t="shared" si="187"/>
        <v>119</v>
      </c>
      <c r="Z924" s="56">
        <f t="shared" si="187"/>
        <v>161</v>
      </c>
      <c r="AA924" s="68">
        <f t="shared" si="188"/>
        <v>307</v>
      </c>
      <c r="AB924" s="68">
        <f t="shared" si="188"/>
        <v>197</v>
      </c>
      <c r="AC924" s="68">
        <f t="shared" si="182"/>
        <v>426</v>
      </c>
      <c r="AD924" s="68">
        <f t="shared" si="183"/>
        <v>358</v>
      </c>
      <c r="AE924" s="68">
        <f>VLOOKUP(F924,[1]quantitativo_estudantes_turmas_!$D$6:$H$1043,5,0)</f>
        <v>12</v>
      </c>
      <c r="AF924" s="318">
        <f t="shared" si="179"/>
        <v>0.55027932960893855</v>
      </c>
      <c r="AG924" s="248">
        <f t="shared" si="180"/>
        <v>25645.38</v>
      </c>
      <c r="AH924" s="194">
        <f t="shared" si="184"/>
        <v>25645.38</v>
      </c>
      <c r="AI924" s="70">
        <v>0</v>
      </c>
      <c r="AJ924" s="70">
        <f t="shared" si="181"/>
        <v>51290.76</v>
      </c>
      <c r="AK924" s="195">
        <v>10000</v>
      </c>
      <c r="AL924" s="337">
        <f t="shared" si="178"/>
        <v>12822.69</v>
      </c>
      <c r="AM924" s="56" t="str">
        <f>VLOOKUP(F924,'Plan atualizada aptas e desativ'!$C$4:$I$1457,7,0)</f>
        <v>INADIMPLENTE</v>
      </c>
      <c r="AN924" s="196">
        <f t="shared" si="189"/>
        <v>2822.6900000000005</v>
      </c>
      <c r="AO924" s="56" t="s">
        <v>1493</v>
      </c>
      <c r="AP924" s="56" t="s">
        <v>1626</v>
      </c>
      <c r="AQ924" s="56"/>
      <c r="AR924" s="56" t="s">
        <v>1918</v>
      </c>
      <c r="AS924" s="56" t="s">
        <v>449</v>
      </c>
      <c r="AT924" s="56" t="s">
        <v>1908</v>
      </c>
      <c r="AU924" s="56" t="s">
        <v>449</v>
      </c>
      <c r="AV924" s="56" t="s">
        <v>449</v>
      </c>
      <c r="AW924" s="56" t="s">
        <v>449</v>
      </c>
      <c r="AX924" s="56" t="s">
        <v>449</v>
      </c>
      <c r="AY924" s="56" t="s">
        <v>449</v>
      </c>
      <c r="AZ924" s="56" t="s">
        <v>449</v>
      </c>
      <c r="BA924" s="56" t="s">
        <v>449</v>
      </c>
      <c r="BB924" s="323">
        <f>VLOOKUP($F924,'[2]1ª Parcela FAED Manutencao 2026'!$E$7:$K$1036,5,0)</f>
        <v>426</v>
      </c>
      <c r="BC924" s="324">
        <f>VLOOKUP($F924,'[2]1ª Parcela FAED Manutencao 2026'!$E$7:$K$1036,7,0)</f>
        <v>12822.69</v>
      </c>
      <c r="BD924" s="335">
        <f t="shared" si="185"/>
        <v>-68</v>
      </c>
      <c r="BE924" s="330">
        <f t="shared" si="186"/>
        <v>0</v>
      </c>
    </row>
    <row r="925" spans="1:57" s="178" customFormat="1" ht="28.5" customHeight="1">
      <c r="A925" s="68">
        <v>919</v>
      </c>
      <c r="B925" s="56" t="s">
        <v>1906</v>
      </c>
      <c r="C925" s="56">
        <v>7800</v>
      </c>
      <c r="D925" s="57">
        <v>26</v>
      </c>
      <c r="E925" s="163" t="s">
        <v>433</v>
      </c>
      <c r="F925" s="56">
        <v>1102925</v>
      </c>
      <c r="G925" s="56">
        <v>1100354</v>
      </c>
      <c r="H925" s="61">
        <v>29192153</v>
      </c>
      <c r="I925" s="84" t="str">
        <f>VLOOKUP($F925,'[3]Sistema Escolar'!$C$3:$E$5000,3,0)</f>
        <v>COLEGIO ESTADUAL DE TEMPO INTEGRAL PROFESSOR NELSON BARROS</v>
      </c>
      <c r="J925" s="193" t="s">
        <v>1912</v>
      </c>
      <c r="K925" s="56">
        <v>427</v>
      </c>
      <c r="L925" s="56">
        <v>238</v>
      </c>
      <c r="M925" s="56">
        <v>0</v>
      </c>
      <c r="N925" s="56">
        <v>0</v>
      </c>
      <c r="O925" s="56">
        <v>317</v>
      </c>
      <c r="P925" s="56">
        <v>251</v>
      </c>
      <c r="Q925" s="56">
        <v>0</v>
      </c>
      <c r="R925" s="56">
        <v>25</v>
      </c>
      <c r="S925" s="56">
        <v>361</v>
      </c>
      <c r="T925" s="56">
        <v>254</v>
      </c>
      <c r="U925" s="56">
        <v>0</v>
      </c>
      <c r="V925" s="56">
        <v>0</v>
      </c>
      <c r="W925" s="56">
        <v>0</v>
      </c>
      <c r="X925" s="56">
        <v>18</v>
      </c>
      <c r="Y925" s="56">
        <f t="shared" si="187"/>
        <v>427</v>
      </c>
      <c r="Z925" s="56">
        <f t="shared" si="187"/>
        <v>238</v>
      </c>
      <c r="AA925" s="68">
        <f t="shared" si="188"/>
        <v>678</v>
      </c>
      <c r="AB925" s="68">
        <f t="shared" si="188"/>
        <v>530</v>
      </c>
      <c r="AC925" s="68">
        <f t="shared" si="182"/>
        <v>1105</v>
      </c>
      <c r="AD925" s="68">
        <f t="shared" si="183"/>
        <v>786</v>
      </c>
      <c r="AE925" s="68">
        <f>VLOOKUP(F925,[1]quantitativo_estudantes_turmas_!$D$6:$H$1043,5,0)</f>
        <v>24</v>
      </c>
      <c r="AF925" s="318">
        <f t="shared" si="179"/>
        <v>0.67430025445292618</v>
      </c>
      <c r="AG925" s="248">
        <f t="shared" si="180"/>
        <v>41032.61</v>
      </c>
      <c r="AH925" s="194">
        <f t="shared" si="184"/>
        <v>41032.61</v>
      </c>
      <c r="AI925" s="70">
        <v>0</v>
      </c>
      <c r="AJ925" s="70">
        <f t="shared" si="181"/>
        <v>82065.22</v>
      </c>
      <c r="AK925" s="195">
        <v>10000</v>
      </c>
      <c r="AL925" s="337">
        <f t="shared" si="178"/>
        <v>20516.305</v>
      </c>
      <c r="AM925" s="56" t="str">
        <f>VLOOKUP(F925,'Plan atualizada aptas e desativ'!$C$4:$I$1457,7,0)</f>
        <v>INADIMPLENTE</v>
      </c>
      <c r="AN925" s="196">
        <f t="shared" si="189"/>
        <v>10516.305</v>
      </c>
      <c r="AO925" s="56" t="s">
        <v>1493</v>
      </c>
      <c r="AP925" s="56" t="s">
        <v>1627</v>
      </c>
      <c r="AQ925" s="56"/>
      <c r="AR925" s="56" t="s">
        <v>1918</v>
      </c>
      <c r="AS925" s="56" t="s">
        <v>449</v>
      </c>
      <c r="AT925" s="56" t="s">
        <v>449</v>
      </c>
      <c r="AU925" s="56" t="s">
        <v>449</v>
      </c>
      <c r="AV925" s="56" t="s">
        <v>449</v>
      </c>
      <c r="AW925" s="56" t="s">
        <v>449</v>
      </c>
      <c r="AX925" s="56" t="s">
        <v>449</v>
      </c>
      <c r="AY925" s="56" t="s">
        <v>449</v>
      </c>
      <c r="AZ925" s="56" t="s">
        <v>449</v>
      </c>
      <c r="BA925" s="56" t="s">
        <v>449</v>
      </c>
      <c r="BB925" s="323">
        <f>VLOOKUP($F925,'[2]1ª Parcela FAED Manutencao 2026'!$E$7:$K$1036,5,0)</f>
        <v>1105</v>
      </c>
      <c r="BC925" s="324">
        <f>VLOOKUP($F925,'[2]1ª Parcela FAED Manutencao 2026'!$E$7:$K$1036,7,0)</f>
        <v>11979.825000000001</v>
      </c>
      <c r="BD925" s="335">
        <f t="shared" si="185"/>
        <v>-319</v>
      </c>
      <c r="BE925" s="331">
        <f t="shared" si="186"/>
        <v>8536.48</v>
      </c>
    </row>
    <row r="926" spans="1:57" s="87" customFormat="1" ht="28.5" customHeight="1">
      <c r="A926" s="68">
        <v>920</v>
      </c>
      <c r="B926" s="56" t="s">
        <v>1906</v>
      </c>
      <c r="C926" s="56">
        <v>7800</v>
      </c>
      <c r="D926" s="57">
        <v>26</v>
      </c>
      <c r="E926" s="163" t="s">
        <v>433</v>
      </c>
      <c r="F926" s="56">
        <v>1174721</v>
      </c>
      <c r="G926" s="56">
        <v>1100219</v>
      </c>
      <c r="H926" s="61">
        <v>29195462</v>
      </c>
      <c r="I926" s="84" t="str">
        <f>VLOOKUP($F926,'[3]Sistema Escolar'!$C$3:$E$5000,3,0)</f>
        <v>COLEGIO ESTADUAL DE TEMPO INTEGRAL PROFESSOR NOGUEIRA PASSOS</v>
      </c>
      <c r="J926" s="193" t="s">
        <v>1978</v>
      </c>
      <c r="K926" s="56">
        <v>0</v>
      </c>
      <c r="L926" s="56">
        <v>0</v>
      </c>
      <c r="M926" s="56">
        <v>192</v>
      </c>
      <c r="N926" s="56">
        <v>269</v>
      </c>
      <c r="O926" s="56">
        <v>0</v>
      </c>
      <c r="P926" s="56">
        <v>0</v>
      </c>
      <c r="Q926" s="56">
        <v>0</v>
      </c>
      <c r="R926" s="56">
        <v>0</v>
      </c>
      <c r="S926" s="56">
        <v>0</v>
      </c>
      <c r="T926" s="56">
        <v>0</v>
      </c>
      <c r="U926" s="56">
        <v>0</v>
      </c>
      <c r="V926" s="56">
        <v>0</v>
      </c>
      <c r="W926" s="56">
        <v>0</v>
      </c>
      <c r="X926" s="56">
        <v>0</v>
      </c>
      <c r="Y926" s="56">
        <f t="shared" si="187"/>
        <v>192</v>
      </c>
      <c r="Z926" s="56">
        <f t="shared" si="187"/>
        <v>269</v>
      </c>
      <c r="AA926" s="68">
        <f t="shared" si="188"/>
        <v>0</v>
      </c>
      <c r="AB926" s="68">
        <f t="shared" si="188"/>
        <v>0</v>
      </c>
      <c r="AC926" s="68">
        <f t="shared" si="182"/>
        <v>192</v>
      </c>
      <c r="AD926" s="68">
        <f t="shared" si="183"/>
        <v>269</v>
      </c>
      <c r="AE926" s="68">
        <f>VLOOKUP(F926,[1]quantitativo_estudantes_turmas_!$D$6:$H$1043,5,0)</f>
        <v>8</v>
      </c>
      <c r="AF926" s="318">
        <f t="shared" si="179"/>
        <v>0</v>
      </c>
      <c r="AG926" s="248">
        <f t="shared" si="180"/>
        <v>25645.38</v>
      </c>
      <c r="AH926" s="194">
        <f t="shared" si="184"/>
        <v>25645.38</v>
      </c>
      <c r="AI926" s="70">
        <v>0</v>
      </c>
      <c r="AJ926" s="70">
        <f t="shared" si="181"/>
        <v>51290.76</v>
      </c>
      <c r="AK926" s="195">
        <v>8000</v>
      </c>
      <c r="AL926" s="337">
        <f t="shared" si="178"/>
        <v>12822.69</v>
      </c>
      <c r="AM926" s="56" t="str">
        <f>VLOOKUP(F926,'Plan atualizada aptas e desativ'!$C$4:$I$1457,7,0)</f>
        <v>APTA</v>
      </c>
      <c r="AN926" s="196">
        <f t="shared" si="189"/>
        <v>4822.6900000000005</v>
      </c>
      <c r="AO926" s="56" t="s">
        <v>1493</v>
      </c>
      <c r="AP926" s="56" t="s">
        <v>1628</v>
      </c>
      <c r="AQ926" s="56"/>
      <c r="AR926" s="56" t="s">
        <v>1918</v>
      </c>
      <c r="AS926" s="56" t="s">
        <v>449</v>
      </c>
      <c r="AT926" s="56" t="s">
        <v>449</v>
      </c>
      <c r="AU926" s="56" t="s">
        <v>449</v>
      </c>
      <c r="AV926" s="56" t="s">
        <v>449</v>
      </c>
      <c r="AW926" s="56" t="s">
        <v>449</v>
      </c>
      <c r="AX926" s="56" t="s">
        <v>449</v>
      </c>
      <c r="AY926" s="56" t="s">
        <v>449</v>
      </c>
      <c r="AZ926" s="56" t="s">
        <v>449</v>
      </c>
      <c r="BA926" s="56" t="s">
        <v>449</v>
      </c>
      <c r="BB926" s="323">
        <f>VLOOKUP($F926,'[2]1ª Parcela FAED Manutencao 2026'!$E$7:$K$1036,5,0)</f>
        <v>192</v>
      </c>
      <c r="BC926" s="324">
        <f>VLOOKUP($F926,'[2]1ª Parcela FAED Manutencao 2026'!$E$7:$K$1036,7,0)</f>
        <v>10258.15</v>
      </c>
      <c r="BD926" s="336">
        <f t="shared" si="185"/>
        <v>77</v>
      </c>
      <c r="BE926" s="331">
        <f t="shared" si="186"/>
        <v>2564.5400000000009</v>
      </c>
    </row>
    <row r="927" spans="1:57" s="178" customFormat="1" ht="28.5" customHeight="1">
      <c r="A927" s="68">
        <v>921</v>
      </c>
      <c r="B927" s="56" t="s">
        <v>1906</v>
      </c>
      <c r="C927" s="56">
        <v>7800</v>
      </c>
      <c r="D927" s="57">
        <v>26</v>
      </c>
      <c r="E927" s="163" t="s">
        <v>433</v>
      </c>
      <c r="F927" s="56">
        <v>1104600</v>
      </c>
      <c r="G927" s="56">
        <v>1100331</v>
      </c>
      <c r="H927" s="61">
        <v>29182174</v>
      </c>
      <c r="I927" s="84" t="str">
        <f>VLOOKUP($F927,'[3]Sistema Escolar'!$C$3:$E$5000,3,0)</f>
        <v>COLEGIO ESTADUAL DE TEMPO INTEGRAL PROF PEDRO PAULO MARQUES E MARQUES</v>
      </c>
      <c r="J927" s="193" t="s">
        <v>1978</v>
      </c>
      <c r="K927" s="56">
        <v>135</v>
      </c>
      <c r="L927" s="56">
        <v>0</v>
      </c>
      <c r="M927" s="56">
        <v>0</v>
      </c>
      <c r="N927" s="56">
        <v>0</v>
      </c>
      <c r="O927" s="56">
        <v>1075</v>
      </c>
      <c r="P927" s="56">
        <v>100</v>
      </c>
      <c r="Q927" s="56">
        <v>272</v>
      </c>
      <c r="R927" s="56">
        <v>771</v>
      </c>
      <c r="S927" s="56">
        <v>202</v>
      </c>
      <c r="T927" s="56">
        <v>314</v>
      </c>
      <c r="U927" s="56">
        <v>0</v>
      </c>
      <c r="V927" s="56">
        <v>0</v>
      </c>
      <c r="W927" s="56">
        <v>0</v>
      </c>
      <c r="X927" s="56">
        <v>0</v>
      </c>
      <c r="Y927" s="56">
        <f t="shared" si="187"/>
        <v>135</v>
      </c>
      <c r="Z927" s="56">
        <f t="shared" si="187"/>
        <v>0</v>
      </c>
      <c r="AA927" s="68">
        <f t="shared" si="188"/>
        <v>1549</v>
      </c>
      <c r="AB927" s="68">
        <f t="shared" si="188"/>
        <v>1185</v>
      </c>
      <c r="AC927" s="68">
        <f t="shared" si="182"/>
        <v>1684</v>
      </c>
      <c r="AD927" s="68">
        <f t="shared" si="183"/>
        <v>1185</v>
      </c>
      <c r="AE927" s="68">
        <f>VLOOKUP(F927,[1]quantitativo_estudantes_turmas_!$D$6:$H$1043,5,0)</f>
        <v>34</v>
      </c>
      <c r="AF927" s="318">
        <f t="shared" si="179"/>
        <v>1</v>
      </c>
      <c r="AG927" s="248">
        <f t="shared" si="180"/>
        <v>47919.3</v>
      </c>
      <c r="AH927" s="194">
        <f t="shared" si="184"/>
        <v>47919.3</v>
      </c>
      <c r="AI927" s="70">
        <v>0</v>
      </c>
      <c r="AJ927" s="70">
        <f t="shared" si="181"/>
        <v>95838.6</v>
      </c>
      <c r="AK927" s="195">
        <v>28000</v>
      </c>
      <c r="AL927" s="337">
        <f t="shared" si="178"/>
        <v>23959.65</v>
      </c>
      <c r="AM927" s="56" t="str">
        <f>VLOOKUP(F927,'Plan atualizada aptas e desativ'!$C$4:$I$1457,7,0)</f>
        <v>INADIMPLENTE</v>
      </c>
      <c r="AN927" s="196">
        <f t="shared" si="189"/>
        <v>-4040.3499999999985</v>
      </c>
      <c r="AO927" s="56" t="s">
        <v>1493</v>
      </c>
      <c r="AP927" s="56" t="s">
        <v>1584</v>
      </c>
      <c r="AQ927" s="56"/>
      <c r="AR927" s="56" t="s">
        <v>1918</v>
      </c>
      <c r="AS927" s="56" t="s">
        <v>449</v>
      </c>
      <c r="AT927" s="56" t="s">
        <v>449</v>
      </c>
      <c r="AU927" s="56" t="s">
        <v>449</v>
      </c>
      <c r="AV927" s="56" t="s">
        <v>449</v>
      </c>
      <c r="AW927" s="56" t="s">
        <v>449</v>
      </c>
      <c r="AX927" s="56" t="s">
        <v>449</v>
      </c>
      <c r="AY927" s="56" t="s">
        <v>449</v>
      </c>
      <c r="AZ927" s="56" t="s">
        <v>449</v>
      </c>
      <c r="BA927" s="56" t="s">
        <v>449</v>
      </c>
      <c r="BB927" s="323">
        <f>VLOOKUP($F927,'[2]1ª Parcela FAED Manutencao 2026'!$E$7:$K$1036,5,0)</f>
        <v>1684</v>
      </c>
      <c r="BC927" s="324">
        <f>VLOOKUP($F927,'[2]1ª Parcela FAED Manutencao 2026'!$E$7:$K$1036,7,0)</f>
        <v>35903.53</v>
      </c>
      <c r="BD927" s="335">
        <f t="shared" si="185"/>
        <v>-499</v>
      </c>
      <c r="BE927" s="328">
        <f t="shared" si="186"/>
        <v>-11943.879999999997</v>
      </c>
    </row>
    <row r="928" spans="1:57" s="178" customFormat="1" ht="28.5" customHeight="1">
      <c r="A928" s="68">
        <v>922</v>
      </c>
      <c r="B928" s="56" t="s">
        <v>1906</v>
      </c>
      <c r="C928" s="56">
        <v>7800</v>
      </c>
      <c r="D928" s="57">
        <v>26</v>
      </c>
      <c r="E928" s="163" t="s">
        <v>433</v>
      </c>
      <c r="F928" s="56">
        <v>1146094</v>
      </c>
      <c r="G928" s="56">
        <v>1100632</v>
      </c>
      <c r="H928" s="61">
        <v>29191343</v>
      </c>
      <c r="I928" s="84" t="str">
        <f>VLOOKUP($F928,'[3]Sistema Escolar'!$C$3:$E$5000,3,0)</f>
        <v>COLEGIO ESTADUAL PROFESSOR ROMULO ALMEIDA</v>
      </c>
      <c r="J928" s="193" t="s">
        <v>1978</v>
      </c>
      <c r="K928" s="56">
        <v>0</v>
      </c>
      <c r="L928" s="56">
        <v>0</v>
      </c>
      <c r="M928" s="56">
        <v>0</v>
      </c>
      <c r="N928" s="56">
        <v>0</v>
      </c>
      <c r="O928" s="56">
        <v>782</v>
      </c>
      <c r="P928" s="56">
        <v>568</v>
      </c>
      <c r="Q928" s="56">
        <v>634</v>
      </c>
      <c r="R928" s="56">
        <v>641</v>
      </c>
      <c r="S928" s="56">
        <v>301</v>
      </c>
      <c r="T928" s="56">
        <v>182</v>
      </c>
      <c r="U928" s="56">
        <v>0</v>
      </c>
      <c r="V928" s="56">
        <v>0</v>
      </c>
      <c r="W928" s="56">
        <v>0</v>
      </c>
      <c r="X928" s="56">
        <v>1</v>
      </c>
      <c r="Y928" s="56">
        <f t="shared" si="187"/>
        <v>0</v>
      </c>
      <c r="Z928" s="56">
        <f t="shared" si="187"/>
        <v>0</v>
      </c>
      <c r="AA928" s="68">
        <f t="shared" si="188"/>
        <v>1717</v>
      </c>
      <c r="AB928" s="68">
        <f t="shared" si="188"/>
        <v>1391</v>
      </c>
      <c r="AC928" s="68">
        <f t="shared" si="182"/>
        <v>1717</v>
      </c>
      <c r="AD928" s="68">
        <f t="shared" si="183"/>
        <v>1392</v>
      </c>
      <c r="AE928" s="68">
        <f>VLOOKUP(F928,[1]quantitativo_estudantes_turmas_!$D$6:$H$1043,5,0)</f>
        <v>41</v>
      </c>
      <c r="AF928" s="318">
        <f t="shared" si="179"/>
        <v>0.99928160919540232</v>
      </c>
      <c r="AG928" s="248">
        <f t="shared" si="180"/>
        <v>47919.3</v>
      </c>
      <c r="AH928" s="194">
        <f t="shared" si="184"/>
        <v>47919.3</v>
      </c>
      <c r="AI928" s="70">
        <f>IF(AY928="POLO-UAB",AG928/4,"-")</f>
        <v>11979.825000000001</v>
      </c>
      <c r="AJ928" s="70">
        <f t="shared" si="181"/>
        <v>95838.6</v>
      </c>
      <c r="AK928" s="195">
        <v>42000</v>
      </c>
      <c r="AL928" s="337">
        <f t="shared" si="178"/>
        <v>35939.475000000006</v>
      </c>
      <c r="AM928" s="56" t="str">
        <f>VLOOKUP(F928,'Plan atualizada aptas e desativ'!$C$4:$I$1457,7,0)</f>
        <v>INADIMPLENTE</v>
      </c>
      <c r="AN928" s="196">
        <f t="shared" si="189"/>
        <v>-6060.5249999999942</v>
      </c>
      <c r="AO928" s="56" t="s">
        <v>1493</v>
      </c>
      <c r="AP928" s="56" t="s">
        <v>1629</v>
      </c>
      <c r="AQ928" s="56"/>
      <c r="AR928" s="56" t="s">
        <v>1918</v>
      </c>
      <c r="AS928" s="56" t="s">
        <v>449</v>
      </c>
      <c r="AT928" s="56" t="s">
        <v>449</v>
      </c>
      <c r="AU928" s="56" t="s">
        <v>449</v>
      </c>
      <c r="AV928" s="56" t="s">
        <v>449</v>
      </c>
      <c r="AW928" s="56" t="s">
        <v>449</v>
      </c>
      <c r="AX928" s="56" t="s">
        <v>449</v>
      </c>
      <c r="AY928" s="56" t="s">
        <v>1907</v>
      </c>
      <c r="AZ928" s="56" t="s">
        <v>449</v>
      </c>
      <c r="BA928" s="56" t="s">
        <v>449</v>
      </c>
      <c r="BB928" s="323">
        <f>VLOOKUP($F928,'[2]1ª Parcela FAED Manutencao 2026'!$E$7:$K$1036,5,0)</f>
        <v>1717</v>
      </c>
      <c r="BC928" s="324">
        <f>VLOOKUP($F928,'[2]1ª Parcela FAED Manutencao 2026'!$E$7:$K$1036,7,0)</f>
        <v>53855.294999999998</v>
      </c>
      <c r="BD928" s="335">
        <f t="shared" si="185"/>
        <v>-325</v>
      </c>
      <c r="BE928" s="328">
        <f t="shared" si="186"/>
        <v>-17915.819999999992</v>
      </c>
    </row>
    <row r="929" spans="1:57" s="178" customFormat="1" ht="28.5" customHeight="1">
      <c r="A929" s="68">
        <v>923</v>
      </c>
      <c r="B929" s="56" t="s">
        <v>1906</v>
      </c>
      <c r="C929" s="56">
        <v>7800</v>
      </c>
      <c r="D929" s="57">
        <v>26</v>
      </c>
      <c r="E929" s="163" t="s">
        <v>433</v>
      </c>
      <c r="F929" s="56">
        <v>1101619</v>
      </c>
      <c r="G929" s="56">
        <v>1100434</v>
      </c>
      <c r="H929" s="61">
        <v>29192650</v>
      </c>
      <c r="I929" s="84" t="str">
        <f>VLOOKUP($F929,'[3]Sistema Escolar'!$C$3:$E$5000,3,0)</f>
        <v>COLEGIO ESTADUAL PROFESSORA GEORGINA RAMOS DA SILVA</v>
      </c>
      <c r="J929" s="193" t="s">
        <v>1912</v>
      </c>
      <c r="K929" s="56">
        <v>230</v>
      </c>
      <c r="L929" s="56">
        <v>248</v>
      </c>
      <c r="M929" s="56">
        <v>0</v>
      </c>
      <c r="N929" s="56">
        <v>0</v>
      </c>
      <c r="O929" s="56">
        <v>112</v>
      </c>
      <c r="P929" s="56">
        <v>137</v>
      </c>
      <c r="Q929" s="56">
        <v>0</v>
      </c>
      <c r="R929" s="56">
        <v>0</v>
      </c>
      <c r="S929" s="56">
        <v>125</v>
      </c>
      <c r="T929" s="56">
        <v>106</v>
      </c>
      <c r="U929" s="56">
        <v>0</v>
      </c>
      <c r="V929" s="56">
        <v>0</v>
      </c>
      <c r="W929" s="56">
        <v>0</v>
      </c>
      <c r="X929" s="56">
        <v>0</v>
      </c>
      <c r="Y929" s="56">
        <f t="shared" si="187"/>
        <v>230</v>
      </c>
      <c r="Z929" s="56">
        <f t="shared" si="187"/>
        <v>248</v>
      </c>
      <c r="AA929" s="68">
        <f t="shared" si="188"/>
        <v>237</v>
      </c>
      <c r="AB929" s="68">
        <f t="shared" si="188"/>
        <v>243</v>
      </c>
      <c r="AC929" s="68">
        <f t="shared" si="182"/>
        <v>467</v>
      </c>
      <c r="AD929" s="68">
        <f t="shared" si="183"/>
        <v>491</v>
      </c>
      <c r="AE929" s="68">
        <f>VLOOKUP(F929,[1]quantitativo_estudantes_turmas_!$D$6:$H$1043,5,0)</f>
        <v>16</v>
      </c>
      <c r="AF929" s="318">
        <f t="shared" si="179"/>
        <v>0.49490835030549896</v>
      </c>
      <c r="AG929" s="248">
        <f t="shared" si="180"/>
        <v>25645.38</v>
      </c>
      <c r="AH929" s="194" t="str">
        <f t="shared" si="184"/>
        <v>0,00</v>
      </c>
      <c r="AI929" s="70">
        <v>0</v>
      </c>
      <c r="AJ929" s="70">
        <f t="shared" si="181"/>
        <v>25645.38</v>
      </c>
      <c r="AK929" s="195">
        <v>5000</v>
      </c>
      <c r="AL929" s="337">
        <f t="shared" ref="AL929:AL991" si="190">AJ929/4+AI929</f>
        <v>6411.3450000000003</v>
      </c>
      <c r="AM929" s="56" t="str">
        <f>VLOOKUP(F929,'Plan atualizada aptas e desativ'!$C$4:$I$1457,7,0)</f>
        <v>INADIMPLENTE</v>
      </c>
      <c r="AN929" s="196">
        <f t="shared" si="189"/>
        <v>1411.3450000000003</v>
      </c>
      <c r="AO929" s="56" t="s">
        <v>1493</v>
      </c>
      <c r="AP929" s="56" t="s">
        <v>1631</v>
      </c>
      <c r="AQ929" s="56"/>
      <c r="AR929" s="56" t="s">
        <v>449</v>
      </c>
      <c r="AS929" s="56" t="s">
        <v>449</v>
      </c>
      <c r="AT929" s="56" t="s">
        <v>449</v>
      </c>
      <c r="AU929" s="56" t="s">
        <v>449</v>
      </c>
      <c r="AV929" s="56" t="s">
        <v>449</v>
      </c>
      <c r="AW929" s="56" t="s">
        <v>449</v>
      </c>
      <c r="AX929" s="56" t="s">
        <v>449</v>
      </c>
      <c r="AY929" s="56" t="s">
        <v>449</v>
      </c>
      <c r="AZ929" s="56" t="s">
        <v>449</v>
      </c>
      <c r="BA929" s="56" t="s">
        <v>449</v>
      </c>
      <c r="BB929" s="323">
        <f>VLOOKUP($F929,'[2]1ª Parcela FAED Manutencao 2026'!$E$7:$K$1036,5,0)</f>
        <v>467</v>
      </c>
      <c r="BC929" s="324">
        <f>VLOOKUP($F929,'[2]1ª Parcela FAED Manutencao 2026'!$E$7:$K$1036,7,0)</f>
        <v>6411.3450000000003</v>
      </c>
      <c r="BD929" s="336">
        <f t="shared" si="185"/>
        <v>24</v>
      </c>
      <c r="BE929" s="330">
        <f t="shared" si="186"/>
        <v>0</v>
      </c>
    </row>
    <row r="930" spans="1:57" s="178" customFormat="1" ht="28.5" customHeight="1">
      <c r="A930" s="68">
        <v>924</v>
      </c>
      <c r="B930" s="56" t="s">
        <v>1906</v>
      </c>
      <c r="C930" s="56">
        <v>7800</v>
      </c>
      <c r="D930" s="57">
        <v>26</v>
      </c>
      <c r="E930" s="163" t="s">
        <v>433</v>
      </c>
      <c r="F930" s="56">
        <v>1100884</v>
      </c>
      <c r="G930" s="56">
        <v>1100592</v>
      </c>
      <c r="H930" s="61">
        <v>29184983</v>
      </c>
      <c r="I930" s="84" t="str">
        <f>VLOOKUP($F930,'[3]Sistema Escolar'!$C$3:$E$5000,3,0)</f>
        <v>COLEGIO ESTADUAL PROFESSORA LEILA RUBENS FONSECA</v>
      </c>
      <c r="J930" s="193" t="s">
        <v>1912</v>
      </c>
      <c r="K930" s="56">
        <v>298</v>
      </c>
      <c r="L930" s="56">
        <v>146</v>
      </c>
      <c r="M930" s="56">
        <v>0</v>
      </c>
      <c r="N930" s="56">
        <v>112</v>
      </c>
      <c r="O930" s="56">
        <v>0</v>
      </c>
      <c r="P930" s="56">
        <v>0</v>
      </c>
      <c r="Q930" s="56">
        <v>0</v>
      </c>
      <c r="R930" s="56">
        <v>0</v>
      </c>
      <c r="S930" s="56">
        <v>0</v>
      </c>
      <c r="T930" s="56">
        <v>0</v>
      </c>
      <c r="U930" s="56">
        <v>0</v>
      </c>
      <c r="V930" s="56">
        <v>0</v>
      </c>
      <c r="W930" s="56">
        <v>0</v>
      </c>
      <c r="X930" s="56">
        <v>0</v>
      </c>
      <c r="Y930" s="56">
        <f t="shared" si="187"/>
        <v>298</v>
      </c>
      <c r="Z930" s="56">
        <f t="shared" si="187"/>
        <v>258</v>
      </c>
      <c r="AA930" s="68">
        <f t="shared" si="188"/>
        <v>0</v>
      </c>
      <c r="AB930" s="68">
        <f t="shared" si="188"/>
        <v>0</v>
      </c>
      <c r="AC930" s="68">
        <f t="shared" si="182"/>
        <v>298</v>
      </c>
      <c r="AD930" s="68">
        <f t="shared" si="183"/>
        <v>258</v>
      </c>
      <c r="AE930" s="68">
        <f>VLOOKUP(F930,[1]quantitativo_estudantes_turmas_!$D$6:$H$1043,5,0)</f>
        <v>10</v>
      </c>
      <c r="AF930" s="318">
        <f t="shared" si="179"/>
        <v>0</v>
      </c>
      <c r="AG930" s="248">
        <f t="shared" si="180"/>
        <v>25645.38</v>
      </c>
      <c r="AH930" s="194" t="str">
        <f t="shared" si="184"/>
        <v>0,00</v>
      </c>
      <c r="AI930" s="70">
        <v>0</v>
      </c>
      <c r="AJ930" s="70">
        <f t="shared" si="181"/>
        <v>25645.38</v>
      </c>
      <c r="AK930" s="195">
        <v>5000</v>
      </c>
      <c r="AL930" s="337">
        <f t="shared" si="190"/>
        <v>6411.3450000000003</v>
      </c>
      <c r="AM930" s="56" t="str">
        <f>VLOOKUP(F930,'Plan atualizada aptas e desativ'!$C$4:$I$1457,7,0)</f>
        <v>INADIMPLENTE</v>
      </c>
      <c r="AN930" s="196">
        <f t="shared" si="189"/>
        <v>1411.3450000000003</v>
      </c>
      <c r="AO930" s="56" t="s">
        <v>1493</v>
      </c>
      <c r="AP930" s="56" t="s">
        <v>1632</v>
      </c>
      <c r="AQ930" s="56"/>
      <c r="AR930" s="56" t="s">
        <v>449</v>
      </c>
      <c r="AS930" s="56" t="s">
        <v>449</v>
      </c>
      <c r="AT930" s="56" t="s">
        <v>449</v>
      </c>
      <c r="AU930" s="56" t="s">
        <v>449</v>
      </c>
      <c r="AV930" s="56" t="s">
        <v>449</v>
      </c>
      <c r="AW930" s="56" t="s">
        <v>449</v>
      </c>
      <c r="AX930" s="56" t="s">
        <v>449</v>
      </c>
      <c r="AY930" s="56" t="s">
        <v>449</v>
      </c>
      <c r="AZ930" s="56" t="s">
        <v>449</v>
      </c>
      <c r="BA930" s="56" t="s">
        <v>449</v>
      </c>
      <c r="BB930" s="323">
        <f>VLOOKUP($F930,'[2]1ª Parcela FAED Manutencao 2026'!$E$7:$K$1036,5,0)</f>
        <v>298</v>
      </c>
      <c r="BC930" s="324">
        <f>VLOOKUP($F930,'[2]1ª Parcela FAED Manutencao 2026'!$E$7:$K$1036,7,0)</f>
        <v>6411.3450000000003</v>
      </c>
      <c r="BD930" s="335">
        <f t="shared" si="185"/>
        <v>-40</v>
      </c>
      <c r="BE930" s="330">
        <f t="shared" si="186"/>
        <v>0</v>
      </c>
    </row>
    <row r="931" spans="1:57" s="178" customFormat="1" ht="28.5" customHeight="1">
      <c r="A931" s="68">
        <v>925</v>
      </c>
      <c r="B931" s="56" t="s">
        <v>1906</v>
      </c>
      <c r="C931" s="56">
        <v>7800</v>
      </c>
      <c r="D931" s="57">
        <v>26</v>
      </c>
      <c r="E931" s="163" t="s">
        <v>433</v>
      </c>
      <c r="F931" s="56">
        <v>1174772</v>
      </c>
      <c r="G931" s="56">
        <v>1100527</v>
      </c>
      <c r="H931" s="61">
        <v>29192080</v>
      </c>
      <c r="I931" s="84" t="str">
        <f>VLOOKUP($F931,'[3]Sistema Escolar'!$C$3:$E$5000,3,0)</f>
        <v>COLEGIO ESTADUAL PROFESSORA MARIA ANITA</v>
      </c>
      <c r="J931" s="193" t="s">
        <v>1912</v>
      </c>
      <c r="K931" s="56">
        <v>413</v>
      </c>
      <c r="L931" s="56">
        <v>378</v>
      </c>
      <c r="M931" s="56">
        <v>0</v>
      </c>
      <c r="N931" s="56">
        <v>0</v>
      </c>
      <c r="O931" s="56">
        <v>347</v>
      </c>
      <c r="P931" s="56">
        <v>279</v>
      </c>
      <c r="Q931" s="56">
        <v>0</v>
      </c>
      <c r="R931" s="56">
        <v>39</v>
      </c>
      <c r="S931" s="56">
        <v>290</v>
      </c>
      <c r="T931" s="56">
        <v>214</v>
      </c>
      <c r="U931" s="56">
        <v>0</v>
      </c>
      <c r="V931" s="56">
        <v>0</v>
      </c>
      <c r="W931" s="56">
        <v>0</v>
      </c>
      <c r="X931" s="56">
        <v>0</v>
      </c>
      <c r="Y931" s="56">
        <f t="shared" si="187"/>
        <v>413</v>
      </c>
      <c r="Z931" s="56">
        <f t="shared" si="187"/>
        <v>378</v>
      </c>
      <c r="AA931" s="68">
        <f t="shared" si="188"/>
        <v>637</v>
      </c>
      <c r="AB931" s="68">
        <f t="shared" si="188"/>
        <v>532</v>
      </c>
      <c r="AC931" s="68">
        <f t="shared" si="182"/>
        <v>1050</v>
      </c>
      <c r="AD931" s="68">
        <f t="shared" si="183"/>
        <v>910</v>
      </c>
      <c r="AE931" s="68">
        <f>VLOOKUP(F931,[1]quantitativo_estudantes_turmas_!$D$6:$H$1043,5,0)</f>
        <v>29</v>
      </c>
      <c r="AF931" s="318">
        <f t="shared" si="179"/>
        <v>0.58461538461538465</v>
      </c>
      <c r="AG931" s="248">
        <f t="shared" si="180"/>
        <v>41032.61</v>
      </c>
      <c r="AH931" s="194">
        <f t="shared" si="184"/>
        <v>41032.61</v>
      </c>
      <c r="AI931" s="70">
        <v>0</v>
      </c>
      <c r="AJ931" s="70">
        <f t="shared" si="181"/>
        <v>82065.22</v>
      </c>
      <c r="AK931" s="195">
        <v>10000</v>
      </c>
      <c r="AL931" s="337">
        <f t="shared" si="190"/>
        <v>20516.305</v>
      </c>
      <c r="AM931" s="56" t="str">
        <f>VLOOKUP(F931,'Plan atualizada aptas e desativ'!$C$4:$I$1457,7,0)</f>
        <v>INADIMPLENTE</v>
      </c>
      <c r="AN931" s="196">
        <f t="shared" si="189"/>
        <v>10516.305</v>
      </c>
      <c r="AO931" s="56" t="s">
        <v>1493</v>
      </c>
      <c r="AP931" s="56" t="s">
        <v>1633</v>
      </c>
      <c r="AQ931" s="56"/>
      <c r="AR931" s="56" t="s">
        <v>1918</v>
      </c>
      <c r="AS931" s="56" t="s">
        <v>449</v>
      </c>
      <c r="AT931" s="56" t="s">
        <v>449</v>
      </c>
      <c r="AU931" s="56" t="s">
        <v>449</v>
      </c>
      <c r="AV931" s="56" t="s">
        <v>449</v>
      </c>
      <c r="AW931" s="56" t="s">
        <v>449</v>
      </c>
      <c r="AX931" s="56" t="s">
        <v>449</v>
      </c>
      <c r="AY931" s="56" t="s">
        <v>449</v>
      </c>
      <c r="AZ931" s="56" t="s">
        <v>449</v>
      </c>
      <c r="BA931" s="56" t="s">
        <v>449</v>
      </c>
      <c r="BB931" s="323">
        <f>VLOOKUP($F931,'[2]1ª Parcela FAED Manutencao 2026'!$E$7:$K$1036,5,0)</f>
        <v>1050</v>
      </c>
      <c r="BC931" s="324">
        <f>VLOOKUP($F931,'[2]1ª Parcela FAED Manutencao 2026'!$E$7:$K$1036,7,0)</f>
        <v>11979.825000000001</v>
      </c>
      <c r="BD931" s="335">
        <f t="shared" si="185"/>
        <v>-140</v>
      </c>
      <c r="BE931" s="331">
        <f t="shared" si="186"/>
        <v>8536.48</v>
      </c>
    </row>
    <row r="932" spans="1:57" s="178" customFormat="1" ht="28.5" customHeight="1">
      <c r="A932" s="68">
        <v>926</v>
      </c>
      <c r="B932" s="56" t="s">
        <v>1906</v>
      </c>
      <c r="C932" s="56">
        <v>7800</v>
      </c>
      <c r="D932" s="57">
        <v>26</v>
      </c>
      <c r="E932" s="163" t="s">
        <v>433</v>
      </c>
      <c r="F932" s="56">
        <v>1176810</v>
      </c>
      <c r="G932" s="56">
        <v>1100281</v>
      </c>
      <c r="H932" s="61">
        <v>29411491</v>
      </c>
      <c r="I932" s="84" t="str">
        <f>VLOOKUP($F932,'[3]Sistema Escolar'!$C$3:$E$5000,3,0)</f>
        <v>COLEGIO ESTADUAL PROFESSORA MARIA BERNADETE BRANDAO</v>
      </c>
      <c r="J932" s="193" t="s">
        <v>1912</v>
      </c>
      <c r="K932" s="56">
        <v>790</v>
      </c>
      <c r="L932" s="56">
        <v>770</v>
      </c>
      <c r="M932" s="56">
        <v>0</v>
      </c>
      <c r="N932" s="56">
        <v>0</v>
      </c>
      <c r="O932" s="56">
        <v>467</v>
      </c>
      <c r="P932" s="56">
        <v>490</v>
      </c>
      <c r="Q932" s="56">
        <v>0</v>
      </c>
      <c r="R932" s="56">
        <v>0</v>
      </c>
      <c r="S932" s="56">
        <v>358</v>
      </c>
      <c r="T932" s="56">
        <v>380</v>
      </c>
      <c r="U932" s="56">
        <v>0</v>
      </c>
      <c r="V932" s="56">
        <v>0</v>
      </c>
      <c r="W932" s="56">
        <v>0</v>
      </c>
      <c r="X932" s="56">
        <v>0</v>
      </c>
      <c r="Y932" s="56">
        <f t="shared" si="187"/>
        <v>790</v>
      </c>
      <c r="Z932" s="56">
        <f t="shared" si="187"/>
        <v>770</v>
      </c>
      <c r="AA932" s="68">
        <f t="shared" si="188"/>
        <v>825</v>
      </c>
      <c r="AB932" s="68">
        <f t="shared" si="188"/>
        <v>870</v>
      </c>
      <c r="AC932" s="68">
        <f t="shared" si="182"/>
        <v>1615</v>
      </c>
      <c r="AD932" s="68">
        <f t="shared" si="183"/>
        <v>1640</v>
      </c>
      <c r="AE932" s="68">
        <f>VLOOKUP(F932,[1]quantitativo_estudantes_turmas_!$D$6:$H$1043,5,0)</f>
        <v>46</v>
      </c>
      <c r="AF932" s="318">
        <f t="shared" si="179"/>
        <v>0.53048780487804881</v>
      </c>
      <c r="AG932" s="248">
        <f t="shared" si="180"/>
        <v>71807.06</v>
      </c>
      <c r="AH932" s="194" t="str">
        <f t="shared" si="184"/>
        <v>0,00</v>
      </c>
      <c r="AI932" s="70">
        <v>0</v>
      </c>
      <c r="AJ932" s="70">
        <f t="shared" si="181"/>
        <v>71807.06</v>
      </c>
      <c r="AK932" s="195">
        <v>14000</v>
      </c>
      <c r="AL932" s="337">
        <f t="shared" si="190"/>
        <v>17951.764999999999</v>
      </c>
      <c r="AM932" s="56" t="str">
        <f>VLOOKUP(F932,'Plan atualizada aptas e desativ'!$C$4:$I$1457,7,0)</f>
        <v>APTA</v>
      </c>
      <c r="AN932" s="196">
        <f t="shared" si="189"/>
        <v>3951.7649999999994</v>
      </c>
      <c r="AO932" s="56" t="s">
        <v>1493</v>
      </c>
      <c r="AP932" s="56" t="s">
        <v>1634</v>
      </c>
      <c r="AQ932" s="56"/>
      <c r="AR932" s="56" t="s">
        <v>449</v>
      </c>
      <c r="AS932" s="56" t="s">
        <v>449</v>
      </c>
      <c r="AT932" s="56" t="s">
        <v>449</v>
      </c>
      <c r="AU932" s="56" t="s">
        <v>449</v>
      </c>
      <c r="AV932" s="56" t="s">
        <v>449</v>
      </c>
      <c r="AW932" s="56" t="s">
        <v>449</v>
      </c>
      <c r="AX932" s="56" t="s">
        <v>449</v>
      </c>
      <c r="AY932" s="56" t="s">
        <v>449</v>
      </c>
      <c r="AZ932" s="56" t="s">
        <v>449</v>
      </c>
      <c r="BA932" s="56" t="s">
        <v>449</v>
      </c>
      <c r="BB932" s="323">
        <f>VLOOKUP($F932,'[2]1ª Parcela FAED Manutencao 2026'!$E$7:$K$1036,5,0)</f>
        <v>1615</v>
      </c>
      <c r="BC932" s="324">
        <f>VLOOKUP($F932,'[2]1ª Parcela FAED Manutencao 2026'!$E$7:$K$1036,7,0)</f>
        <v>17951.764999999999</v>
      </c>
      <c r="BD932" s="336">
        <f t="shared" si="185"/>
        <v>25</v>
      </c>
      <c r="BE932" s="330">
        <f t="shared" si="186"/>
        <v>0</v>
      </c>
    </row>
    <row r="933" spans="1:57" s="178" customFormat="1" ht="28.5" customHeight="1">
      <c r="A933" s="68">
        <v>927</v>
      </c>
      <c r="B933" s="56" t="s">
        <v>1906</v>
      </c>
      <c r="C933" s="56">
        <v>7800</v>
      </c>
      <c r="D933" s="57">
        <v>26</v>
      </c>
      <c r="E933" s="163" t="s">
        <v>433</v>
      </c>
      <c r="F933" s="56">
        <v>1176880</v>
      </c>
      <c r="G933" s="56">
        <v>1100624</v>
      </c>
      <c r="H933" s="61">
        <v>29404339</v>
      </c>
      <c r="I933" s="84" t="str">
        <f>VLOOKUP($F933,'[3]Sistema Escolar'!$C$3:$E$5000,3,0)</f>
        <v>COLEGIO ESTADUAL PROFESSORA MARIA DE LOURDES PARADA FRANCH</v>
      </c>
      <c r="J933" s="193" t="s">
        <v>1912</v>
      </c>
      <c r="K933" s="56">
        <v>447</v>
      </c>
      <c r="L933" s="56">
        <v>477</v>
      </c>
      <c r="M933" s="56">
        <v>0</v>
      </c>
      <c r="N933" s="56">
        <v>0</v>
      </c>
      <c r="O933" s="68">
        <v>729</v>
      </c>
      <c r="P933" s="68">
        <v>800</v>
      </c>
      <c r="Q933" s="56">
        <v>0</v>
      </c>
      <c r="R933" s="56">
        <v>0</v>
      </c>
      <c r="S933" s="56">
        <v>231</v>
      </c>
      <c r="T933" s="56">
        <v>198</v>
      </c>
      <c r="U933" s="56">
        <v>0</v>
      </c>
      <c r="V933" s="56">
        <v>0</v>
      </c>
      <c r="W933" s="56">
        <v>0</v>
      </c>
      <c r="X933" s="56">
        <v>24</v>
      </c>
      <c r="Y933" s="56">
        <f t="shared" si="187"/>
        <v>447</v>
      </c>
      <c r="Z933" s="56">
        <f t="shared" si="187"/>
        <v>477</v>
      </c>
      <c r="AA933" s="68">
        <f t="shared" si="188"/>
        <v>960</v>
      </c>
      <c r="AB933" s="68">
        <f t="shared" si="188"/>
        <v>998</v>
      </c>
      <c r="AC933" s="68">
        <f t="shared" si="182"/>
        <v>1407</v>
      </c>
      <c r="AD933" s="68">
        <f t="shared" si="183"/>
        <v>1499</v>
      </c>
      <c r="AE933" s="68">
        <f>VLOOKUP(F933,[1]quantitativo_estudantes_turmas_!$D$6:$H$1043,5,0)</f>
        <v>42</v>
      </c>
      <c r="AF933" s="318">
        <f t="shared" si="179"/>
        <v>0.66577718478985992</v>
      </c>
      <c r="AG933" s="248">
        <f t="shared" si="180"/>
        <v>47919.3</v>
      </c>
      <c r="AH933" s="194" t="str">
        <f t="shared" si="184"/>
        <v>0,00</v>
      </c>
      <c r="AI933" s="70">
        <v>0</v>
      </c>
      <c r="AJ933" s="70">
        <f t="shared" si="181"/>
        <v>47919.3</v>
      </c>
      <c r="AK933" s="195">
        <v>10000</v>
      </c>
      <c r="AL933" s="337">
        <f t="shared" si="190"/>
        <v>11979.825000000001</v>
      </c>
      <c r="AM933" s="56" t="str">
        <f>VLOOKUP(F933,'Plan atualizada aptas e desativ'!$C$4:$I$1457,7,0)</f>
        <v>APTA</v>
      </c>
      <c r="AN933" s="196">
        <f t="shared" si="189"/>
        <v>1979.8250000000007</v>
      </c>
      <c r="AO933" s="56" t="s">
        <v>1493</v>
      </c>
      <c r="AP933" s="56" t="s">
        <v>1635</v>
      </c>
      <c r="AQ933" s="56"/>
      <c r="AR933" s="56" t="s">
        <v>449</v>
      </c>
      <c r="AS933" s="56" t="s">
        <v>449</v>
      </c>
      <c r="AT933" s="56" t="s">
        <v>449</v>
      </c>
      <c r="AU933" s="56" t="s">
        <v>449</v>
      </c>
      <c r="AV933" s="56" t="s">
        <v>449</v>
      </c>
      <c r="AW933" s="56" t="s">
        <v>449</v>
      </c>
      <c r="AX933" s="56" t="s">
        <v>449</v>
      </c>
      <c r="AY933" s="56" t="s">
        <v>449</v>
      </c>
      <c r="AZ933" s="56" t="s">
        <v>449</v>
      </c>
      <c r="BA933" s="56" t="s">
        <v>449</v>
      </c>
      <c r="BB933" s="323">
        <f>VLOOKUP($F933,'[2]1ª Parcela FAED Manutencao 2026'!$E$7:$K$1036,5,0)</f>
        <v>1407</v>
      </c>
      <c r="BC933" s="324">
        <f>VLOOKUP($F933,'[2]1ª Parcela FAED Manutencao 2026'!$E$7:$K$1036,7,0)</f>
        <v>11979.825000000001</v>
      </c>
      <c r="BD933" s="336">
        <f t="shared" si="185"/>
        <v>92</v>
      </c>
      <c r="BE933" s="330">
        <f t="shared" si="186"/>
        <v>0</v>
      </c>
    </row>
    <row r="934" spans="1:57" s="178" customFormat="1" ht="28.5" customHeight="1">
      <c r="A934" s="68">
        <v>928</v>
      </c>
      <c r="B934" s="56" t="s">
        <v>1906</v>
      </c>
      <c r="C934" s="56">
        <v>7800</v>
      </c>
      <c r="D934" s="57">
        <v>26</v>
      </c>
      <c r="E934" s="163" t="s">
        <v>433</v>
      </c>
      <c r="F934" s="56">
        <v>1176765</v>
      </c>
      <c r="G934" s="56">
        <v>1100619</v>
      </c>
      <c r="H934" s="61">
        <v>29404240</v>
      </c>
      <c r="I934" s="84" t="str">
        <f>VLOOKUP($F934,'[3]Sistema Escolar'!$C$3:$E$5000,3,0)</f>
        <v>COLEGIO ESTADUAL PROFESSORA MARIA ODETTE PITHON RAYNAL</v>
      </c>
      <c r="J934" s="193" t="s">
        <v>1912</v>
      </c>
      <c r="K934" s="56">
        <v>587</v>
      </c>
      <c r="L934" s="56">
        <v>434</v>
      </c>
      <c r="M934" s="56">
        <v>0</v>
      </c>
      <c r="N934" s="56">
        <v>0</v>
      </c>
      <c r="O934" s="56">
        <v>33</v>
      </c>
      <c r="P934" s="56">
        <v>0</v>
      </c>
      <c r="Q934" s="56">
        <v>0</v>
      </c>
      <c r="R934" s="56">
        <v>0</v>
      </c>
      <c r="S934" s="56">
        <v>100</v>
      </c>
      <c r="T934" s="56">
        <v>0</v>
      </c>
      <c r="U934" s="56">
        <v>0</v>
      </c>
      <c r="V934" s="56">
        <v>0</v>
      </c>
      <c r="W934" s="56">
        <v>0</v>
      </c>
      <c r="X934" s="56">
        <v>0</v>
      </c>
      <c r="Y934" s="56">
        <f t="shared" si="187"/>
        <v>587</v>
      </c>
      <c r="Z934" s="56">
        <f t="shared" si="187"/>
        <v>434</v>
      </c>
      <c r="AA934" s="68">
        <f t="shared" si="188"/>
        <v>133</v>
      </c>
      <c r="AB934" s="68">
        <f t="shared" si="188"/>
        <v>0</v>
      </c>
      <c r="AC934" s="68">
        <f t="shared" si="182"/>
        <v>720</v>
      </c>
      <c r="AD934" s="68">
        <f t="shared" si="183"/>
        <v>434</v>
      </c>
      <c r="AE934" s="68">
        <f>VLOOKUP(F934,[1]quantitativo_estudantes_turmas_!$D$6:$H$1043,5,0)</f>
        <v>15</v>
      </c>
      <c r="AF934" s="318">
        <f t="shared" si="179"/>
        <v>0</v>
      </c>
      <c r="AG934" s="248">
        <f t="shared" si="180"/>
        <v>25645.38</v>
      </c>
      <c r="AH934" s="194" t="str">
        <f t="shared" si="184"/>
        <v>0,00</v>
      </c>
      <c r="AI934" s="70">
        <v>0</v>
      </c>
      <c r="AJ934" s="70">
        <f t="shared" si="181"/>
        <v>25645.38</v>
      </c>
      <c r="AK934" s="195">
        <v>6000</v>
      </c>
      <c r="AL934" s="337">
        <f t="shared" si="190"/>
        <v>6411.3450000000003</v>
      </c>
      <c r="AM934" s="56" t="str">
        <f>VLOOKUP(F934,'Plan atualizada aptas e desativ'!$C$4:$I$1457,7,0)</f>
        <v>INADIMPLENTE</v>
      </c>
      <c r="AN934" s="196">
        <f t="shared" si="189"/>
        <v>411.34500000000025</v>
      </c>
      <c r="AO934" s="56" t="s">
        <v>1493</v>
      </c>
      <c r="AP934" s="56" t="s">
        <v>1636</v>
      </c>
      <c r="AQ934" s="56"/>
      <c r="AR934" s="56" t="s">
        <v>449</v>
      </c>
      <c r="AS934" s="56" t="s">
        <v>449</v>
      </c>
      <c r="AT934" s="56" t="s">
        <v>449</v>
      </c>
      <c r="AU934" s="56" t="s">
        <v>449</v>
      </c>
      <c r="AV934" s="56" t="s">
        <v>449</v>
      </c>
      <c r="AW934" s="56" t="s">
        <v>449</v>
      </c>
      <c r="AX934" s="56" t="s">
        <v>449</v>
      </c>
      <c r="AY934" s="56" t="s">
        <v>449</v>
      </c>
      <c r="AZ934" s="56" t="s">
        <v>449</v>
      </c>
      <c r="BA934" s="56" t="s">
        <v>449</v>
      </c>
      <c r="BB934" s="323">
        <f>VLOOKUP($F934,'[2]1ª Parcela FAED Manutencao 2026'!$E$7:$K$1036,5,0)</f>
        <v>720</v>
      </c>
      <c r="BC934" s="324">
        <f>VLOOKUP($F934,'[2]1ª Parcela FAED Manutencao 2026'!$E$7:$K$1036,7,0)</f>
        <v>7693.6149999999998</v>
      </c>
      <c r="BD934" s="335">
        <f t="shared" si="185"/>
        <v>-286</v>
      </c>
      <c r="BE934" s="328">
        <f t="shared" si="186"/>
        <v>-1282.2699999999995</v>
      </c>
    </row>
    <row r="935" spans="1:57" s="178" customFormat="1" ht="28.5" customHeight="1">
      <c r="A935" s="68">
        <v>929</v>
      </c>
      <c r="B935" s="56" t="s">
        <v>1906</v>
      </c>
      <c r="C935" s="56">
        <v>7800</v>
      </c>
      <c r="D935" s="57">
        <v>26</v>
      </c>
      <c r="E935" s="163" t="s">
        <v>433</v>
      </c>
      <c r="F935" s="56">
        <v>1176660</v>
      </c>
      <c r="G935" s="56">
        <v>1100568</v>
      </c>
      <c r="H935" s="61">
        <v>29404274</v>
      </c>
      <c r="I935" s="84" t="str">
        <f>VLOOKUP($F935,'[3]Sistema Escolar'!$C$3:$E$5000,3,0)</f>
        <v>COLEGIO ESTADUAL PROFESSORA NOEMIA REGO</v>
      </c>
      <c r="J935" s="193" t="s">
        <v>1978</v>
      </c>
      <c r="K935" s="56">
        <v>320</v>
      </c>
      <c r="L935" s="56">
        <v>129</v>
      </c>
      <c r="M935" s="56">
        <v>440</v>
      </c>
      <c r="N935" s="56">
        <v>477</v>
      </c>
      <c r="O935" s="56">
        <v>1068</v>
      </c>
      <c r="P935" s="56">
        <v>1062</v>
      </c>
      <c r="Q935" s="56">
        <v>50</v>
      </c>
      <c r="R935" s="56">
        <v>57</v>
      </c>
      <c r="S935" s="56">
        <v>255</v>
      </c>
      <c r="T935" s="56">
        <v>250</v>
      </c>
      <c r="U935" s="56">
        <v>0</v>
      </c>
      <c r="V935" s="56">
        <v>0</v>
      </c>
      <c r="W935" s="56">
        <v>0</v>
      </c>
      <c r="X935" s="56">
        <v>52</v>
      </c>
      <c r="Y935" s="56">
        <f t="shared" si="187"/>
        <v>760</v>
      </c>
      <c r="Z935" s="56">
        <f t="shared" si="187"/>
        <v>606</v>
      </c>
      <c r="AA935" s="68">
        <f t="shared" si="188"/>
        <v>1373</v>
      </c>
      <c r="AB935" s="68">
        <f t="shared" si="188"/>
        <v>1369</v>
      </c>
      <c r="AC935" s="68">
        <f t="shared" si="182"/>
        <v>2133</v>
      </c>
      <c r="AD935" s="68">
        <f t="shared" si="183"/>
        <v>2027</v>
      </c>
      <c r="AE935" s="68">
        <f>VLOOKUP(F935,[1]quantitativo_estudantes_turmas_!$D$6:$H$1043,5,0)</f>
        <v>65</v>
      </c>
      <c r="AF935" s="318">
        <f t="shared" si="179"/>
        <v>0.67538233843117912</v>
      </c>
      <c r="AG935" s="248">
        <f t="shared" si="180"/>
        <v>82065.22</v>
      </c>
      <c r="AH935" s="194">
        <f t="shared" si="184"/>
        <v>82065.22</v>
      </c>
      <c r="AI935" s="70">
        <v>0</v>
      </c>
      <c r="AJ935" s="70">
        <f t="shared" si="181"/>
        <v>164130.44</v>
      </c>
      <c r="AK935" s="195">
        <v>32000</v>
      </c>
      <c r="AL935" s="337">
        <f t="shared" si="190"/>
        <v>41032.61</v>
      </c>
      <c r="AM935" s="56" t="str">
        <f>VLOOKUP(F935,'Plan atualizada aptas e desativ'!$C$4:$I$1457,7,0)</f>
        <v>APTA</v>
      </c>
      <c r="AN935" s="196">
        <f t="shared" si="189"/>
        <v>9032.61</v>
      </c>
      <c r="AO935" s="56" t="s">
        <v>1493</v>
      </c>
      <c r="AP935" s="56" t="s">
        <v>1637</v>
      </c>
      <c r="AQ935" s="56"/>
      <c r="AR935" s="56" t="s">
        <v>1918</v>
      </c>
      <c r="AS935" s="56" t="s">
        <v>449</v>
      </c>
      <c r="AT935" s="56" t="s">
        <v>449</v>
      </c>
      <c r="AU935" s="56" t="s">
        <v>449</v>
      </c>
      <c r="AV935" s="56" t="s">
        <v>449</v>
      </c>
      <c r="AW935" s="56" t="s">
        <v>449</v>
      </c>
      <c r="AX935" s="56" t="s">
        <v>449</v>
      </c>
      <c r="AY935" s="56" t="s">
        <v>449</v>
      </c>
      <c r="AZ935" s="56" t="s">
        <v>449</v>
      </c>
      <c r="BA935" s="56" t="s">
        <v>449</v>
      </c>
      <c r="BB935" s="323">
        <f>VLOOKUP($F935,'[2]1ª Parcela FAED Manutencao 2026'!$E$7:$K$1036,5,0)</f>
        <v>2133</v>
      </c>
      <c r="BC935" s="324">
        <f>VLOOKUP($F935,'[2]1ª Parcela FAED Manutencao 2026'!$E$7:$K$1036,7,0)</f>
        <v>41032.61</v>
      </c>
      <c r="BD935" s="335">
        <f t="shared" si="185"/>
        <v>-106</v>
      </c>
      <c r="BE935" s="330">
        <f t="shared" si="186"/>
        <v>0</v>
      </c>
    </row>
    <row r="936" spans="1:57" s="178" customFormat="1" ht="28.5" customHeight="1">
      <c r="A936" s="68">
        <v>930</v>
      </c>
      <c r="B936" s="56" t="s">
        <v>1906</v>
      </c>
      <c r="C936" s="56">
        <v>7800</v>
      </c>
      <c r="D936" s="57">
        <v>26</v>
      </c>
      <c r="E936" s="163" t="s">
        <v>433</v>
      </c>
      <c r="F936" s="56">
        <v>1103301</v>
      </c>
      <c r="G936" s="56">
        <v>1100370</v>
      </c>
      <c r="H936" s="61">
        <v>29185173</v>
      </c>
      <c r="I936" s="84" t="str">
        <f>VLOOKUP($F936,'[3]Sistema Escolar'!$C$3:$E$5000,3,0)</f>
        <v>COLEGIO ESTADUAL RAFAEL OLIVEIRA</v>
      </c>
      <c r="J936" s="193" t="s">
        <v>1912</v>
      </c>
      <c r="K936" s="56">
        <v>100</v>
      </c>
      <c r="L936" s="56">
        <v>105</v>
      </c>
      <c r="M936" s="56">
        <v>0</v>
      </c>
      <c r="N936" s="56">
        <v>0</v>
      </c>
      <c r="O936" s="56">
        <v>445</v>
      </c>
      <c r="P936" s="56">
        <v>321</v>
      </c>
      <c r="Q936" s="56">
        <v>0</v>
      </c>
      <c r="R936" s="56">
        <v>10</v>
      </c>
      <c r="S936" s="56">
        <v>201</v>
      </c>
      <c r="T936" s="56">
        <v>137</v>
      </c>
      <c r="U936" s="56">
        <v>0</v>
      </c>
      <c r="V936" s="56">
        <v>0</v>
      </c>
      <c r="W936" s="56">
        <v>0</v>
      </c>
      <c r="X936" s="56">
        <v>0</v>
      </c>
      <c r="Y936" s="56">
        <f t="shared" si="187"/>
        <v>100</v>
      </c>
      <c r="Z936" s="56">
        <f t="shared" si="187"/>
        <v>105</v>
      </c>
      <c r="AA936" s="68">
        <f t="shared" si="188"/>
        <v>646</v>
      </c>
      <c r="AB936" s="68">
        <f t="shared" si="188"/>
        <v>468</v>
      </c>
      <c r="AC936" s="68">
        <f t="shared" si="182"/>
        <v>746</v>
      </c>
      <c r="AD936" s="68">
        <f t="shared" si="183"/>
        <v>573</v>
      </c>
      <c r="AE936" s="68">
        <f>VLOOKUP(F936,[1]quantitativo_estudantes_turmas_!$D$6:$H$1043,5,0)</f>
        <v>16</v>
      </c>
      <c r="AF936" s="318">
        <f t="shared" si="179"/>
        <v>0.81675392670157065</v>
      </c>
      <c r="AG936" s="248">
        <f t="shared" si="180"/>
        <v>30774.46</v>
      </c>
      <c r="AH936" s="194">
        <f t="shared" si="184"/>
        <v>30774.46</v>
      </c>
      <c r="AI936" s="70">
        <v>0</v>
      </c>
      <c r="AJ936" s="70">
        <f t="shared" si="181"/>
        <v>61548.92</v>
      </c>
      <c r="AK936" s="195">
        <v>12000</v>
      </c>
      <c r="AL936" s="337">
        <f t="shared" si="190"/>
        <v>15387.23</v>
      </c>
      <c r="AM936" s="56" t="str">
        <f>VLOOKUP(F936,'Plan atualizada aptas e desativ'!$C$4:$I$1457,7,0)</f>
        <v>INADIMPLENTE</v>
      </c>
      <c r="AN936" s="196">
        <f t="shared" si="189"/>
        <v>3387.2299999999996</v>
      </c>
      <c r="AO936" s="56" t="s">
        <v>1493</v>
      </c>
      <c r="AP936" s="56" t="s">
        <v>1638</v>
      </c>
      <c r="AQ936" s="56"/>
      <c r="AR936" s="56" t="s">
        <v>1918</v>
      </c>
      <c r="AS936" s="56" t="s">
        <v>449</v>
      </c>
      <c r="AT936" s="56" t="s">
        <v>449</v>
      </c>
      <c r="AU936" s="56" t="s">
        <v>449</v>
      </c>
      <c r="AV936" s="56" t="s">
        <v>449</v>
      </c>
      <c r="AW936" s="56" t="s">
        <v>449</v>
      </c>
      <c r="AX936" s="56" t="s">
        <v>449</v>
      </c>
      <c r="AY936" s="56" t="s">
        <v>449</v>
      </c>
      <c r="AZ936" s="56" t="s">
        <v>449</v>
      </c>
      <c r="BA936" s="56" t="s">
        <v>449</v>
      </c>
      <c r="BB936" s="323">
        <f>VLOOKUP($F936,'[2]1ª Parcela FAED Manutencao 2026'!$E$7:$K$1036,5,0)</f>
        <v>746</v>
      </c>
      <c r="BC936" s="324">
        <f>VLOOKUP($F936,'[2]1ª Parcela FAED Manutencao 2026'!$E$7:$K$1036,7,0)</f>
        <v>15387.23</v>
      </c>
      <c r="BD936" s="335">
        <f t="shared" si="185"/>
        <v>-173</v>
      </c>
      <c r="BE936" s="330">
        <f t="shared" si="186"/>
        <v>0</v>
      </c>
    </row>
    <row r="937" spans="1:57" s="178" customFormat="1" ht="28.5" customHeight="1">
      <c r="A937" s="68">
        <v>931</v>
      </c>
      <c r="B937" s="56" t="s">
        <v>1906</v>
      </c>
      <c r="C937" s="56">
        <v>7800</v>
      </c>
      <c r="D937" s="57">
        <v>26</v>
      </c>
      <c r="E937" s="163" t="s">
        <v>433</v>
      </c>
      <c r="F937" s="56">
        <v>1103336</v>
      </c>
      <c r="G937" s="56">
        <v>1100401</v>
      </c>
      <c r="H937" s="61">
        <v>29182271</v>
      </c>
      <c r="I937" s="84" t="str">
        <f>VLOOKUP($F937,'[3]Sistema Escolar'!$C$3:$E$5000,3,0)</f>
        <v>COLEGIO ESTADUAL RAPHAEL SERRAVALLE</v>
      </c>
      <c r="J937" s="193" t="s">
        <v>1912</v>
      </c>
      <c r="K937" s="56">
        <v>618</v>
      </c>
      <c r="L937" s="56">
        <v>560</v>
      </c>
      <c r="M937" s="56">
        <v>0</v>
      </c>
      <c r="N937" s="56">
        <v>0</v>
      </c>
      <c r="O937" s="56">
        <v>766</v>
      </c>
      <c r="P937" s="56">
        <v>778</v>
      </c>
      <c r="Q937" s="56">
        <v>37</v>
      </c>
      <c r="R937" s="56">
        <v>76</v>
      </c>
      <c r="S937" s="56">
        <v>0</v>
      </c>
      <c r="T937" s="56">
        <v>0</v>
      </c>
      <c r="U937" s="56">
        <v>0</v>
      </c>
      <c r="V937" s="56">
        <v>0</v>
      </c>
      <c r="W937" s="56">
        <v>0</v>
      </c>
      <c r="X937" s="56">
        <v>0</v>
      </c>
      <c r="Y937" s="56">
        <f t="shared" si="187"/>
        <v>618</v>
      </c>
      <c r="Z937" s="56">
        <f t="shared" si="187"/>
        <v>560</v>
      </c>
      <c r="AA937" s="68">
        <f t="shared" si="188"/>
        <v>803</v>
      </c>
      <c r="AB937" s="68">
        <f t="shared" si="188"/>
        <v>854</v>
      </c>
      <c r="AC937" s="68">
        <f t="shared" si="182"/>
        <v>1421</v>
      </c>
      <c r="AD937" s="68">
        <f t="shared" si="183"/>
        <v>1414</v>
      </c>
      <c r="AE937" s="68">
        <f>VLOOKUP(F937,[1]quantitativo_estudantes_turmas_!$D$6:$H$1043,5,0)</f>
        <v>36</v>
      </c>
      <c r="AF937" s="318">
        <f t="shared" si="179"/>
        <v>0.60396039603960394</v>
      </c>
      <c r="AG937" s="248">
        <f t="shared" si="180"/>
        <v>47919.3</v>
      </c>
      <c r="AH937" s="194">
        <f t="shared" si="184"/>
        <v>47919.3</v>
      </c>
      <c r="AI937" s="70">
        <v>0</v>
      </c>
      <c r="AJ937" s="70">
        <f t="shared" si="181"/>
        <v>95838.6</v>
      </c>
      <c r="AK937" s="195">
        <v>10000</v>
      </c>
      <c r="AL937" s="337">
        <f t="shared" si="190"/>
        <v>23959.65</v>
      </c>
      <c r="AM937" s="56" t="str">
        <f>VLOOKUP(F937,'Plan atualizada aptas e desativ'!$C$4:$I$1457,7,0)</f>
        <v>APTA</v>
      </c>
      <c r="AN937" s="196">
        <f t="shared" si="189"/>
        <v>13959.650000000001</v>
      </c>
      <c r="AO937" s="56" t="s">
        <v>1493</v>
      </c>
      <c r="AP937" s="56" t="s">
        <v>1639</v>
      </c>
      <c r="AQ937" s="56"/>
      <c r="AR937" s="56" t="s">
        <v>1918</v>
      </c>
      <c r="AS937" s="56" t="s">
        <v>449</v>
      </c>
      <c r="AT937" s="56" t="s">
        <v>449</v>
      </c>
      <c r="AU937" s="56" t="s">
        <v>449</v>
      </c>
      <c r="AV937" s="56" t="s">
        <v>449</v>
      </c>
      <c r="AW937" s="56" t="s">
        <v>449</v>
      </c>
      <c r="AX937" s="56" t="s">
        <v>449</v>
      </c>
      <c r="AY937" s="56" t="s">
        <v>449</v>
      </c>
      <c r="AZ937" s="56" t="s">
        <v>449</v>
      </c>
      <c r="BA937" s="56" t="s">
        <v>449</v>
      </c>
      <c r="BB937" s="323">
        <f>VLOOKUP($F937,'[2]1ª Parcela FAED Manutencao 2026'!$E$7:$K$1036,5,0)</f>
        <v>1421</v>
      </c>
      <c r="BC937" s="324">
        <f>VLOOKUP($F937,'[2]1ª Parcela FAED Manutencao 2026'!$E$7:$K$1036,7,0)</f>
        <v>11979.825000000001</v>
      </c>
      <c r="BD937" s="335">
        <f t="shared" si="185"/>
        <v>-7</v>
      </c>
      <c r="BE937" s="331">
        <f t="shared" si="186"/>
        <v>11979.825000000001</v>
      </c>
    </row>
    <row r="938" spans="1:57" s="178" customFormat="1" ht="28.5" customHeight="1">
      <c r="A938" s="68">
        <v>932</v>
      </c>
      <c r="B938" s="56" t="s">
        <v>1906</v>
      </c>
      <c r="C938" s="56">
        <v>7800</v>
      </c>
      <c r="D938" s="57">
        <v>26</v>
      </c>
      <c r="E938" s="163" t="s">
        <v>433</v>
      </c>
      <c r="F938" s="56">
        <v>1103344</v>
      </c>
      <c r="G938" s="56">
        <v>1100372</v>
      </c>
      <c r="H938" s="61">
        <v>29200024</v>
      </c>
      <c r="I938" s="84" t="str">
        <f>VLOOKUP($F938,'[3]Sistema Escolar'!$C$3:$E$5000,3,0)</f>
        <v>COLEGIO ESTADUAL RAYMUNDO DE ALMEIDA GOUVEIA</v>
      </c>
      <c r="J938" s="193" t="s">
        <v>1912</v>
      </c>
      <c r="K938" s="56">
        <v>526</v>
      </c>
      <c r="L938" s="56">
        <v>583</v>
      </c>
      <c r="M938" s="56">
        <v>0</v>
      </c>
      <c r="N938" s="56">
        <v>0</v>
      </c>
      <c r="O938" s="56">
        <v>707</v>
      </c>
      <c r="P938" s="56">
        <v>561</v>
      </c>
      <c r="Q938" s="56">
        <v>0</v>
      </c>
      <c r="R938" s="56">
        <v>0</v>
      </c>
      <c r="S938" s="56">
        <v>200</v>
      </c>
      <c r="T938" s="56">
        <v>199</v>
      </c>
      <c r="U938" s="56">
        <v>0</v>
      </c>
      <c r="V938" s="56">
        <v>0</v>
      </c>
      <c r="W938" s="56">
        <v>0</v>
      </c>
      <c r="X938" s="56">
        <v>0</v>
      </c>
      <c r="Y938" s="56">
        <f t="shared" si="187"/>
        <v>526</v>
      </c>
      <c r="Z938" s="56">
        <f t="shared" si="187"/>
        <v>583</v>
      </c>
      <c r="AA938" s="68">
        <f t="shared" si="188"/>
        <v>907</v>
      </c>
      <c r="AB938" s="68">
        <f t="shared" si="188"/>
        <v>760</v>
      </c>
      <c r="AC938" s="68">
        <f t="shared" si="182"/>
        <v>1433</v>
      </c>
      <c r="AD938" s="68">
        <f t="shared" si="183"/>
        <v>1343</v>
      </c>
      <c r="AE938" s="68">
        <f>VLOOKUP(F938,[1]quantitativo_estudantes_turmas_!$D$6:$H$1043,5,0)</f>
        <v>42</v>
      </c>
      <c r="AF938" s="318">
        <f t="shared" si="179"/>
        <v>0.5658972449739389</v>
      </c>
      <c r="AG938" s="248">
        <f t="shared" si="180"/>
        <v>47919.3</v>
      </c>
      <c r="AH938" s="194" t="str">
        <f t="shared" si="184"/>
        <v>0,00</v>
      </c>
      <c r="AI938" s="70">
        <v>0</v>
      </c>
      <c r="AJ938" s="70">
        <f t="shared" si="181"/>
        <v>47919.3</v>
      </c>
      <c r="AK938" s="195">
        <v>10000</v>
      </c>
      <c r="AL938" s="337">
        <f t="shared" si="190"/>
        <v>11979.825000000001</v>
      </c>
      <c r="AM938" s="56" t="str">
        <f>VLOOKUP(F938,'Plan atualizada aptas e desativ'!$C$4:$I$1457,7,0)</f>
        <v>INADIMPLENTE</v>
      </c>
      <c r="AN938" s="196">
        <f t="shared" si="189"/>
        <v>1979.8250000000007</v>
      </c>
      <c r="AO938" s="56" t="s">
        <v>1493</v>
      </c>
      <c r="AP938" s="56" t="s">
        <v>1640</v>
      </c>
      <c r="AQ938" s="56"/>
      <c r="AR938" s="56" t="s">
        <v>449</v>
      </c>
      <c r="AS938" s="56" t="s">
        <v>449</v>
      </c>
      <c r="AT938" s="56" t="s">
        <v>449</v>
      </c>
      <c r="AU938" s="56" t="s">
        <v>449</v>
      </c>
      <c r="AV938" s="56" t="s">
        <v>449</v>
      </c>
      <c r="AW938" s="56" t="s">
        <v>449</v>
      </c>
      <c r="AX938" s="56" t="s">
        <v>449</v>
      </c>
      <c r="AY938" s="56" t="s">
        <v>449</v>
      </c>
      <c r="AZ938" s="56" t="s">
        <v>449</v>
      </c>
      <c r="BA938" s="56" t="s">
        <v>449</v>
      </c>
      <c r="BB938" s="323">
        <f>VLOOKUP($F938,'[2]1ª Parcela FAED Manutencao 2026'!$E$7:$K$1036,5,0)</f>
        <v>1433</v>
      </c>
      <c r="BC938" s="324">
        <f>VLOOKUP($F938,'[2]1ª Parcela FAED Manutencao 2026'!$E$7:$K$1036,7,0)</f>
        <v>11979.825000000001</v>
      </c>
      <c r="BD938" s="335">
        <f t="shared" si="185"/>
        <v>-90</v>
      </c>
      <c r="BE938" s="330">
        <f t="shared" si="186"/>
        <v>0</v>
      </c>
    </row>
    <row r="939" spans="1:57" s="87" customFormat="1" ht="28.5" customHeight="1">
      <c r="A939" s="68">
        <v>933</v>
      </c>
      <c r="B939" s="56" t="s">
        <v>1906</v>
      </c>
      <c r="C939" s="56">
        <v>7800</v>
      </c>
      <c r="D939" s="57">
        <v>26</v>
      </c>
      <c r="E939" s="163" t="s">
        <v>433</v>
      </c>
      <c r="F939" s="56">
        <v>1176210</v>
      </c>
      <c r="G939" s="56">
        <v>1100551</v>
      </c>
      <c r="H939" s="61">
        <v>29360960</v>
      </c>
      <c r="I939" s="84" t="str">
        <f>VLOOKUP($F939,'[3]Sistema Escolar'!$C$3:$E$5000,3,0)</f>
        <v>COLEGIO ESTADUAL RAYMUNDO MATTA</v>
      </c>
      <c r="J939" s="193" t="s">
        <v>1912</v>
      </c>
      <c r="K939" s="56">
        <v>0</v>
      </c>
      <c r="L939" s="56">
        <v>0</v>
      </c>
      <c r="M939" s="56">
        <v>0</v>
      </c>
      <c r="N939" s="56">
        <v>0</v>
      </c>
      <c r="O939" s="56">
        <v>498</v>
      </c>
      <c r="P939" s="56">
        <v>391</v>
      </c>
      <c r="Q939" s="56">
        <v>0</v>
      </c>
      <c r="R939" s="56">
        <v>0</v>
      </c>
      <c r="S939" s="56">
        <v>0</v>
      </c>
      <c r="T939" s="56">
        <v>0</v>
      </c>
      <c r="U939" s="56">
        <v>0</v>
      </c>
      <c r="V939" s="56">
        <v>0</v>
      </c>
      <c r="W939" s="56">
        <v>0</v>
      </c>
      <c r="X939" s="56">
        <v>0</v>
      </c>
      <c r="Y939" s="56">
        <f t="shared" si="187"/>
        <v>0</v>
      </c>
      <c r="Z939" s="56">
        <f t="shared" si="187"/>
        <v>0</v>
      </c>
      <c r="AA939" s="68">
        <f t="shared" si="188"/>
        <v>498</v>
      </c>
      <c r="AB939" s="68">
        <f t="shared" si="188"/>
        <v>391</v>
      </c>
      <c r="AC939" s="68">
        <f t="shared" si="182"/>
        <v>498</v>
      </c>
      <c r="AD939" s="68">
        <f t="shared" si="183"/>
        <v>391</v>
      </c>
      <c r="AE939" s="68">
        <f>VLOOKUP(F939,[1]quantitativo_estudantes_turmas_!$D$6:$H$1043,5,0)</f>
        <v>31</v>
      </c>
      <c r="AF939" s="318">
        <f t="shared" si="179"/>
        <v>1</v>
      </c>
      <c r="AG939" s="248">
        <f t="shared" si="180"/>
        <v>25645.38</v>
      </c>
      <c r="AH939" s="194">
        <f t="shared" si="184"/>
        <v>25645.38</v>
      </c>
      <c r="AI939" s="70">
        <v>0</v>
      </c>
      <c r="AJ939" s="70">
        <f t="shared" si="181"/>
        <v>51290.76</v>
      </c>
      <c r="AK939" s="195">
        <v>10000</v>
      </c>
      <c r="AL939" s="337">
        <f t="shared" si="190"/>
        <v>12822.69</v>
      </c>
      <c r="AM939" s="56" t="str">
        <f>VLOOKUP(F939,'Plan atualizada aptas e desativ'!$C$4:$I$1457,7,0)</f>
        <v>APTA</v>
      </c>
      <c r="AN939" s="196">
        <f t="shared" si="189"/>
        <v>2822.6900000000005</v>
      </c>
      <c r="AO939" s="56" t="s">
        <v>1493</v>
      </c>
      <c r="AP939" s="56" t="s">
        <v>1641</v>
      </c>
      <c r="AQ939" s="56"/>
      <c r="AR939" s="56" t="s">
        <v>449</v>
      </c>
      <c r="AS939" s="56" t="s">
        <v>449</v>
      </c>
      <c r="AT939" s="56" t="s">
        <v>449</v>
      </c>
      <c r="AU939" s="56" t="s">
        <v>449</v>
      </c>
      <c r="AV939" s="56" t="s">
        <v>449</v>
      </c>
      <c r="AW939" s="56" t="s">
        <v>449</v>
      </c>
      <c r="AX939" s="56" t="s">
        <v>449</v>
      </c>
      <c r="AY939" s="56" t="s">
        <v>449</v>
      </c>
      <c r="AZ939" s="56" t="s">
        <v>449</v>
      </c>
      <c r="BA939" s="56" t="s">
        <v>449</v>
      </c>
      <c r="BB939" s="323">
        <f>VLOOKUP($F939,'[2]1ª Parcela FAED Manutencao 2026'!$E$7:$K$1036,5,0)</f>
        <v>498</v>
      </c>
      <c r="BC939" s="324">
        <f>VLOOKUP($F939,'[2]1ª Parcela FAED Manutencao 2026'!$E$7:$K$1036,7,0)</f>
        <v>12822.69</v>
      </c>
      <c r="BD939" s="335">
        <f t="shared" si="185"/>
        <v>-107</v>
      </c>
      <c r="BE939" s="330">
        <f t="shared" si="186"/>
        <v>0</v>
      </c>
    </row>
    <row r="940" spans="1:57" s="178" customFormat="1" ht="28.5" customHeight="1">
      <c r="A940" s="68">
        <v>934</v>
      </c>
      <c r="B940" s="56" t="s">
        <v>1906</v>
      </c>
      <c r="C940" s="56">
        <v>7800</v>
      </c>
      <c r="D940" s="57">
        <v>26</v>
      </c>
      <c r="E940" s="163" t="s">
        <v>433</v>
      </c>
      <c r="F940" s="56">
        <v>1103859</v>
      </c>
      <c r="G940" s="56">
        <v>1100417</v>
      </c>
      <c r="H940" s="61">
        <v>29182565</v>
      </c>
      <c r="I940" s="84" t="str">
        <f>VLOOKUP($F940,'[3]Sistema Escolar'!$C$3:$E$5000,3,0)</f>
        <v>COLEGIO ESTADUAL DE TEMPO INTEGRAL ROTARY</v>
      </c>
      <c r="J940" s="193" t="s">
        <v>1912</v>
      </c>
      <c r="K940" s="56">
        <v>629</v>
      </c>
      <c r="L940" s="56">
        <v>140</v>
      </c>
      <c r="M940" s="56">
        <v>0</v>
      </c>
      <c r="N940" s="56">
        <v>105</v>
      </c>
      <c r="O940" s="56">
        <v>1055</v>
      </c>
      <c r="P940" s="56">
        <v>901</v>
      </c>
      <c r="Q940" s="56">
        <v>0</v>
      </c>
      <c r="R940" s="56">
        <v>75</v>
      </c>
      <c r="S940" s="56">
        <v>356</v>
      </c>
      <c r="T940" s="56">
        <v>226</v>
      </c>
      <c r="U940" s="56">
        <v>0</v>
      </c>
      <c r="V940" s="56">
        <v>0</v>
      </c>
      <c r="W940" s="56">
        <v>0</v>
      </c>
      <c r="X940" s="56">
        <v>0</v>
      </c>
      <c r="Y940" s="56">
        <f t="shared" si="187"/>
        <v>629</v>
      </c>
      <c r="Z940" s="56">
        <f t="shared" si="187"/>
        <v>245</v>
      </c>
      <c r="AA940" s="68">
        <f t="shared" si="188"/>
        <v>1411</v>
      </c>
      <c r="AB940" s="68">
        <f t="shared" si="188"/>
        <v>1202</v>
      </c>
      <c r="AC940" s="68">
        <f t="shared" si="182"/>
        <v>2040</v>
      </c>
      <c r="AD940" s="68">
        <f t="shared" si="183"/>
        <v>1447</v>
      </c>
      <c r="AE940" s="68">
        <f>VLOOKUP(F940,[1]quantitativo_estudantes_turmas_!$D$6:$H$1043,5,0)</f>
        <v>38</v>
      </c>
      <c r="AF940" s="318">
        <f t="shared" si="179"/>
        <v>0.83068417415342088</v>
      </c>
      <c r="AG940" s="248">
        <f t="shared" si="180"/>
        <v>47919.3</v>
      </c>
      <c r="AH940" s="194">
        <f t="shared" si="184"/>
        <v>47919.3</v>
      </c>
      <c r="AI940" s="70">
        <v>0</v>
      </c>
      <c r="AJ940" s="70">
        <f t="shared" si="181"/>
        <v>95838.6</v>
      </c>
      <c r="AK940" s="195">
        <v>16000</v>
      </c>
      <c r="AL940" s="337">
        <f t="shared" si="190"/>
        <v>23959.65</v>
      </c>
      <c r="AM940" s="56" t="str">
        <f>VLOOKUP(F940,'Plan atualizada aptas e desativ'!$C$4:$I$1457,7,0)</f>
        <v>APTA</v>
      </c>
      <c r="AN940" s="196">
        <f t="shared" si="189"/>
        <v>7959.6500000000015</v>
      </c>
      <c r="AO940" s="56" t="s">
        <v>1493</v>
      </c>
      <c r="AP940" s="56" t="s">
        <v>1643</v>
      </c>
      <c r="AQ940" s="56"/>
      <c r="AR940" s="56" t="s">
        <v>1918</v>
      </c>
      <c r="AS940" s="56" t="s">
        <v>449</v>
      </c>
      <c r="AT940" s="56" t="s">
        <v>449</v>
      </c>
      <c r="AU940" s="56" t="s">
        <v>449</v>
      </c>
      <c r="AV940" s="56" t="s">
        <v>449</v>
      </c>
      <c r="AW940" s="56" t="s">
        <v>449</v>
      </c>
      <c r="AX940" s="56" t="s">
        <v>449</v>
      </c>
      <c r="AY940" s="56" t="s">
        <v>449</v>
      </c>
      <c r="AZ940" s="56" t="s">
        <v>449</v>
      </c>
      <c r="BA940" s="56" t="s">
        <v>449</v>
      </c>
      <c r="BB940" s="323">
        <f>VLOOKUP($F940,'[2]1ª Parcela FAED Manutencao 2026'!$E$7:$K$1036,5,0)</f>
        <v>2040</v>
      </c>
      <c r="BC940" s="324">
        <f>VLOOKUP($F940,'[2]1ª Parcela FAED Manutencao 2026'!$E$7:$K$1036,7,0)</f>
        <v>20516.305</v>
      </c>
      <c r="BD940" s="335">
        <f t="shared" si="185"/>
        <v>-593</v>
      </c>
      <c r="BE940" s="331">
        <f t="shared" si="186"/>
        <v>3443.3450000000012</v>
      </c>
    </row>
    <row r="941" spans="1:57" s="178" customFormat="1" ht="28.5" customHeight="1">
      <c r="A941" s="68">
        <v>935</v>
      </c>
      <c r="B941" s="56" t="s">
        <v>1906</v>
      </c>
      <c r="C941" s="56">
        <v>7800</v>
      </c>
      <c r="D941" s="57">
        <v>26</v>
      </c>
      <c r="E941" s="163" t="s">
        <v>433</v>
      </c>
      <c r="F941" s="56">
        <v>1103905</v>
      </c>
      <c r="G941" s="56">
        <v>1104580</v>
      </c>
      <c r="H941" s="61">
        <v>29182735</v>
      </c>
      <c r="I941" s="84" t="str">
        <f>VLOOKUP($F941,'[3]Sistema Escolar'!$C$3:$E$5000,3,0)</f>
        <v>COLEGIO ESTADUAL RUBEN DARIO</v>
      </c>
      <c r="J941" s="193" t="s">
        <v>1978</v>
      </c>
      <c r="K941" s="56">
        <v>287</v>
      </c>
      <c r="L941" s="56">
        <v>102</v>
      </c>
      <c r="M941" s="56">
        <v>162</v>
      </c>
      <c r="N941" s="56">
        <v>210</v>
      </c>
      <c r="O941" s="56">
        <v>513</v>
      </c>
      <c r="P941" s="56">
        <v>448</v>
      </c>
      <c r="Q941" s="56">
        <v>0</v>
      </c>
      <c r="R941" s="56">
        <v>0</v>
      </c>
      <c r="S941" s="56">
        <v>158</v>
      </c>
      <c r="T941" s="56">
        <v>98</v>
      </c>
      <c r="U941" s="56">
        <v>0</v>
      </c>
      <c r="V941" s="56">
        <v>0</v>
      </c>
      <c r="W941" s="56">
        <v>0</v>
      </c>
      <c r="X941" s="56">
        <v>0</v>
      </c>
      <c r="Y941" s="56">
        <f t="shared" si="187"/>
        <v>449</v>
      </c>
      <c r="Z941" s="56">
        <f t="shared" si="187"/>
        <v>312</v>
      </c>
      <c r="AA941" s="68">
        <f t="shared" si="188"/>
        <v>671</v>
      </c>
      <c r="AB941" s="68">
        <f t="shared" si="188"/>
        <v>546</v>
      </c>
      <c r="AC941" s="68">
        <f t="shared" si="182"/>
        <v>1120</v>
      </c>
      <c r="AD941" s="68">
        <f t="shared" si="183"/>
        <v>858</v>
      </c>
      <c r="AE941" s="68">
        <f>VLOOKUP(F941,[1]quantitativo_estudantes_turmas_!$D$6:$H$1043,5,0)</f>
        <v>35</v>
      </c>
      <c r="AF941" s="318">
        <f t="shared" si="179"/>
        <v>0.63636363636363635</v>
      </c>
      <c r="AG941" s="248">
        <f t="shared" si="180"/>
        <v>41032.61</v>
      </c>
      <c r="AH941" s="194">
        <f t="shared" si="184"/>
        <v>41032.61</v>
      </c>
      <c r="AI941" s="70">
        <v>0</v>
      </c>
      <c r="AJ941" s="70">
        <f t="shared" si="181"/>
        <v>82065.22</v>
      </c>
      <c r="AK941" s="195">
        <v>20000</v>
      </c>
      <c r="AL941" s="337">
        <f t="shared" si="190"/>
        <v>20516.305</v>
      </c>
      <c r="AM941" s="56" t="str">
        <f>VLOOKUP(F941,'Plan atualizada aptas e desativ'!$C$4:$I$1457,7,0)</f>
        <v>APTA</v>
      </c>
      <c r="AN941" s="196">
        <f t="shared" si="189"/>
        <v>516.30500000000029</v>
      </c>
      <c r="AO941" s="56" t="s">
        <v>1493</v>
      </c>
      <c r="AP941" s="56" t="s">
        <v>1644</v>
      </c>
      <c r="AQ941" s="56"/>
      <c r="AR941" s="56" t="s">
        <v>1918</v>
      </c>
      <c r="AS941" s="56" t="s">
        <v>449</v>
      </c>
      <c r="AT941" s="56" t="s">
        <v>449</v>
      </c>
      <c r="AU941" s="56" t="s">
        <v>449</v>
      </c>
      <c r="AV941" s="56" t="s">
        <v>449</v>
      </c>
      <c r="AW941" s="56" t="s">
        <v>449</v>
      </c>
      <c r="AX941" s="56" t="s">
        <v>449</v>
      </c>
      <c r="AY941" s="56" t="s">
        <v>449</v>
      </c>
      <c r="AZ941" s="56" t="s">
        <v>449</v>
      </c>
      <c r="BA941" s="56" t="s">
        <v>449</v>
      </c>
      <c r="BB941" s="323">
        <f>VLOOKUP($F941,'[2]1ª Parcela FAED Manutencao 2026'!$E$7:$K$1036,5,0)</f>
        <v>1120</v>
      </c>
      <c r="BC941" s="324">
        <f>VLOOKUP($F941,'[2]1ª Parcela FAED Manutencao 2026'!$E$7:$K$1036,7,0)</f>
        <v>23959.65</v>
      </c>
      <c r="BD941" s="335">
        <f t="shared" si="185"/>
        <v>-262</v>
      </c>
      <c r="BE941" s="328">
        <f t="shared" si="186"/>
        <v>-3443.3450000000012</v>
      </c>
    </row>
    <row r="942" spans="1:57" s="178" customFormat="1" ht="28.5" customHeight="1">
      <c r="A942" s="68">
        <v>936</v>
      </c>
      <c r="B942" s="56" t="s">
        <v>1906</v>
      </c>
      <c r="C942" s="56">
        <v>7800</v>
      </c>
      <c r="D942" s="57">
        <v>26</v>
      </c>
      <c r="E942" s="163" t="s">
        <v>433</v>
      </c>
      <c r="F942" s="56">
        <v>1103972</v>
      </c>
      <c r="G942" s="56">
        <v>1100422</v>
      </c>
      <c r="H942" s="61">
        <v>29191114</v>
      </c>
      <c r="I942" s="84" t="str">
        <f>VLOOKUP($F942,'[3]Sistema Escolar'!$C$3:$E$5000,3,0)</f>
        <v>COLEGIO ESTADUAL RUTH PACHECO</v>
      </c>
      <c r="J942" s="193" t="s">
        <v>1912</v>
      </c>
      <c r="K942" s="56">
        <v>858</v>
      </c>
      <c r="L942" s="56">
        <v>905</v>
      </c>
      <c r="M942" s="56">
        <v>0</v>
      </c>
      <c r="N942" s="56">
        <v>0</v>
      </c>
      <c r="O942" s="56">
        <v>0</v>
      </c>
      <c r="P942" s="56">
        <v>0</v>
      </c>
      <c r="Q942" s="56">
        <v>0</v>
      </c>
      <c r="R942" s="56">
        <v>0</v>
      </c>
      <c r="S942" s="56">
        <v>146</v>
      </c>
      <c r="T942" s="56">
        <v>118</v>
      </c>
      <c r="U942" s="56">
        <v>0</v>
      </c>
      <c r="V942" s="56">
        <v>0</v>
      </c>
      <c r="W942" s="56">
        <v>0</v>
      </c>
      <c r="X942" s="56">
        <v>0</v>
      </c>
      <c r="Y942" s="56">
        <f t="shared" si="187"/>
        <v>858</v>
      </c>
      <c r="Z942" s="56">
        <f t="shared" si="187"/>
        <v>905</v>
      </c>
      <c r="AA942" s="68">
        <f t="shared" si="188"/>
        <v>146</v>
      </c>
      <c r="AB942" s="68">
        <f t="shared" si="188"/>
        <v>118</v>
      </c>
      <c r="AC942" s="68">
        <f t="shared" si="182"/>
        <v>1004</v>
      </c>
      <c r="AD942" s="68">
        <f t="shared" si="183"/>
        <v>1023</v>
      </c>
      <c r="AE942" s="68">
        <f>VLOOKUP(F942,[1]quantitativo_estudantes_turmas_!$D$6:$H$1043,5,0)</f>
        <v>27</v>
      </c>
      <c r="AF942" s="318">
        <f t="shared" si="179"/>
        <v>0.11534701857282502</v>
      </c>
      <c r="AG942" s="248">
        <f t="shared" si="180"/>
        <v>47919.3</v>
      </c>
      <c r="AH942" s="194" t="str">
        <f t="shared" si="184"/>
        <v>0,00</v>
      </c>
      <c r="AI942" s="70">
        <v>0</v>
      </c>
      <c r="AJ942" s="70">
        <f t="shared" si="181"/>
        <v>47919.3</v>
      </c>
      <c r="AK942" s="195">
        <v>10000</v>
      </c>
      <c r="AL942" s="337">
        <f t="shared" si="190"/>
        <v>11979.825000000001</v>
      </c>
      <c r="AM942" s="56" t="str">
        <f>VLOOKUP(F942,'Plan atualizada aptas e desativ'!$C$4:$I$1457,7,0)</f>
        <v>APTA</v>
      </c>
      <c r="AN942" s="196">
        <f t="shared" si="189"/>
        <v>1979.8250000000007</v>
      </c>
      <c r="AO942" s="56" t="s">
        <v>1493</v>
      </c>
      <c r="AP942" s="56" t="s">
        <v>1645</v>
      </c>
      <c r="AQ942" s="56"/>
      <c r="AR942" s="56" t="s">
        <v>449</v>
      </c>
      <c r="AS942" s="56" t="s">
        <v>449</v>
      </c>
      <c r="AT942" s="56" t="s">
        <v>449</v>
      </c>
      <c r="AU942" s="56" t="s">
        <v>449</v>
      </c>
      <c r="AV942" s="56" t="s">
        <v>449</v>
      </c>
      <c r="AW942" s="56" t="s">
        <v>449</v>
      </c>
      <c r="AX942" s="56" t="s">
        <v>449</v>
      </c>
      <c r="AY942" s="56" t="s">
        <v>449</v>
      </c>
      <c r="AZ942" s="56" t="s">
        <v>449</v>
      </c>
      <c r="BA942" s="56" t="s">
        <v>449</v>
      </c>
      <c r="BB942" s="323">
        <f>VLOOKUP($F942,'[2]1ª Parcela FAED Manutencao 2026'!$E$7:$K$1036,5,0)</f>
        <v>1004</v>
      </c>
      <c r="BC942" s="324">
        <f>VLOOKUP($F942,'[2]1ª Parcela FAED Manutencao 2026'!$E$7:$K$1036,7,0)</f>
        <v>11979.825000000001</v>
      </c>
      <c r="BD942" s="336">
        <f t="shared" si="185"/>
        <v>19</v>
      </c>
      <c r="BE942" s="330">
        <f t="shared" si="186"/>
        <v>0</v>
      </c>
    </row>
    <row r="943" spans="1:57" s="178" customFormat="1" ht="28.5" customHeight="1">
      <c r="A943" s="68">
        <v>937</v>
      </c>
      <c r="B943" s="56" t="s">
        <v>1906</v>
      </c>
      <c r="C943" s="56">
        <v>7800</v>
      </c>
      <c r="D943" s="57">
        <v>26</v>
      </c>
      <c r="E943" s="163" t="s">
        <v>433</v>
      </c>
      <c r="F943" s="56">
        <v>1101520</v>
      </c>
      <c r="G943" s="56">
        <v>1100288</v>
      </c>
      <c r="H943" s="61">
        <v>29188270</v>
      </c>
      <c r="I943" s="84" t="str">
        <f>VLOOKUP($F943,'[3]Sistema Escolar'!$C$3:$E$5000,3,0)</f>
        <v>COLEGIO ESTADUAL SANTA RITA DE CASSIA</v>
      </c>
      <c r="J943" s="193" t="s">
        <v>1912</v>
      </c>
      <c r="K943" s="56">
        <v>372</v>
      </c>
      <c r="L943" s="56">
        <v>400</v>
      </c>
      <c r="M943" s="56">
        <v>0</v>
      </c>
      <c r="N943" s="56">
        <v>0</v>
      </c>
      <c r="O943" s="56">
        <v>237</v>
      </c>
      <c r="P943" s="56">
        <v>302</v>
      </c>
      <c r="Q943" s="56">
        <v>0</v>
      </c>
      <c r="R943" s="56">
        <v>0</v>
      </c>
      <c r="S943" s="56">
        <v>146</v>
      </c>
      <c r="T943" s="56">
        <v>83</v>
      </c>
      <c r="U943" s="56">
        <v>0</v>
      </c>
      <c r="V943" s="56">
        <v>0</v>
      </c>
      <c r="W943" s="56">
        <v>0</v>
      </c>
      <c r="X943" s="56">
        <v>0</v>
      </c>
      <c r="Y943" s="56">
        <f t="shared" si="187"/>
        <v>372</v>
      </c>
      <c r="Z943" s="56">
        <f t="shared" si="187"/>
        <v>400</v>
      </c>
      <c r="AA943" s="68">
        <f t="shared" si="188"/>
        <v>383</v>
      </c>
      <c r="AB943" s="68">
        <f t="shared" si="188"/>
        <v>385</v>
      </c>
      <c r="AC943" s="68">
        <f t="shared" si="182"/>
        <v>755</v>
      </c>
      <c r="AD943" s="68">
        <f t="shared" si="183"/>
        <v>785</v>
      </c>
      <c r="AE943" s="68">
        <f>VLOOKUP(F943,[1]quantitativo_estudantes_turmas_!$D$6:$H$1043,5,0)</f>
        <v>26</v>
      </c>
      <c r="AF943" s="318">
        <f t="shared" si="179"/>
        <v>0.49044585987261147</v>
      </c>
      <c r="AG943" s="248">
        <f t="shared" si="180"/>
        <v>41032.61</v>
      </c>
      <c r="AH943" s="194" t="str">
        <f t="shared" si="184"/>
        <v>0,00</v>
      </c>
      <c r="AI943" s="70">
        <v>0</v>
      </c>
      <c r="AJ943" s="70">
        <f t="shared" si="181"/>
        <v>41032.61</v>
      </c>
      <c r="AK943" s="195">
        <v>8000</v>
      </c>
      <c r="AL943" s="337">
        <f t="shared" si="190"/>
        <v>10258.1525</v>
      </c>
      <c r="AM943" s="56" t="str">
        <f>VLOOKUP(F943,'Plan atualizada aptas e desativ'!$C$4:$I$1457,7,0)</f>
        <v>APTA</v>
      </c>
      <c r="AN943" s="196">
        <f t="shared" si="189"/>
        <v>2258.1525000000001</v>
      </c>
      <c r="AO943" s="56" t="s">
        <v>1493</v>
      </c>
      <c r="AP943" s="56" t="s">
        <v>1646</v>
      </c>
      <c r="AQ943" s="56"/>
      <c r="AR943" s="56" t="s">
        <v>449</v>
      </c>
      <c r="AS943" s="56" t="s">
        <v>449</v>
      </c>
      <c r="AT943" s="56" t="s">
        <v>449</v>
      </c>
      <c r="AU943" s="56" t="s">
        <v>449</v>
      </c>
      <c r="AV943" s="56" t="s">
        <v>449</v>
      </c>
      <c r="AW943" s="56" t="s">
        <v>449</v>
      </c>
      <c r="AX943" s="56" t="s">
        <v>449</v>
      </c>
      <c r="AY943" s="56" t="s">
        <v>449</v>
      </c>
      <c r="AZ943" s="56" t="s">
        <v>449</v>
      </c>
      <c r="BA943" s="56" t="s">
        <v>449</v>
      </c>
      <c r="BB943" s="323">
        <f>VLOOKUP($F943,'[2]1ª Parcela FAED Manutencao 2026'!$E$7:$K$1036,5,0)</f>
        <v>755</v>
      </c>
      <c r="BC943" s="324">
        <f>VLOOKUP($F943,'[2]1ª Parcela FAED Manutencao 2026'!$E$7:$K$1036,7,0)</f>
        <v>10258.1525</v>
      </c>
      <c r="BD943" s="336">
        <f t="shared" si="185"/>
        <v>30</v>
      </c>
      <c r="BE943" s="330">
        <f t="shared" si="186"/>
        <v>0</v>
      </c>
    </row>
    <row r="944" spans="1:57" s="178" customFormat="1" ht="28.5" customHeight="1">
      <c r="A944" s="68">
        <v>938</v>
      </c>
      <c r="B944" s="56" t="s">
        <v>1906</v>
      </c>
      <c r="C944" s="56">
        <v>7800</v>
      </c>
      <c r="D944" s="57">
        <v>26</v>
      </c>
      <c r="E944" s="163" t="s">
        <v>433</v>
      </c>
      <c r="F944" s="56">
        <v>1103212</v>
      </c>
      <c r="G944" s="56">
        <v>1100366</v>
      </c>
      <c r="H944" s="61">
        <v>29200075</v>
      </c>
      <c r="I944" s="84" t="str">
        <f>VLOOKUP($F944,'[3]Sistema Escolar'!$C$3:$E$5000,3,0)</f>
        <v>COLEGIO ESTADUAL SARA VIOLETA DE MELLO KERTESZ</v>
      </c>
      <c r="J944" s="193" t="s">
        <v>1912</v>
      </c>
      <c r="K944" s="56">
        <v>542</v>
      </c>
      <c r="L944" s="56">
        <v>539</v>
      </c>
      <c r="M944" s="56">
        <v>0</v>
      </c>
      <c r="N944" s="56">
        <v>0</v>
      </c>
      <c r="O944" s="56">
        <v>347</v>
      </c>
      <c r="P944" s="56">
        <v>373</v>
      </c>
      <c r="Q944" s="56">
        <v>0</v>
      </c>
      <c r="R944" s="56">
        <v>0</v>
      </c>
      <c r="S944" s="56">
        <v>391</v>
      </c>
      <c r="T944" s="56">
        <v>166</v>
      </c>
      <c r="U944" s="56">
        <v>0</v>
      </c>
      <c r="V944" s="56">
        <v>0</v>
      </c>
      <c r="W944" s="56">
        <v>0</v>
      </c>
      <c r="X944" s="56">
        <v>37</v>
      </c>
      <c r="Y944" s="56">
        <f t="shared" si="187"/>
        <v>542</v>
      </c>
      <c r="Z944" s="56">
        <f t="shared" si="187"/>
        <v>539</v>
      </c>
      <c r="AA944" s="68">
        <f t="shared" si="188"/>
        <v>738</v>
      </c>
      <c r="AB944" s="68">
        <f t="shared" si="188"/>
        <v>539</v>
      </c>
      <c r="AC944" s="68">
        <f t="shared" si="182"/>
        <v>1280</v>
      </c>
      <c r="AD944" s="68">
        <f t="shared" si="183"/>
        <v>1115</v>
      </c>
      <c r="AE944" s="68">
        <f>VLOOKUP(F944,[1]quantitativo_estudantes_turmas_!$D$6:$H$1043,5,0)</f>
        <v>34</v>
      </c>
      <c r="AF944" s="318">
        <f t="shared" si="179"/>
        <v>0.4834080717488789</v>
      </c>
      <c r="AG944" s="248">
        <f t="shared" si="180"/>
        <v>47919.3</v>
      </c>
      <c r="AH944" s="194" t="str">
        <f t="shared" si="184"/>
        <v>0,00</v>
      </c>
      <c r="AI944" s="70">
        <v>0</v>
      </c>
      <c r="AJ944" s="70">
        <f t="shared" si="181"/>
        <v>47919.3</v>
      </c>
      <c r="AK944" s="195">
        <v>10000</v>
      </c>
      <c r="AL944" s="337">
        <f t="shared" si="190"/>
        <v>11979.825000000001</v>
      </c>
      <c r="AM944" s="56" t="str">
        <f>VLOOKUP(F944,'Plan atualizada aptas e desativ'!$C$4:$I$1457,7,0)</f>
        <v>APTA</v>
      </c>
      <c r="AN944" s="196">
        <f t="shared" si="189"/>
        <v>1979.8250000000007</v>
      </c>
      <c r="AO944" s="56" t="s">
        <v>1493</v>
      </c>
      <c r="AP944" s="56" t="s">
        <v>1647</v>
      </c>
      <c r="AQ944" s="56"/>
      <c r="AR944" s="56" t="s">
        <v>449</v>
      </c>
      <c r="AS944" s="56" t="s">
        <v>449</v>
      </c>
      <c r="AT944" s="56" t="s">
        <v>449</v>
      </c>
      <c r="AU944" s="56" t="s">
        <v>449</v>
      </c>
      <c r="AV944" s="56" t="s">
        <v>449</v>
      </c>
      <c r="AW944" s="56" t="s">
        <v>449</v>
      </c>
      <c r="AX944" s="56" t="s">
        <v>449</v>
      </c>
      <c r="AY944" s="56" t="s">
        <v>449</v>
      </c>
      <c r="AZ944" s="56" t="s">
        <v>449</v>
      </c>
      <c r="BA944" s="56" t="s">
        <v>449</v>
      </c>
      <c r="BB944" s="323">
        <f>VLOOKUP($F944,'[2]1ª Parcela FAED Manutencao 2026'!$E$7:$K$1036,5,0)</f>
        <v>1280</v>
      </c>
      <c r="BC944" s="324">
        <f>VLOOKUP($F944,'[2]1ª Parcela FAED Manutencao 2026'!$E$7:$K$1036,7,0)</f>
        <v>11979.825000000001</v>
      </c>
      <c r="BD944" s="335">
        <f t="shared" si="185"/>
        <v>-165</v>
      </c>
      <c r="BE944" s="330">
        <f t="shared" si="186"/>
        <v>0</v>
      </c>
    </row>
    <row r="945" spans="1:57" s="178" customFormat="1" ht="28.5" customHeight="1">
      <c r="A945" s="68">
        <v>939</v>
      </c>
      <c r="B945" s="56" t="s">
        <v>1906</v>
      </c>
      <c r="C945" s="56">
        <v>7800</v>
      </c>
      <c r="D945" s="57">
        <v>26</v>
      </c>
      <c r="E945" s="163" t="s">
        <v>433</v>
      </c>
      <c r="F945" s="56">
        <v>1178076</v>
      </c>
      <c r="G945" s="56">
        <v>1104550</v>
      </c>
      <c r="H945" s="61">
        <v>29436877</v>
      </c>
      <c r="I945" s="84" t="str">
        <f>VLOOKUP($F945,'[3]Sistema Escolar'!$C$3:$E$5000,3,0)</f>
        <v>COLEGIO ESTADUAL SATELITE</v>
      </c>
      <c r="J945" s="193" t="s">
        <v>1912</v>
      </c>
      <c r="K945" s="56">
        <v>395</v>
      </c>
      <c r="L945" s="56">
        <v>307</v>
      </c>
      <c r="M945" s="56">
        <v>0</v>
      </c>
      <c r="N945" s="56">
        <v>84</v>
      </c>
      <c r="O945" s="56">
        <v>193</v>
      </c>
      <c r="P945" s="56">
        <v>124</v>
      </c>
      <c r="Q945" s="56">
        <v>22</v>
      </c>
      <c r="R945" s="56">
        <v>132</v>
      </c>
      <c r="S945" s="56">
        <v>0</v>
      </c>
      <c r="T945" s="56">
        <v>0</v>
      </c>
      <c r="U945" s="56">
        <v>0</v>
      </c>
      <c r="V945" s="56">
        <v>0</v>
      </c>
      <c r="W945" s="56">
        <v>0</v>
      </c>
      <c r="X945" s="56">
        <v>0</v>
      </c>
      <c r="Y945" s="56">
        <f t="shared" si="187"/>
        <v>395</v>
      </c>
      <c r="Z945" s="56">
        <f t="shared" si="187"/>
        <v>391</v>
      </c>
      <c r="AA945" s="68">
        <f t="shared" si="188"/>
        <v>215</v>
      </c>
      <c r="AB945" s="68">
        <f t="shared" si="188"/>
        <v>256</v>
      </c>
      <c r="AC945" s="68">
        <f t="shared" si="182"/>
        <v>610</v>
      </c>
      <c r="AD945" s="68">
        <f t="shared" si="183"/>
        <v>647</v>
      </c>
      <c r="AE945" s="68">
        <f>VLOOKUP(F945,[1]quantitativo_estudantes_turmas_!$D$6:$H$1043,5,0)</f>
        <v>18</v>
      </c>
      <c r="AF945" s="318">
        <f t="shared" si="179"/>
        <v>0.39567233384853168</v>
      </c>
      <c r="AG945" s="248">
        <f t="shared" si="180"/>
        <v>30774.46</v>
      </c>
      <c r="AH945" s="194">
        <f t="shared" si="184"/>
        <v>30774.46</v>
      </c>
      <c r="AI945" s="70">
        <v>0</v>
      </c>
      <c r="AJ945" s="70">
        <f t="shared" si="181"/>
        <v>61548.92</v>
      </c>
      <c r="AK945" s="195">
        <v>6000</v>
      </c>
      <c r="AL945" s="337">
        <f t="shared" si="190"/>
        <v>15387.23</v>
      </c>
      <c r="AM945" s="56" t="str">
        <f>VLOOKUP(F945,'Plan atualizada aptas e desativ'!$C$4:$I$1457,7,0)</f>
        <v>INADIMPLENTE</v>
      </c>
      <c r="AN945" s="196">
        <f t="shared" si="189"/>
        <v>9387.23</v>
      </c>
      <c r="AO945" s="56" t="s">
        <v>1493</v>
      </c>
      <c r="AP945" s="56" t="s">
        <v>1648</v>
      </c>
      <c r="AQ945" s="56"/>
      <c r="AR945" s="56" t="s">
        <v>1918</v>
      </c>
      <c r="AS945" s="56" t="s">
        <v>449</v>
      </c>
      <c r="AT945" s="56" t="s">
        <v>449</v>
      </c>
      <c r="AU945" s="56" t="s">
        <v>449</v>
      </c>
      <c r="AV945" s="56" t="s">
        <v>449</v>
      </c>
      <c r="AW945" s="56" t="s">
        <v>449</v>
      </c>
      <c r="AX945" s="56" t="s">
        <v>449</v>
      </c>
      <c r="AY945" s="56" t="s">
        <v>449</v>
      </c>
      <c r="AZ945" s="56" t="s">
        <v>449</v>
      </c>
      <c r="BA945" s="56" t="s">
        <v>449</v>
      </c>
      <c r="BB945" s="323">
        <f>VLOOKUP($F945,'[2]1ª Parcela FAED Manutencao 2026'!$E$7:$K$1036,5,0)</f>
        <v>610</v>
      </c>
      <c r="BC945" s="324">
        <f>VLOOKUP($F945,'[2]1ª Parcela FAED Manutencao 2026'!$E$7:$K$1036,7,0)</f>
        <v>7693.6149999999998</v>
      </c>
      <c r="BD945" s="336">
        <f t="shared" si="185"/>
        <v>37</v>
      </c>
      <c r="BE945" s="331">
        <f t="shared" si="186"/>
        <v>7693.6149999999998</v>
      </c>
    </row>
    <row r="946" spans="1:57" s="178" customFormat="1" ht="28.5" customHeight="1">
      <c r="A946" s="68">
        <v>940</v>
      </c>
      <c r="B946" s="56" t="s">
        <v>1906</v>
      </c>
      <c r="C946" s="56">
        <v>7800</v>
      </c>
      <c r="D946" s="57">
        <v>26</v>
      </c>
      <c r="E946" s="163" t="s">
        <v>433</v>
      </c>
      <c r="F946" s="56">
        <v>1103239</v>
      </c>
      <c r="G946" s="56">
        <v>1100398</v>
      </c>
      <c r="H946" s="61">
        <v>29191130</v>
      </c>
      <c r="I946" s="84" t="str">
        <f>VLOOKUP($F946,'[3]Sistema Escolar'!$C$3:$E$5000,3,0)</f>
        <v>COLEGIO ESTADUAL SATIRO DIAS</v>
      </c>
      <c r="J946" s="193" t="s">
        <v>1912</v>
      </c>
      <c r="K946" s="56">
        <v>423</v>
      </c>
      <c r="L946" s="56">
        <v>217</v>
      </c>
      <c r="M946" s="56">
        <v>0</v>
      </c>
      <c r="N946" s="56">
        <v>146</v>
      </c>
      <c r="O946" s="56">
        <v>0</v>
      </c>
      <c r="P946" s="56">
        <v>5</v>
      </c>
      <c r="Q946" s="56">
        <v>69</v>
      </c>
      <c r="R946" s="56">
        <v>0</v>
      </c>
      <c r="S946" s="56">
        <v>227</v>
      </c>
      <c r="T946" s="56">
        <v>106</v>
      </c>
      <c r="U946" s="56">
        <v>0</v>
      </c>
      <c r="V946" s="56">
        <v>0</v>
      </c>
      <c r="W946" s="56">
        <v>0</v>
      </c>
      <c r="X946" s="56">
        <v>0</v>
      </c>
      <c r="Y946" s="56">
        <f t="shared" si="187"/>
        <v>423</v>
      </c>
      <c r="Z946" s="56">
        <f t="shared" si="187"/>
        <v>363</v>
      </c>
      <c r="AA946" s="68">
        <f t="shared" si="188"/>
        <v>296</v>
      </c>
      <c r="AB946" s="68">
        <f t="shared" si="188"/>
        <v>111</v>
      </c>
      <c r="AC946" s="68">
        <f t="shared" si="182"/>
        <v>719</v>
      </c>
      <c r="AD946" s="68">
        <f t="shared" si="183"/>
        <v>474</v>
      </c>
      <c r="AE946" s="68">
        <f>VLOOKUP(F946,[1]quantitativo_estudantes_turmas_!$D$6:$H$1043,5,0)</f>
        <v>18</v>
      </c>
      <c r="AF946" s="318">
        <f t="shared" si="179"/>
        <v>0.23417721518987342</v>
      </c>
      <c r="AG946" s="248">
        <f t="shared" si="180"/>
        <v>25645.38</v>
      </c>
      <c r="AH946" s="194" t="str">
        <f t="shared" si="184"/>
        <v>0,00</v>
      </c>
      <c r="AI946" s="70">
        <v>0</v>
      </c>
      <c r="AJ946" s="70">
        <f t="shared" si="181"/>
        <v>25645.38</v>
      </c>
      <c r="AK946" s="195">
        <v>6000</v>
      </c>
      <c r="AL946" s="337">
        <f t="shared" si="190"/>
        <v>6411.3450000000003</v>
      </c>
      <c r="AM946" s="56" t="str">
        <f>VLOOKUP(F946,'Plan atualizada aptas e desativ'!$C$4:$I$1457,7,0)</f>
        <v>INADIMPLENTE</v>
      </c>
      <c r="AN946" s="196">
        <f t="shared" si="189"/>
        <v>411.34500000000025</v>
      </c>
      <c r="AO946" s="56" t="s">
        <v>1493</v>
      </c>
      <c r="AP946" s="56" t="s">
        <v>1649</v>
      </c>
      <c r="AQ946" s="56"/>
      <c r="AR946" s="56" t="s">
        <v>449</v>
      </c>
      <c r="AS946" s="56" t="s">
        <v>449</v>
      </c>
      <c r="AT946" s="56" t="s">
        <v>449</v>
      </c>
      <c r="AU946" s="56" t="s">
        <v>449</v>
      </c>
      <c r="AV946" s="56" t="s">
        <v>449</v>
      </c>
      <c r="AW946" s="56" t="s">
        <v>449</v>
      </c>
      <c r="AX946" s="56" t="s">
        <v>449</v>
      </c>
      <c r="AY946" s="56" t="s">
        <v>449</v>
      </c>
      <c r="AZ946" s="56" t="s">
        <v>449</v>
      </c>
      <c r="BA946" s="56" t="s">
        <v>449</v>
      </c>
      <c r="BB946" s="323">
        <f>VLOOKUP($F946,'[2]1ª Parcela FAED Manutencao 2026'!$E$7:$K$1036,5,0)</f>
        <v>719</v>
      </c>
      <c r="BC946" s="324">
        <f>VLOOKUP($F946,'[2]1ª Parcela FAED Manutencao 2026'!$E$7:$K$1036,7,0)</f>
        <v>7693.6149999999998</v>
      </c>
      <c r="BD946" s="335">
        <f t="shared" si="185"/>
        <v>-245</v>
      </c>
      <c r="BE946" s="328">
        <f t="shared" si="186"/>
        <v>-1282.2699999999995</v>
      </c>
    </row>
    <row r="947" spans="1:57" s="178" customFormat="1" ht="28.5" customHeight="1">
      <c r="A947" s="68">
        <v>941</v>
      </c>
      <c r="B947" s="56" t="s">
        <v>1906</v>
      </c>
      <c r="C947" s="56">
        <v>7800</v>
      </c>
      <c r="D947" s="57">
        <v>26</v>
      </c>
      <c r="E947" s="163" t="s">
        <v>433</v>
      </c>
      <c r="F947" s="56">
        <v>1103387</v>
      </c>
      <c r="G947" s="56">
        <v>1100403</v>
      </c>
      <c r="H947" s="61">
        <v>29181550</v>
      </c>
      <c r="I947" s="84" t="str">
        <f>VLOOKUP($F947,'[3]Sistema Escolar'!$C$3:$E$5000,3,0)</f>
        <v>COLEGIO ESTADUAL SENHOR DO BONFIM</v>
      </c>
      <c r="J947" s="193" t="s">
        <v>1912</v>
      </c>
      <c r="K947" s="56">
        <v>0</v>
      </c>
      <c r="L947" s="56">
        <v>0</v>
      </c>
      <c r="M947" s="56">
        <v>0</v>
      </c>
      <c r="N947" s="56">
        <v>0</v>
      </c>
      <c r="O947" s="56">
        <v>503</v>
      </c>
      <c r="P947" s="56">
        <v>499</v>
      </c>
      <c r="Q947" s="56">
        <v>51</v>
      </c>
      <c r="R947" s="56">
        <v>158</v>
      </c>
      <c r="S947" s="56">
        <v>0</v>
      </c>
      <c r="T947" s="56">
        <v>0</v>
      </c>
      <c r="U947" s="56">
        <v>0</v>
      </c>
      <c r="V947" s="56">
        <v>0</v>
      </c>
      <c r="W947" s="56">
        <v>0</v>
      </c>
      <c r="X947" s="56">
        <v>0</v>
      </c>
      <c r="Y947" s="56">
        <f t="shared" si="187"/>
        <v>0</v>
      </c>
      <c r="Z947" s="56">
        <f t="shared" si="187"/>
        <v>0</v>
      </c>
      <c r="AA947" s="68">
        <f t="shared" si="188"/>
        <v>554</v>
      </c>
      <c r="AB947" s="68">
        <f t="shared" si="188"/>
        <v>657</v>
      </c>
      <c r="AC947" s="68">
        <f t="shared" si="182"/>
        <v>554</v>
      </c>
      <c r="AD947" s="68">
        <f t="shared" si="183"/>
        <v>657</v>
      </c>
      <c r="AE947" s="68">
        <f>VLOOKUP(F947,[1]quantitativo_estudantes_turmas_!$D$6:$H$1043,5,0)</f>
        <v>19</v>
      </c>
      <c r="AF947" s="318">
        <f t="shared" si="179"/>
        <v>1</v>
      </c>
      <c r="AG947" s="248">
        <f t="shared" si="180"/>
        <v>30774.46</v>
      </c>
      <c r="AH947" s="194">
        <f t="shared" si="184"/>
        <v>30774.46</v>
      </c>
      <c r="AI947" s="70">
        <v>0</v>
      </c>
      <c r="AJ947" s="70">
        <f t="shared" si="181"/>
        <v>61548.92</v>
      </c>
      <c r="AK947" s="195">
        <v>12000</v>
      </c>
      <c r="AL947" s="337">
        <f t="shared" si="190"/>
        <v>15387.23</v>
      </c>
      <c r="AM947" s="56" t="str">
        <f>VLOOKUP(F947,'Plan atualizada aptas e desativ'!$C$4:$I$1457,7,0)</f>
        <v>INADIMPLENTE</v>
      </c>
      <c r="AN947" s="196">
        <f t="shared" si="189"/>
        <v>3387.2299999999996</v>
      </c>
      <c r="AO947" s="56" t="s">
        <v>1493</v>
      </c>
      <c r="AP947" s="56" t="s">
        <v>1650</v>
      </c>
      <c r="AQ947" s="56"/>
      <c r="AR947" s="56" t="s">
        <v>1918</v>
      </c>
      <c r="AS947" s="56" t="s">
        <v>449</v>
      </c>
      <c r="AT947" s="56" t="s">
        <v>449</v>
      </c>
      <c r="AU947" s="56" t="s">
        <v>449</v>
      </c>
      <c r="AV947" s="56" t="s">
        <v>449</v>
      </c>
      <c r="AW947" s="56" t="s">
        <v>449</v>
      </c>
      <c r="AX947" s="56" t="s">
        <v>449</v>
      </c>
      <c r="AY947" s="56" t="s">
        <v>449</v>
      </c>
      <c r="AZ947" s="56" t="s">
        <v>449</v>
      </c>
      <c r="BA947" s="56" t="s">
        <v>449</v>
      </c>
      <c r="BB947" s="323">
        <f>VLOOKUP($F947,'[2]1ª Parcela FAED Manutencao 2026'!$E$7:$K$1036,5,0)</f>
        <v>554</v>
      </c>
      <c r="BC947" s="324">
        <f>VLOOKUP($F947,'[2]1ª Parcela FAED Manutencao 2026'!$E$7:$K$1036,7,0)</f>
        <v>15387.23</v>
      </c>
      <c r="BD947" s="336">
        <f t="shared" si="185"/>
        <v>103</v>
      </c>
      <c r="BE947" s="330">
        <f t="shared" si="186"/>
        <v>0</v>
      </c>
    </row>
    <row r="948" spans="1:57" s="178" customFormat="1" ht="28.5" customHeight="1">
      <c r="A948" s="68">
        <v>942</v>
      </c>
      <c r="B948" s="56" t="s">
        <v>1906</v>
      </c>
      <c r="C948" s="56">
        <v>7800</v>
      </c>
      <c r="D948" s="57">
        <v>26</v>
      </c>
      <c r="E948" s="163" t="s">
        <v>433</v>
      </c>
      <c r="F948" s="56">
        <v>1176610</v>
      </c>
      <c r="G948" s="56">
        <v>1100563</v>
      </c>
      <c r="H948" s="61">
        <v>29404266</v>
      </c>
      <c r="I948" s="84" t="str">
        <f>VLOOKUP($F948,'[3]Sistema Escolar'!$C$3:$E$5000,3,0)</f>
        <v>COLEGIO ESTADUAL SETE DE SETEMBRO</v>
      </c>
      <c r="J948" s="193" t="s">
        <v>1912</v>
      </c>
      <c r="K948" s="56">
        <v>420</v>
      </c>
      <c r="L948" s="56">
        <v>425</v>
      </c>
      <c r="M948" s="56">
        <v>0</v>
      </c>
      <c r="N948" s="56">
        <v>0</v>
      </c>
      <c r="O948" s="56">
        <v>256</v>
      </c>
      <c r="P948" s="56">
        <v>233</v>
      </c>
      <c r="Q948" s="56">
        <v>0</v>
      </c>
      <c r="R948" s="56">
        <v>0</v>
      </c>
      <c r="S948" s="56">
        <v>62</v>
      </c>
      <c r="T948" s="56">
        <v>76</v>
      </c>
      <c r="U948" s="56">
        <v>0</v>
      </c>
      <c r="V948" s="56">
        <v>0</v>
      </c>
      <c r="W948" s="56">
        <v>0</v>
      </c>
      <c r="X948" s="56">
        <v>0</v>
      </c>
      <c r="Y948" s="56">
        <f t="shared" si="187"/>
        <v>420</v>
      </c>
      <c r="Z948" s="56">
        <f t="shared" si="187"/>
        <v>425</v>
      </c>
      <c r="AA948" s="68">
        <f t="shared" si="188"/>
        <v>318</v>
      </c>
      <c r="AB948" s="68">
        <f t="shared" si="188"/>
        <v>309</v>
      </c>
      <c r="AC948" s="68">
        <f t="shared" si="182"/>
        <v>738</v>
      </c>
      <c r="AD948" s="68">
        <f t="shared" si="183"/>
        <v>734</v>
      </c>
      <c r="AE948" s="68">
        <f>VLOOKUP(F948,[1]quantitativo_estudantes_turmas_!$D$6:$H$1043,5,0)</f>
        <v>24</v>
      </c>
      <c r="AF948" s="318">
        <f t="shared" si="179"/>
        <v>0.42098092643051771</v>
      </c>
      <c r="AG948" s="248">
        <f t="shared" si="180"/>
        <v>30774.46</v>
      </c>
      <c r="AH948" s="194" t="str">
        <f t="shared" si="184"/>
        <v>0,00</v>
      </c>
      <c r="AI948" s="70">
        <v>0</v>
      </c>
      <c r="AJ948" s="70">
        <f t="shared" si="181"/>
        <v>30774.46</v>
      </c>
      <c r="AK948" s="195">
        <v>6000</v>
      </c>
      <c r="AL948" s="337">
        <f t="shared" si="190"/>
        <v>7693.6149999999998</v>
      </c>
      <c r="AM948" s="56" t="str">
        <f>VLOOKUP(F948,'Plan atualizada aptas e desativ'!$C$4:$I$1457,7,0)</f>
        <v>INADIMPLENTE</v>
      </c>
      <c r="AN948" s="196">
        <f t="shared" si="189"/>
        <v>1693.6149999999998</v>
      </c>
      <c r="AO948" s="56" t="s">
        <v>1493</v>
      </c>
      <c r="AP948" s="56" t="s">
        <v>1651</v>
      </c>
      <c r="AQ948" s="56"/>
      <c r="AR948" s="56" t="s">
        <v>449</v>
      </c>
      <c r="AS948" s="56" t="s">
        <v>449</v>
      </c>
      <c r="AT948" s="56" t="s">
        <v>449</v>
      </c>
      <c r="AU948" s="56" t="s">
        <v>449</v>
      </c>
      <c r="AV948" s="56" t="s">
        <v>449</v>
      </c>
      <c r="AW948" s="56" t="s">
        <v>449</v>
      </c>
      <c r="AX948" s="56" t="s">
        <v>449</v>
      </c>
      <c r="AY948" s="56" t="s">
        <v>449</v>
      </c>
      <c r="AZ948" s="56" t="s">
        <v>449</v>
      </c>
      <c r="BA948" s="56" t="s">
        <v>449</v>
      </c>
      <c r="BB948" s="323">
        <f>VLOOKUP($F948,'[2]1ª Parcela FAED Manutencao 2026'!$E$7:$K$1036,5,0)</f>
        <v>738</v>
      </c>
      <c r="BC948" s="324">
        <f>VLOOKUP($F948,'[2]1ª Parcela FAED Manutencao 2026'!$E$7:$K$1036,7,0)</f>
        <v>7693.6149999999998</v>
      </c>
      <c r="BD948" s="335">
        <f t="shared" si="185"/>
        <v>-4</v>
      </c>
      <c r="BE948" s="330">
        <f t="shared" si="186"/>
        <v>0</v>
      </c>
    </row>
    <row r="949" spans="1:57" s="178" customFormat="1" ht="28.5" customHeight="1">
      <c r="A949" s="68">
        <v>943</v>
      </c>
      <c r="B949" s="56" t="s">
        <v>1906</v>
      </c>
      <c r="C949" s="56">
        <v>7800</v>
      </c>
      <c r="D949" s="57">
        <v>26</v>
      </c>
      <c r="E949" s="163" t="s">
        <v>433</v>
      </c>
      <c r="F949" s="56">
        <v>1104537</v>
      </c>
      <c r="G949" s="56">
        <v>1100468</v>
      </c>
      <c r="H949" s="61">
        <v>29191149</v>
      </c>
      <c r="I949" s="84" t="str">
        <f>VLOOKUP($F949,'[3]Sistema Escolar'!$C$3:$E$5000,3,0)</f>
        <v>COLEGIO ESTADUAL SOLANGE HORTELIO FRANCO</v>
      </c>
      <c r="J949" s="193" t="s">
        <v>1978</v>
      </c>
      <c r="K949" s="56">
        <v>0</v>
      </c>
      <c r="L949" s="56">
        <v>0</v>
      </c>
      <c r="M949" s="56">
        <v>0</v>
      </c>
      <c r="N949" s="56">
        <v>0</v>
      </c>
      <c r="O949" s="56">
        <v>446</v>
      </c>
      <c r="P949" s="56">
        <v>304</v>
      </c>
      <c r="Q949" s="56">
        <v>72</v>
      </c>
      <c r="R949" s="56">
        <v>161</v>
      </c>
      <c r="S949" s="56">
        <v>289</v>
      </c>
      <c r="T949" s="56">
        <v>271</v>
      </c>
      <c r="U949" s="56">
        <v>0</v>
      </c>
      <c r="V949" s="56">
        <v>0</v>
      </c>
      <c r="W949" s="56">
        <v>0</v>
      </c>
      <c r="X949" s="56">
        <v>0</v>
      </c>
      <c r="Y949" s="56">
        <f t="shared" si="187"/>
        <v>0</v>
      </c>
      <c r="Z949" s="56">
        <f t="shared" si="187"/>
        <v>0</v>
      </c>
      <c r="AA949" s="68">
        <f t="shared" si="188"/>
        <v>807</v>
      </c>
      <c r="AB949" s="68">
        <f t="shared" si="188"/>
        <v>736</v>
      </c>
      <c r="AC949" s="68">
        <f t="shared" si="182"/>
        <v>807</v>
      </c>
      <c r="AD949" s="68">
        <f t="shared" si="183"/>
        <v>736</v>
      </c>
      <c r="AE949" s="68">
        <f>VLOOKUP(F949,[1]quantitativo_estudantes_turmas_!$D$6:$H$1043,5,0)</f>
        <v>24</v>
      </c>
      <c r="AF949" s="318">
        <f t="shared" si="179"/>
        <v>1</v>
      </c>
      <c r="AG949" s="248">
        <f t="shared" si="180"/>
        <v>30774.46</v>
      </c>
      <c r="AH949" s="194">
        <f t="shared" si="184"/>
        <v>30774.46</v>
      </c>
      <c r="AI949" s="70">
        <v>0</v>
      </c>
      <c r="AJ949" s="70">
        <f t="shared" si="181"/>
        <v>61548.92</v>
      </c>
      <c r="AK949" s="195">
        <v>16000</v>
      </c>
      <c r="AL949" s="337">
        <f t="shared" si="190"/>
        <v>15387.23</v>
      </c>
      <c r="AM949" s="56" t="str">
        <f>VLOOKUP(F949,'Plan atualizada aptas e desativ'!$C$4:$I$1457,7,0)</f>
        <v>INADIMPLENTE</v>
      </c>
      <c r="AN949" s="196">
        <f t="shared" si="189"/>
        <v>-612.77000000000044</v>
      </c>
      <c r="AO949" s="56" t="s">
        <v>1493</v>
      </c>
      <c r="AP949" s="56" t="s">
        <v>1652</v>
      </c>
      <c r="AQ949" s="56"/>
      <c r="AR949" s="56" t="s">
        <v>1918</v>
      </c>
      <c r="AS949" s="56" t="s">
        <v>449</v>
      </c>
      <c r="AT949" s="56" t="s">
        <v>449</v>
      </c>
      <c r="AU949" s="56" t="s">
        <v>449</v>
      </c>
      <c r="AV949" s="56" t="s">
        <v>449</v>
      </c>
      <c r="AW949" s="56" t="s">
        <v>449</v>
      </c>
      <c r="AX949" s="56" t="s">
        <v>449</v>
      </c>
      <c r="AY949" s="56" t="s">
        <v>449</v>
      </c>
      <c r="AZ949" s="56" t="s">
        <v>449</v>
      </c>
      <c r="BA949" s="56" t="s">
        <v>449</v>
      </c>
      <c r="BB949" s="323">
        <f>VLOOKUP($F949,'[2]1ª Parcela FAED Manutencao 2026'!$E$7:$K$1036,5,0)</f>
        <v>807</v>
      </c>
      <c r="BC949" s="324">
        <f>VLOOKUP($F949,'[2]1ª Parcela FAED Manutencao 2026'!$E$7:$K$1036,7,0)</f>
        <v>20516.305</v>
      </c>
      <c r="BD949" s="335">
        <f t="shared" si="185"/>
        <v>-71</v>
      </c>
      <c r="BE949" s="328">
        <f t="shared" si="186"/>
        <v>-5129.0750000000007</v>
      </c>
    </row>
    <row r="950" spans="1:57" s="178" customFormat="1" ht="28.5" customHeight="1">
      <c r="A950" s="68">
        <v>944</v>
      </c>
      <c r="B950" s="56" t="s">
        <v>1906</v>
      </c>
      <c r="C950" s="56">
        <v>7800</v>
      </c>
      <c r="D950" s="57">
        <v>26</v>
      </c>
      <c r="E950" s="163" t="s">
        <v>433</v>
      </c>
      <c r="F950" s="56">
        <v>1104820</v>
      </c>
      <c r="G950" s="56">
        <v>1100342</v>
      </c>
      <c r="H950" s="61">
        <v>29182050</v>
      </c>
      <c r="I950" s="84" t="str">
        <f>VLOOKUP($F950,'[3]Sistema Escolar'!$C$3:$E$5000,3,0)</f>
        <v>COLEGIO ESTADUAL TEREZA CONCEICAO MENEZES</v>
      </c>
      <c r="J950" s="193" t="s">
        <v>1912</v>
      </c>
      <c r="K950" s="56">
        <v>418</v>
      </c>
      <c r="L950" s="56">
        <v>206</v>
      </c>
      <c r="M950" s="56">
        <v>0</v>
      </c>
      <c r="N950" s="56">
        <v>164</v>
      </c>
      <c r="O950" s="56">
        <v>265</v>
      </c>
      <c r="P950" s="56">
        <v>187</v>
      </c>
      <c r="Q950" s="56">
        <v>0</v>
      </c>
      <c r="R950" s="56">
        <v>0</v>
      </c>
      <c r="S950" s="56">
        <v>0</v>
      </c>
      <c r="T950" s="56">
        <v>0</v>
      </c>
      <c r="U950" s="56">
        <v>0</v>
      </c>
      <c r="V950" s="56">
        <v>0</v>
      </c>
      <c r="W950" s="56">
        <v>0</v>
      </c>
      <c r="X950" s="56">
        <v>0</v>
      </c>
      <c r="Y950" s="56">
        <f t="shared" si="187"/>
        <v>418</v>
      </c>
      <c r="Z950" s="56">
        <f t="shared" si="187"/>
        <v>370</v>
      </c>
      <c r="AA950" s="68">
        <f t="shared" si="188"/>
        <v>265</v>
      </c>
      <c r="AB950" s="68">
        <f t="shared" si="188"/>
        <v>187</v>
      </c>
      <c r="AC950" s="68">
        <f t="shared" si="182"/>
        <v>683</v>
      </c>
      <c r="AD950" s="68">
        <f t="shared" si="183"/>
        <v>557</v>
      </c>
      <c r="AE950" s="68">
        <f>VLOOKUP(F950,[1]quantitativo_estudantes_turmas_!$D$6:$H$1043,5,0)</f>
        <v>18</v>
      </c>
      <c r="AF950" s="318">
        <f t="shared" si="179"/>
        <v>0.3357271095152603</v>
      </c>
      <c r="AG950" s="248">
        <f t="shared" si="180"/>
        <v>30774.46</v>
      </c>
      <c r="AH950" s="194" t="str">
        <f t="shared" si="184"/>
        <v>0,00</v>
      </c>
      <c r="AI950" s="70">
        <v>0</v>
      </c>
      <c r="AJ950" s="70">
        <f t="shared" si="181"/>
        <v>30774.46</v>
      </c>
      <c r="AK950" s="195">
        <v>6000</v>
      </c>
      <c r="AL950" s="337">
        <f t="shared" si="190"/>
        <v>7693.6149999999998</v>
      </c>
      <c r="AM950" s="56" t="str">
        <f>VLOOKUP(F950,'Plan atualizada aptas e desativ'!$C$4:$I$1457,7,0)</f>
        <v>APTA</v>
      </c>
      <c r="AN950" s="196">
        <f t="shared" si="189"/>
        <v>1693.6149999999998</v>
      </c>
      <c r="AO950" s="56" t="s">
        <v>1493</v>
      </c>
      <c r="AP950" s="56" t="s">
        <v>1653</v>
      </c>
      <c r="AQ950" s="56"/>
      <c r="AR950" s="56" t="s">
        <v>449</v>
      </c>
      <c r="AS950" s="56" t="s">
        <v>449</v>
      </c>
      <c r="AT950" s="56" t="s">
        <v>449</v>
      </c>
      <c r="AU950" s="56" t="s">
        <v>449</v>
      </c>
      <c r="AV950" s="56" t="s">
        <v>449</v>
      </c>
      <c r="AW950" s="56" t="s">
        <v>449</v>
      </c>
      <c r="AX950" s="56" t="s">
        <v>449</v>
      </c>
      <c r="AY950" s="56" t="s">
        <v>449</v>
      </c>
      <c r="AZ950" s="56" t="s">
        <v>449</v>
      </c>
      <c r="BA950" s="56" t="s">
        <v>449</v>
      </c>
      <c r="BB950" s="323">
        <f>VLOOKUP($F950,'[2]1ª Parcela FAED Manutencao 2026'!$E$7:$K$1036,5,0)</f>
        <v>683</v>
      </c>
      <c r="BC950" s="324">
        <f>VLOOKUP($F950,'[2]1ª Parcela FAED Manutencao 2026'!$E$7:$K$1036,7,0)</f>
        <v>7693.6149999999998</v>
      </c>
      <c r="BD950" s="335">
        <f t="shared" si="185"/>
        <v>-126</v>
      </c>
      <c r="BE950" s="330">
        <f t="shared" si="186"/>
        <v>0</v>
      </c>
    </row>
    <row r="951" spans="1:57" s="178" customFormat="1" ht="28.5" customHeight="1">
      <c r="A951" s="68">
        <v>945</v>
      </c>
      <c r="B951" s="56" t="s">
        <v>1906</v>
      </c>
      <c r="C951" s="56">
        <v>7800</v>
      </c>
      <c r="D951" s="57">
        <v>26</v>
      </c>
      <c r="E951" s="163" t="s">
        <v>433</v>
      </c>
      <c r="F951" s="56">
        <v>1103654</v>
      </c>
      <c r="G951" s="56">
        <v>1100445</v>
      </c>
      <c r="H951" s="61">
        <v>29188458</v>
      </c>
      <c r="I951" s="84" t="str">
        <f>VLOOKUP($F951,'[3]Sistema Escolar'!$C$3:$E$5000,3,0)</f>
        <v>COLEGIO ESTADUAL TEREZA HELENA MATA PIRES</v>
      </c>
      <c r="J951" s="193" t="s">
        <v>1912</v>
      </c>
      <c r="K951" s="56">
        <v>246</v>
      </c>
      <c r="L951" s="56">
        <v>138</v>
      </c>
      <c r="M951" s="56">
        <v>0</v>
      </c>
      <c r="N951" s="56">
        <v>140</v>
      </c>
      <c r="O951" s="56">
        <v>0</v>
      </c>
      <c r="P951" s="56">
        <v>0</v>
      </c>
      <c r="Q951" s="56">
        <v>0</v>
      </c>
      <c r="R951" s="56">
        <v>0</v>
      </c>
      <c r="S951" s="56">
        <v>334</v>
      </c>
      <c r="T951" s="56">
        <v>217</v>
      </c>
      <c r="U951" s="56">
        <v>0</v>
      </c>
      <c r="V951" s="56">
        <v>0</v>
      </c>
      <c r="W951" s="56">
        <v>0</v>
      </c>
      <c r="X951" s="56">
        <v>3</v>
      </c>
      <c r="Y951" s="56">
        <f t="shared" si="187"/>
        <v>246</v>
      </c>
      <c r="Z951" s="56">
        <f t="shared" si="187"/>
        <v>278</v>
      </c>
      <c r="AA951" s="68">
        <f t="shared" si="188"/>
        <v>334</v>
      </c>
      <c r="AB951" s="68">
        <f t="shared" si="188"/>
        <v>217</v>
      </c>
      <c r="AC951" s="68">
        <f t="shared" si="182"/>
        <v>580</v>
      </c>
      <c r="AD951" s="68">
        <f t="shared" si="183"/>
        <v>498</v>
      </c>
      <c r="AE951" s="68">
        <f>VLOOKUP(F951,[1]quantitativo_estudantes_turmas_!$D$6:$H$1043,5,0)</f>
        <v>15</v>
      </c>
      <c r="AF951" s="318">
        <f t="shared" si="179"/>
        <v>0.43574297188755018</v>
      </c>
      <c r="AG951" s="248">
        <f t="shared" si="180"/>
        <v>25645.38</v>
      </c>
      <c r="AH951" s="194" t="str">
        <f t="shared" si="184"/>
        <v>0,00</v>
      </c>
      <c r="AI951" s="70">
        <v>0</v>
      </c>
      <c r="AJ951" s="70">
        <f t="shared" si="181"/>
        <v>25645.38</v>
      </c>
      <c r="AK951" s="195">
        <v>6000</v>
      </c>
      <c r="AL951" s="337">
        <f t="shared" si="190"/>
        <v>6411.3450000000003</v>
      </c>
      <c r="AM951" s="56" t="str">
        <f>VLOOKUP(F951,'Plan atualizada aptas e desativ'!$C$4:$I$1457,7,0)</f>
        <v>INADIMPLENTE</v>
      </c>
      <c r="AN951" s="196">
        <f t="shared" si="189"/>
        <v>411.34500000000025</v>
      </c>
      <c r="AO951" s="56" t="s">
        <v>1493</v>
      </c>
      <c r="AP951" s="56" t="s">
        <v>1045</v>
      </c>
      <c r="AQ951" s="56"/>
      <c r="AR951" s="56" t="s">
        <v>449</v>
      </c>
      <c r="AS951" s="56" t="s">
        <v>449</v>
      </c>
      <c r="AT951" s="56" t="s">
        <v>449</v>
      </c>
      <c r="AU951" s="56" t="s">
        <v>449</v>
      </c>
      <c r="AV951" s="56" t="s">
        <v>449</v>
      </c>
      <c r="AW951" s="56" t="s">
        <v>449</v>
      </c>
      <c r="AX951" s="56" t="s">
        <v>449</v>
      </c>
      <c r="AY951" s="56" t="s">
        <v>449</v>
      </c>
      <c r="AZ951" s="56" t="s">
        <v>449</v>
      </c>
      <c r="BA951" s="56" t="s">
        <v>449</v>
      </c>
      <c r="BB951" s="323">
        <f>VLOOKUP($F951,'[2]1ª Parcela FAED Manutencao 2026'!$E$7:$K$1036,5,0)</f>
        <v>580</v>
      </c>
      <c r="BC951" s="324">
        <f>VLOOKUP($F951,'[2]1ª Parcela FAED Manutencao 2026'!$E$7:$K$1036,7,0)</f>
        <v>7693.6149999999998</v>
      </c>
      <c r="BD951" s="335">
        <f t="shared" si="185"/>
        <v>-82</v>
      </c>
      <c r="BE951" s="328">
        <f t="shared" si="186"/>
        <v>-1282.2699999999995</v>
      </c>
    </row>
    <row r="952" spans="1:57" s="178" customFormat="1" ht="28.5" customHeight="1">
      <c r="A952" s="68">
        <v>946</v>
      </c>
      <c r="B952" s="56" t="s">
        <v>1906</v>
      </c>
      <c r="C952" s="56">
        <v>7800</v>
      </c>
      <c r="D952" s="57">
        <v>26</v>
      </c>
      <c r="E952" s="163" t="s">
        <v>433</v>
      </c>
      <c r="F952" s="56">
        <v>1176377</v>
      </c>
      <c r="G952" s="56">
        <v>1100262</v>
      </c>
      <c r="H952" s="61">
        <v>29357861</v>
      </c>
      <c r="I952" s="84" t="str">
        <f>VLOOKUP($F952,'[3]Sistema Escolar'!$C$3:$E$5000,3,0)</f>
        <v>COLEGIO ESTADUAL THALES DE AZEVEDO</v>
      </c>
      <c r="J952" s="193" t="s">
        <v>1912</v>
      </c>
      <c r="K952" s="56">
        <v>0</v>
      </c>
      <c r="L952" s="56">
        <v>0</v>
      </c>
      <c r="M952" s="56">
        <v>0</v>
      </c>
      <c r="N952" s="56">
        <v>0</v>
      </c>
      <c r="O952" s="56">
        <v>1371</v>
      </c>
      <c r="P952" s="56">
        <v>1221</v>
      </c>
      <c r="Q952" s="56">
        <v>0</v>
      </c>
      <c r="R952" s="56">
        <v>0</v>
      </c>
      <c r="S952" s="56">
        <v>46</v>
      </c>
      <c r="T952" s="56">
        <v>8</v>
      </c>
      <c r="U952" s="56">
        <v>0</v>
      </c>
      <c r="V952" s="56">
        <v>0</v>
      </c>
      <c r="W952" s="56">
        <v>0</v>
      </c>
      <c r="X952" s="56">
        <v>0</v>
      </c>
      <c r="Y952" s="56">
        <f t="shared" si="187"/>
        <v>0</v>
      </c>
      <c r="Z952" s="56">
        <f t="shared" si="187"/>
        <v>0</v>
      </c>
      <c r="AA952" s="68">
        <f t="shared" si="188"/>
        <v>1417</v>
      </c>
      <c r="AB952" s="68">
        <f t="shared" si="188"/>
        <v>1229</v>
      </c>
      <c r="AC952" s="68">
        <f t="shared" si="182"/>
        <v>1417</v>
      </c>
      <c r="AD952" s="68">
        <f t="shared" si="183"/>
        <v>1229</v>
      </c>
      <c r="AE952" s="68">
        <f>VLOOKUP(F952,[1]quantitativo_estudantes_turmas_!$D$6:$H$1043,5,0)</f>
        <v>46</v>
      </c>
      <c r="AF952" s="318">
        <f t="shared" si="179"/>
        <v>1</v>
      </c>
      <c r="AG952" s="248">
        <f t="shared" si="180"/>
        <v>47919.3</v>
      </c>
      <c r="AH952" s="194">
        <f t="shared" si="184"/>
        <v>47919.3</v>
      </c>
      <c r="AI952" s="70">
        <v>0</v>
      </c>
      <c r="AJ952" s="70">
        <f t="shared" si="181"/>
        <v>95838.6</v>
      </c>
      <c r="AK952" s="195">
        <v>20000</v>
      </c>
      <c r="AL952" s="337">
        <f t="shared" si="190"/>
        <v>23959.65</v>
      </c>
      <c r="AM952" s="56" t="str">
        <f>VLOOKUP(F952,'Plan atualizada aptas e desativ'!$C$4:$I$1457,7,0)</f>
        <v>INADIMPLENTE</v>
      </c>
      <c r="AN952" s="196">
        <f t="shared" si="189"/>
        <v>3959.6500000000015</v>
      </c>
      <c r="AO952" s="56" t="s">
        <v>1493</v>
      </c>
      <c r="AP952" s="56" t="s">
        <v>1446</v>
      </c>
      <c r="AQ952" s="56"/>
      <c r="AR952" s="56" t="s">
        <v>449</v>
      </c>
      <c r="AS952" s="56" t="s">
        <v>449</v>
      </c>
      <c r="AT952" s="56" t="s">
        <v>449</v>
      </c>
      <c r="AU952" s="56" t="s">
        <v>449</v>
      </c>
      <c r="AV952" s="56" t="s">
        <v>449</v>
      </c>
      <c r="AW952" s="56" t="s">
        <v>449</v>
      </c>
      <c r="AX952" s="56" t="s">
        <v>449</v>
      </c>
      <c r="AY952" s="56" t="s">
        <v>449</v>
      </c>
      <c r="AZ952" s="56" t="s">
        <v>449</v>
      </c>
      <c r="BA952" s="56" t="s">
        <v>449</v>
      </c>
      <c r="BB952" s="323">
        <f>VLOOKUP($F952,'[2]1ª Parcela FAED Manutencao 2026'!$E$7:$K$1036,5,0)</f>
        <v>1417</v>
      </c>
      <c r="BC952" s="324">
        <f>VLOOKUP($F952,'[2]1ª Parcela FAED Manutencao 2026'!$E$7:$K$1036,7,0)</f>
        <v>23959.65</v>
      </c>
      <c r="BD952" s="335">
        <f t="shared" si="185"/>
        <v>-188</v>
      </c>
      <c r="BE952" s="330">
        <f t="shared" si="186"/>
        <v>0</v>
      </c>
    </row>
    <row r="953" spans="1:57" s="178" customFormat="1" ht="28.5" customHeight="1">
      <c r="A953" s="68">
        <v>947</v>
      </c>
      <c r="B953" s="56" t="s">
        <v>1906</v>
      </c>
      <c r="C953" s="56">
        <v>7800</v>
      </c>
      <c r="D953" s="57">
        <v>26</v>
      </c>
      <c r="E953" s="163" t="s">
        <v>433</v>
      </c>
      <c r="F953" s="56">
        <v>1103751</v>
      </c>
      <c r="G953" s="56">
        <v>1100410</v>
      </c>
      <c r="H953" s="61">
        <v>29182280</v>
      </c>
      <c r="I953" s="84" t="str">
        <f>VLOOKUP($F953,'[3]Sistema Escolar'!$C$3:$E$5000,3,0)</f>
        <v>COLEGIO ESTADUAL URSULA CATHARINO</v>
      </c>
      <c r="J953" s="193" t="s">
        <v>1912</v>
      </c>
      <c r="K953" s="56">
        <v>356</v>
      </c>
      <c r="L953" s="56">
        <v>170</v>
      </c>
      <c r="M953" s="56">
        <v>0</v>
      </c>
      <c r="N953" s="56">
        <v>49</v>
      </c>
      <c r="O953" s="56">
        <v>0</v>
      </c>
      <c r="P953" s="56">
        <v>0</v>
      </c>
      <c r="Q953" s="56">
        <v>0</v>
      </c>
      <c r="R953" s="56">
        <v>0</v>
      </c>
      <c r="S953" s="56">
        <v>0</v>
      </c>
      <c r="T953" s="56">
        <v>0</v>
      </c>
      <c r="U953" s="56">
        <v>0</v>
      </c>
      <c r="V953" s="56">
        <v>0</v>
      </c>
      <c r="W953" s="56">
        <v>0</v>
      </c>
      <c r="X953" s="56">
        <v>0</v>
      </c>
      <c r="Y953" s="56">
        <f t="shared" si="187"/>
        <v>356</v>
      </c>
      <c r="Z953" s="56">
        <f t="shared" si="187"/>
        <v>219</v>
      </c>
      <c r="AA953" s="68">
        <f t="shared" si="188"/>
        <v>0</v>
      </c>
      <c r="AB953" s="68">
        <f t="shared" si="188"/>
        <v>0</v>
      </c>
      <c r="AC953" s="68">
        <f t="shared" si="182"/>
        <v>356</v>
      </c>
      <c r="AD953" s="68">
        <f t="shared" si="183"/>
        <v>219</v>
      </c>
      <c r="AE953" s="68">
        <f>VLOOKUP(F953,[1]quantitativo_estudantes_turmas_!$D$6:$H$1043,5,0)</f>
        <v>9</v>
      </c>
      <c r="AF953" s="318">
        <f t="shared" si="179"/>
        <v>0</v>
      </c>
      <c r="AG953" s="248">
        <f t="shared" si="180"/>
        <v>20516.3</v>
      </c>
      <c r="AH953" s="194" t="str">
        <f t="shared" si="184"/>
        <v>0,00</v>
      </c>
      <c r="AI953" s="70">
        <v>0</v>
      </c>
      <c r="AJ953" s="70">
        <f t="shared" si="181"/>
        <v>20516.3</v>
      </c>
      <c r="AK953" s="195">
        <v>5000</v>
      </c>
      <c r="AL953" s="337">
        <f t="shared" si="190"/>
        <v>5129.0749999999998</v>
      </c>
      <c r="AM953" s="56" t="str">
        <f>VLOOKUP(F953,'Plan atualizada aptas e desativ'!$C$4:$I$1457,7,0)</f>
        <v>APTA</v>
      </c>
      <c r="AN953" s="196">
        <f t="shared" si="189"/>
        <v>129.07499999999982</v>
      </c>
      <c r="AO953" s="56" t="s">
        <v>1493</v>
      </c>
      <c r="AP953" s="56" t="s">
        <v>1654</v>
      </c>
      <c r="AQ953" s="56"/>
      <c r="AR953" s="56" t="s">
        <v>449</v>
      </c>
      <c r="AS953" s="56" t="s">
        <v>449</v>
      </c>
      <c r="AT953" s="56" t="s">
        <v>449</v>
      </c>
      <c r="AU953" s="56" t="s">
        <v>449</v>
      </c>
      <c r="AV953" s="56" t="s">
        <v>449</v>
      </c>
      <c r="AW953" s="56" t="s">
        <v>449</v>
      </c>
      <c r="AX953" s="56" t="s">
        <v>449</v>
      </c>
      <c r="AY953" s="56" t="s">
        <v>449</v>
      </c>
      <c r="AZ953" s="56" t="s">
        <v>449</v>
      </c>
      <c r="BA953" s="56" t="s">
        <v>449</v>
      </c>
      <c r="BB953" s="323">
        <f>VLOOKUP($F953,'[2]1ª Parcela FAED Manutencao 2026'!$E$7:$K$1036,5,0)</f>
        <v>356</v>
      </c>
      <c r="BC953" s="324">
        <f>VLOOKUP($F953,'[2]1ª Parcela FAED Manutencao 2026'!$E$7:$K$1036,7,0)</f>
        <v>6411.3450000000003</v>
      </c>
      <c r="BD953" s="335">
        <f t="shared" si="185"/>
        <v>-137</v>
      </c>
      <c r="BE953" s="328">
        <f t="shared" si="186"/>
        <v>-1282.2700000000004</v>
      </c>
    </row>
    <row r="954" spans="1:57" s="178" customFormat="1" ht="28.5" customHeight="1">
      <c r="A954" s="68">
        <v>948</v>
      </c>
      <c r="B954" s="56" t="s">
        <v>1906</v>
      </c>
      <c r="C954" s="56">
        <v>7800</v>
      </c>
      <c r="D954" s="57">
        <v>26</v>
      </c>
      <c r="E954" s="163" t="s">
        <v>433</v>
      </c>
      <c r="F954" s="56">
        <v>1136072</v>
      </c>
      <c r="G954" s="56">
        <v>1100484</v>
      </c>
      <c r="H954" s="61">
        <v>29192226</v>
      </c>
      <c r="I954" s="84" t="str">
        <f>VLOOKUP($F954,'[3]Sistema Escolar'!$C$3:$E$5000,3,0)</f>
        <v>COLEGIO ESTADUAL VALE DOS LAGOS</v>
      </c>
      <c r="J954" s="193" t="s">
        <v>1912</v>
      </c>
      <c r="K954" s="56">
        <v>734</v>
      </c>
      <c r="L954" s="56">
        <v>678</v>
      </c>
      <c r="M954" s="56">
        <v>0</v>
      </c>
      <c r="N954" s="56">
        <v>0</v>
      </c>
      <c r="O954" s="56">
        <v>346</v>
      </c>
      <c r="P954" s="56">
        <v>323</v>
      </c>
      <c r="Q954" s="56">
        <v>0</v>
      </c>
      <c r="R954" s="56">
        <v>0</v>
      </c>
      <c r="S954" s="56">
        <v>159</v>
      </c>
      <c r="T954" s="56">
        <v>151</v>
      </c>
      <c r="U954" s="56">
        <v>0</v>
      </c>
      <c r="V954" s="56">
        <v>0</v>
      </c>
      <c r="W954" s="56">
        <v>0</v>
      </c>
      <c r="X954" s="56">
        <v>0</v>
      </c>
      <c r="Y954" s="56">
        <f t="shared" si="187"/>
        <v>734</v>
      </c>
      <c r="Z954" s="56">
        <f t="shared" si="187"/>
        <v>678</v>
      </c>
      <c r="AA954" s="68">
        <f t="shared" si="188"/>
        <v>505</v>
      </c>
      <c r="AB954" s="68">
        <f t="shared" si="188"/>
        <v>474</v>
      </c>
      <c r="AC954" s="68">
        <f t="shared" si="182"/>
        <v>1239</v>
      </c>
      <c r="AD954" s="68">
        <f t="shared" si="183"/>
        <v>1152</v>
      </c>
      <c r="AE954" s="68">
        <f>VLOOKUP(F954,[1]quantitativo_estudantes_turmas_!$D$6:$H$1043,5,0)</f>
        <v>38</v>
      </c>
      <c r="AF954" s="318">
        <f t="shared" si="179"/>
        <v>0.41145833333333331</v>
      </c>
      <c r="AG954" s="248">
        <f t="shared" si="180"/>
        <v>47919.3</v>
      </c>
      <c r="AH954" s="194" t="str">
        <f t="shared" si="184"/>
        <v>0,00</v>
      </c>
      <c r="AI954" s="70">
        <v>0</v>
      </c>
      <c r="AJ954" s="70">
        <f t="shared" si="181"/>
        <v>47919.3</v>
      </c>
      <c r="AK954" s="195">
        <v>10000</v>
      </c>
      <c r="AL954" s="337">
        <f t="shared" si="190"/>
        <v>11979.825000000001</v>
      </c>
      <c r="AM954" s="56" t="str">
        <f>VLOOKUP(F954,'Plan atualizada aptas e desativ'!$C$4:$I$1457,7,0)</f>
        <v>INADIMPLENTE</v>
      </c>
      <c r="AN954" s="196">
        <f t="shared" si="189"/>
        <v>1979.8250000000007</v>
      </c>
      <c r="AO954" s="56" t="s">
        <v>1493</v>
      </c>
      <c r="AP954" s="56" t="s">
        <v>1655</v>
      </c>
      <c r="AQ954" s="56"/>
      <c r="AR954" s="56" t="s">
        <v>449</v>
      </c>
      <c r="AS954" s="56" t="s">
        <v>449</v>
      </c>
      <c r="AT954" s="56" t="s">
        <v>449</v>
      </c>
      <c r="AU954" s="56" t="s">
        <v>449</v>
      </c>
      <c r="AV954" s="56" t="s">
        <v>449</v>
      </c>
      <c r="AW954" s="56" t="s">
        <v>449</v>
      </c>
      <c r="AX954" s="56" t="s">
        <v>449</v>
      </c>
      <c r="AY954" s="56" t="s">
        <v>449</v>
      </c>
      <c r="AZ954" s="56" t="s">
        <v>449</v>
      </c>
      <c r="BA954" s="56" t="s">
        <v>449</v>
      </c>
      <c r="BB954" s="323">
        <f>VLOOKUP($F954,'[2]1ª Parcela FAED Manutencao 2026'!$E$7:$K$1036,5,0)</f>
        <v>1239</v>
      </c>
      <c r="BC954" s="324">
        <f>VLOOKUP($F954,'[2]1ª Parcela FAED Manutencao 2026'!$E$7:$K$1036,7,0)</f>
        <v>11979.825000000001</v>
      </c>
      <c r="BD954" s="335">
        <f t="shared" si="185"/>
        <v>-87</v>
      </c>
      <c r="BE954" s="330">
        <f t="shared" si="186"/>
        <v>0</v>
      </c>
    </row>
    <row r="955" spans="1:57" s="178" customFormat="1" ht="28.5" customHeight="1">
      <c r="A955" s="68">
        <v>949</v>
      </c>
      <c r="B955" s="56" t="s">
        <v>1906</v>
      </c>
      <c r="C955" s="56">
        <v>7800</v>
      </c>
      <c r="D955" s="57">
        <v>26</v>
      </c>
      <c r="E955" s="163" t="s">
        <v>433</v>
      </c>
      <c r="F955" s="56">
        <v>1104243</v>
      </c>
      <c r="G955" s="56">
        <v>1100461</v>
      </c>
      <c r="H955" s="61">
        <v>29191157</v>
      </c>
      <c r="I955" s="84" t="str">
        <f>VLOOKUP($F955,'[3]Sistema Escolar'!$C$3:$E$5000,3,0)</f>
        <v>COLEGIO ESTADUAL VERA LUX</v>
      </c>
      <c r="J955" s="193" t="s">
        <v>1912</v>
      </c>
      <c r="K955" s="56">
        <v>436</v>
      </c>
      <c r="L955" s="56">
        <v>438</v>
      </c>
      <c r="M955" s="56">
        <v>0</v>
      </c>
      <c r="N955" s="56">
        <v>0</v>
      </c>
      <c r="O955" s="56">
        <v>334</v>
      </c>
      <c r="P955" s="56">
        <v>440</v>
      </c>
      <c r="Q955" s="56">
        <v>0</v>
      </c>
      <c r="R955" s="56">
        <v>0</v>
      </c>
      <c r="S955" s="56">
        <v>313</v>
      </c>
      <c r="T955" s="56">
        <v>290</v>
      </c>
      <c r="U955" s="56">
        <v>0</v>
      </c>
      <c r="V955" s="56">
        <v>0</v>
      </c>
      <c r="W955" s="56">
        <v>0</v>
      </c>
      <c r="X955" s="56">
        <v>0</v>
      </c>
      <c r="Y955" s="56">
        <f t="shared" si="187"/>
        <v>436</v>
      </c>
      <c r="Z955" s="56">
        <f t="shared" si="187"/>
        <v>438</v>
      </c>
      <c r="AA955" s="68">
        <f t="shared" si="188"/>
        <v>647</v>
      </c>
      <c r="AB955" s="68">
        <f t="shared" si="188"/>
        <v>730</v>
      </c>
      <c r="AC955" s="68">
        <f t="shared" si="182"/>
        <v>1083</v>
      </c>
      <c r="AD955" s="68">
        <f t="shared" si="183"/>
        <v>1168</v>
      </c>
      <c r="AE955" s="68">
        <f>VLOOKUP(F955,[1]quantitativo_estudantes_turmas_!$D$6:$H$1043,5,0)</f>
        <v>35</v>
      </c>
      <c r="AF955" s="318">
        <f t="shared" si="179"/>
        <v>0.625</v>
      </c>
      <c r="AG955" s="248">
        <f t="shared" si="180"/>
        <v>47919.3</v>
      </c>
      <c r="AH955" s="194" t="str">
        <f t="shared" si="184"/>
        <v>0,00</v>
      </c>
      <c r="AI955" s="70">
        <v>0</v>
      </c>
      <c r="AJ955" s="70">
        <f t="shared" si="181"/>
        <v>47919.3</v>
      </c>
      <c r="AK955" s="195">
        <v>10000</v>
      </c>
      <c r="AL955" s="337">
        <f t="shared" si="190"/>
        <v>11979.825000000001</v>
      </c>
      <c r="AM955" s="56" t="str">
        <f>VLOOKUP(F955,'Plan atualizada aptas e desativ'!$C$4:$I$1457,7,0)</f>
        <v>APTA</v>
      </c>
      <c r="AN955" s="196">
        <f t="shared" si="189"/>
        <v>1979.8250000000007</v>
      </c>
      <c r="AO955" s="56" t="s">
        <v>1493</v>
      </c>
      <c r="AP955" s="56" t="s">
        <v>1656</v>
      </c>
      <c r="AQ955" s="56"/>
      <c r="AR955" s="56" t="s">
        <v>449</v>
      </c>
      <c r="AS955" s="56" t="s">
        <v>449</v>
      </c>
      <c r="AT955" s="56" t="s">
        <v>449</v>
      </c>
      <c r="AU955" s="56" t="s">
        <v>449</v>
      </c>
      <c r="AV955" s="56" t="s">
        <v>449</v>
      </c>
      <c r="AW955" s="56" t="s">
        <v>449</v>
      </c>
      <c r="AX955" s="56" t="s">
        <v>449</v>
      </c>
      <c r="AY955" s="56" t="s">
        <v>449</v>
      </c>
      <c r="AZ955" s="56" t="s">
        <v>449</v>
      </c>
      <c r="BA955" s="56" t="s">
        <v>449</v>
      </c>
      <c r="BB955" s="323">
        <f>VLOOKUP($F955,'[2]1ª Parcela FAED Manutencao 2026'!$E$7:$K$1036,5,0)</f>
        <v>1083</v>
      </c>
      <c r="BC955" s="324">
        <f>VLOOKUP($F955,'[2]1ª Parcela FAED Manutencao 2026'!$E$7:$K$1036,7,0)</f>
        <v>11979.825000000001</v>
      </c>
      <c r="BD955" s="336">
        <f t="shared" si="185"/>
        <v>85</v>
      </c>
      <c r="BE955" s="330">
        <f t="shared" si="186"/>
        <v>0</v>
      </c>
    </row>
    <row r="956" spans="1:57" s="178" customFormat="1" ht="28.5" customHeight="1">
      <c r="A956" s="68">
        <v>950</v>
      </c>
      <c r="B956" s="56" t="s">
        <v>1906</v>
      </c>
      <c r="C956" s="56">
        <v>7800</v>
      </c>
      <c r="D956" s="57">
        <v>26</v>
      </c>
      <c r="E956" s="163" t="s">
        <v>433</v>
      </c>
      <c r="F956" s="56">
        <v>1176760</v>
      </c>
      <c r="G956" s="56">
        <v>1100580</v>
      </c>
      <c r="H956" s="61">
        <v>29404304</v>
      </c>
      <c r="I956" s="84" t="str">
        <f>VLOOKUP($F956,'[3]Sistema Escolar'!$C$3:$E$5000,3,0)</f>
        <v>COLEGIO ESTADUAL VILA CANARIA</v>
      </c>
      <c r="J956" s="193" t="s">
        <v>1978</v>
      </c>
      <c r="K956" s="56">
        <v>0</v>
      </c>
      <c r="L956" s="56">
        <v>0</v>
      </c>
      <c r="M956" s="56">
        <v>570</v>
      </c>
      <c r="N956" s="56">
        <v>220</v>
      </c>
      <c r="O956" s="56">
        <v>273</v>
      </c>
      <c r="P956" s="56">
        <v>127</v>
      </c>
      <c r="Q956" s="56">
        <v>445</v>
      </c>
      <c r="R956" s="56">
        <v>957</v>
      </c>
      <c r="S956" s="56">
        <v>206</v>
      </c>
      <c r="T956" s="56">
        <v>94</v>
      </c>
      <c r="U956" s="56">
        <v>0</v>
      </c>
      <c r="V956" s="56">
        <v>0</v>
      </c>
      <c r="W956" s="56">
        <v>0</v>
      </c>
      <c r="X956" s="56">
        <v>25</v>
      </c>
      <c r="Y956" s="56">
        <f t="shared" si="187"/>
        <v>570</v>
      </c>
      <c r="Z956" s="56">
        <f t="shared" si="187"/>
        <v>220</v>
      </c>
      <c r="AA956" s="68">
        <f t="shared" si="188"/>
        <v>924</v>
      </c>
      <c r="AB956" s="68">
        <f t="shared" si="188"/>
        <v>1178</v>
      </c>
      <c r="AC956" s="68">
        <f t="shared" si="182"/>
        <v>1494</v>
      </c>
      <c r="AD956" s="68">
        <f t="shared" si="183"/>
        <v>1423</v>
      </c>
      <c r="AE956" s="68">
        <f>VLOOKUP(F956,[1]quantitativo_estudantes_turmas_!$D$6:$H$1043,5,0)</f>
        <v>42</v>
      </c>
      <c r="AF956" s="318">
        <f t="shared" si="179"/>
        <v>0.82782853127196065</v>
      </c>
      <c r="AG956" s="248">
        <f t="shared" si="180"/>
        <v>47919.3</v>
      </c>
      <c r="AH956" s="194">
        <f t="shared" si="184"/>
        <v>47919.3</v>
      </c>
      <c r="AI956" s="70">
        <v>0</v>
      </c>
      <c r="AJ956" s="70">
        <f t="shared" si="181"/>
        <v>95838.6</v>
      </c>
      <c r="AK956" s="195">
        <v>20000</v>
      </c>
      <c r="AL956" s="337">
        <f t="shared" si="190"/>
        <v>23959.65</v>
      </c>
      <c r="AM956" s="56" t="str">
        <f>VLOOKUP(F956,'Plan atualizada aptas e desativ'!$C$4:$I$1457,7,0)</f>
        <v>INADIMPLENTE</v>
      </c>
      <c r="AN956" s="196">
        <f t="shared" si="189"/>
        <v>3959.6500000000015</v>
      </c>
      <c r="AO956" s="56" t="s">
        <v>1493</v>
      </c>
      <c r="AP956" s="56" t="s">
        <v>1574</v>
      </c>
      <c r="AQ956" s="56"/>
      <c r="AR956" s="56" t="s">
        <v>1918</v>
      </c>
      <c r="AS956" s="56" t="s">
        <v>449</v>
      </c>
      <c r="AT956" s="56" t="s">
        <v>449</v>
      </c>
      <c r="AU956" s="56" t="s">
        <v>449</v>
      </c>
      <c r="AV956" s="56" t="s">
        <v>449</v>
      </c>
      <c r="AW956" s="56" t="s">
        <v>449</v>
      </c>
      <c r="AX956" s="56" t="s">
        <v>449</v>
      </c>
      <c r="AY956" s="56" t="s">
        <v>449</v>
      </c>
      <c r="AZ956" s="56" t="s">
        <v>449</v>
      </c>
      <c r="BA956" s="56" t="s">
        <v>449</v>
      </c>
      <c r="BB956" s="323">
        <f>VLOOKUP($F956,'[2]1ª Parcela FAED Manutencao 2026'!$E$7:$K$1036,5,0)</f>
        <v>1494</v>
      </c>
      <c r="BC956" s="324">
        <f>VLOOKUP($F956,'[2]1ª Parcela FAED Manutencao 2026'!$E$7:$K$1036,7,0)</f>
        <v>23959.65</v>
      </c>
      <c r="BD956" s="335">
        <f t="shared" si="185"/>
        <v>-71</v>
      </c>
      <c r="BE956" s="330">
        <f t="shared" si="186"/>
        <v>0</v>
      </c>
    </row>
    <row r="957" spans="1:57" s="178" customFormat="1" ht="28.5" customHeight="1">
      <c r="A957" s="68">
        <v>951</v>
      </c>
      <c r="B957" s="56" t="s">
        <v>1906</v>
      </c>
      <c r="C957" s="56">
        <v>7800</v>
      </c>
      <c r="D957" s="57">
        <v>26</v>
      </c>
      <c r="E957" s="163" t="s">
        <v>433</v>
      </c>
      <c r="F957" s="56">
        <v>1103085</v>
      </c>
      <c r="G957" s="56">
        <v>1100558</v>
      </c>
      <c r="H957" s="61">
        <v>29191165</v>
      </c>
      <c r="I957" s="84" t="str">
        <f>VLOOKUP($F957,'[3]Sistema Escolar'!$C$3:$E$5000,3,0)</f>
        <v>COLEGIO ESTADUAL VISCONDE DE MAUA</v>
      </c>
      <c r="J957" s="193" t="s">
        <v>1912</v>
      </c>
      <c r="K957" s="56">
        <v>762</v>
      </c>
      <c r="L957" s="56">
        <v>697</v>
      </c>
      <c r="M957" s="56">
        <v>0</v>
      </c>
      <c r="N957" s="56">
        <v>0</v>
      </c>
      <c r="O957" s="56">
        <v>0</v>
      </c>
      <c r="P957" s="56">
        <v>0</v>
      </c>
      <c r="Q957" s="56">
        <v>0</v>
      </c>
      <c r="R957" s="56">
        <v>0</v>
      </c>
      <c r="S957" s="56">
        <v>0</v>
      </c>
      <c r="T957" s="56">
        <v>0</v>
      </c>
      <c r="U957" s="56">
        <v>0</v>
      </c>
      <c r="V957" s="56">
        <v>0</v>
      </c>
      <c r="W957" s="56">
        <v>0</v>
      </c>
      <c r="X957" s="56">
        <v>0</v>
      </c>
      <c r="Y957" s="56">
        <f t="shared" si="187"/>
        <v>762</v>
      </c>
      <c r="Z957" s="56">
        <f t="shared" si="187"/>
        <v>697</v>
      </c>
      <c r="AA957" s="68">
        <f t="shared" si="188"/>
        <v>0</v>
      </c>
      <c r="AB957" s="68">
        <f t="shared" si="188"/>
        <v>0</v>
      </c>
      <c r="AC957" s="68">
        <f t="shared" si="182"/>
        <v>762</v>
      </c>
      <c r="AD957" s="68">
        <f t="shared" si="183"/>
        <v>697</v>
      </c>
      <c r="AE957" s="68">
        <f>VLOOKUP(F957,[1]quantitativo_estudantes_turmas_!$D$6:$H$1043,5,0)</f>
        <v>20</v>
      </c>
      <c r="AF957" s="318">
        <f t="shared" si="179"/>
        <v>0</v>
      </c>
      <c r="AG957" s="248">
        <f t="shared" si="180"/>
        <v>30774.46</v>
      </c>
      <c r="AH957" s="194" t="str">
        <f t="shared" si="184"/>
        <v>0,00</v>
      </c>
      <c r="AI957" s="70">
        <v>0</v>
      </c>
      <c r="AJ957" s="70">
        <f t="shared" si="181"/>
        <v>30774.46</v>
      </c>
      <c r="AK957" s="195">
        <v>8000</v>
      </c>
      <c r="AL957" s="337">
        <f t="shared" si="190"/>
        <v>7693.6149999999998</v>
      </c>
      <c r="AM957" s="56" t="str">
        <f>VLOOKUP(F957,'Plan atualizada aptas e desativ'!$C$4:$I$1457,7,0)</f>
        <v>APTA</v>
      </c>
      <c r="AN957" s="196">
        <f t="shared" si="189"/>
        <v>-306.38500000000022</v>
      </c>
      <c r="AO957" s="56" t="s">
        <v>1493</v>
      </c>
      <c r="AP957" s="56" t="s">
        <v>1657</v>
      </c>
      <c r="AQ957" s="56"/>
      <c r="AR957" s="56" t="s">
        <v>449</v>
      </c>
      <c r="AS957" s="56" t="s">
        <v>449</v>
      </c>
      <c r="AT957" s="56" t="s">
        <v>449</v>
      </c>
      <c r="AU957" s="56" t="s">
        <v>449</v>
      </c>
      <c r="AV957" s="56" t="s">
        <v>449</v>
      </c>
      <c r="AW957" s="56" t="s">
        <v>449</v>
      </c>
      <c r="AX957" s="56" t="s">
        <v>449</v>
      </c>
      <c r="AY957" s="56" t="s">
        <v>449</v>
      </c>
      <c r="AZ957" s="56" t="s">
        <v>449</v>
      </c>
      <c r="BA957" s="56" t="s">
        <v>449</v>
      </c>
      <c r="BB957" s="323">
        <f>VLOOKUP($F957,'[2]1ª Parcela FAED Manutencao 2026'!$E$7:$K$1036,5,0)</f>
        <v>762</v>
      </c>
      <c r="BC957" s="324">
        <f>VLOOKUP($F957,'[2]1ª Parcela FAED Manutencao 2026'!$E$7:$K$1036,7,0)</f>
        <v>10258.1525</v>
      </c>
      <c r="BD957" s="335">
        <f t="shared" si="185"/>
        <v>-65</v>
      </c>
      <c r="BE957" s="328">
        <f t="shared" si="186"/>
        <v>-2564.5375000000004</v>
      </c>
    </row>
    <row r="958" spans="1:57" s="87" customFormat="1" ht="28.5" customHeight="1">
      <c r="A958" s="68">
        <v>952</v>
      </c>
      <c r="B958" s="56" t="s">
        <v>1906</v>
      </c>
      <c r="C958" s="56">
        <v>7800</v>
      </c>
      <c r="D958" s="57">
        <v>26</v>
      </c>
      <c r="E958" s="163" t="s">
        <v>433</v>
      </c>
      <c r="F958" s="56">
        <v>1135998</v>
      </c>
      <c r="G958" s="56">
        <v>1100371</v>
      </c>
      <c r="H958" s="61">
        <v>29191173</v>
      </c>
      <c r="I958" s="84" t="str">
        <f>VLOOKUP($F958,'[3]Sistema Escolar'!$C$3:$E$5000,3,0)</f>
        <v>COLEGIO ESTADUAL YEDA BARRADAS CARNEIRO</v>
      </c>
      <c r="J958" s="193" t="s">
        <v>1978</v>
      </c>
      <c r="K958" s="56">
        <v>0</v>
      </c>
      <c r="L958" s="56">
        <v>0</v>
      </c>
      <c r="M958" s="56">
        <v>0</v>
      </c>
      <c r="N958" s="56">
        <v>0</v>
      </c>
      <c r="O958" s="56">
        <v>0</v>
      </c>
      <c r="P958" s="56">
        <v>0</v>
      </c>
      <c r="Q958" s="56">
        <v>182</v>
      </c>
      <c r="R958" s="56">
        <v>171</v>
      </c>
      <c r="S958" s="56">
        <v>146</v>
      </c>
      <c r="T958" s="56">
        <v>102</v>
      </c>
      <c r="U958" s="56">
        <v>0</v>
      </c>
      <c r="V958" s="56">
        <v>0</v>
      </c>
      <c r="W958" s="56">
        <v>0</v>
      </c>
      <c r="X958" s="56">
        <v>0</v>
      </c>
      <c r="Y958" s="56">
        <f t="shared" si="187"/>
        <v>0</v>
      </c>
      <c r="Z958" s="56">
        <f t="shared" si="187"/>
        <v>0</v>
      </c>
      <c r="AA958" s="68">
        <f t="shared" si="188"/>
        <v>328</v>
      </c>
      <c r="AB958" s="68">
        <f t="shared" si="188"/>
        <v>273</v>
      </c>
      <c r="AC958" s="68">
        <f t="shared" si="182"/>
        <v>328</v>
      </c>
      <c r="AD958" s="68">
        <f t="shared" si="183"/>
        <v>273</v>
      </c>
      <c r="AE958" s="68">
        <f>VLOOKUP(F958,[1]quantitativo_estudantes_turmas_!$D$6:$H$1043,5,0)</f>
        <v>10</v>
      </c>
      <c r="AF958" s="318">
        <f t="shared" si="179"/>
        <v>1</v>
      </c>
      <c r="AG958" s="248">
        <f t="shared" si="180"/>
        <v>25645.38</v>
      </c>
      <c r="AH958" s="194">
        <f t="shared" si="184"/>
        <v>25645.38</v>
      </c>
      <c r="AI958" s="70">
        <v>0</v>
      </c>
      <c r="AJ958" s="70">
        <f t="shared" si="181"/>
        <v>51290.76</v>
      </c>
      <c r="AK958" s="195">
        <v>10000</v>
      </c>
      <c r="AL958" s="337">
        <f t="shared" si="190"/>
        <v>12822.69</v>
      </c>
      <c r="AM958" s="56" t="str">
        <f>VLOOKUP(F958,'Plan atualizada aptas e desativ'!$C$4:$I$1457,7,0)</f>
        <v>INADIMPLENTE</v>
      </c>
      <c r="AN958" s="196">
        <f t="shared" si="189"/>
        <v>2822.6900000000005</v>
      </c>
      <c r="AO958" s="56" t="s">
        <v>1493</v>
      </c>
      <c r="AP958" s="56" t="s">
        <v>1658</v>
      </c>
      <c r="AQ958" s="56"/>
      <c r="AR958" s="56" t="s">
        <v>1918</v>
      </c>
      <c r="AS958" s="56" t="s">
        <v>449</v>
      </c>
      <c r="AT958" s="56" t="s">
        <v>449</v>
      </c>
      <c r="AU958" s="56" t="s">
        <v>449</v>
      </c>
      <c r="AV958" s="56" t="s">
        <v>449</v>
      </c>
      <c r="AW958" s="56" t="s">
        <v>449</v>
      </c>
      <c r="AX958" s="56" t="s">
        <v>449</v>
      </c>
      <c r="AY958" s="56" t="s">
        <v>449</v>
      </c>
      <c r="AZ958" s="56" t="s">
        <v>449</v>
      </c>
      <c r="BA958" s="56" t="s">
        <v>449</v>
      </c>
      <c r="BB958" s="323">
        <f>VLOOKUP($F958,'[2]1ª Parcela FAED Manutencao 2026'!$E$7:$K$1036,5,0)</f>
        <v>328</v>
      </c>
      <c r="BC958" s="324">
        <f>VLOOKUP($F958,'[2]1ª Parcela FAED Manutencao 2026'!$E$7:$K$1036,7,0)</f>
        <v>12822.69</v>
      </c>
      <c r="BD958" s="335">
        <f t="shared" si="185"/>
        <v>-55</v>
      </c>
      <c r="BE958" s="330">
        <f t="shared" si="186"/>
        <v>0</v>
      </c>
    </row>
    <row r="959" spans="1:57" s="87" customFormat="1" ht="28.5" customHeight="1">
      <c r="A959" s="68">
        <v>953</v>
      </c>
      <c r="B959" s="56" t="s">
        <v>1906</v>
      </c>
      <c r="C959" s="56">
        <v>7800</v>
      </c>
      <c r="D959" s="57">
        <v>26</v>
      </c>
      <c r="E959" s="163" t="s">
        <v>433</v>
      </c>
      <c r="F959" s="56">
        <v>1168837</v>
      </c>
      <c r="G959" s="56">
        <v>1100211</v>
      </c>
      <c r="H959" s="61">
        <v>29182182</v>
      </c>
      <c r="I959" s="84" t="str">
        <f>VLOOKUP($F959,'[3]Sistema Escolar'!$C$3:$E$5000,3,0)</f>
        <v>COLEGIO ESTADUAL YPIRANGA</v>
      </c>
      <c r="J959" s="193" t="s">
        <v>1978</v>
      </c>
      <c r="K959" s="56">
        <v>0</v>
      </c>
      <c r="L959" s="56">
        <v>0</v>
      </c>
      <c r="M959" s="56">
        <v>75</v>
      </c>
      <c r="N959" s="56">
        <v>83</v>
      </c>
      <c r="O959" s="56">
        <v>0</v>
      </c>
      <c r="P959" s="56">
        <v>0</v>
      </c>
      <c r="Q959" s="56">
        <v>56</v>
      </c>
      <c r="R959" s="56">
        <v>52</v>
      </c>
      <c r="S959" s="56">
        <v>0</v>
      </c>
      <c r="T959" s="56">
        <v>0</v>
      </c>
      <c r="U959" s="56">
        <v>0</v>
      </c>
      <c r="V959" s="56">
        <v>0</v>
      </c>
      <c r="W959" s="56">
        <v>0</v>
      </c>
      <c r="X959" s="56">
        <v>0</v>
      </c>
      <c r="Y959" s="56">
        <f t="shared" si="187"/>
        <v>75</v>
      </c>
      <c r="Z959" s="56">
        <f t="shared" si="187"/>
        <v>83</v>
      </c>
      <c r="AA959" s="68">
        <f t="shared" si="188"/>
        <v>56</v>
      </c>
      <c r="AB959" s="68">
        <f t="shared" si="188"/>
        <v>52</v>
      </c>
      <c r="AC959" s="68">
        <f t="shared" si="182"/>
        <v>131</v>
      </c>
      <c r="AD959" s="68">
        <f t="shared" si="183"/>
        <v>135</v>
      </c>
      <c r="AE959" s="68">
        <f>VLOOKUP(F959,[1]quantitativo_estudantes_turmas_!$D$6:$H$1043,5,0)</f>
        <v>7</v>
      </c>
      <c r="AF959" s="318">
        <f t="shared" si="179"/>
        <v>0.38518518518518519</v>
      </c>
      <c r="AG959" s="248">
        <f t="shared" si="180"/>
        <v>20516.3</v>
      </c>
      <c r="AH959" s="194">
        <f t="shared" si="184"/>
        <v>20516.3</v>
      </c>
      <c r="AI959" s="70">
        <v>0</v>
      </c>
      <c r="AJ959" s="70">
        <f t="shared" si="181"/>
        <v>41032.6</v>
      </c>
      <c r="AK959" s="195">
        <v>8000</v>
      </c>
      <c r="AL959" s="337">
        <f t="shared" si="190"/>
        <v>10258.15</v>
      </c>
      <c r="AM959" s="56" t="str">
        <f>VLOOKUP(F959,'Plan atualizada aptas e desativ'!$C$4:$I$1457,7,0)</f>
        <v>INADIMPLENTE</v>
      </c>
      <c r="AN959" s="196">
        <f t="shared" si="189"/>
        <v>2258.1499999999996</v>
      </c>
      <c r="AO959" s="56" t="s">
        <v>1493</v>
      </c>
      <c r="AP959" s="56" t="s">
        <v>1659</v>
      </c>
      <c r="AQ959" s="56"/>
      <c r="AR959" s="56" t="s">
        <v>1918</v>
      </c>
      <c r="AS959" s="56" t="s">
        <v>449</v>
      </c>
      <c r="AT959" s="56" t="s">
        <v>449</v>
      </c>
      <c r="AU959" s="56" t="s">
        <v>449</v>
      </c>
      <c r="AV959" s="56" t="s">
        <v>449</v>
      </c>
      <c r="AW959" s="56" t="s">
        <v>449</v>
      </c>
      <c r="AX959" s="56" t="s">
        <v>449</v>
      </c>
      <c r="AY959" s="56" t="s">
        <v>449</v>
      </c>
      <c r="AZ959" s="56" t="s">
        <v>449</v>
      </c>
      <c r="BA959" s="56" t="s">
        <v>449</v>
      </c>
      <c r="BB959" s="323">
        <f>VLOOKUP($F959,'[2]1ª Parcela FAED Manutencao 2026'!$E$7:$K$1036,5,0)</f>
        <v>131</v>
      </c>
      <c r="BC959" s="324">
        <f>VLOOKUP($F959,'[2]1ª Parcela FAED Manutencao 2026'!$E$7:$K$1036,7,0)</f>
        <v>10258.15</v>
      </c>
      <c r="BD959" s="336">
        <f t="shared" si="185"/>
        <v>4</v>
      </c>
      <c r="BE959" s="330">
        <f t="shared" si="186"/>
        <v>0</v>
      </c>
    </row>
    <row r="960" spans="1:57" s="178" customFormat="1" ht="28.5" customHeight="1">
      <c r="A960" s="68">
        <v>954</v>
      </c>
      <c r="B960" s="56" t="s">
        <v>1906</v>
      </c>
      <c r="C960" s="56">
        <v>7800</v>
      </c>
      <c r="D960" s="57">
        <v>26</v>
      </c>
      <c r="E960" s="163" t="s">
        <v>433</v>
      </c>
      <c r="F960" s="56">
        <v>1176422</v>
      </c>
      <c r="G960" s="56">
        <v>1100560</v>
      </c>
      <c r="H960" s="61">
        <v>29392861</v>
      </c>
      <c r="I960" s="84" t="str">
        <f>VLOOKUP($F960,'[3]Sistema Escolar'!$C$3:$E$5000,3,0)</f>
        <v>COLEGIO ESTADUAL DE TEMPO INTEGRAL PAULO FREIRE</v>
      </c>
      <c r="J960" s="193" t="s">
        <v>1912</v>
      </c>
      <c r="K960" s="56">
        <v>0</v>
      </c>
      <c r="L960" s="56">
        <v>0</v>
      </c>
      <c r="M960" s="56">
        <v>0</v>
      </c>
      <c r="N960" s="56">
        <v>0</v>
      </c>
      <c r="O960" s="56">
        <v>854</v>
      </c>
      <c r="P960" s="56">
        <v>673</v>
      </c>
      <c r="Q960" s="56">
        <v>0</v>
      </c>
      <c r="R960" s="56">
        <v>143</v>
      </c>
      <c r="S960" s="56">
        <v>151</v>
      </c>
      <c r="T960" s="56">
        <v>0</v>
      </c>
      <c r="U960" s="56">
        <v>0</v>
      </c>
      <c r="V960" s="56">
        <v>0</v>
      </c>
      <c r="W960" s="56">
        <v>0</v>
      </c>
      <c r="X960" s="56">
        <v>17</v>
      </c>
      <c r="Y960" s="56">
        <f t="shared" si="187"/>
        <v>0</v>
      </c>
      <c r="Z960" s="56">
        <f t="shared" si="187"/>
        <v>0</v>
      </c>
      <c r="AA960" s="68">
        <f t="shared" si="188"/>
        <v>1005</v>
      </c>
      <c r="AB960" s="68">
        <f t="shared" si="188"/>
        <v>816</v>
      </c>
      <c r="AC960" s="68">
        <f t="shared" si="182"/>
        <v>1005</v>
      </c>
      <c r="AD960" s="68">
        <f t="shared" si="183"/>
        <v>833</v>
      </c>
      <c r="AE960" s="68">
        <f>VLOOKUP(F960,[1]quantitativo_estudantes_turmas_!$D$6:$H$1043,5,0)</f>
        <v>26</v>
      </c>
      <c r="AF960" s="318">
        <f t="shared" si="179"/>
        <v>0.97959183673469385</v>
      </c>
      <c r="AG960" s="248">
        <f t="shared" si="180"/>
        <v>41032.61</v>
      </c>
      <c r="AH960" s="194">
        <f t="shared" si="184"/>
        <v>41032.61</v>
      </c>
      <c r="AI960" s="70">
        <v>0</v>
      </c>
      <c r="AJ960" s="70">
        <f t="shared" si="181"/>
        <v>82065.22</v>
      </c>
      <c r="AK960" s="195">
        <v>20000</v>
      </c>
      <c r="AL960" s="337">
        <f t="shared" si="190"/>
        <v>20516.305</v>
      </c>
      <c r="AM960" s="56" t="str">
        <f>VLOOKUP(F960,'Plan atualizada aptas e desativ'!$C$4:$I$1457,7,0)</f>
        <v>APTA</v>
      </c>
      <c r="AN960" s="196">
        <f t="shared" si="189"/>
        <v>516.30500000000029</v>
      </c>
      <c r="AO960" s="56" t="s">
        <v>1493</v>
      </c>
      <c r="AP960" s="56" t="s">
        <v>1660</v>
      </c>
      <c r="AQ960" s="56"/>
      <c r="AR960" s="56" t="s">
        <v>1918</v>
      </c>
      <c r="AS960" s="56" t="s">
        <v>449</v>
      </c>
      <c r="AT960" s="56" t="s">
        <v>449</v>
      </c>
      <c r="AU960" s="56" t="s">
        <v>449</v>
      </c>
      <c r="AV960" s="56" t="s">
        <v>449</v>
      </c>
      <c r="AW960" s="56" t="s">
        <v>449</v>
      </c>
      <c r="AX960" s="56" t="s">
        <v>449</v>
      </c>
      <c r="AY960" s="56" t="s">
        <v>449</v>
      </c>
      <c r="AZ960" s="56" t="s">
        <v>449</v>
      </c>
      <c r="BA960" s="56" t="s">
        <v>449</v>
      </c>
      <c r="BB960" s="323">
        <f>VLOOKUP($F960,'[2]1ª Parcela FAED Manutencao 2026'!$E$7:$K$1036,5,0)</f>
        <v>1005</v>
      </c>
      <c r="BC960" s="324">
        <f>VLOOKUP($F960,'[2]1ª Parcela FAED Manutencao 2026'!$E$7:$K$1036,7,0)</f>
        <v>23959.65</v>
      </c>
      <c r="BD960" s="335">
        <f t="shared" si="185"/>
        <v>-172</v>
      </c>
      <c r="BE960" s="328">
        <f t="shared" si="186"/>
        <v>-3443.3450000000012</v>
      </c>
    </row>
    <row r="961" spans="1:57" s="178" customFormat="1" ht="28.5" customHeight="1">
      <c r="A961" s="68">
        <v>955</v>
      </c>
      <c r="B961" s="56" t="s">
        <v>1906</v>
      </c>
      <c r="C961" s="56">
        <v>7800</v>
      </c>
      <c r="D961" s="57">
        <v>26</v>
      </c>
      <c r="E961" s="163" t="s">
        <v>433</v>
      </c>
      <c r="F961" s="56">
        <v>1176189</v>
      </c>
      <c r="G961" s="56">
        <v>1100233</v>
      </c>
      <c r="H961" s="61">
        <v>29185300</v>
      </c>
      <c r="I961" s="84" t="str">
        <f>VLOOKUP($F961,'[3]Sistema Escolar'!$C$3:$E$5000,3,0)</f>
        <v>COLEGIO ESTADUAL PROFESSOR GEORGE FRAGOSO MODESTO</v>
      </c>
      <c r="J961" s="193" t="s">
        <v>1917</v>
      </c>
      <c r="K961" s="56">
        <v>0</v>
      </c>
      <c r="L961" s="56">
        <v>0</v>
      </c>
      <c r="M961" s="56">
        <v>0</v>
      </c>
      <c r="N961" s="56">
        <v>0</v>
      </c>
      <c r="O961" s="56">
        <v>0</v>
      </c>
      <c r="P961" s="56">
        <v>0</v>
      </c>
      <c r="Q961" s="56">
        <v>0</v>
      </c>
      <c r="R961" s="56">
        <v>0</v>
      </c>
      <c r="S961" s="56">
        <v>1412</v>
      </c>
      <c r="T961" s="56">
        <v>271</v>
      </c>
      <c r="U961" s="56">
        <v>0</v>
      </c>
      <c r="V961" s="56">
        <v>0</v>
      </c>
      <c r="W961" s="56">
        <v>0</v>
      </c>
      <c r="X961" s="56">
        <v>0</v>
      </c>
      <c r="Y961" s="56">
        <f t="shared" si="187"/>
        <v>0</v>
      </c>
      <c r="Z961" s="56">
        <f t="shared" si="187"/>
        <v>0</v>
      </c>
      <c r="AA961" s="68">
        <f t="shared" si="188"/>
        <v>1412</v>
      </c>
      <c r="AB961" s="68">
        <f t="shared" si="188"/>
        <v>271</v>
      </c>
      <c r="AC961" s="68">
        <f t="shared" si="182"/>
        <v>1412</v>
      </c>
      <c r="AD961" s="68">
        <f t="shared" si="183"/>
        <v>271</v>
      </c>
      <c r="AE961" s="68">
        <f>VLOOKUP(F961,[1]quantitativo_estudantes_turmas_!$D$6:$H$1043,5,0)</f>
        <v>30</v>
      </c>
      <c r="AF961" s="318">
        <f t="shared" si="179"/>
        <v>1</v>
      </c>
      <c r="AG961" s="248">
        <f t="shared" si="180"/>
        <v>25645.38</v>
      </c>
      <c r="AH961" s="194">
        <f t="shared" si="184"/>
        <v>25645.38</v>
      </c>
      <c r="AI961" s="70">
        <v>0</v>
      </c>
      <c r="AJ961" s="70">
        <f t="shared" si="181"/>
        <v>51290.76</v>
      </c>
      <c r="AK961" s="195">
        <v>20000</v>
      </c>
      <c r="AL961" s="337">
        <f t="shared" si="190"/>
        <v>12822.69</v>
      </c>
      <c r="AM961" s="56" t="str">
        <f>VLOOKUP(F961,'Plan atualizada aptas e desativ'!$C$4:$I$1457,7,0)</f>
        <v>APTA</v>
      </c>
      <c r="AN961" s="196">
        <f t="shared" si="189"/>
        <v>-7177.3099999999995</v>
      </c>
      <c r="AO961" s="56" t="s">
        <v>1493</v>
      </c>
      <c r="AP961" s="56" t="s">
        <v>1661</v>
      </c>
      <c r="AQ961" s="56"/>
      <c r="AR961" s="56" t="s">
        <v>449</v>
      </c>
      <c r="AS961" s="56" t="s">
        <v>449</v>
      </c>
      <c r="AT961" s="56" t="s">
        <v>449</v>
      </c>
      <c r="AU961" s="56" t="s">
        <v>449</v>
      </c>
      <c r="AV961" s="56" t="s">
        <v>449</v>
      </c>
      <c r="AW961" s="56" t="s">
        <v>449</v>
      </c>
      <c r="AX961" s="56" t="s">
        <v>449</v>
      </c>
      <c r="AY961" s="56" t="s">
        <v>449</v>
      </c>
      <c r="AZ961" s="56" t="s">
        <v>1858</v>
      </c>
      <c r="BA961" s="56" t="s">
        <v>449</v>
      </c>
      <c r="BB961" s="323">
        <f>VLOOKUP($F961,'[2]1ª Parcela FAED Manutencao 2026'!$E$7:$K$1036,5,0)</f>
        <v>1412</v>
      </c>
      <c r="BC961" s="324">
        <f>VLOOKUP($F961,'[2]1ª Parcela FAED Manutencao 2026'!$E$7:$K$1036,7,0)</f>
        <v>23959.65</v>
      </c>
      <c r="BD961" s="335">
        <f t="shared" si="185"/>
        <v>-1141</v>
      </c>
      <c r="BE961" s="328">
        <f t="shared" si="186"/>
        <v>-11136.960000000001</v>
      </c>
    </row>
    <row r="962" spans="1:57" s="178" customFormat="1" ht="28.5" customHeight="1">
      <c r="A962" s="68">
        <v>956</v>
      </c>
      <c r="B962" s="56" t="s">
        <v>1906</v>
      </c>
      <c r="C962" s="56">
        <v>7800</v>
      </c>
      <c r="D962" s="57">
        <v>26</v>
      </c>
      <c r="E962" s="163" t="s">
        <v>433</v>
      </c>
      <c r="F962" s="56">
        <v>1101791</v>
      </c>
      <c r="G962" s="56">
        <v>1100438</v>
      </c>
      <c r="H962" s="61">
        <v>29191637</v>
      </c>
      <c r="I962" s="84" t="str">
        <f>VLOOKUP($F962,'[3]Sistema Escolar'!$C$3:$E$5000,3,0)</f>
        <v>ESCOLA DONA JENNY GOMES</v>
      </c>
      <c r="J962" s="193" t="s">
        <v>1912</v>
      </c>
      <c r="K962" s="56">
        <v>653</v>
      </c>
      <c r="L962" s="56">
        <v>673</v>
      </c>
      <c r="M962" s="56">
        <v>0</v>
      </c>
      <c r="N962" s="56">
        <v>0</v>
      </c>
      <c r="O962" s="56">
        <v>0</v>
      </c>
      <c r="P962" s="56">
        <v>0</v>
      </c>
      <c r="Q962" s="56">
        <v>0</v>
      </c>
      <c r="R962" s="56">
        <v>0</v>
      </c>
      <c r="S962" s="56">
        <v>0</v>
      </c>
      <c r="T962" s="56">
        <v>0</v>
      </c>
      <c r="U962" s="56">
        <v>0</v>
      </c>
      <c r="V962" s="56">
        <v>0</v>
      </c>
      <c r="W962" s="56">
        <v>0</v>
      </c>
      <c r="X962" s="56">
        <v>0</v>
      </c>
      <c r="Y962" s="56">
        <f t="shared" si="187"/>
        <v>653</v>
      </c>
      <c r="Z962" s="56">
        <f t="shared" si="187"/>
        <v>673</v>
      </c>
      <c r="AA962" s="68">
        <f t="shared" si="188"/>
        <v>0</v>
      </c>
      <c r="AB962" s="68">
        <f t="shared" si="188"/>
        <v>0</v>
      </c>
      <c r="AC962" s="68">
        <f t="shared" si="182"/>
        <v>653</v>
      </c>
      <c r="AD962" s="68">
        <f t="shared" si="183"/>
        <v>673</v>
      </c>
      <c r="AE962" s="68">
        <f>VLOOKUP(F962,[1]quantitativo_estudantes_turmas_!$D$6:$H$1043,5,0)</f>
        <v>18</v>
      </c>
      <c r="AF962" s="318">
        <f t="shared" si="179"/>
        <v>0</v>
      </c>
      <c r="AG962" s="248">
        <f t="shared" si="180"/>
        <v>30774.46</v>
      </c>
      <c r="AH962" s="194" t="str">
        <f t="shared" si="184"/>
        <v>0,00</v>
      </c>
      <c r="AI962" s="70">
        <v>0</v>
      </c>
      <c r="AJ962" s="70">
        <f t="shared" si="181"/>
        <v>30774.46</v>
      </c>
      <c r="AK962" s="195">
        <v>6000</v>
      </c>
      <c r="AL962" s="337">
        <f t="shared" si="190"/>
        <v>7693.6149999999998</v>
      </c>
      <c r="AM962" s="56" t="str">
        <f>VLOOKUP(F962,'Plan atualizada aptas e desativ'!$C$4:$I$1457,7,0)</f>
        <v>APTA</v>
      </c>
      <c r="AN962" s="196">
        <f t="shared" si="189"/>
        <v>1693.6149999999998</v>
      </c>
      <c r="AO962" s="56" t="s">
        <v>1493</v>
      </c>
      <c r="AP962" s="56" t="s">
        <v>1662</v>
      </c>
      <c r="AQ962" s="56"/>
      <c r="AR962" s="56" t="s">
        <v>449</v>
      </c>
      <c r="AS962" s="56" t="s">
        <v>449</v>
      </c>
      <c r="AT962" s="56" t="s">
        <v>449</v>
      </c>
      <c r="AU962" s="56" t="s">
        <v>449</v>
      </c>
      <c r="AV962" s="56" t="s">
        <v>449</v>
      </c>
      <c r="AW962" s="56" t="s">
        <v>449</v>
      </c>
      <c r="AX962" s="56" t="s">
        <v>449</v>
      </c>
      <c r="AY962" s="56" t="s">
        <v>449</v>
      </c>
      <c r="AZ962" s="56" t="s">
        <v>449</v>
      </c>
      <c r="BA962" s="56" t="s">
        <v>449</v>
      </c>
      <c r="BB962" s="323">
        <f>VLOOKUP($F962,'[2]1ª Parcela FAED Manutencao 2026'!$E$7:$K$1036,5,0)</f>
        <v>653</v>
      </c>
      <c r="BC962" s="324">
        <f>VLOOKUP($F962,'[2]1ª Parcela FAED Manutencao 2026'!$E$7:$K$1036,7,0)</f>
        <v>7693.6149999999998</v>
      </c>
      <c r="BD962" s="336">
        <f t="shared" si="185"/>
        <v>20</v>
      </c>
      <c r="BE962" s="330">
        <f t="shared" si="186"/>
        <v>0</v>
      </c>
    </row>
    <row r="963" spans="1:57" s="87" customFormat="1" ht="28.5" customHeight="1">
      <c r="A963" s="68">
        <v>957</v>
      </c>
      <c r="B963" s="56" t="s">
        <v>1906</v>
      </c>
      <c r="C963" s="56">
        <v>7800</v>
      </c>
      <c r="D963" s="57">
        <v>26</v>
      </c>
      <c r="E963" s="163" t="s">
        <v>433</v>
      </c>
      <c r="F963" s="56">
        <v>1176390</v>
      </c>
      <c r="G963" s="56">
        <v>1100260</v>
      </c>
      <c r="H963" s="61">
        <v>29358140</v>
      </c>
      <c r="I963" s="84" t="str">
        <f>VLOOKUP($F963,'[3]Sistema Escolar'!$C$3:$E$5000,3,0)</f>
        <v>ESCOLA ESTADUAL ANISIO TEIXEIRA - CLASSE VI</v>
      </c>
      <c r="J963" s="193" t="s">
        <v>1978</v>
      </c>
      <c r="K963" s="56">
        <v>32</v>
      </c>
      <c r="L963" s="56">
        <v>0</v>
      </c>
      <c r="M963" s="56">
        <v>427</v>
      </c>
      <c r="N963" s="56">
        <v>369</v>
      </c>
      <c r="O963" s="56">
        <v>0</v>
      </c>
      <c r="P963" s="56">
        <v>0</v>
      </c>
      <c r="Q963" s="56">
        <v>0</v>
      </c>
      <c r="R963" s="56">
        <v>0</v>
      </c>
      <c r="S963" s="56">
        <v>0</v>
      </c>
      <c r="T963" s="56">
        <v>0</v>
      </c>
      <c r="U963" s="56">
        <v>0</v>
      </c>
      <c r="V963" s="56">
        <v>0</v>
      </c>
      <c r="W963" s="56">
        <v>0</v>
      </c>
      <c r="X963" s="56">
        <v>0</v>
      </c>
      <c r="Y963" s="56">
        <f t="shared" si="187"/>
        <v>459</v>
      </c>
      <c r="Z963" s="56">
        <f t="shared" si="187"/>
        <v>369</v>
      </c>
      <c r="AA963" s="68">
        <f t="shared" si="188"/>
        <v>0</v>
      </c>
      <c r="AB963" s="68">
        <f t="shared" si="188"/>
        <v>0</v>
      </c>
      <c r="AC963" s="68">
        <f t="shared" si="182"/>
        <v>459</v>
      </c>
      <c r="AD963" s="68">
        <f t="shared" si="183"/>
        <v>369</v>
      </c>
      <c r="AE963" s="68">
        <f>VLOOKUP(F963,[1]quantitativo_estudantes_turmas_!$D$6:$H$1043,5,0)</f>
        <v>11</v>
      </c>
      <c r="AF963" s="318">
        <f t="shared" si="179"/>
        <v>0</v>
      </c>
      <c r="AG963" s="248">
        <f t="shared" si="180"/>
        <v>25645.38</v>
      </c>
      <c r="AH963" s="194">
        <f t="shared" si="184"/>
        <v>25645.38</v>
      </c>
      <c r="AI963" s="70">
        <v>0</v>
      </c>
      <c r="AJ963" s="70">
        <f t="shared" si="181"/>
        <v>51290.76</v>
      </c>
      <c r="AK963" s="195">
        <v>10000</v>
      </c>
      <c r="AL963" s="337">
        <f t="shared" si="190"/>
        <v>12822.69</v>
      </c>
      <c r="AM963" s="56" t="str">
        <f>VLOOKUP(F963,'Plan atualizada aptas e desativ'!$C$4:$I$1457,7,0)</f>
        <v>APTA</v>
      </c>
      <c r="AN963" s="196">
        <f t="shared" si="189"/>
        <v>2822.6900000000005</v>
      </c>
      <c r="AO963" s="56" t="s">
        <v>1493</v>
      </c>
      <c r="AP963" s="56" t="s">
        <v>1663</v>
      </c>
      <c r="AQ963" s="56"/>
      <c r="AR963" s="56" t="s">
        <v>1918</v>
      </c>
      <c r="AS963" s="56" t="s">
        <v>449</v>
      </c>
      <c r="AT963" s="56" t="s">
        <v>449</v>
      </c>
      <c r="AU963" s="56" t="s">
        <v>449</v>
      </c>
      <c r="AV963" s="56" t="s">
        <v>449</v>
      </c>
      <c r="AW963" s="56" t="s">
        <v>449</v>
      </c>
      <c r="AX963" s="56" t="s">
        <v>449</v>
      </c>
      <c r="AY963" s="56" t="s">
        <v>449</v>
      </c>
      <c r="AZ963" s="56" t="s">
        <v>449</v>
      </c>
      <c r="BA963" s="56" t="s">
        <v>449</v>
      </c>
      <c r="BB963" s="323">
        <f>VLOOKUP($F963,'[2]1ª Parcela FAED Manutencao 2026'!$E$7:$K$1036,5,0)</f>
        <v>459</v>
      </c>
      <c r="BC963" s="324">
        <f>VLOOKUP($F963,'[2]1ª Parcela FAED Manutencao 2026'!$E$7:$K$1036,7,0)</f>
        <v>12822.69</v>
      </c>
      <c r="BD963" s="335">
        <f t="shared" si="185"/>
        <v>-90</v>
      </c>
      <c r="BE963" s="330">
        <f t="shared" si="186"/>
        <v>0</v>
      </c>
    </row>
    <row r="964" spans="1:57" s="178" customFormat="1" ht="28.5" customHeight="1">
      <c r="A964" s="68">
        <v>958</v>
      </c>
      <c r="B964" s="56" t="s">
        <v>1906</v>
      </c>
      <c r="C964" s="56">
        <v>7800</v>
      </c>
      <c r="D964" s="57">
        <v>26</v>
      </c>
      <c r="E964" s="163" t="s">
        <v>433</v>
      </c>
      <c r="F964" s="56">
        <v>1101546</v>
      </c>
      <c r="G964" s="56">
        <v>1100289</v>
      </c>
      <c r="H964" s="61">
        <v>29189950</v>
      </c>
      <c r="I964" s="84" t="str">
        <f>VLOOKUP($F964,'[3]Sistema Escolar'!$C$3:$E$5000,3,0)</f>
        <v>ESCOLA ESTADUAL CASTRO ALVES</v>
      </c>
      <c r="J964" s="193" t="s">
        <v>1912</v>
      </c>
      <c r="K964" s="56">
        <v>336</v>
      </c>
      <c r="L964" s="56">
        <v>250</v>
      </c>
      <c r="M964" s="56">
        <v>0</v>
      </c>
      <c r="N964" s="56">
        <v>0</v>
      </c>
      <c r="O964" s="56">
        <v>0</v>
      </c>
      <c r="P964" s="56">
        <v>0</v>
      </c>
      <c r="Q964" s="56">
        <v>0</v>
      </c>
      <c r="R964" s="56">
        <v>0</v>
      </c>
      <c r="S964" s="56">
        <v>0</v>
      </c>
      <c r="T964" s="56">
        <v>0</v>
      </c>
      <c r="U964" s="56">
        <v>0</v>
      </c>
      <c r="V964" s="56">
        <v>0</v>
      </c>
      <c r="W964" s="56">
        <v>0</v>
      </c>
      <c r="X964" s="56">
        <v>0</v>
      </c>
      <c r="Y964" s="56">
        <f t="shared" si="187"/>
        <v>336</v>
      </c>
      <c r="Z964" s="56">
        <f t="shared" si="187"/>
        <v>250</v>
      </c>
      <c r="AA964" s="68">
        <f t="shared" si="188"/>
        <v>0</v>
      </c>
      <c r="AB964" s="68">
        <f t="shared" si="188"/>
        <v>0</v>
      </c>
      <c r="AC964" s="68">
        <f t="shared" si="182"/>
        <v>336</v>
      </c>
      <c r="AD964" s="68">
        <f t="shared" si="183"/>
        <v>250</v>
      </c>
      <c r="AE964" s="68">
        <f>VLOOKUP(F964,[1]quantitativo_estudantes_turmas_!$D$6:$H$1043,5,0)</f>
        <v>8</v>
      </c>
      <c r="AF964" s="318">
        <f t="shared" si="179"/>
        <v>0</v>
      </c>
      <c r="AG964" s="248">
        <f t="shared" si="180"/>
        <v>20516.3</v>
      </c>
      <c r="AH964" s="194" t="str">
        <f t="shared" si="184"/>
        <v>0,00</v>
      </c>
      <c r="AI964" s="70">
        <v>0</v>
      </c>
      <c r="AJ964" s="70">
        <f t="shared" si="181"/>
        <v>20516.3</v>
      </c>
      <c r="AK964" s="195">
        <v>5000</v>
      </c>
      <c r="AL964" s="337">
        <f t="shared" si="190"/>
        <v>5129.0749999999998</v>
      </c>
      <c r="AM964" s="56" t="str">
        <f>VLOOKUP(F964,'Plan atualizada aptas e desativ'!$C$4:$I$1457,7,0)</f>
        <v>APTA</v>
      </c>
      <c r="AN964" s="196">
        <f t="shared" si="189"/>
        <v>129.07499999999982</v>
      </c>
      <c r="AO964" s="56" t="s">
        <v>1493</v>
      </c>
      <c r="AP964" s="56" t="s">
        <v>1664</v>
      </c>
      <c r="AQ964" s="56"/>
      <c r="AR964" s="56" t="s">
        <v>449</v>
      </c>
      <c r="AS964" s="56" t="s">
        <v>449</v>
      </c>
      <c r="AT964" s="56" t="s">
        <v>449</v>
      </c>
      <c r="AU964" s="56" t="s">
        <v>449</v>
      </c>
      <c r="AV964" s="56" t="s">
        <v>449</v>
      </c>
      <c r="AW964" s="56" t="s">
        <v>449</v>
      </c>
      <c r="AX964" s="56" t="s">
        <v>449</v>
      </c>
      <c r="AY964" s="56" t="s">
        <v>449</v>
      </c>
      <c r="AZ964" s="56" t="s">
        <v>449</v>
      </c>
      <c r="BA964" s="56" t="s">
        <v>449</v>
      </c>
      <c r="BB964" s="323">
        <f>VLOOKUP($F964,'[2]1ª Parcela FAED Manutencao 2026'!$E$7:$K$1036,5,0)</f>
        <v>336</v>
      </c>
      <c r="BC964" s="324">
        <f>VLOOKUP($F964,'[2]1ª Parcela FAED Manutencao 2026'!$E$7:$K$1036,7,0)</f>
        <v>6411.3450000000003</v>
      </c>
      <c r="BD964" s="335">
        <f t="shared" si="185"/>
        <v>-86</v>
      </c>
      <c r="BE964" s="328">
        <f t="shared" si="186"/>
        <v>-1282.2700000000004</v>
      </c>
    </row>
    <row r="965" spans="1:57" s="87" customFormat="1" ht="28.5" customHeight="1">
      <c r="A965" s="68">
        <v>959</v>
      </c>
      <c r="B965" s="56" t="s">
        <v>1906</v>
      </c>
      <c r="C965" s="56">
        <v>7800</v>
      </c>
      <c r="D965" s="57">
        <v>26</v>
      </c>
      <c r="E965" s="163" t="s">
        <v>433</v>
      </c>
      <c r="F965" s="56">
        <v>1102909</v>
      </c>
      <c r="G965" s="56">
        <v>1100351</v>
      </c>
      <c r="H965" s="61">
        <v>29188784</v>
      </c>
      <c r="I965" s="84" t="str">
        <f>VLOOKUP($F965,'[3]Sistema Escolar'!$C$3:$E$5000,3,0)</f>
        <v>ESCOLA ESTADUAL DEPUTADO NAOMAR ALCANTARA</v>
      </c>
      <c r="J965" s="193" t="s">
        <v>1978</v>
      </c>
      <c r="K965" s="56">
        <v>0</v>
      </c>
      <c r="L965" s="56">
        <v>0</v>
      </c>
      <c r="M965" s="56">
        <v>278</v>
      </c>
      <c r="N965" s="56">
        <v>275</v>
      </c>
      <c r="O965" s="56">
        <v>0</v>
      </c>
      <c r="P965" s="56">
        <v>0</v>
      </c>
      <c r="Q965" s="56">
        <v>0</v>
      </c>
      <c r="R965" s="56">
        <v>0</v>
      </c>
      <c r="S965" s="56">
        <v>0</v>
      </c>
      <c r="T965" s="56">
        <v>0</v>
      </c>
      <c r="U965" s="56">
        <v>0</v>
      </c>
      <c r="V965" s="56">
        <v>0</v>
      </c>
      <c r="W965" s="56">
        <v>0</v>
      </c>
      <c r="X965" s="56">
        <v>0</v>
      </c>
      <c r="Y965" s="56">
        <f t="shared" si="187"/>
        <v>278</v>
      </c>
      <c r="Z965" s="56">
        <f t="shared" si="187"/>
        <v>275</v>
      </c>
      <c r="AA965" s="68">
        <f t="shared" si="188"/>
        <v>0</v>
      </c>
      <c r="AB965" s="68">
        <f t="shared" si="188"/>
        <v>0</v>
      </c>
      <c r="AC965" s="68">
        <f t="shared" si="182"/>
        <v>278</v>
      </c>
      <c r="AD965" s="68">
        <f t="shared" si="183"/>
        <v>275</v>
      </c>
      <c r="AE965" s="68">
        <f>VLOOKUP(F965,[1]quantitativo_estudantes_turmas_!$D$6:$H$1043,5,0)</f>
        <v>8</v>
      </c>
      <c r="AF965" s="318">
        <f t="shared" si="179"/>
        <v>0</v>
      </c>
      <c r="AG965" s="248">
        <f t="shared" si="180"/>
        <v>25645.38</v>
      </c>
      <c r="AH965" s="194">
        <f t="shared" si="184"/>
        <v>25645.38</v>
      </c>
      <c r="AI965" s="70">
        <v>0</v>
      </c>
      <c r="AJ965" s="70">
        <f t="shared" si="181"/>
        <v>51290.76</v>
      </c>
      <c r="AK965" s="195">
        <v>10000</v>
      </c>
      <c r="AL965" s="337">
        <f t="shared" si="190"/>
        <v>12822.69</v>
      </c>
      <c r="AM965" s="56" t="str">
        <f>VLOOKUP(F965,'Plan atualizada aptas e desativ'!$C$4:$I$1457,7,0)</f>
        <v>APTA</v>
      </c>
      <c r="AN965" s="196">
        <f t="shared" si="189"/>
        <v>2822.6900000000005</v>
      </c>
      <c r="AO965" s="56" t="s">
        <v>1493</v>
      </c>
      <c r="AP965" s="56" t="s">
        <v>1665</v>
      </c>
      <c r="AQ965" s="56"/>
      <c r="AR965" s="56" t="s">
        <v>1918</v>
      </c>
      <c r="AS965" s="56" t="s">
        <v>449</v>
      </c>
      <c r="AT965" s="56" t="s">
        <v>449</v>
      </c>
      <c r="AU965" s="56" t="s">
        <v>449</v>
      </c>
      <c r="AV965" s="56" t="s">
        <v>449</v>
      </c>
      <c r="AW965" s="56" t="s">
        <v>449</v>
      </c>
      <c r="AX965" s="56" t="s">
        <v>449</v>
      </c>
      <c r="AY965" s="56" t="s">
        <v>449</v>
      </c>
      <c r="AZ965" s="56" t="s">
        <v>449</v>
      </c>
      <c r="BA965" s="56" t="s">
        <v>449</v>
      </c>
      <c r="BB965" s="323">
        <f>VLOOKUP($F965,'[2]1ª Parcela FAED Manutencao 2026'!$E$7:$K$1036,5,0)</f>
        <v>278</v>
      </c>
      <c r="BC965" s="324">
        <f>VLOOKUP($F965,'[2]1ª Parcela FAED Manutencao 2026'!$E$7:$K$1036,7,0)</f>
        <v>12822.69</v>
      </c>
      <c r="BD965" s="335">
        <f t="shared" si="185"/>
        <v>-3</v>
      </c>
      <c r="BE965" s="330">
        <f t="shared" si="186"/>
        <v>0</v>
      </c>
    </row>
    <row r="966" spans="1:57" s="178" customFormat="1" ht="28.5" customHeight="1">
      <c r="A966" s="68">
        <v>960</v>
      </c>
      <c r="B966" s="56" t="s">
        <v>1906</v>
      </c>
      <c r="C966" s="56">
        <v>7800</v>
      </c>
      <c r="D966" s="57">
        <v>26</v>
      </c>
      <c r="E966" s="163" t="s">
        <v>433</v>
      </c>
      <c r="F966" s="56">
        <v>1100868</v>
      </c>
      <c r="G966" s="56">
        <v>1100261</v>
      </c>
      <c r="H966" s="61">
        <v>29191572</v>
      </c>
      <c r="I966" s="84" t="str">
        <f>VLOOKUP($F966,'[3]Sistema Escolar'!$C$3:$E$5000,3,0)</f>
        <v>ESCOLA ESTADUAL DOM AVELAR BRANDAO VILELA</v>
      </c>
      <c r="J966" s="193" t="s">
        <v>1912</v>
      </c>
      <c r="K966" s="56">
        <v>341</v>
      </c>
      <c r="L966" s="56">
        <v>306</v>
      </c>
      <c r="M966" s="56">
        <v>0</v>
      </c>
      <c r="N966" s="56">
        <v>33</v>
      </c>
      <c r="O966" s="56">
        <v>0</v>
      </c>
      <c r="P966" s="56">
        <v>0</v>
      </c>
      <c r="Q966" s="56">
        <v>0</v>
      </c>
      <c r="R966" s="56">
        <v>0</v>
      </c>
      <c r="S966" s="56">
        <v>100</v>
      </c>
      <c r="T966" s="56">
        <v>88</v>
      </c>
      <c r="U966" s="56">
        <v>0</v>
      </c>
      <c r="V966" s="56">
        <v>0</v>
      </c>
      <c r="W966" s="56">
        <v>0</v>
      </c>
      <c r="X966" s="56">
        <v>0</v>
      </c>
      <c r="Y966" s="56">
        <f t="shared" si="187"/>
        <v>341</v>
      </c>
      <c r="Z966" s="56">
        <f t="shared" si="187"/>
        <v>339</v>
      </c>
      <c r="AA966" s="68">
        <f t="shared" si="188"/>
        <v>100</v>
      </c>
      <c r="AB966" s="68">
        <f t="shared" si="188"/>
        <v>88</v>
      </c>
      <c r="AC966" s="68">
        <f t="shared" si="182"/>
        <v>441</v>
      </c>
      <c r="AD966" s="68">
        <f t="shared" si="183"/>
        <v>427</v>
      </c>
      <c r="AE966" s="68">
        <f>VLOOKUP(F966,[1]quantitativo_estudantes_turmas_!$D$6:$H$1043,5,0)</f>
        <v>17</v>
      </c>
      <c r="AF966" s="318">
        <f t="shared" si="179"/>
        <v>0.20608899297423888</v>
      </c>
      <c r="AG966" s="248">
        <f t="shared" si="180"/>
        <v>25645.38</v>
      </c>
      <c r="AH966" s="194" t="str">
        <f t="shared" si="184"/>
        <v>0,00</v>
      </c>
      <c r="AI966" s="70">
        <v>0</v>
      </c>
      <c r="AJ966" s="70">
        <f t="shared" si="181"/>
        <v>25645.38</v>
      </c>
      <c r="AK966" s="195">
        <v>5000</v>
      </c>
      <c r="AL966" s="337">
        <f t="shared" si="190"/>
        <v>6411.3450000000003</v>
      </c>
      <c r="AM966" s="56" t="str">
        <f>VLOOKUP(F966,'Plan atualizada aptas e desativ'!$C$4:$I$1457,7,0)</f>
        <v>APTA</v>
      </c>
      <c r="AN966" s="196">
        <f t="shared" si="189"/>
        <v>1411.3450000000003</v>
      </c>
      <c r="AO966" s="56" t="s">
        <v>1493</v>
      </c>
      <c r="AP966" s="56" t="s">
        <v>1666</v>
      </c>
      <c r="AQ966" s="56"/>
      <c r="AR966" s="56" t="s">
        <v>449</v>
      </c>
      <c r="AS966" s="56" t="s">
        <v>449</v>
      </c>
      <c r="AT966" s="56" t="s">
        <v>449</v>
      </c>
      <c r="AU966" s="56" t="s">
        <v>449</v>
      </c>
      <c r="AV966" s="56" t="s">
        <v>449</v>
      </c>
      <c r="AW966" s="56" t="s">
        <v>449</v>
      </c>
      <c r="AX966" s="56" t="s">
        <v>449</v>
      </c>
      <c r="AY966" s="56" t="s">
        <v>449</v>
      </c>
      <c r="AZ966" s="56" t="s">
        <v>449</v>
      </c>
      <c r="BA966" s="56" t="s">
        <v>449</v>
      </c>
      <c r="BB966" s="323">
        <f>VLOOKUP($F966,'[2]1ª Parcela FAED Manutencao 2026'!$E$7:$K$1036,5,0)</f>
        <v>441</v>
      </c>
      <c r="BC966" s="324">
        <f>VLOOKUP($F966,'[2]1ª Parcela FAED Manutencao 2026'!$E$7:$K$1036,7,0)</f>
        <v>6411.3450000000003</v>
      </c>
      <c r="BD966" s="335">
        <f t="shared" si="185"/>
        <v>-14</v>
      </c>
      <c r="BE966" s="330">
        <f t="shared" si="186"/>
        <v>0</v>
      </c>
    </row>
    <row r="967" spans="1:57" s="87" customFormat="1" ht="28.5" customHeight="1">
      <c r="A967" s="68">
        <v>961</v>
      </c>
      <c r="B967" s="56" t="s">
        <v>1906</v>
      </c>
      <c r="C967" s="56">
        <v>7800</v>
      </c>
      <c r="D967" s="57">
        <v>26</v>
      </c>
      <c r="E967" s="163" t="s">
        <v>433</v>
      </c>
      <c r="F967" s="56">
        <v>1176202</v>
      </c>
      <c r="G967" s="56">
        <v>1100540</v>
      </c>
      <c r="H967" s="61">
        <v>29357624</v>
      </c>
      <c r="I967" s="84" t="str">
        <f>VLOOKUP($F967,'[3]Sistema Escolar'!$C$3:$E$5000,3,0)</f>
        <v>ESCOLA ESTADUAL LEA LEAL</v>
      </c>
      <c r="J967" s="193" t="s">
        <v>1978</v>
      </c>
      <c r="K967" s="56">
        <v>0</v>
      </c>
      <c r="L967" s="56">
        <v>0</v>
      </c>
      <c r="M967" s="56">
        <v>235</v>
      </c>
      <c r="N967" s="56">
        <v>247</v>
      </c>
      <c r="O967" s="56">
        <v>0</v>
      </c>
      <c r="P967" s="56">
        <v>0</v>
      </c>
      <c r="Q967" s="56">
        <v>0</v>
      </c>
      <c r="R967" s="56">
        <v>0</v>
      </c>
      <c r="S967" s="56">
        <v>0</v>
      </c>
      <c r="T967" s="56">
        <v>0</v>
      </c>
      <c r="U967" s="56">
        <v>0</v>
      </c>
      <c r="V967" s="56">
        <v>0</v>
      </c>
      <c r="W967" s="56">
        <v>0</v>
      </c>
      <c r="X967" s="56">
        <v>0</v>
      </c>
      <c r="Y967" s="56">
        <f t="shared" si="187"/>
        <v>235</v>
      </c>
      <c r="Z967" s="56">
        <f t="shared" si="187"/>
        <v>247</v>
      </c>
      <c r="AA967" s="68">
        <f t="shared" si="188"/>
        <v>0</v>
      </c>
      <c r="AB967" s="68">
        <f t="shared" si="188"/>
        <v>0</v>
      </c>
      <c r="AC967" s="68">
        <f t="shared" si="182"/>
        <v>235</v>
      </c>
      <c r="AD967" s="68">
        <f t="shared" si="183"/>
        <v>247</v>
      </c>
      <c r="AE967" s="68">
        <f>VLOOKUP(F967,[1]quantitativo_estudantes_turmas_!$D$6:$H$1043,5,0)</f>
        <v>7</v>
      </c>
      <c r="AF967" s="318">
        <f t="shared" ref="AF967:AF1030" si="191">IF(AB967=0,0,(AB967)*100%/AD967)</f>
        <v>0</v>
      </c>
      <c r="AG967" s="248">
        <f t="shared" ref="AG967:AG1030" si="192">IF(AD967=0,0,IF(AD967&lt;=120,15387.23,IF(AD967&lt;=250,20516.3,IF(AD967&lt;=500,25645.38,IF(AD967&lt;=750,30774.46,IF(AD967&lt;=1000,41032.61,IF(AD967&lt;=1500,47919.3,IF(AD967&lt;=2000,71807.06,IF(AD967&lt;=3000,82065.22,IF(AD967&lt;=5000,92323.37,102581.52))))))))))</f>
        <v>20516.3</v>
      </c>
      <c r="AH967" s="194">
        <f t="shared" si="184"/>
        <v>20516.3</v>
      </c>
      <c r="AI967" s="70">
        <v>0</v>
      </c>
      <c r="AJ967" s="70">
        <f t="shared" ref="AJ967:AJ1030" si="193">SUM(AG967:AH967)</f>
        <v>41032.6</v>
      </c>
      <c r="AK967" s="195">
        <v>8000</v>
      </c>
      <c r="AL967" s="337">
        <f t="shared" si="190"/>
        <v>10258.15</v>
      </c>
      <c r="AM967" s="56" t="str">
        <f>VLOOKUP(F967,'Plan atualizada aptas e desativ'!$C$4:$I$1457,7,0)</f>
        <v>APTA</v>
      </c>
      <c r="AN967" s="196">
        <f t="shared" si="189"/>
        <v>2258.1499999999996</v>
      </c>
      <c r="AO967" s="56" t="s">
        <v>1493</v>
      </c>
      <c r="AP967" s="56" t="s">
        <v>1667</v>
      </c>
      <c r="AQ967" s="56"/>
      <c r="AR967" s="56" t="s">
        <v>1918</v>
      </c>
      <c r="AS967" s="56" t="s">
        <v>449</v>
      </c>
      <c r="AT967" s="56" t="s">
        <v>449</v>
      </c>
      <c r="AU967" s="56" t="s">
        <v>449</v>
      </c>
      <c r="AV967" s="56" t="s">
        <v>449</v>
      </c>
      <c r="AW967" s="56" t="s">
        <v>449</v>
      </c>
      <c r="AX967" s="56" t="s">
        <v>449</v>
      </c>
      <c r="AY967" s="56" t="s">
        <v>449</v>
      </c>
      <c r="AZ967" s="56" t="s">
        <v>449</v>
      </c>
      <c r="BA967" s="56" t="s">
        <v>449</v>
      </c>
      <c r="BB967" s="323">
        <f>VLOOKUP($F967,'[2]1ª Parcela FAED Manutencao 2026'!$E$7:$K$1036,5,0)</f>
        <v>235</v>
      </c>
      <c r="BC967" s="324">
        <f>VLOOKUP($F967,'[2]1ª Parcela FAED Manutencao 2026'!$E$7:$K$1036,7,0)</f>
        <v>10258.15</v>
      </c>
      <c r="BD967" s="336">
        <f t="shared" si="185"/>
        <v>12</v>
      </c>
      <c r="BE967" s="330">
        <f t="shared" si="186"/>
        <v>0</v>
      </c>
    </row>
    <row r="968" spans="1:57" s="178" customFormat="1" ht="28.5" customHeight="1">
      <c r="A968" s="68">
        <v>962</v>
      </c>
      <c r="B968" s="56" t="s">
        <v>1906</v>
      </c>
      <c r="C968" s="56">
        <v>7800</v>
      </c>
      <c r="D968" s="57">
        <v>26</v>
      </c>
      <c r="E968" s="163" t="s">
        <v>433</v>
      </c>
      <c r="F968" s="56">
        <v>1102836</v>
      </c>
      <c r="G968" s="56">
        <v>1100532</v>
      </c>
      <c r="H968" s="61">
        <v>29193656</v>
      </c>
      <c r="I968" s="84" t="str">
        <f>VLOOKUP($F968,'[3]Sistema Escolar'!$C$3:$E$5000,3,0)</f>
        <v>ESCOLA ESTADUAL MARIA ROMANA CALMON</v>
      </c>
      <c r="J968" s="193" t="s">
        <v>1912</v>
      </c>
      <c r="K968" s="56">
        <v>330</v>
      </c>
      <c r="L968" s="56">
        <v>290</v>
      </c>
      <c r="M968" s="56">
        <v>0</v>
      </c>
      <c r="N968" s="56">
        <v>0</v>
      </c>
      <c r="O968" s="56">
        <v>0</v>
      </c>
      <c r="P968" s="56">
        <v>0</v>
      </c>
      <c r="Q968" s="56">
        <v>0</v>
      </c>
      <c r="R968" s="56">
        <v>0</v>
      </c>
      <c r="S968" s="56">
        <v>137</v>
      </c>
      <c r="T968" s="56">
        <v>122</v>
      </c>
      <c r="U968" s="56">
        <v>0</v>
      </c>
      <c r="V968" s="56">
        <v>0</v>
      </c>
      <c r="W968" s="56">
        <v>0</v>
      </c>
      <c r="X968" s="56">
        <v>0</v>
      </c>
      <c r="Y968" s="56">
        <f t="shared" si="187"/>
        <v>330</v>
      </c>
      <c r="Z968" s="56">
        <f t="shared" si="187"/>
        <v>290</v>
      </c>
      <c r="AA968" s="68">
        <f t="shared" si="188"/>
        <v>137</v>
      </c>
      <c r="AB968" s="68">
        <f t="shared" si="188"/>
        <v>122</v>
      </c>
      <c r="AC968" s="68">
        <f t="shared" ref="AC968:AC1031" si="194">K968+M968+O968+Q968+S968+U968+W968</f>
        <v>467</v>
      </c>
      <c r="AD968" s="68">
        <f t="shared" ref="AD968:AD1031" si="195">L968+N968+P968+R968+T968+V968+X968</f>
        <v>412</v>
      </c>
      <c r="AE968" s="68">
        <f>VLOOKUP(F968,[1]quantitativo_estudantes_turmas_!$D$6:$H$1043,5,0)</f>
        <v>19</v>
      </c>
      <c r="AF968" s="318">
        <f t="shared" si="191"/>
        <v>0.29611650485436891</v>
      </c>
      <c r="AG968" s="248">
        <f t="shared" si="192"/>
        <v>25645.38</v>
      </c>
      <c r="AH968" s="194" t="str">
        <f t="shared" ref="AH968:AH1031" si="196">IF(W968&lt;&gt;0,AG968,IF(AQ968="Escola nova",AG968,IF(AF968&gt;=70%,AG968,IF(AND(AF968&lt;70%,AR968="Tempo Integral"),AG968,"0,00"))))</f>
        <v>0,00</v>
      </c>
      <c r="AI968" s="70">
        <v>0</v>
      </c>
      <c r="AJ968" s="70">
        <f t="shared" si="193"/>
        <v>25645.38</v>
      </c>
      <c r="AK968" s="195">
        <v>5000</v>
      </c>
      <c r="AL968" s="337">
        <f t="shared" si="190"/>
        <v>6411.3450000000003</v>
      </c>
      <c r="AM968" s="56" t="str">
        <f>VLOOKUP(F968,'Plan atualizada aptas e desativ'!$C$4:$I$1457,7,0)</f>
        <v>APTA</v>
      </c>
      <c r="AN968" s="196">
        <f t="shared" ref="AN968:AN1030" si="197">AL968-AK968</f>
        <v>1411.3450000000003</v>
      </c>
      <c r="AO968" s="56" t="s">
        <v>1493</v>
      </c>
      <c r="AP968" s="56" t="s">
        <v>1669</v>
      </c>
      <c r="AQ968" s="56"/>
      <c r="AR968" s="56" t="s">
        <v>449</v>
      </c>
      <c r="AS968" s="56" t="s">
        <v>449</v>
      </c>
      <c r="AT968" s="56" t="s">
        <v>449</v>
      </c>
      <c r="AU968" s="56" t="s">
        <v>449</v>
      </c>
      <c r="AV968" s="56" t="s">
        <v>449</v>
      </c>
      <c r="AW968" s="56" t="s">
        <v>449</v>
      </c>
      <c r="AX968" s="56" t="s">
        <v>449</v>
      </c>
      <c r="AY968" s="56" t="s">
        <v>449</v>
      </c>
      <c r="AZ968" s="56" t="s">
        <v>449</v>
      </c>
      <c r="BA968" s="56" t="s">
        <v>449</v>
      </c>
      <c r="BB968" s="323">
        <f>VLOOKUP($F968,'[2]1ª Parcela FAED Manutencao 2026'!$E$7:$K$1036,5,0)</f>
        <v>467</v>
      </c>
      <c r="BC968" s="324">
        <f>VLOOKUP($F968,'[2]1ª Parcela FAED Manutencao 2026'!$E$7:$K$1036,7,0)</f>
        <v>6411.3450000000003</v>
      </c>
      <c r="BD968" s="335">
        <f t="shared" ref="BD968:BD1031" si="198">AD968-BB968</f>
        <v>-55</v>
      </c>
      <c r="BE968" s="330">
        <f t="shared" ref="BE968:BE1031" si="199">AL968-BC968</f>
        <v>0</v>
      </c>
    </row>
    <row r="969" spans="1:57" s="87" customFormat="1" ht="28.5" customHeight="1">
      <c r="A969" s="68">
        <v>963</v>
      </c>
      <c r="B969" s="56" t="s">
        <v>1906</v>
      </c>
      <c r="C969" s="56">
        <v>7800</v>
      </c>
      <c r="D969" s="57">
        <v>26</v>
      </c>
      <c r="E969" s="163" t="s">
        <v>433</v>
      </c>
      <c r="F969" s="56">
        <v>1103557</v>
      </c>
      <c r="G969" s="56">
        <v>1100442</v>
      </c>
      <c r="H969" s="61">
        <v>29186749</v>
      </c>
      <c r="I969" s="84" t="str">
        <f>VLOOKUP($F969,'[3]Sistema Escolar'!$C$3:$E$5000,3,0)</f>
        <v>ESCOLA ESTADUAL OCRIDALINA MADUREIRA</v>
      </c>
      <c r="J969" s="193" t="s">
        <v>1978</v>
      </c>
      <c r="K969" s="56">
        <v>500</v>
      </c>
      <c r="L969" s="56">
        <v>361</v>
      </c>
      <c r="M969" s="56">
        <v>76</v>
      </c>
      <c r="N969" s="56">
        <v>218</v>
      </c>
      <c r="O969" s="56">
        <v>0</v>
      </c>
      <c r="P969" s="56">
        <v>0</v>
      </c>
      <c r="Q969" s="56">
        <v>0</v>
      </c>
      <c r="R969" s="56">
        <v>0</v>
      </c>
      <c r="S969" s="56">
        <v>0</v>
      </c>
      <c r="T969" s="56">
        <v>0</v>
      </c>
      <c r="U969" s="56">
        <v>0</v>
      </c>
      <c r="V969" s="56">
        <v>0</v>
      </c>
      <c r="W969" s="56">
        <v>0</v>
      </c>
      <c r="X969" s="56">
        <v>0</v>
      </c>
      <c r="Y969" s="56">
        <f t="shared" ref="Y969:Z1016" si="200">K969+M969</f>
        <v>576</v>
      </c>
      <c r="Z969" s="56">
        <f t="shared" si="200"/>
        <v>579</v>
      </c>
      <c r="AA969" s="68">
        <f t="shared" ref="AA969:AB1016" si="201">O969+Q969+S969</f>
        <v>0</v>
      </c>
      <c r="AB969" s="68">
        <f t="shared" si="201"/>
        <v>0</v>
      </c>
      <c r="AC969" s="68">
        <f t="shared" si="194"/>
        <v>576</v>
      </c>
      <c r="AD969" s="68">
        <f t="shared" si="195"/>
        <v>579</v>
      </c>
      <c r="AE969" s="68">
        <f>VLOOKUP(F969,[1]quantitativo_estudantes_turmas_!$D$6:$H$1043,5,0)</f>
        <v>16</v>
      </c>
      <c r="AF969" s="318">
        <f t="shared" si="191"/>
        <v>0</v>
      </c>
      <c r="AG969" s="248">
        <f t="shared" si="192"/>
        <v>30774.46</v>
      </c>
      <c r="AH969" s="194">
        <f t="shared" si="196"/>
        <v>30774.46</v>
      </c>
      <c r="AI969" s="70">
        <v>0</v>
      </c>
      <c r="AJ969" s="70">
        <f t="shared" si="193"/>
        <v>61548.92</v>
      </c>
      <c r="AK969" s="195">
        <v>12000</v>
      </c>
      <c r="AL969" s="337">
        <f t="shared" si="190"/>
        <v>15387.23</v>
      </c>
      <c r="AM969" s="56" t="str">
        <f>VLOOKUP(F969,'Plan atualizada aptas e desativ'!$C$4:$I$1457,7,0)</f>
        <v>INADIMPLENTE</v>
      </c>
      <c r="AN969" s="196">
        <f t="shared" si="197"/>
        <v>3387.2299999999996</v>
      </c>
      <c r="AO969" s="56" t="s">
        <v>1493</v>
      </c>
      <c r="AP969" s="56" t="s">
        <v>1670</v>
      </c>
      <c r="AQ969" s="56"/>
      <c r="AR969" s="56" t="s">
        <v>1918</v>
      </c>
      <c r="AS969" s="56" t="s">
        <v>449</v>
      </c>
      <c r="AT969" s="56" t="s">
        <v>449</v>
      </c>
      <c r="AU969" s="56" t="s">
        <v>449</v>
      </c>
      <c r="AV969" s="56" t="s">
        <v>449</v>
      </c>
      <c r="AW969" s="56" t="s">
        <v>449</v>
      </c>
      <c r="AX969" s="56" t="s">
        <v>449</v>
      </c>
      <c r="AY969" s="56" t="s">
        <v>449</v>
      </c>
      <c r="AZ969" s="56" t="s">
        <v>449</v>
      </c>
      <c r="BA969" s="56" t="s">
        <v>449</v>
      </c>
      <c r="BB969" s="323">
        <f>VLOOKUP($F969,'[2]1ª Parcela FAED Manutencao 2026'!$E$7:$K$1036,5,0)</f>
        <v>576</v>
      </c>
      <c r="BC969" s="324">
        <f>VLOOKUP($F969,'[2]1ª Parcela FAED Manutencao 2026'!$E$7:$K$1036,7,0)</f>
        <v>15387.23</v>
      </c>
      <c r="BD969" s="336">
        <f t="shared" si="198"/>
        <v>3</v>
      </c>
      <c r="BE969" s="330">
        <f t="shared" si="199"/>
        <v>0</v>
      </c>
    </row>
    <row r="970" spans="1:57" s="178" customFormat="1" ht="28.5" customHeight="1">
      <c r="A970" s="68">
        <v>964</v>
      </c>
      <c r="B970" s="56" t="s">
        <v>1906</v>
      </c>
      <c r="C970" s="56">
        <v>7800</v>
      </c>
      <c r="D970" s="57">
        <v>26</v>
      </c>
      <c r="E970" s="163" t="s">
        <v>433</v>
      </c>
      <c r="F970" s="56">
        <v>1101759</v>
      </c>
      <c r="G970" s="56">
        <v>1100437</v>
      </c>
      <c r="H970" s="61">
        <v>29187877</v>
      </c>
      <c r="I970" s="84" t="str">
        <f>VLOOKUP($F970,'[3]Sistema Escolar'!$C$3:$E$5000,3,0)</f>
        <v>ESCOLA ESTADUAL PIERRE VERGER</v>
      </c>
      <c r="J970" s="193" t="s">
        <v>1912</v>
      </c>
      <c r="K970" s="56">
        <v>543</v>
      </c>
      <c r="L970" s="56">
        <v>546</v>
      </c>
      <c r="M970" s="56">
        <v>0</v>
      </c>
      <c r="N970" s="56">
        <v>0</v>
      </c>
      <c r="O970" s="56">
        <v>0</v>
      </c>
      <c r="P970" s="56">
        <v>0</v>
      </c>
      <c r="Q970" s="56">
        <v>0</v>
      </c>
      <c r="R970" s="56">
        <v>0</v>
      </c>
      <c r="S970" s="56">
        <v>0</v>
      </c>
      <c r="T970" s="56">
        <v>0</v>
      </c>
      <c r="U970" s="56">
        <v>0</v>
      </c>
      <c r="V970" s="56">
        <v>0</v>
      </c>
      <c r="W970" s="56">
        <v>0</v>
      </c>
      <c r="X970" s="56">
        <v>0</v>
      </c>
      <c r="Y970" s="56">
        <f t="shared" si="200"/>
        <v>543</v>
      </c>
      <c r="Z970" s="56">
        <f t="shared" si="200"/>
        <v>546</v>
      </c>
      <c r="AA970" s="68">
        <f t="shared" si="201"/>
        <v>0</v>
      </c>
      <c r="AB970" s="68">
        <f t="shared" si="201"/>
        <v>0</v>
      </c>
      <c r="AC970" s="68">
        <f t="shared" si="194"/>
        <v>543</v>
      </c>
      <c r="AD970" s="68">
        <f t="shared" si="195"/>
        <v>546</v>
      </c>
      <c r="AE970" s="68">
        <f>VLOOKUP(F970,[1]quantitativo_estudantes_turmas_!$D$6:$H$1043,5,0)</f>
        <v>16</v>
      </c>
      <c r="AF970" s="318">
        <f t="shared" si="191"/>
        <v>0</v>
      </c>
      <c r="AG970" s="248">
        <f t="shared" si="192"/>
        <v>30774.46</v>
      </c>
      <c r="AH970" s="194" t="str">
        <f t="shared" si="196"/>
        <v>0,00</v>
      </c>
      <c r="AI970" s="70">
        <v>0</v>
      </c>
      <c r="AJ970" s="70">
        <f t="shared" si="193"/>
        <v>30774.46</v>
      </c>
      <c r="AK970" s="195">
        <v>6000</v>
      </c>
      <c r="AL970" s="337">
        <f t="shared" si="190"/>
        <v>7693.6149999999998</v>
      </c>
      <c r="AM970" s="56" t="str">
        <f>VLOOKUP(F970,'Plan atualizada aptas e desativ'!$C$4:$I$1457,7,0)</f>
        <v>APTA</v>
      </c>
      <c r="AN970" s="196">
        <f t="shared" si="197"/>
        <v>1693.6149999999998</v>
      </c>
      <c r="AO970" s="56" t="s">
        <v>1493</v>
      </c>
      <c r="AP970" s="56" t="s">
        <v>1671</v>
      </c>
      <c r="AQ970" s="56"/>
      <c r="AR970" s="56" t="s">
        <v>449</v>
      </c>
      <c r="AS970" s="56" t="s">
        <v>449</v>
      </c>
      <c r="AT970" s="56" t="s">
        <v>449</v>
      </c>
      <c r="AU970" s="56" t="s">
        <v>449</v>
      </c>
      <c r="AV970" s="56" t="s">
        <v>449</v>
      </c>
      <c r="AW970" s="56" t="s">
        <v>449</v>
      </c>
      <c r="AX970" s="56" t="s">
        <v>449</v>
      </c>
      <c r="AY970" s="56" t="s">
        <v>449</v>
      </c>
      <c r="AZ970" s="56" t="s">
        <v>449</v>
      </c>
      <c r="BA970" s="56" t="s">
        <v>449</v>
      </c>
      <c r="BB970" s="323">
        <f>VLOOKUP($F970,'[2]1ª Parcela FAED Manutencao 2026'!$E$7:$K$1036,5,0)</f>
        <v>543</v>
      </c>
      <c r="BC970" s="324">
        <f>VLOOKUP($F970,'[2]1ª Parcela FAED Manutencao 2026'!$E$7:$K$1036,7,0)</f>
        <v>7693.6149999999998</v>
      </c>
      <c r="BD970" s="336">
        <f t="shared" si="198"/>
        <v>3</v>
      </c>
      <c r="BE970" s="330">
        <f t="shared" si="199"/>
        <v>0</v>
      </c>
    </row>
    <row r="971" spans="1:57" s="178" customFormat="1" ht="28.5" customHeight="1">
      <c r="A971" s="68">
        <v>965</v>
      </c>
      <c r="B971" s="56" t="s">
        <v>1906</v>
      </c>
      <c r="C971" s="56">
        <v>7800</v>
      </c>
      <c r="D971" s="57">
        <v>26</v>
      </c>
      <c r="E971" s="163" t="s">
        <v>433</v>
      </c>
      <c r="F971" s="56">
        <v>1104715</v>
      </c>
      <c r="G971" s="56">
        <v>1100476</v>
      </c>
      <c r="H971" s="61">
        <v>29187079</v>
      </c>
      <c r="I971" s="84" t="str">
        <f>VLOOKUP($F971,'[3]Sistema Escolar'!$C$3:$E$5000,3,0)</f>
        <v>ESCOLA ESTADUAL PRESCILIANO SILVA</v>
      </c>
      <c r="J971" s="193" t="s">
        <v>1978</v>
      </c>
      <c r="K971" s="56">
        <v>622</v>
      </c>
      <c r="L971" s="56">
        <v>484</v>
      </c>
      <c r="M971" s="56">
        <v>39</v>
      </c>
      <c r="N971" s="56">
        <v>144</v>
      </c>
      <c r="O971" s="56">
        <v>0</v>
      </c>
      <c r="P971" s="56">
        <v>0</v>
      </c>
      <c r="Q971" s="56">
        <v>0</v>
      </c>
      <c r="R971" s="56">
        <v>0</v>
      </c>
      <c r="S971" s="56">
        <v>54</v>
      </c>
      <c r="T971" s="56">
        <v>23</v>
      </c>
      <c r="U971" s="56">
        <v>0</v>
      </c>
      <c r="V971" s="56">
        <v>0</v>
      </c>
      <c r="W971" s="56">
        <v>0</v>
      </c>
      <c r="X971" s="56">
        <v>0</v>
      </c>
      <c r="Y971" s="56">
        <f t="shared" si="200"/>
        <v>661</v>
      </c>
      <c r="Z971" s="56">
        <f t="shared" si="200"/>
        <v>628</v>
      </c>
      <c r="AA971" s="68">
        <f t="shared" si="201"/>
        <v>54</v>
      </c>
      <c r="AB971" s="68">
        <f t="shared" si="201"/>
        <v>23</v>
      </c>
      <c r="AC971" s="68">
        <f t="shared" si="194"/>
        <v>715</v>
      </c>
      <c r="AD971" s="68">
        <f t="shared" si="195"/>
        <v>651</v>
      </c>
      <c r="AE971" s="68">
        <f>VLOOKUP(F971,[1]quantitativo_estudantes_turmas_!$D$6:$H$1043,5,0)</f>
        <v>24</v>
      </c>
      <c r="AF971" s="318">
        <f t="shared" si="191"/>
        <v>3.5330261136712747E-2</v>
      </c>
      <c r="AG971" s="248">
        <f t="shared" si="192"/>
        <v>30774.46</v>
      </c>
      <c r="AH971" s="194">
        <f t="shared" si="196"/>
        <v>30774.46</v>
      </c>
      <c r="AI971" s="70">
        <v>0</v>
      </c>
      <c r="AJ971" s="70">
        <f t="shared" si="193"/>
        <v>61548.92</v>
      </c>
      <c r="AK971" s="195">
        <v>12000</v>
      </c>
      <c r="AL971" s="337">
        <f t="shared" si="190"/>
        <v>15387.23</v>
      </c>
      <c r="AM971" s="56" t="str">
        <f>VLOOKUP(F971,'Plan atualizada aptas e desativ'!$C$4:$I$1457,7,0)</f>
        <v>INADIMPLENTE</v>
      </c>
      <c r="AN971" s="196">
        <f t="shared" si="197"/>
        <v>3387.2299999999996</v>
      </c>
      <c r="AO971" s="56" t="s">
        <v>1493</v>
      </c>
      <c r="AP971" s="56" t="s">
        <v>1679</v>
      </c>
      <c r="AQ971" s="56"/>
      <c r="AR971" s="56" t="s">
        <v>1918</v>
      </c>
      <c r="AS971" s="56" t="s">
        <v>449</v>
      </c>
      <c r="AT971" s="56" t="s">
        <v>449</v>
      </c>
      <c r="AU971" s="56" t="s">
        <v>449</v>
      </c>
      <c r="AV971" s="56" t="s">
        <v>449</v>
      </c>
      <c r="AW971" s="56" t="s">
        <v>449</v>
      </c>
      <c r="AX971" s="56" t="s">
        <v>1859</v>
      </c>
      <c r="AY971" s="56" t="s">
        <v>449</v>
      </c>
      <c r="AZ971" s="56" t="s">
        <v>449</v>
      </c>
      <c r="BA971" s="56" t="s">
        <v>449</v>
      </c>
      <c r="BB971" s="323">
        <f>VLOOKUP($F971,'[2]1ª Parcela FAED Manutencao 2026'!$E$7:$K$1036,5,0)</f>
        <v>715</v>
      </c>
      <c r="BC971" s="324">
        <f>VLOOKUP($F971,'[2]1ª Parcela FAED Manutencao 2026'!$E$7:$K$1036,7,0)</f>
        <v>15387.23</v>
      </c>
      <c r="BD971" s="335">
        <f t="shared" si="198"/>
        <v>-64</v>
      </c>
      <c r="BE971" s="330">
        <f t="shared" si="199"/>
        <v>0</v>
      </c>
    </row>
    <row r="972" spans="1:57" s="178" customFormat="1" ht="28.5" customHeight="1">
      <c r="A972" s="68">
        <v>966</v>
      </c>
      <c r="B972" s="56" t="s">
        <v>1906</v>
      </c>
      <c r="C972" s="56">
        <v>7800</v>
      </c>
      <c r="D972" s="57">
        <v>26</v>
      </c>
      <c r="E972" s="163" t="s">
        <v>433</v>
      </c>
      <c r="F972" s="56">
        <v>1176800</v>
      </c>
      <c r="G972" s="56">
        <v>1100621</v>
      </c>
      <c r="H972" s="61">
        <v>29404312</v>
      </c>
      <c r="I972" s="84" t="str">
        <f>VLOOKUP($F972,'[3]Sistema Escolar'!$C$3:$E$5000,3,0)</f>
        <v>ESCOLA ESTADUAL PROFESSOR GERMANO MACHADO NETO</v>
      </c>
      <c r="J972" s="193" t="s">
        <v>1912</v>
      </c>
      <c r="K972" s="56">
        <v>448</v>
      </c>
      <c r="L972" s="56">
        <v>477</v>
      </c>
      <c r="M972" s="56">
        <v>0</v>
      </c>
      <c r="N972" s="56">
        <v>0</v>
      </c>
      <c r="O972" s="56">
        <v>0</v>
      </c>
      <c r="P972" s="56">
        <v>0</v>
      </c>
      <c r="Q972" s="56">
        <v>0</v>
      </c>
      <c r="R972" s="56">
        <v>0</v>
      </c>
      <c r="S972" s="56">
        <v>0</v>
      </c>
      <c r="T972" s="56">
        <v>0</v>
      </c>
      <c r="U972" s="56">
        <v>0</v>
      </c>
      <c r="V972" s="56">
        <v>0</v>
      </c>
      <c r="W972" s="56">
        <v>0</v>
      </c>
      <c r="X972" s="56">
        <v>0</v>
      </c>
      <c r="Y972" s="56">
        <f t="shared" si="200"/>
        <v>448</v>
      </c>
      <c r="Z972" s="56">
        <f t="shared" si="200"/>
        <v>477</v>
      </c>
      <c r="AA972" s="68">
        <f t="shared" si="201"/>
        <v>0</v>
      </c>
      <c r="AB972" s="68">
        <f t="shared" si="201"/>
        <v>0</v>
      </c>
      <c r="AC972" s="68">
        <f t="shared" si="194"/>
        <v>448</v>
      </c>
      <c r="AD972" s="68">
        <f t="shared" si="195"/>
        <v>477</v>
      </c>
      <c r="AE972" s="68">
        <f>VLOOKUP(F972,[1]quantitativo_estudantes_turmas_!$D$6:$H$1043,5,0)</f>
        <v>16</v>
      </c>
      <c r="AF972" s="318">
        <f t="shared" si="191"/>
        <v>0</v>
      </c>
      <c r="AG972" s="248">
        <f t="shared" si="192"/>
        <v>25645.38</v>
      </c>
      <c r="AH972" s="194" t="str">
        <f t="shared" si="196"/>
        <v>0,00</v>
      </c>
      <c r="AI972" s="70">
        <v>0</v>
      </c>
      <c r="AJ972" s="70">
        <f t="shared" si="193"/>
        <v>25645.38</v>
      </c>
      <c r="AK972" s="195">
        <v>5000</v>
      </c>
      <c r="AL972" s="337">
        <f t="shared" si="190"/>
        <v>6411.3450000000003</v>
      </c>
      <c r="AM972" s="56" t="str">
        <f>VLOOKUP(F972,'Plan atualizada aptas e desativ'!$C$4:$I$1457,7,0)</f>
        <v>APTA</v>
      </c>
      <c r="AN972" s="196">
        <f t="shared" si="197"/>
        <v>1411.3450000000003</v>
      </c>
      <c r="AO972" s="56" t="s">
        <v>1493</v>
      </c>
      <c r="AP972" s="56" t="s">
        <v>1672</v>
      </c>
      <c r="AQ972" s="56"/>
      <c r="AR972" s="56" t="s">
        <v>449</v>
      </c>
      <c r="AS972" s="56" t="s">
        <v>449</v>
      </c>
      <c r="AT972" s="56" t="s">
        <v>449</v>
      </c>
      <c r="AU972" s="56" t="s">
        <v>449</v>
      </c>
      <c r="AV972" s="56" t="s">
        <v>449</v>
      </c>
      <c r="AW972" s="56" t="s">
        <v>449</v>
      </c>
      <c r="AX972" s="56" t="s">
        <v>449</v>
      </c>
      <c r="AY972" s="56" t="s">
        <v>449</v>
      </c>
      <c r="AZ972" s="56" t="s">
        <v>449</v>
      </c>
      <c r="BA972" s="56" t="s">
        <v>449</v>
      </c>
      <c r="BB972" s="323">
        <f>VLOOKUP($F972,'[2]1ª Parcela FAED Manutencao 2026'!$E$7:$K$1036,5,0)</f>
        <v>448</v>
      </c>
      <c r="BC972" s="324">
        <f>VLOOKUP($F972,'[2]1ª Parcela FAED Manutencao 2026'!$E$7:$K$1036,7,0)</f>
        <v>6411.3450000000003</v>
      </c>
      <c r="BD972" s="336">
        <f t="shared" si="198"/>
        <v>29</v>
      </c>
      <c r="BE972" s="330">
        <f t="shared" si="199"/>
        <v>0</v>
      </c>
    </row>
    <row r="973" spans="1:57" s="178" customFormat="1" ht="28.5" customHeight="1">
      <c r="A973" s="68">
        <v>967</v>
      </c>
      <c r="B973" s="56" t="s">
        <v>1906</v>
      </c>
      <c r="C973" s="56">
        <v>7800</v>
      </c>
      <c r="D973" s="57">
        <v>26</v>
      </c>
      <c r="E973" s="163" t="s">
        <v>433</v>
      </c>
      <c r="F973" s="56">
        <v>1104375</v>
      </c>
      <c r="G973" s="56">
        <v>1100464</v>
      </c>
      <c r="H973" s="61">
        <v>29183839</v>
      </c>
      <c r="I973" s="84" t="str">
        <f>VLOOKUP($F973,'[3]Sistema Escolar'!$C$3:$E$5000,3,0)</f>
        <v>ESCOLA ESTADUAL PROFESSORA ARMANDINA MARQUES</v>
      </c>
      <c r="J973" s="193" t="s">
        <v>1916</v>
      </c>
      <c r="K973" s="56">
        <v>628</v>
      </c>
      <c r="L973" s="56">
        <v>683</v>
      </c>
      <c r="M973" s="56">
        <v>0</v>
      </c>
      <c r="N973" s="56">
        <v>0</v>
      </c>
      <c r="O973" s="56">
        <v>0</v>
      </c>
      <c r="P973" s="56">
        <v>0</v>
      </c>
      <c r="Q973" s="56">
        <v>0</v>
      </c>
      <c r="R973" s="56">
        <v>0</v>
      </c>
      <c r="S973" s="56">
        <v>0</v>
      </c>
      <c r="T973" s="56">
        <v>0</v>
      </c>
      <c r="U973" s="56">
        <v>0</v>
      </c>
      <c r="V973" s="56">
        <v>0</v>
      </c>
      <c r="W973" s="56">
        <v>0</v>
      </c>
      <c r="X973" s="56">
        <v>0</v>
      </c>
      <c r="Y973" s="56">
        <f t="shared" si="200"/>
        <v>628</v>
      </c>
      <c r="Z973" s="56">
        <f t="shared" si="200"/>
        <v>683</v>
      </c>
      <c r="AA973" s="68">
        <f t="shared" si="201"/>
        <v>0</v>
      </c>
      <c r="AB973" s="68">
        <f t="shared" si="201"/>
        <v>0</v>
      </c>
      <c r="AC973" s="68">
        <f t="shared" si="194"/>
        <v>628</v>
      </c>
      <c r="AD973" s="68">
        <f t="shared" si="195"/>
        <v>683</v>
      </c>
      <c r="AE973" s="68">
        <f>VLOOKUP(F973,[1]quantitativo_estudantes_turmas_!$D$6:$H$1043,5,0)</f>
        <v>30</v>
      </c>
      <c r="AF973" s="318">
        <f t="shared" si="191"/>
        <v>0</v>
      </c>
      <c r="AG973" s="248">
        <f t="shared" si="192"/>
        <v>30774.46</v>
      </c>
      <c r="AH973" s="194" t="str">
        <f t="shared" si="196"/>
        <v>0,00</v>
      </c>
      <c r="AI973" s="70">
        <v>0</v>
      </c>
      <c r="AJ973" s="70">
        <f t="shared" si="193"/>
        <v>30774.46</v>
      </c>
      <c r="AK973" s="195">
        <v>6000</v>
      </c>
      <c r="AL973" s="337">
        <f t="shared" si="190"/>
        <v>7693.6149999999998</v>
      </c>
      <c r="AM973" s="56" t="str">
        <f>VLOOKUP(F973,'Plan atualizada aptas e desativ'!$C$4:$I$1457,7,0)</f>
        <v>INADIMPLENTE</v>
      </c>
      <c r="AN973" s="196">
        <f t="shared" si="197"/>
        <v>1693.6149999999998</v>
      </c>
      <c r="AO973" s="56" t="s">
        <v>1493</v>
      </c>
      <c r="AP973" s="56" t="s">
        <v>1673</v>
      </c>
      <c r="AQ973" s="56"/>
      <c r="AR973" s="56" t="s">
        <v>449</v>
      </c>
      <c r="AS973" s="56" t="s">
        <v>449</v>
      </c>
      <c r="AT973" s="56" t="s">
        <v>449</v>
      </c>
      <c r="AU973" s="56" t="s">
        <v>449</v>
      </c>
      <c r="AV973" s="56" t="s">
        <v>449</v>
      </c>
      <c r="AW973" s="56" t="s">
        <v>449</v>
      </c>
      <c r="AX973" s="56" t="s">
        <v>449</v>
      </c>
      <c r="AY973" s="56" t="s">
        <v>449</v>
      </c>
      <c r="AZ973" s="56" t="s">
        <v>449</v>
      </c>
      <c r="BA973" s="56" t="s">
        <v>449</v>
      </c>
      <c r="BB973" s="323">
        <f>VLOOKUP($F973,'[2]1ª Parcela FAED Manutencao 2026'!$E$7:$K$1036,5,0)</f>
        <v>628</v>
      </c>
      <c r="BC973" s="324">
        <f>VLOOKUP($F973,'[2]1ª Parcela FAED Manutencao 2026'!$E$7:$K$1036,7,0)</f>
        <v>7693.6149999999998</v>
      </c>
      <c r="BD973" s="336">
        <f t="shared" si="198"/>
        <v>55</v>
      </c>
      <c r="BE973" s="330">
        <f t="shared" si="199"/>
        <v>0</v>
      </c>
    </row>
    <row r="974" spans="1:57" s="87" customFormat="1" ht="28.5" customHeight="1">
      <c r="A974" s="68">
        <v>968</v>
      </c>
      <c r="B974" s="56" t="s">
        <v>1906</v>
      </c>
      <c r="C974" s="56">
        <v>7800</v>
      </c>
      <c r="D974" s="57">
        <v>26</v>
      </c>
      <c r="E974" s="163" t="s">
        <v>433</v>
      </c>
      <c r="F974" s="56">
        <v>1176074</v>
      </c>
      <c r="G974" s="56">
        <v>1100230</v>
      </c>
      <c r="H974" s="61">
        <v>29185408</v>
      </c>
      <c r="I974" s="84" t="str">
        <f>VLOOKUP($F974,'[3]Sistema Escolar'!$C$3:$E$5000,3,0)</f>
        <v>ESCOLA ESTADUAL PROFESSORA MARIINHA TAVARES</v>
      </c>
      <c r="J974" s="193" t="s">
        <v>1978</v>
      </c>
      <c r="K974" s="56">
        <v>217</v>
      </c>
      <c r="L974" s="56">
        <v>89</v>
      </c>
      <c r="M974" s="56">
        <v>300</v>
      </c>
      <c r="N974" s="56">
        <v>457</v>
      </c>
      <c r="O974" s="56">
        <v>0</v>
      </c>
      <c r="P974" s="56">
        <v>0</v>
      </c>
      <c r="Q974" s="56">
        <v>0</v>
      </c>
      <c r="R974" s="56">
        <v>0</v>
      </c>
      <c r="S974" s="56">
        <v>139</v>
      </c>
      <c r="T974" s="56">
        <v>0</v>
      </c>
      <c r="U974" s="56">
        <v>0</v>
      </c>
      <c r="V974" s="56">
        <v>0</v>
      </c>
      <c r="W974" s="56">
        <v>0</v>
      </c>
      <c r="X974" s="56">
        <v>0</v>
      </c>
      <c r="Y974" s="56">
        <f t="shared" si="200"/>
        <v>517</v>
      </c>
      <c r="Z974" s="56">
        <f t="shared" si="200"/>
        <v>546</v>
      </c>
      <c r="AA974" s="68">
        <f t="shared" si="201"/>
        <v>139</v>
      </c>
      <c r="AB974" s="68">
        <f t="shared" si="201"/>
        <v>0</v>
      </c>
      <c r="AC974" s="68">
        <f t="shared" si="194"/>
        <v>656</v>
      </c>
      <c r="AD974" s="68">
        <f t="shared" si="195"/>
        <v>546</v>
      </c>
      <c r="AE974" s="68">
        <f>VLOOKUP(F974,[1]quantitativo_estudantes_turmas_!$D$6:$H$1043,5,0)</f>
        <v>16</v>
      </c>
      <c r="AF974" s="318">
        <f t="shared" si="191"/>
        <v>0</v>
      </c>
      <c r="AG974" s="248">
        <f t="shared" si="192"/>
        <v>30774.46</v>
      </c>
      <c r="AH974" s="194">
        <f t="shared" si="196"/>
        <v>30774.46</v>
      </c>
      <c r="AI974" s="70">
        <v>0</v>
      </c>
      <c r="AJ974" s="70">
        <f t="shared" si="193"/>
        <v>61548.92</v>
      </c>
      <c r="AK974" s="195">
        <v>12000</v>
      </c>
      <c r="AL974" s="337">
        <f t="shared" si="190"/>
        <v>15387.23</v>
      </c>
      <c r="AM974" s="56" t="str">
        <f>VLOOKUP(F974,'Plan atualizada aptas e desativ'!$C$4:$I$1457,7,0)</f>
        <v>APTA</v>
      </c>
      <c r="AN974" s="196">
        <f t="shared" si="197"/>
        <v>3387.2299999999996</v>
      </c>
      <c r="AO974" s="56" t="s">
        <v>1493</v>
      </c>
      <c r="AP974" s="56" t="s">
        <v>1674</v>
      </c>
      <c r="AQ974" s="56"/>
      <c r="AR974" s="56" t="s">
        <v>1918</v>
      </c>
      <c r="AS974" s="56" t="s">
        <v>449</v>
      </c>
      <c r="AT974" s="56" t="s">
        <v>449</v>
      </c>
      <c r="AU974" s="56" t="s">
        <v>449</v>
      </c>
      <c r="AV974" s="56" t="s">
        <v>449</v>
      </c>
      <c r="AW974" s="56" t="s">
        <v>449</v>
      </c>
      <c r="AX974" s="56" t="s">
        <v>449</v>
      </c>
      <c r="AY974" s="56" t="s">
        <v>449</v>
      </c>
      <c r="AZ974" s="56" t="s">
        <v>449</v>
      </c>
      <c r="BA974" s="56" t="s">
        <v>449</v>
      </c>
      <c r="BB974" s="323">
        <f>VLOOKUP($F974,'[2]1ª Parcela FAED Manutencao 2026'!$E$7:$K$1036,5,0)</f>
        <v>656</v>
      </c>
      <c r="BC974" s="324">
        <f>VLOOKUP($F974,'[2]1ª Parcela FAED Manutencao 2026'!$E$7:$K$1036,7,0)</f>
        <v>15387.23</v>
      </c>
      <c r="BD974" s="335">
        <f t="shared" si="198"/>
        <v>-110</v>
      </c>
      <c r="BE974" s="330">
        <f t="shared" si="199"/>
        <v>0</v>
      </c>
    </row>
    <row r="975" spans="1:57" s="87" customFormat="1" ht="28.5" customHeight="1">
      <c r="A975" s="68">
        <v>969</v>
      </c>
      <c r="B975" s="56" t="s">
        <v>1906</v>
      </c>
      <c r="C975" s="56">
        <v>7800</v>
      </c>
      <c r="D975" s="57">
        <v>26</v>
      </c>
      <c r="E975" s="163" t="s">
        <v>433</v>
      </c>
      <c r="F975" s="56">
        <v>1102917</v>
      </c>
      <c r="G975" s="56">
        <v>1100353</v>
      </c>
      <c r="H975" s="61">
        <v>29186552</v>
      </c>
      <c r="I975" s="84" t="str">
        <f>VLOOKUP($F975,'[3]Sistema Escolar'!$C$3:$E$5000,3,0)</f>
        <v>ESCOLA ESTADUAL PROFESSORA NATALIA VINHAES</v>
      </c>
      <c r="J975" s="193" t="s">
        <v>1978</v>
      </c>
      <c r="K975" s="56">
        <v>61</v>
      </c>
      <c r="L975" s="56">
        <v>0</v>
      </c>
      <c r="M975" s="56">
        <v>269</v>
      </c>
      <c r="N975" s="56">
        <v>256</v>
      </c>
      <c r="O975" s="56">
        <v>0</v>
      </c>
      <c r="P975" s="56">
        <v>0</v>
      </c>
      <c r="Q975" s="56">
        <v>0</v>
      </c>
      <c r="R975" s="56">
        <v>0</v>
      </c>
      <c r="S975" s="56">
        <v>0</v>
      </c>
      <c r="T975" s="56">
        <v>0</v>
      </c>
      <c r="U975" s="56">
        <v>0</v>
      </c>
      <c r="V975" s="56">
        <v>0</v>
      </c>
      <c r="W975" s="56">
        <v>0</v>
      </c>
      <c r="X975" s="56">
        <v>0</v>
      </c>
      <c r="Y975" s="56">
        <f t="shared" si="200"/>
        <v>330</v>
      </c>
      <c r="Z975" s="56">
        <f t="shared" si="200"/>
        <v>256</v>
      </c>
      <c r="AA975" s="68">
        <f t="shared" si="201"/>
        <v>0</v>
      </c>
      <c r="AB975" s="68">
        <f t="shared" si="201"/>
        <v>0</v>
      </c>
      <c r="AC975" s="68">
        <f t="shared" si="194"/>
        <v>330</v>
      </c>
      <c r="AD975" s="68">
        <f t="shared" si="195"/>
        <v>256</v>
      </c>
      <c r="AE975" s="68">
        <f>VLOOKUP(F975,[1]quantitativo_estudantes_turmas_!$D$6:$H$1043,5,0)</f>
        <v>8</v>
      </c>
      <c r="AF975" s="318">
        <f t="shared" si="191"/>
        <v>0</v>
      </c>
      <c r="AG975" s="248">
        <f t="shared" si="192"/>
        <v>25645.38</v>
      </c>
      <c r="AH975" s="194">
        <f t="shared" si="196"/>
        <v>25645.38</v>
      </c>
      <c r="AI975" s="70">
        <v>0</v>
      </c>
      <c r="AJ975" s="70">
        <f t="shared" si="193"/>
        <v>51290.76</v>
      </c>
      <c r="AK975" s="195">
        <v>10000</v>
      </c>
      <c r="AL975" s="337">
        <f t="shared" si="190"/>
        <v>12822.69</v>
      </c>
      <c r="AM975" s="56" t="str">
        <f>VLOOKUP(F975,'Plan atualizada aptas e desativ'!$C$4:$I$1457,7,0)</f>
        <v>APTA</v>
      </c>
      <c r="AN975" s="196">
        <f t="shared" si="197"/>
        <v>2822.6900000000005</v>
      </c>
      <c r="AO975" s="56" t="s">
        <v>1493</v>
      </c>
      <c r="AP975" s="56" t="s">
        <v>1675</v>
      </c>
      <c r="AQ975" s="56"/>
      <c r="AR975" s="56" t="s">
        <v>1918</v>
      </c>
      <c r="AS975" s="56" t="s">
        <v>449</v>
      </c>
      <c r="AT975" s="56" t="s">
        <v>449</v>
      </c>
      <c r="AU975" s="56" t="s">
        <v>449</v>
      </c>
      <c r="AV975" s="56" t="s">
        <v>449</v>
      </c>
      <c r="AW975" s="56" t="s">
        <v>449</v>
      </c>
      <c r="AX975" s="56" t="s">
        <v>449</v>
      </c>
      <c r="AY975" s="56" t="s">
        <v>449</v>
      </c>
      <c r="AZ975" s="56" t="s">
        <v>449</v>
      </c>
      <c r="BA975" s="56" t="s">
        <v>449</v>
      </c>
      <c r="BB975" s="323">
        <f>VLOOKUP($F975,'[2]1ª Parcela FAED Manutencao 2026'!$E$7:$K$1036,5,0)</f>
        <v>330</v>
      </c>
      <c r="BC975" s="324">
        <f>VLOOKUP($F975,'[2]1ª Parcela FAED Manutencao 2026'!$E$7:$K$1036,7,0)</f>
        <v>12822.69</v>
      </c>
      <c r="BD975" s="335">
        <f t="shared" si="198"/>
        <v>-74</v>
      </c>
      <c r="BE975" s="330">
        <f t="shared" si="199"/>
        <v>0</v>
      </c>
    </row>
    <row r="976" spans="1:57" s="178" customFormat="1" ht="28.5" customHeight="1">
      <c r="A976" s="68">
        <v>970</v>
      </c>
      <c r="B976" s="56" t="s">
        <v>1906</v>
      </c>
      <c r="C976" s="56">
        <v>7800</v>
      </c>
      <c r="D976" s="57">
        <v>26</v>
      </c>
      <c r="E976" s="163" t="s">
        <v>433</v>
      </c>
      <c r="F976" s="56">
        <v>1141998</v>
      </c>
      <c r="G976" s="56">
        <v>1100634</v>
      </c>
      <c r="H976" s="61">
        <v>29192218</v>
      </c>
      <c r="I976" s="84" t="str">
        <f>VLOOKUP($F976,'[3]Sistema Escolar'!$C$3:$E$5000,3,0)</f>
        <v>ESCOLA ESTADUAL RAUL SA</v>
      </c>
      <c r="J976" s="193" t="s">
        <v>1912</v>
      </c>
      <c r="K976" s="56">
        <v>749</v>
      </c>
      <c r="L976" s="56">
        <v>693</v>
      </c>
      <c r="M976" s="56">
        <v>36</v>
      </c>
      <c r="N976" s="56">
        <v>107</v>
      </c>
      <c r="O976" s="56">
        <v>0</v>
      </c>
      <c r="P976" s="56">
        <v>0</v>
      </c>
      <c r="Q976" s="56">
        <v>0</v>
      </c>
      <c r="R976" s="56">
        <v>0</v>
      </c>
      <c r="S976" s="56">
        <v>37</v>
      </c>
      <c r="T976" s="56">
        <v>0</v>
      </c>
      <c r="U976" s="56">
        <v>0</v>
      </c>
      <c r="V976" s="56">
        <v>0</v>
      </c>
      <c r="W976" s="56">
        <v>0</v>
      </c>
      <c r="X976" s="56">
        <v>0</v>
      </c>
      <c r="Y976" s="56">
        <f t="shared" si="200"/>
        <v>785</v>
      </c>
      <c r="Z976" s="56">
        <f t="shared" si="200"/>
        <v>800</v>
      </c>
      <c r="AA976" s="68">
        <f t="shared" si="201"/>
        <v>37</v>
      </c>
      <c r="AB976" s="68">
        <f t="shared" si="201"/>
        <v>0</v>
      </c>
      <c r="AC976" s="68">
        <f t="shared" si="194"/>
        <v>822</v>
      </c>
      <c r="AD976" s="68">
        <f t="shared" si="195"/>
        <v>800</v>
      </c>
      <c r="AE976" s="68">
        <f>VLOOKUP(F976,[1]quantitativo_estudantes_turmas_!$D$6:$H$1043,5,0)</f>
        <v>22</v>
      </c>
      <c r="AF976" s="318">
        <f t="shared" si="191"/>
        <v>0</v>
      </c>
      <c r="AG976" s="248">
        <f t="shared" si="192"/>
        <v>41032.61</v>
      </c>
      <c r="AH976" s="194" t="str">
        <f t="shared" si="196"/>
        <v>0,00</v>
      </c>
      <c r="AI976" s="70">
        <v>0</v>
      </c>
      <c r="AJ976" s="70">
        <f t="shared" si="193"/>
        <v>41032.61</v>
      </c>
      <c r="AK976" s="195">
        <v>8000</v>
      </c>
      <c r="AL976" s="337">
        <f t="shared" si="190"/>
        <v>10258.1525</v>
      </c>
      <c r="AM976" s="56" t="str">
        <f>VLOOKUP(F976,'Plan atualizada aptas e desativ'!$C$4:$I$1457,7,0)</f>
        <v>INADIMPLENTE</v>
      </c>
      <c r="AN976" s="196">
        <f t="shared" si="197"/>
        <v>2258.1525000000001</v>
      </c>
      <c r="AO976" s="56" t="s">
        <v>1493</v>
      </c>
      <c r="AP976" s="56" t="s">
        <v>1676</v>
      </c>
      <c r="AQ976" s="56"/>
      <c r="AR976" s="56" t="s">
        <v>449</v>
      </c>
      <c r="AS976" s="56" t="s">
        <v>449</v>
      </c>
      <c r="AT976" s="56" t="s">
        <v>449</v>
      </c>
      <c r="AU976" s="56" t="s">
        <v>449</v>
      </c>
      <c r="AV976" s="56" t="s">
        <v>449</v>
      </c>
      <c r="AW976" s="56" t="s">
        <v>449</v>
      </c>
      <c r="AX976" s="56" t="s">
        <v>449</v>
      </c>
      <c r="AY976" s="56" t="s">
        <v>449</v>
      </c>
      <c r="AZ976" s="56" t="s">
        <v>449</v>
      </c>
      <c r="BA976" s="56" t="s">
        <v>449</v>
      </c>
      <c r="BB976" s="323">
        <f>VLOOKUP($F976,'[2]1ª Parcela FAED Manutencao 2026'!$E$7:$K$1036,5,0)</f>
        <v>822</v>
      </c>
      <c r="BC976" s="324">
        <f>VLOOKUP($F976,'[2]1ª Parcela FAED Manutencao 2026'!$E$7:$K$1036,7,0)</f>
        <v>10258.1525</v>
      </c>
      <c r="BD976" s="335">
        <f t="shared" si="198"/>
        <v>-22</v>
      </c>
      <c r="BE976" s="330">
        <f t="shared" si="199"/>
        <v>0</v>
      </c>
    </row>
    <row r="977" spans="1:57" s="87" customFormat="1" ht="28.5" customHeight="1">
      <c r="A977" s="68">
        <v>971</v>
      </c>
      <c r="B977" s="56" t="s">
        <v>1906</v>
      </c>
      <c r="C977" s="56">
        <v>7800</v>
      </c>
      <c r="D977" s="57">
        <v>26</v>
      </c>
      <c r="E977" s="163" t="s">
        <v>433</v>
      </c>
      <c r="F977" s="56">
        <v>1176392</v>
      </c>
      <c r="G977" s="56">
        <v>1100263</v>
      </c>
      <c r="H977" s="61">
        <v>29374677</v>
      </c>
      <c r="I977" s="84" t="str">
        <f>VLOOKUP($F977,'[3]Sistema Escolar'!$C$3:$E$5000,3,0)</f>
        <v>ESCOLA ESTADUAL SEVERINO VIEIRA</v>
      </c>
      <c r="J977" s="193" t="s">
        <v>1978</v>
      </c>
      <c r="K977" s="56">
        <v>0</v>
      </c>
      <c r="L977" s="56">
        <v>0</v>
      </c>
      <c r="M977" s="56">
        <v>395</v>
      </c>
      <c r="N977" s="56">
        <v>324</v>
      </c>
      <c r="O977" s="56">
        <v>0</v>
      </c>
      <c r="P977" s="56">
        <v>0</v>
      </c>
      <c r="Q977" s="56">
        <v>0</v>
      </c>
      <c r="R977" s="56">
        <v>0</v>
      </c>
      <c r="S977" s="56">
        <v>0</v>
      </c>
      <c r="T977" s="56">
        <v>0</v>
      </c>
      <c r="U977" s="56">
        <v>0</v>
      </c>
      <c r="V977" s="56">
        <v>0</v>
      </c>
      <c r="W977" s="56">
        <v>0</v>
      </c>
      <c r="X977" s="56">
        <v>0</v>
      </c>
      <c r="Y977" s="56">
        <f t="shared" si="200"/>
        <v>395</v>
      </c>
      <c r="Z977" s="56">
        <f t="shared" si="200"/>
        <v>324</v>
      </c>
      <c r="AA977" s="68">
        <f t="shared" si="201"/>
        <v>0</v>
      </c>
      <c r="AB977" s="68">
        <f t="shared" si="201"/>
        <v>0</v>
      </c>
      <c r="AC977" s="68">
        <f t="shared" si="194"/>
        <v>395</v>
      </c>
      <c r="AD977" s="68">
        <f t="shared" si="195"/>
        <v>324</v>
      </c>
      <c r="AE977" s="68">
        <f>VLOOKUP(F977,[1]quantitativo_estudantes_turmas_!$D$6:$H$1043,5,0)</f>
        <v>11</v>
      </c>
      <c r="AF977" s="318">
        <f t="shared" si="191"/>
        <v>0</v>
      </c>
      <c r="AG977" s="248">
        <f t="shared" si="192"/>
        <v>25645.38</v>
      </c>
      <c r="AH977" s="194">
        <f t="shared" si="196"/>
        <v>25645.38</v>
      </c>
      <c r="AI977" s="70">
        <v>0</v>
      </c>
      <c r="AJ977" s="70">
        <f t="shared" si="193"/>
        <v>51290.76</v>
      </c>
      <c r="AK977" s="195">
        <v>10000</v>
      </c>
      <c r="AL977" s="337">
        <f t="shared" si="190"/>
        <v>12822.69</v>
      </c>
      <c r="AM977" s="56" t="str">
        <f>VLOOKUP(F977,'Plan atualizada aptas e desativ'!$C$4:$I$1457,7,0)</f>
        <v>APTA</v>
      </c>
      <c r="AN977" s="196">
        <f t="shared" si="197"/>
        <v>2822.6900000000005</v>
      </c>
      <c r="AO977" s="56" t="s">
        <v>1493</v>
      </c>
      <c r="AP977" s="56" t="s">
        <v>1677</v>
      </c>
      <c r="AQ977" s="56"/>
      <c r="AR977" s="56" t="s">
        <v>1918</v>
      </c>
      <c r="AS977" s="56" t="s">
        <v>449</v>
      </c>
      <c r="AT977" s="56" t="s">
        <v>449</v>
      </c>
      <c r="AU977" s="56" t="s">
        <v>449</v>
      </c>
      <c r="AV977" s="56" t="s">
        <v>449</v>
      </c>
      <c r="AW977" s="56" t="s">
        <v>449</v>
      </c>
      <c r="AX977" s="56" t="s">
        <v>449</v>
      </c>
      <c r="AY977" s="56" t="s">
        <v>449</v>
      </c>
      <c r="AZ977" s="56" t="s">
        <v>449</v>
      </c>
      <c r="BA977" s="56" t="s">
        <v>449</v>
      </c>
      <c r="BB977" s="323">
        <f>VLOOKUP($F977,'[2]1ª Parcela FAED Manutencao 2026'!$E$7:$K$1036,5,0)</f>
        <v>395</v>
      </c>
      <c r="BC977" s="324">
        <f>VLOOKUP($F977,'[2]1ª Parcela FAED Manutencao 2026'!$E$7:$K$1036,7,0)</f>
        <v>12822.69</v>
      </c>
      <c r="BD977" s="335">
        <f t="shared" si="198"/>
        <v>-71</v>
      </c>
      <c r="BE977" s="330">
        <f t="shared" si="199"/>
        <v>0</v>
      </c>
    </row>
    <row r="978" spans="1:57" s="178" customFormat="1" ht="28.5" customHeight="1">
      <c r="A978" s="68">
        <v>972</v>
      </c>
      <c r="B978" s="56" t="s">
        <v>1906</v>
      </c>
      <c r="C978" s="56">
        <v>7800</v>
      </c>
      <c r="D978" s="57">
        <v>26</v>
      </c>
      <c r="E978" s="163" t="s">
        <v>433</v>
      </c>
      <c r="F978" s="56">
        <v>1104022</v>
      </c>
      <c r="G978" s="56">
        <v>1100455</v>
      </c>
      <c r="H978" s="61">
        <v>29188431</v>
      </c>
      <c r="I978" s="84" t="str">
        <f>VLOOKUP($F978,'[3]Sistema Escolar'!$C$3:$E$5000,3,0)</f>
        <v>ESCOLA ESTADUAL TEODORO SAMPAIO</v>
      </c>
      <c r="J978" s="193" t="s">
        <v>1912</v>
      </c>
      <c r="K978" s="56">
        <v>695</v>
      </c>
      <c r="L978" s="56">
        <v>663</v>
      </c>
      <c r="M978" s="56">
        <v>33</v>
      </c>
      <c r="N978" s="56">
        <v>35</v>
      </c>
      <c r="O978" s="68">
        <v>33</v>
      </c>
      <c r="P978" s="68">
        <v>0</v>
      </c>
      <c r="Q978" s="56">
        <v>0</v>
      </c>
      <c r="R978" s="56">
        <v>0</v>
      </c>
      <c r="S978" s="56">
        <v>195</v>
      </c>
      <c r="T978" s="56">
        <v>134</v>
      </c>
      <c r="U978" s="56">
        <v>0</v>
      </c>
      <c r="V978" s="56">
        <v>0</v>
      </c>
      <c r="W978" s="56">
        <v>0</v>
      </c>
      <c r="X978" s="56">
        <v>0</v>
      </c>
      <c r="Y978" s="56">
        <f t="shared" si="200"/>
        <v>728</v>
      </c>
      <c r="Z978" s="56">
        <f t="shared" si="200"/>
        <v>698</v>
      </c>
      <c r="AA978" s="68">
        <f t="shared" si="201"/>
        <v>228</v>
      </c>
      <c r="AB978" s="68">
        <f t="shared" si="201"/>
        <v>134</v>
      </c>
      <c r="AC978" s="68">
        <f t="shared" si="194"/>
        <v>956</v>
      </c>
      <c r="AD978" s="68">
        <f t="shared" si="195"/>
        <v>832</v>
      </c>
      <c r="AE978" s="68">
        <f>VLOOKUP(F978,[1]quantitativo_estudantes_turmas_!$D$6:$H$1043,5,0)</f>
        <v>26</v>
      </c>
      <c r="AF978" s="318">
        <f t="shared" si="191"/>
        <v>0.16105769230769232</v>
      </c>
      <c r="AG978" s="248">
        <f t="shared" si="192"/>
        <v>41032.61</v>
      </c>
      <c r="AH978" s="194" t="str">
        <f t="shared" si="196"/>
        <v>0,00</v>
      </c>
      <c r="AI978" s="70">
        <v>0</v>
      </c>
      <c r="AJ978" s="70">
        <f t="shared" si="193"/>
        <v>41032.61</v>
      </c>
      <c r="AK978" s="195">
        <v>8000</v>
      </c>
      <c r="AL978" s="337">
        <f t="shared" si="190"/>
        <v>10258.1525</v>
      </c>
      <c r="AM978" s="56" t="str">
        <f>VLOOKUP(F978,'Plan atualizada aptas e desativ'!$C$4:$I$1457,7,0)</f>
        <v>APTA</v>
      </c>
      <c r="AN978" s="196">
        <f t="shared" si="197"/>
        <v>2258.1525000000001</v>
      </c>
      <c r="AO978" s="56" t="s">
        <v>1493</v>
      </c>
      <c r="AP978" s="56" t="s">
        <v>1678</v>
      </c>
      <c r="AQ978" s="56"/>
      <c r="AR978" s="56" t="s">
        <v>449</v>
      </c>
      <c r="AS978" s="56" t="s">
        <v>449</v>
      </c>
      <c r="AT978" s="56" t="s">
        <v>449</v>
      </c>
      <c r="AU978" s="56" t="s">
        <v>449</v>
      </c>
      <c r="AV978" s="56" t="s">
        <v>449</v>
      </c>
      <c r="AW978" s="56" t="s">
        <v>449</v>
      </c>
      <c r="AX978" s="56" t="s">
        <v>449</v>
      </c>
      <c r="AY978" s="56" t="s">
        <v>449</v>
      </c>
      <c r="AZ978" s="56" t="s">
        <v>449</v>
      </c>
      <c r="BA978" s="56" t="s">
        <v>449</v>
      </c>
      <c r="BB978" s="323">
        <f>VLOOKUP($F978,'[2]1ª Parcela FAED Manutencao 2026'!$E$7:$K$1036,5,0)</f>
        <v>956</v>
      </c>
      <c r="BC978" s="324">
        <f>VLOOKUP($F978,'[2]1ª Parcela FAED Manutencao 2026'!$E$7:$K$1036,7,0)</f>
        <v>10258.1525</v>
      </c>
      <c r="BD978" s="335">
        <f t="shared" si="198"/>
        <v>-124</v>
      </c>
      <c r="BE978" s="330">
        <f t="shared" si="199"/>
        <v>0</v>
      </c>
    </row>
    <row r="979" spans="1:57" s="178" customFormat="1" ht="28.5" customHeight="1">
      <c r="A979" s="68">
        <v>973</v>
      </c>
      <c r="B979" s="56" t="s">
        <v>1906</v>
      </c>
      <c r="C979" s="56">
        <v>7800</v>
      </c>
      <c r="D979" s="57">
        <v>26</v>
      </c>
      <c r="E979" s="163" t="s">
        <v>433</v>
      </c>
      <c r="F979" s="56">
        <v>1103506</v>
      </c>
      <c r="G979" s="56">
        <v>1100415</v>
      </c>
      <c r="H979" s="61">
        <v>29187346</v>
      </c>
      <c r="I979" s="84" t="str">
        <f>VLOOKUP($F979,'[3]Sistema Escolar'!$C$3:$E$5000,3,0)</f>
        <v>ESCOLA PROFESSOR ROBERTO SANTOS</v>
      </c>
      <c r="J979" s="193" t="s">
        <v>1912</v>
      </c>
      <c r="K979" s="56">
        <v>299</v>
      </c>
      <c r="L979" s="56">
        <v>169</v>
      </c>
      <c r="M979" s="56">
        <v>0</v>
      </c>
      <c r="N979" s="56">
        <v>144</v>
      </c>
      <c r="O979" s="56">
        <v>0</v>
      </c>
      <c r="P979" s="56">
        <v>0</v>
      </c>
      <c r="Q979" s="56">
        <v>0</v>
      </c>
      <c r="R979" s="56">
        <v>0</v>
      </c>
      <c r="S979" s="56">
        <v>74</v>
      </c>
      <c r="T979" s="56">
        <v>39</v>
      </c>
      <c r="U979" s="56">
        <v>0</v>
      </c>
      <c r="V979" s="56">
        <v>0</v>
      </c>
      <c r="W979" s="56">
        <v>0</v>
      </c>
      <c r="X979" s="56">
        <v>0</v>
      </c>
      <c r="Y979" s="56">
        <f t="shared" si="200"/>
        <v>299</v>
      </c>
      <c r="Z979" s="56">
        <f t="shared" si="200"/>
        <v>313</v>
      </c>
      <c r="AA979" s="68">
        <f t="shared" si="201"/>
        <v>74</v>
      </c>
      <c r="AB979" s="68">
        <f t="shared" si="201"/>
        <v>39</v>
      </c>
      <c r="AC979" s="68">
        <f t="shared" si="194"/>
        <v>373</v>
      </c>
      <c r="AD979" s="68">
        <f t="shared" si="195"/>
        <v>352</v>
      </c>
      <c r="AE979" s="68">
        <f>VLOOKUP(F979,[1]quantitativo_estudantes_turmas_!$D$6:$H$1043,5,0)</f>
        <v>14</v>
      </c>
      <c r="AF979" s="318">
        <f t="shared" si="191"/>
        <v>0.11079545454545454</v>
      </c>
      <c r="AG979" s="248">
        <f t="shared" si="192"/>
        <v>25645.38</v>
      </c>
      <c r="AH979" s="194" t="str">
        <f t="shared" si="196"/>
        <v>0,00</v>
      </c>
      <c r="AI979" s="70">
        <v>0</v>
      </c>
      <c r="AJ979" s="70">
        <f t="shared" si="193"/>
        <v>25645.38</v>
      </c>
      <c r="AK979" s="195">
        <v>5000</v>
      </c>
      <c r="AL979" s="337">
        <f t="shared" si="190"/>
        <v>6411.3450000000003</v>
      </c>
      <c r="AM979" s="56" t="str">
        <f>VLOOKUP(F979,'Plan atualizada aptas e desativ'!$C$4:$I$1457,7,0)</f>
        <v>APTA</v>
      </c>
      <c r="AN979" s="196">
        <f t="shared" si="197"/>
        <v>1411.3450000000003</v>
      </c>
      <c r="AO979" s="56" t="s">
        <v>1493</v>
      </c>
      <c r="AP979" s="56" t="s">
        <v>1680</v>
      </c>
      <c r="AQ979" s="56"/>
      <c r="AR979" s="56" t="s">
        <v>449</v>
      </c>
      <c r="AS979" s="56" t="s">
        <v>449</v>
      </c>
      <c r="AT979" s="56" t="s">
        <v>449</v>
      </c>
      <c r="AU979" s="56" t="s">
        <v>449</v>
      </c>
      <c r="AV979" s="56" t="s">
        <v>449</v>
      </c>
      <c r="AW979" s="56" t="s">
        <v>449</v>
      </c>
      <c r="AX979" s="56" t="s">
        <v>449</v>
      </c>
      <c r="AY979" s="56" t="s">
        <v>449</v>
      </c>
      <c r="AZ979" s="56" t="s">
        <v>449</v>
      </c>
      <c r="BA979" s="56" t="s">
        <v>449</v>
      </c>
      <c r="BB979" s="323">
        <f>VLOOKUP($F979,'[2]1ª Parcela FAED Manutencao 2026'!$E$7:$K$1036,5,0)</f>
        <v>373</v>
      </c>
      <c r="BC979" s="324">
        <f>VLOOKUP($F979,'[2]1ª Parcela FAED Manutencao 2026'!$E$7:$K$1036,7,0)</f>
        <v>6411.3450000000003</v>
      </c>
      <c r="BD979" s="335">
        <f t="shared" si="198"/>
        <v>-21</v>
      </c>
      <c r="BE979" s="330">
        <f t="shared" si="199"/>
        <v>0</v>
      </c>
    </row>
    <row r="980" spans="1:57" s="178" customFormat="1" ht="28.5" customHeight="1">
      <c r="A980" s="68">
        <v>974</v>
      </c>
      <c r="B980" s="56" t="s">
        <v>1906</v>
      </c>
      <c r="C980" s="56">
        <v>7800</v>
      </c>
      <c r="D980" s="57">
        <v>26</v>
      </c>
      <c r="E980" s="163" t="s">
        <v>433</v>
      </c>
      <c r="F980" s="56">
        <v>1101490</v>
      </c>
      <c r="G980" s="56">
        <v>1100616</v>
      </c>
      <c r="H980" s="61">
        <v>29179491</v>
      </c>
      <c r="I980" s="84" t="str">
        <f>VLOOKUP($F980,'[3]Sistema Escolar'!$C$3:$E$5000,3,0)</f>
        <v>CENTRO EDUCACIONAL CARNEIRO RIBEIRO - CLASSE IV</v>
      </c>
      <c r="J980" s="193" t="s">
        <v>1912</v>
      </c>
      <c r="K980" s="56">
        <v>0</v>
      </c>
      <c r="L980" s="56">
        <v>0</v>
      </c>
      <c r="M980" s="56">
        <v>0</v>
      </c>
      <c r="N980" s="56">
        <v>0</v>
      </c>
      <c r="O980" s="56">
        <v>441</v>
      </c>
      <c r="P980" s="56">
        <v>396</v>
      </c>
      <c r="Q980" s="56">
        <v>0</v>
      </c>
      <c r="R980" s="56">
        <v>0</v>
      </c>
      <c r="S980" s="56">
        <v>158</v>
      </c>
      <c r="T980" s="56">
        <v>108</v>
      </c>
      <c r="U980" s="56">
        <v>0</v>
      </c>
      <c r="V980" s="56">
        <v>0</v>
      </c>
      <c r="W980" s="56">
        <v>0</v>
      </c>
      <c r="X980" s="56">
        <v>0</v>
      </c>
      <c r="Y980" s="56">
        <f t="shared" si="200"/>
        <v>0</v>
      </c>
      <c r="Z980" s="56">
        <f t="shared" si="200"/>
        <v>0</v>
      </c>
      <c r="AA980" s="68">
        <f t="shared" si="201"/>
        <v>599</v>
      </c>
      <c r="AB980" s="68">
        <f t="shared" si="201"/>
        <v>504</v>
      </c>
      <c r="AC980" s="68">
        <f t="shared" si="194"/>
        <v>599</v>
      </c>
      <c r="AD980" s="68">
        <f t="shared" si="195"/>
        <v>504</v>
      </c>
      <c r="AE980" s="68">
        <f>VLOOKUP(F980,[1]quantitativo_estudantes_turmas_!$D$6:$H$1043,5,0)</f>
        <v>20</v>
      </c>
      <c r="AF980" s="318">
        <f t="shared" si="191"/>
        <v>1</v>
      </c>
      <c r="AG980" s="248">
        <f t="shared" si="192"/>
        <v>30774.46</v>
      </c>
      <c r="AH980" s="194">
        <f t="shared" si="196"/>
        <v>30774.46</v>
      </c>
      <c r="AI980" s="70">
        <v>0</v>
      </c>
      <c r="AJ980" s="70">
        <f t="shared" si="193"/>
        <v>61548.92</v>
      </c>
      <c r="AK980" s="195">
        <v>12000</v>
      </c>
      <c r="AL980" s="337">
        <f t="shared" si="190"/>
        <v>15387.23</v>
      </c>
      <c r="AM980" s="56" t="str">
        <f>VLOOKUP(F980,'Plan atualizada aptas e desativ'!$C$4:$I$1457,7,0)</f>
        <v>APTA</v>
      </c>
      <c r="AN980" s="196">
        <f t="shared" si="197"/>
        <v>3387.2299999999996</v>
      </c>
      <c r="AO980" s="56" t="s">
        <v>1493</v>
      </c>
      <c r="AP980" s="56" t="s">
        <v>1501</v>
      </c>
      <c r="AQ980" s="56"/>
      <c r="AR980" s="56" t="s">
        <v>449</v>
      </c>
      <c r="AS980" s="56" t="s">
        <v>449</v>
      </c>
      <c r="AT980" s="56" t="s">
        <v>1908</v>
      </c>
      <c r="AU980" s="56" t="s">
        <v>449</v>
      </c>
      <c r="AV980" s="56" t="s">
        <v>449</v>
      </c>
      <c r="AW980" s="56" t="s">
        <v>449</v>
      </c>
      <c r="AX980" s="56" t="s">
        <v>449</v>
      </c>
      <c r="AY980" s="56" t="s">
        <v>449</v>
      </c>
      <c r="AZ980" s="56" t="s">
        <v>449</v>
      </c>
      <c r="BA980" s="56" t="s">
        <v>449</v>
      </c>
      <c r="BB980" s="323">
        <f>VLOOKUP($F980,'[2]1ª Parcela FAED Manutencao 2026'!$E$7:$K$1036,5,0)</f>
        <v>599</v>
      </c>
      <c r="BC980" s="324">
        <f>VLOOKUP($F980,'[2]1ª Parcela FAED Manutencao 2026'!$E$7:$K$1036,7,0)</f>
        <v>15387.23</v>
      </c>
      <c r="BD980" s="335">
        <f t="shared" si="198"/>
        <v>-95</v>
      </c>
      <c r="BE980" s="330">
        <f t="shared" si="199"/>
        <v>0</v>
      </c>
    </row>
    <row r="981" spans="1:57" s="178" customFormat="1" ht="28.5" customHeight="1">
      <c r="A981" s="68">
        <v>975</v>
      </c>
      <c r="B981" s="56" t="s">
        <v>1906</v>
      </c>
      <c r="C981" s="56">
        <v>7800</v>
      </c>
      <c r="D981" s="57">
        <v>26</v>
      </c>
      <c r="E981" s="163" t="s">
        <v>436</v>
      </c>
      <c r="F981" s="56">
        <v>1176408</v>
      </c>
      <c r="G981" s="56">
        <v>1103875</v>
      </c>
      <c r="H981" s="61">
        <v>29383528</v>
      </c>
      <c r="I981" s="84" t="str">
        <f>VLOOKUP($F981,'[3]Sistema Escolar'!$C$3:$E$5000,3,0)</f>
        <v>COLEGIO ESTADUAL DO CAMPO ANNA JUNQUEIRA AYRES TOURINHO</v>
      </c>
      <c r="J981" s="193" t="s">
        <v>1979</v>
      </c>
      <c r="K981" s="56">
        <v>0</v>
      </c>
      <c r="L981" s="56">
        <v>0</v>
      </c>
      <c r="M981" s="56">
        <v>0</v>
      </c>
      <c r="N981" s="56">
        <v>0</v>
      </c>
      <c r="O981" s="56">
        <v>401</v>
      </c>
      <c r="P981" s="56">
        <v>197</v>
      </c>
      <c r="Q981" s="56">
        <v>79</v>
      </c>
      <c r="R981" s="56">
        <v>357</v>
      </c>
      <c r="S981" s="56">
        <v>202</v>
      </c>
      <c r="T981" s="56">
        <v>139</v>
      </c>
      <c r="U981" s="56">
        <v>0</v>
      </c>
      <c r="V981" s="56">
        <v>0</v>
      </c>
      <c r="W981" s="56">
        <v>0</v>
      </c>
      <c r="X981" s="56">
        <v>0</v>
      </c>
      <c r="Y981" s="56">
        <f t="shared" si="200"/>
        <v>0</v>
      </c>
      <c r="Z981" s="56">
        <f t="shared" si="200"/>
        <v>0</v>
      </c>
      <c r="AA981" s="68">
        <f t="shared" si="201"/>
        <v>682</v>
      </c>
      <c r="AB981" s="68">
        <f t="shared" si="201"/>
        <v>693</v>
      </c>
      <c r="AC981" s="68">
        <f t="shared" si="194"/>
        <v>682</v>
      </c>
      <c r="AD981" s="68">
        <f t="shared" si="195"/>
        <v>693</v>
      </c>
      <c r="AE981" s="68">
        <f>VLOOKUP(F981,[1]quantitativo_estudantes_turmas_!$D$6:$H$1043,5,0)</f>
        <v>22</v>
      </c>
      <c r="AF981" s="318">
        <f t="shared" si="191"/>
        <v>1</v>
      </c>
      <c r="AG981" s="248">
        <f t="shared" si="192"/>
        <v>30774.46</v>
      </c>
      <c r="AH981" s="194">
        <f t="shared" si="196"/>
        <v>30774.46</v>
      </c>
      <c r="AI981" s="70">
        <v>0</v>
      </c>
      <c r="AJ981" s="70">
        <f t="shared" si="193"/>
        <v>61548.92</v>
      </c>
      <c r="AK981" s="195">
        <v>12000</v>
      </c>
      <c r="AL981" s="337">
        <f t="shared" si="190"/>
        <v>15387.23</v>
      </c>
      <c r="AM981" s="56" t="str">
        <f>VLOOKUP(F981,'Plan atualizada aptas e desativ'!$C$4:$I$1457,7,0)</f>
        <v>INADIMPLENTE</v>
      </c>
      <c r="AN981" s="196">
        <f t="shared" si="197"/>
        <v>3387.2299999999996</v>
      </c>
      <c r="AO981" s="56" t="s">
        <v>1347</v>
      </c>
      <c r="AP981" s="56" t="s">
        <v>1682</v>
      </c>
      <c r="AQ981" s="56"/>
      <c r="AR981" s="56" t="s">
        <v>1918</v>
      </c>
      <c r="AS981" s="56" t="s">
        <v>449</v>
      </c>
      <c r="AT981" s="56" t="s">
        <v>449</v>
      </c>
      <c r="AU981" s="56" t="s">
        <v>449</v>
      </c>
      <c r="AV981" s="56" t="s">
        <v>449</v>
      </c>
      <c r="AW981" s="56" t="s">
        <v>449</v>
      </c>
      <c r="AX981" s="56" t="s">
        <v>449</v>
      </c>
      <c r="AY981" s="56" t="s">
        <v>449</v>
      </c>
      <c r="AZ981" s="56" t="s">
        <v>449</v>
      </c>
      <c r="BA981" s="56" t="s">
        <v>449</v>
      </c>
      <c r="BB981" s="323">
        <f>VLOOKUP($F981,'[2]1ª Parcela FAED Manutencao 2026'!$E$7:$K$1036,5,0)</f>
        <v>682</v>
      </c>
      <c r="BC981" s="324">
        <f>VLOOKUP($F981,'[2]1ª Parcela FAED Manutencao 2026'!$E$7:$K$1036,7,0)</f>
        <v>15387.23</v>
      </c>
      <c r="BD981" s="336">
        <f t="shared" si="198"/>
        <v>11</v>
      </c>
      <c r="BE981" s="330">
        <f t="shared" si="199"/>
        <v>0</v>
      </c>
    </row>
    <row r="982" spans="1:57" s="178" customFormat="1" ht="28.5" customHeight="1">
      <c r="A982" s="68">
        <v>976</v>
      </c>
      <c r="B982" s="56" t="s">
        <v>1906</v>
      </c>
      <c r="C982" s="56">
        <v>7800</v>
      </c>
      <c r="D982" s="57">
        <v>26</v>
      </c>
      <c r="E982" s="163" t="s">
        <v>436</v>
      </c>
      <c r="F982" s="56">
        <v>1134851</v>
      </c>
      <c r="G982" s="56">
        <v>1103872</v>
      </c>
      <c r="H982" s="61">
        <v>29200482</v>
      </c>
      <c r="I982" s="84" t="str">
        <f>VLOOKUP($F982,'[3]Sistema Escolar'!$C$3:$E$5000,3,0)</f>
        <v>COLEGIO ESTADUAL MARTINHO SALLES BRASIL</v>
      </c>
      <c r="J982" s="193" t="s">
        <v>1978</v>
      </c>
      <c r="K982" s="56">
        <v>0</v>
      </c>
      <c r="L982" s="56">
        <v>0</v>
      </c>
      <c r="M982" s="56">
        <v>0</v>
      </c>
      <c r="N982" s="56">
        <v>0</v>
      </c>
      <c r="O982" s="56">
        <v>437</v>
      </c>
      <c r="P982" s="56">
        <v>133</v>
      </c>
      <c r="Q982" s="56">
        <v>320</v>
      </c>
      <c r="R982" s="56">
        <v>573</v>
      </c>
      <c r="S982" s="56">
        <v>291</v>
      </c>
      <c r="T982" s="56">
        <v>176</v>
      </c>
      <c r="U982" s="56">
        <v>0</v>
      </c>
      <c r="V982" s="56">
        <v>0</v>
      </c>
      <c r="W982" s="56">
        <v>0</v>
      </c>
      <c r="X982" s="56">
        <v>0</v>
      </c>
      <c r="Y982" s="56">
        <f t="shared" si="200"/>
        <v>0</v>
      </c>
      <c r="Z982" s="56">
        <f t="shared" si="200"/>
        <v>0</v>
      </c>
      <c r="AA982" s="68">
        <f t="shared" si="201"/>
        <v>1048</v>
      </c>
      <c r="AB982" s="68">
        <f t="shared" si="201"/>
        <v>882</v>
      </c>
      <c r="AC982" s="68">
        <f t="shared" si="194"/>
        <v>1048</v>
      </c>
      <c r="AD982" s="68">
        <f t="shared" si="195"/>
        <v>882</v>
      </c>
      <c r="AE982" s="68">
        <f>VLOOKUP(F982,[1]quantitativo_estudantes_turmas_!$D$6:$H$1043,5,0)</f>
        <v>28</v>
      </c>
      <c r="AF982" s="318">
        <f t="shared" si="191"/>
        <v>1</v>
      </c>
      <c r="AG982" s="248">
        <f t="shared" si="192"/>
        <v>41032.61</v>
      </c>
      <c r="AH982" s="194">
        <f t="shared" si="196"/>
        <v>41032.61</v>
      </c>
      <c r="AI982" s="70">
        <v>0</v>
      </c>
      <c r="AJ982" s="70">
        <f t="shared" si="193"/>
        <v>82065.22</v>
      </c>
      <c r="AK982" s="195">
        <v>20000</v>
      </c>
      <c r="AL982" s="337">
        <f t="shared" si="190"/>
        <v>20516.305</v>
      </c>
      <c r="AM982" s="56" t="str">
        <f>VLOOKUP(F982,'Plan atualizada aptas e desativ'!$C$4:$I$1457,7,0)</f>
        <v>INADIMPLENTE</v>
      </c>
      <c r="AN982" s="196">
        <f t="shared" si="197"/>
        <v>516.30500000000029</v>
      </c>
      <c r="AO982" s="56" t="s">
        <v>1347</v>
      </c>
      <c r="AP982" s="56" t="s">
        <v>1683</v>
      </c>
      <c r="AQ982" s="199" t="s">
        <v>1959</v>
      </c>
      <c r="AR982" s="56" t="s">
        <v>1918</v>
      </c>
      <c r="AS982" s="56" t="s">
        <v>449</v>
      </c>
      <c r="AT982" s="56" t="s">
        <v>449</v>
      </c>
      <c r="AU982" s="56" t="s">
        <v>449</v>
      </c>
      <c r="AV982" s="56" t="s">
        <v>449</v>
      </c>
      <c r="AW982" s="56" t="s">
        <v>449</v>
      </c>
      <c r="AX982" s="56" t="s">
        <v>449</v>
      </c>
      <c r="AY982" s="56" t="s">
        <v>449</v>
      </c>
      <c r="AZ982" s="56" t="s">
        <v>449</v>
      </c>
      <c r="BA982" s="56" t="s">
        <v>449</v>
      </c>
      <c r="BB982" s="323">
        <f>VLOOKUP($F982,'[2]1ª Parcela FAED Manutencao 2026'!$E$7:$K$1036,5,0)</f>
        <v>1048</v>
      </c>
      <c r="BC982" s="324">
        <f>VLOOKUP($F982,'[2]1ª Parcela FAED Manutencao 2026'!$E$7:$K$1036,7,0)</f>
        <v>23959.65</v>
      </c>
      <c r="BD982" s="335">
        <f t="shared" si="198"/>
        <v>-166</v>
      </c>
      <c r="BE982" s="328">
        <f t="shared" si="199"/>
        <v>-3443.3450000000012</v>
      </c>
    </row>
    <row r="983" spans="1:57" s="178" customFormat="1" ht="28.5" customHeight="1">
      <c r="A983" s="68">
        <v>977</v>
      </c>
      <c r="B983" s="56" t="s">
        <v>1906</v>
      </c>
      <c r="C983" s="56">
        <v>7800</v>
      </c>
      <c r="D983" s="57">
        <v>26</v>
      </c>
      <c r="E983" s="163" t="s">
        <v>437</v>
      </c>
      <c r="F983" s="56">
        <v>1176915</v>
      </c>
      <c r="G983" s="56">
        <v>1103886</v>
      </c>
      <c r="H983" s="61">
        <v>29410835</v>
      </c>
      <c r="I983" s="84" t="str">
        <f>VLOOKUP($F983,'[3]Sistema Escolar'!$C$3:$E$5000,3,0)</f>
        <v>COLEGIO ESTADUAL DE TEMPO INTEGRAL JARDILINA DE SANTANA OLIVEIRA</v>
      </c>
      <c r="J983" s="193" t="s">
        <v>1978</v>
      </c>
      <c r="K983" s="56">
        <v>0</v>
      </c>
      <c r="L983" s="56">
        <v>0</v>
      </c>
      <c r="M983" s="56">
        <v>0</v>
      </c>
      <c r="N983" s="56">
        <v>0</v>
      </c>
      <c r="O983" s="56">
        <v>476</v>
      </c>
      <c r="P983" s="56">
        <v>465</v>
      </c>
      <c r="Q983" s="56">
        <v>14</v>
      </c>
      <c r="R983" s="56">
        <v>0</v>
      </c>
      <c r="S983" s="56">
        <v>203</v>
      </c>
      <c r="T983" s="56">
        <v>142</v>
      </c>
      <c r="U983" s="56">
        <v>0</v>
      </c>
      <c r="V983" s="56">
        <v>0</v>
      </c>
      <c r="W983" s="56">
        <v>0</v>
      </c>
      <c r="X983" s="56">
        <v>0</v>
      </c>
      <c r="Y983" s="56">
        <f t="shared" si="200"/>
        <v>0</v>
      </c>
      <c r="Z983" s="56">
        <f t="shared" si="200"/>
        <v>0</v>
      </c>
      <c r="AA983" s="68">
        <f t="shared" si="201"/>
        <v>693</v>
      </c>
      <c r="AB983" s="68">
        <f t="shared" si="201"/>
        <v>607</v>
      </c>
      <c r="AC983" s="68">
        <f t="shared" si="194"/>
        <v>693</v>
      </c>
      <c r="AD983" s="68">
        <f t="shared" si="195"/>
        <v>607</v>
      </c>
      <c r="AE983" s="68">
        <f>VLOOKUP(F983,[1]quantitativo_estudantes_turmas_!$D$6:$H$1043,5,0)</f>
        <v>24</v>
      </c>
      <c r="AF983" s="318">
        <f t="shared" si="191"/>
        <v>1</v>
      </c>
      <c r="AG983" s="248">
        <f t="shared" si="192"/>
        <v>30774.46</v>
      </c>
      <c r="AH983" s="194">
        <f t="shared" si="196"/>
        <v>30774.46</v>
      </c>
      <c r="AI983" s="70">
        <v>0</v>
      </c>
      <c r="AJ983" s="70">
        <f t="shared" si="193"/>
        <v>61548.92</v>
      </c>
      <c r="AK983" s="195">
        <v>12000</v>
      </c>
      <c r="AL983" s="337">
        <f t="shared" si="190"/>
        <v>15387.23</v>
      </c>
      <c r="AM983" s="56" t="str">
        <f>VLOOKUP(F983,'Plan atualizada aptas e desativ'!$C$4:$I$1457,7,0)</f>
        <v>APTA</v>
      </c>
      <c r="AN983" s="196">
        <f t="shared" si="197"/>
        <v>3387.2299999999996</v>
      </c>
      <c r="AO983" s="56" t="s">
        <v>1684</v>
      </c>
      <c r="AP983" s="56" t="s">
        <v>1685</v>
      </c>
      <c r="AQ983" s="56"/>
      <c r="AR983" s="56" t="s">
        <v>1918</v>
      </c>
      <c r="AS983" s="56" t="s">
        <v>449</v>
      </c>
      <c r="AT983" s="56" t="s">
        <v>449</v>
      </c>
      <c r="AU983" s="56" t="s">
        <v>449</v>
      </c>
      <c r="AV983" s="56" t="s">
        <v>449</v>
      </c>
      <c r="AW983" s="56" t="s">
        <v>449</v>
      </c>
      <c r="AX983" s="56" t="s">
        <v>449</v>
      </c>
      <c r="AY983" s="56" t="s">
        <v>449</v>
      </c>
      <c r="AZ983" s="56" t="s">
        <v>449</v>
      </c>
      <c r="BA983" s="56" t="s">
        <v>449</v>
      </c>
      <c r="BB983" s="323">
        <f>VLOOKUP($F983,'[2]1ª Parcela FAED Manutencao 2026'!$E$7:$K$1036,5,0)</f>
        <v>693</v>
      </c>
      <c r="BC983" s="324">
        <f>VLOOKUP($F983,'[2]1ª Parcela FAED Manutencao 2026'!$E$7:$K$1036,7,0)</f>
        <v>15387.23</v>
      </c>
      <c r="BD983" s="335">
        <f t="shared" si="198"/>
        <v>-86</v>
      </c>
      <c r="BE983" s="330">
        <f t="shared" si="199"/>
        <v>0</v>
      </c>
    </row>
    <row r="984" spans="1:57" s="178" customFormat="1" ht="28.5" customHeight="1">
      <c r="A984" s="68">
        <v>978</v>
      </c>
      <c r="B984" s="56" t="s">
        <v>1906</v>
      </c>
      <c r="C984" s="56">
        <v>7800</v>
      </c>
      <c r="D984" s="57">
        <v>26</v>
      </c>
      <c r="E984" s="163" t="s">
        <v>437</v>
      </c>
      <c r="F984" s="56">
        <v>1135190</v>
      </c>
      <c r="G984" s="56">
        <v>1103883</v>
      </c>
      <c r="H984" s="61">
        <v>29160774</v>
      </c>
      <c r="I984" s="84" t="str">
        <f>VLOOKUP($F984,'[3]Sistema Escolar'!$C$3:$E$5000,3,0)</f>
        <v>COLEGIO EST DE TEMPO INTEGRAL MONSENHOR LUIZ FERREIRA DE BRITO</v>
      </c>
      <c r="J984" s="193" t="s">
        <v>1978</v>
      </c>
      <c r="K984" s="56">
        <v>0</v>
      </c>
      <c r="L984" s="56">
        <v>0</v>
      </c>
      <c r="M984" s="56">
        <v>0</v>
      </c>
      <c r="N984" s="56">
        <v>0</v>
      </c>
      <c r="O984" s="56">
        <v>608</v>
      </c>
      <c r="P984" s="56">
        <v>492</v>
      </c>
      <c r="Q984" s="56">
        <v>124</v>
      </c>
      <c r="R984" s="56">
        <v>169</v>
      </c>
      <c r="S984" s="56">
        <v>66</v>
      </c>
      <c r="T984" s="56">
        <v>37</v>
      </c>
      <c r="U984" s="56">
        <v>0</v>
      </c>
      <c r="V984" s="56">
        <v>0</v>
      </c>
      <c r="W984" s="56">
        <v>0</v>
      </c>
      <c r="X984" s="56">
        <v>0</v>
      </c>
      <c r="Y984" s="56">
        <f t="shared" si="200"/>
        <v>0</v>
      </c>
      <c r="Z984" s="56">
        <f t="shared" si="200"/>
        <v>0</v>
      </c>
      <c r="AA984" s="68">
        <f t="shared" si="201"/>
        <v>798</v>
      </c>
      <c r="AB984" s="68">
        <f t="shared" si="201"/>
        <v>698</v>
      </c>
      <c r="AC984" s="68">
        <f t="shared" si="194"/>
        <v>798</v>
      </c>
      <c r="AD984" s="68">
        <f t="shared" si="195"/>
        <v>698</v>
      </c>
      <c r="AE984" s="68">
        <f>VLOOKUP(F984,[1]quantitativo_estudantes_turmas_!$D$6:$H$1043,5,0)</f>
        <v>23</v>
      </c>
      <c r="AF984" s="318">
        <f t="shared" si="191"/>
        <v>1</v>
      </c>
      <c r="AG984" s="248">
        <f t="shared" si="192"/>
        <v>30774.46</v>
      </c>
      <c r="AH984" s="194">
        <f t="shared" si="196"/>
        <v>30774.46</v>
      </c>
      <c r="AI984" s="70">
        <v>0</v>
      </c>
      <c r="AJ984" s="70">
        <f t="shared" si="193"/>
        <v>61548.92</v>
      </c>
      <c r="AK984" s="195">
        <v>16000</v>
      </c>
      <c r="AL984" s="337">
        <f t="shared" si="190"/>
        <v>15387.23</v>
      </c>
      <c r="AM984" s="56" t="str">
        <f>VLOOKUP(F984,'Plan atualizada aptas e desativ'!$C$4:$I$1457,7,0)</f>
        <v>INADIMPLENTE</v>
      </c>
      <c r="AN984" s="196">
        <f t="shared" si="197"/>
        <v>-612.77000000000044</v>
      </c>
      <c r="AO984" s="56" t="s">
        <v>1684</v>
      </c>
      <c r="AP984" s="56" t="s">
        <v>1686</v>
      </c>
      <c r="AQ984" s="56"/>
      <c r="AR984" s="56" t="s">
        <v>1918</v>
      </c>
      <c r="AS984" s="56" t="s">
        <v>449</v>
      </c>
      <c r="AT984" s="56" t="s">
        <v>449</v>
      </c>
      <c r="AU984" s="56" t="s">
        <v>449</v>
      </c>
      <c r="AV984" s="56" t="s">
        <v>449</v>
      </c>
      <c r="AW984" s="56" t="s">
        <v>449</v>
      </c>
      <c r="AX984" s="56" t="s">
        <v>449</v>
      </c>
      <c r="AY984" s="56" t="s">
        <v>449</v>
      </c>
      <c r="AZ984" s="56" t="s">
        <v>449</v>
      </c>
      <c r="BA984" s="56" t="s">
        <v>449</v>
      </c>
      <c r="BB984" s="323">
        <f>VLOOKUP($F984,'[2]1ª Parcela FAED Manutencao 2026'!$E$7:$K$1036,5,0)</f>
        <v>798</v>
      </c>
      <c r="BC984" s="324">
        <f>VLOOKUP($F984,'[2]1ª Parcela FAED Manutencao 2026'!$E$7:$K$1036,7,0)</f>
        <v>20516.305</v>
      </c>
      <c r="BD984" s="335">
        <f t="shared" si="198"/>
        <v>-100</v>
      </c>
      <c r="BE984" s="328">
        <f t="shared" si="199"/>
        <v>-5129.0750000000007</v>
      </c>
    </row>
    <row r="985" spans="1:57" s="178" customFormat="1" ht="28.5" customHeight="1">
      <c r="A985" s="68">
        <v>979</v>
      </c>
      <c r="B985" s="56" t="s">
        <v>1906</v>
      </c>
      <c r="C985" s="56">
        <v>7800</v>
      </c>
      <c r="D985" s="57">
        <v>26</v>
      </c>
      <c r="E985" s="163" t="s">
        <v>438</v>
      </c>
      <c r="F985" s="56">
        <v>1144520</v>
      </c>
      <c r="G985" s="56">
        <v>1104498</v>
      </c>
      <c r="H985" s="61">
        <v>29201020</v>
      </c>
      <c r="I985" s="84" t="str">
        <f>VLOOKUP($F985,'[3]Sistema Escolar'!$C$3:$E$5000,3,0)</f>
        <v>CENTRO EDUCACIONAL SANTO ANTONIO</v>
      </c>
      <c r="J985" s="193" t="s">
        <v>1912</v>
      </c>
      <c r="K985" s="56">
        <v>527</v>
      </c>
      <c r="L985" s="56">
        <v>562</v>
      </c>
      <c r="M985" s="56">
        <v>0</v>
      </c>
      <c r="N985" s="56">
        <v>0</v>
      </c>
      <c r="O985" s="56">
        <v>0</v>
      </c>
      <c r="P985" s="56">
        <v>0</v>
      </c>
      <c r="Q985" s="56">
        <v>0</v>
      </c>
      <c r="R985" s="56">
        <v>0</v>
      </c>
      <c r="S985" s="56">
        <v>0</v>
      </c>
      <c r="T985" s="56">
        <v>0</v>
      </c>
      <c r="U985" s="56">
        <v>0</v>
      </c>
      <c r="V985" s="56">
        <v>0</v>
      </c>
      <c r="W985" s="56">
        <v>0</v>
      </c>
      <c r="X985" s="56">
        <v>0</v>
      </c>
      <c r="Y985" s="56">
        <f t="shared" si="200"/>
        <v>527</v>
      </c>
      <c r="Z985" s="56">
        <f t="shared" si="200"/>
        <v>562</v>
      </c>
      <c r="AA985" s="68">
        <f t="shared" si="201"/>
        <v>0</v>
      </c>
      <c r="AB985" s="68">
        <f t="shared" si="201"/>
        <v>0</v>
      </c>
      <c r="AC985" s="68">
        <f t="shared" si="194"/>
        <v>527</v>
      </c>
      <c r="AD985" s="68">
        <f t="shared" si="195"/>
        <v>562</v>
      </c>
      <c r="AE985" s="68">
        <f>VLOOKUP(F985,[1]quantitativo_estudantes_turmas_!$D$6:$H$1043,5,0)</f>
        <v>16</v>
      </c>
      <c r="AF985" s="318">
        <f t="shared" si="191"/>
        <v>0</v>
      </c>
      <c r="AG985" s="248">
        <f t="shared" si="192"/>
        <v>30774.46</v>
      </c>
      <c r="AH985" s="194" t="str">
        <f t="shared" si="196"/>
        <v>0,00</v>
      </c>
      <c r="AI985" s="70">
        <v>0</v>
      </c>
      <c r="AJ985" s="70">
        <f t="shared" si="193"/>
        <v>30774.46</v>
      </c>
      <c r="AK985" s="195">
        <v>6000</v>
      </c>
      <c r="AL985" s="337">
        <f t="shared" si="190"/>
        <v>7693.6149999999998</v>
      </c>
      <c r="AM985" s="56" t="str">
        <f>VLOOKUP(F985,'Plan atualizada aptas e desativ'!$C$4:$I$1457,7,0)</f>
        <v>APTA</v>
      </c>
      <c r="AN985" s="196">
        <f t="shared" si="197"/>
        <v>1693.6149999999998</v>
      </c>
      <c r="AO985" s="56" t="s">
        <v>1687</v>
      </c>
      <c r="AP985" s="56" t="s">
        <v>1688</v>
      </c>
      <c r="AQ985" s="56"/>
      <c r="AR985" s="56" t="s">
        <v>449</v>
      </c>
      <c r="AS985" s="56" t="s">
        <v>449</v>
      </c>
      <c r="AT985" s="56" t="s">
        <v>449</v>
      </c>
      <c r="AU985" s="56" t="s">
        <v>449</v>
      </c>
      <c r="AV985" s="56" t="s">
        <v>449</v>
      </c>
      <c r="AW985" s="56" t="s">
        <v>449</v>
      </c>
      <c r="AX985" s="56" t="s">
        <v>449</v>
      </c>
      <c r="AY985" s="56" t="s">
        <v>449</v>
      </c>
      <c r="AZ985" s="56" t="s">
        <v>449</v>
      </c>
      <c r="BA985" s="56" t="s">
        <v>449</v>
      </c>
      <c r="BB985" s="323">
        <f>VLOOKUP($F985,'[2]1ª Parcela FAED Manutencao 2026'!$E$7:$K$1036,5,0)</f>
        <v>527</v>
      </c>
      <c r="BC985" s="324">
        <f>VLOOKUP($F985,'[2]1ª Parcela FAED Manutencao 2026'!$E$7:$K$1036,7,0)</f>
        <v>7693.6149999999998</v>
      </c>
      <c r="BD985" s="336">
        <f t="shared" si="198"/>
        <v>35</v>
      </c>
      <c r="BE985" s="330">
        <f t="shared" si="199"/>
        <v>0</v>
      </c>
    </row>
    <row r="986" spans="1:57" s="178" customFormat="1" ht="28.5" customHeight="1">
      <c r="A986" s="68">
        <v>980</v>
      </c>
      <c r="B986" s="56" t="s">
        <v>1906</v>
      </c>
      <c r="C986" s="56">
        <v>7800</v>
      </c>
      <c r="D986" s="57">
        <v>26</v>
      </c>
      <c r="E986" s="163" t="s">
        <v>438</v>
      </c>
      <c r="F986" s="56">
        <v>1176072</v>
      </c>
      <c r="G986" s="56">
        <v>1104502</v>
      </c>
      <c r="H986" s="61">
        <v>29201632</v>
      </c>
      <c r="I986" s="84" t="str">
        <f>VLOOKUP($F986,'[3]Sistema Escolar'!$C$3:$E$5000,3,0)</f>
        <v>CENTRO ESTADUAL DE EDUC PROF EM SERVICOS E PROC IND IRMA DULCE</v>
      </c>
      <c r="J986" s="193" t="s">
        <v>1858</v>
      </c>
      <c r="K986" s="56">
        <v>0</v>
      </c>
      <c r="L986" s="56">
        <v>0</v>
      </c>
      <c r="M986" s="56">
        <v>0</v>
      </c>
      <c r="N986" s="56">
        <v>0</v>
      </c>
      <c r="O986" s="56">
        <v>1225</v>
      </c>
      <c r="P986" s="56">
        <v>1234</v>
      </c>
      <c r="Q986" s="56">
        <v>0</v>
      </c>
      <c r="R986" s="56">
        <v>0</v>
      </c>
      <c r="S986" s="56">
        <v>0</v>
      </c>
      <c r="T986" s="56">
        <v>0</v>
      </c>
      <c r="U986" s="56">
        <v>0</v>
      </c>
      <c r="V986" s="56">
        <v>0</v>
      </c>
      <c r="W986" s="56">
        <v>0</v>
      </c>
      <c r="X986" s="56">
        <v>0</v>
      </c>
      <c r="Y986" s="56">
        <f t="shared" si="200"/>
        <v>0</v>
      </c>
      <c r="Z986" s="56">
        <f t="shared" si="200"/>
        <v>0</v>
      </c>
      <c r="AA986" s="68">
        <f t="shared" si="201"/>
        <v>1225</v>
      </c>
      <c r="AB986" s="68">
        <f t="shared" si="201"/>
        <v>1234</v>
      </c>
      <c r="AC986" s="68">
        <f t="shared" si="194"/>
        <v>1225</v>
      </c>
      <c r="AD986" s="68">
        <f t="shared" si="195"/>
        <v>1234</v>
      </c>
      <c r="AE986" s="68">
        <f>VLOOKUP(F986,[1]quantitativo_estudantes_turmas_!$D$6:$H$1043,5,0)</f>
        <v>41</v>
      </c>
      <c r="AF986" s="318">
        <f t="shared" si="191"/>
        <v>1</v>
      </c>
      <c r="AG986" s="248">
        <f t="shared" si="192"/>
        <v>47919.3</v>
      </c>
      <c r="AH986" s="194">
        <f t="shared" si="196"/>
        <v>47919.3</v>
      </c>
      <c r="AI986" s="70">
        <v>0</v>
      </c>
      <c r="AJ986" s="70">
        <f t="shared" si="193"/>
        <v>95838.6</v>
      </c>
      <c r="AK986" s="195">
        <v>20000</v>
      </c>
      <c r="AL986" s="337">
        <f t="shared" si="190"/>
        <v>23959.65</v>
      </c>
      <c r="AM986" s="56" t="str">
        <f>VLOOKUP(F986,'Plan atualizada aptas e desativ'!$C$4:$I$1457,7,0)</f>
        <v>APTA</v>
      </c>
      <c r="AN986" s="196">
        <f t="shared" si="197"/>
        <v>3959.6500000000015</v>
      </c>
      <c r="AO986" s="56" t="s">
        <v>1687</v>
      </c>
      <c r="AP986" s="56" t="s">
        <v>1689</v>
      </c>
      <c r="AQ986" s="56"/>
      <c r="AR986" s="56" t="s">
        <v>449</v>
      </c>
      <c r="AS986" s="56" t="s">
        <v>449</v>
      </c>
      <c r="AT986" s="56" t="s">
        <v>449</v>
      </c>
      <c r="AU986" s="56" t="s">
        <v>449</v>
      </c>
      <c r="AV986" s="56" t="s">
        <v>449</v>
      </c>
      <c r="AW986" s="56" t="s">
        <v>449</v>
      </c>
      <c r="AX986" s="56" t="s">
        <v>449</v>
      </c>
      <c r="AY986" s="56" t="s">
        <v>449</v>
      </c>
      <c r="AZ986" s="56" t="s">
        <v>449</v>
      </c>
      <c r="BA986" s="56" t="s">
        <v>449</v>
      </c>
      <c r="BB986" s="323">
        <f>VLOOKUP($F986,'[2]1ª Parcela FAED Manutencao 2026'!$E$7:$K$1036,5,0)</f>
        <v>1225</v>
      </c>
      <c r="BC986" s="324">
        <f>VLOOKUP($F986,'[2]1ª Parcela FAED Manutencao 2026'!$E$7:$K$1036,7,0)</f>
        <v>23959.65</v>
      </c>
      <c r="BD986" s="336">
        <f t="shared" si="198"/>
        <v>9</v>
      </c>
      <c r="BE986" s="330">
        <f t="shared" si="199"/>
        <v>0</v>
      </c>
    </row>
    <row r="987" spans="1:57" s="178" customFormat="1" ht="28.5" customHeight="1">
      <c r="A987" s="68">
        <v>981</v>
      </c>
      <c r="B987" s="56" t="s">
        <v>1906</v>
      </c>
      <c r="C987" s="56">
        <v>7800</v>
      </c>
      <c r="D987" s="57">
        <v>26</v>
      </c>
      <c r="E987" s="163" t="s">
        <v>438</v>
      </c>
      <c r="F987" s="56">
        <v>1100159</v>
      </c>
      <c r="G987" s="56">
        <v>1100808</v>
      </c>
      <c r="H987" s="61">
        <v>29201390</v>
      </c>
      <c r="I987" s="84" t="str">
        <f>VLOOKUP($F987,'[3]Sistema Escolar'!$C$3:$E$5000,3,0)</f>
        <v>COLEGIO ESTADUAL DE TEMPO INTEGRAL ALBERTO SILVA</v>
      </c>
      <c r="J987" s="193" t="s">
        <v>1912</v>
      </c>
      <c r="K987" s="56">
        <v>0</v>
      </c>
      <c r="L987" s="56">
        <v>0</v>
      </c>
      <c r="M987" s="56">
        <v>0</v>
      </c>
      <c r="N987" s="56">
        <v>0</v>
      </c>
      <c r="O987" s="56">
        <v>790</v>
      </c>
      <c r="P987" s="56">
        <v>685</v>
      </c>
      <c r="Q987" s="56">
        <v>0</v>
      </c>
      <c r="R987" s="56">
        <v>35</v>
      </c>
      <c r="S987" s="56">
        <v>264</v>
      </c>
      <c r="T987" s="56">
        <v>204</v>
      </c>
      <c r="U987" s="56">
        <v>0</v>
      </c>
      <c r="V987" s="56">
        <v>0</v>
      </c>
      <c r="W987" s="56">
        <v>0</v>
      </c>
      <c r="X987" s="56">
        <v>0</v>
      </c>
      <c r="Y987" s="56">
        <f t="shared" si="200"/>
        <v>0</v>
      </c>
      <c r="Z987" s="56">
        <f t="shared" si="200"/>
        <v>0</v>
      </c>
      <c r="AA987" s="68">
        <f t="shared" si="201"/>
        <v>1054</v>
      </c>
      <c r="AB987" s="68">
        <f t="shared" si="201"/>
        <v>924</v>
      </c>
      <c r="AC987" s="68">
        <f t="shared" si="194"/>
        <v>1054</v>
      </c>
      <c r="AD987" s="68">
        <f t="shared" si="195"/>
        <v>924</v>
      </c>
      <c r="AE987" s="68">
        <f>VLOOKUP(F987,[1]quantitativo_estudantes_turmas_!$D$6:$H$1043,5,0)</f>
        <v>25</v>
      </c>
      <c r="AF987" s="318">
        <f t="shared" si="191"/>
        <v>1</v>
      </c>
      <c r="AG987" s="248">
        <f t="shared" si="192"/>
        <v>41032.61</v>
      </c>
      <c r="AH987" s="194">
        <f t="shared" si="196"/>
        <v>41032.61</v>
      </c>
      <c r="AI987" s="70">
        <v>0</v>
      </c>
      <c r="AJ987" s="70">
        <f t="shared" si="193"/>
        <v>82065.22</v>
      </c>
      <c r="AK987" s="195">
        <v>20000</v>
      </c>
      <c r="AL987" s="337">
        <f t="shared" si="190"/>
        <v>20516.305</v>
      </c>
      <c r="AM987" s="56" t="str">
        <f>VLOOKUP(F987,'Plan atualizada aptas e desativ'!$C$4:$I$1457,7,0)</f>
        <v>INADIMPLENTE</v>
      </c>
      <c r="AN987" s="196">
        <f t="shared" si="197"/>
        <v>516.30500000000029</v>
      </c>
      <c r="AO987" s="56" t="s">
        <v>1687</v>
      </c>
      <c r="AP987" s="56" t="s">
        <v>1690</v>
      </c>
      <c r="AQ987" s="56"/>
      <c r="AR987" s="56" t="s">
        <v>1918</v>
      </c>
      <c r="AS987" s="56" t="s">
        <v>449</v>
      </c>
      <c r="AT987" s="56" t="s">
        <v>449</v>
      </c>
      <c r="AU987" s="56" t="s">
        <v>449</v>
      </c>
      <c r="AV987" s="56" t="s">
        <v>449</v>
      </c>
      <c r="AW987" s="56" t="s">
        <v>449</v>
      </c>
      <c r="AX987" s="56" t="s">
        <v>449</v>
      </c>
      <c r="AY987" s="56" t="s">
        <v>449</v>
      </c>
      <c r="AZ987" s="56" t="s">
        <v>449</v>
      </c>
      <c r="BA987" s="56" t="s">
        <v>449</v>
      </c>
      <c r="BB987" s="323">
        <f>VLOOKUP($F987,'[2]1ª Parcela FAED Manutencao 2026'!$E$7:$K$1036,5,0)</f>
        <v>1054</v>
      </c>
      <c r="BC987" s="324">
        <f>VLOOKUP($F987,'[2]1ª Parcela FAED Manutencao 2026'!$E$7:$K$1036,7,0)</f>
        <v>23959.65</v>
      </c>
      <c r="BD987" s="335">
        <f t="shared" si="198"/>
        <v>-130</v>
      </c>
      <c r="BE987" s="328">
        <f t="shared" si="199"/>
        <v>-3443.3450000000012</v>
      </c>
    </row>
    <row r="988" spans="1:57" s="178" customFormat="1" ht="28.5" customHeight="1">
      <c r="A988" s="68">
        <v>982</v>
      </c>
      <c r="B988" s="56" t="s">
        <v>1906</v>
      </c>
      <c r="C988" s="56">
        <v>7800</v>
      </c>
      <c r="D988" s="57">
        <v>26</v>
      </c>
      <c r="E988" s="163" t="s">
        <v>438</v>
      </c>
      <c r="F988" s="56">
        <v>1100655</v>
      </c>
      <c r="G988" s="56">
        <v>1100809</v>
      </c>
      <c r="H988" s="61">
        <v>29201608</v>
      </c>
      <c r="I988" s="84" t="str">
        <f>VLOOKUP($F988,'[3]Sistema Escolar'!$C$3:$E$5000,3,0)</f>
        <v>COLEGIO ESTADUAL DE ARATU</v>
      </c>
      <c r="J988" s="193" t="s">
        <v>1912</v>
      </c>
      <c r="K988" s="56">
        <v>0</v>
      </c>
      <c r="L988" s="56">
        <v>0</v>
      </c>
      <c r="M988" s="56">
        <v>0</v>
      </c>
      <c r="N988" s="56">
        <v>0</v>
      </c>
      <c r="O988" s="56">
        <v>633</v>
      </c>
      <c r="P988" s="56">
        <v>565</v>
      </c>
      <c r="Q988" s="56">
        <v>0</v>
      </c>
      <c r="R988" s="56">
        <v>0</v>
      </c>
      <c r="S988" s="56">
        <v>129</v>
      </c>
      <c r="T988" s="56">
        <v>80</v>
      </c>
      <c r="U988" s="56">
        <v>0</v>
      </c>
      <c r="V988" s="56">
        <v>0</v>
      </c>
      <c r="W988" s="56">
        <v>0</v>
      </c>
      <c r="X988" s="56">
        <v>0</v>
      </c>
      <c r="Y988" s="56">
        <f t="shared" si="200"/>
        <v>0</v>
      </c>
      <c r="Z988" s="56">
        <f t="shared" si="200"/>
        <v>0</v>
      </c>
      <c r="AA988" s="68">
        <f t="shared" si="201"/>
        <v>762</v>
      </c>
      <c r="AB988" s="68">
        <f t="shared" si="201"/>
        <v>645</v>
      </c>
      <c r="AC988" s="68">
        <f t="shared" si="194"/>
        <v>762</v>
      </c>
      <c r="AD988" s="68">
        <f t="shared" si="195"/>
        <v>645</v>
      </c>
      <c r="AE988" s="68">
        <f>VLOOKUP(F988,[1]quantitativo_estudantes_turmas_!$D$6:$H$1043,5,0)</f>
        <v>18</v>
      </c>
      <c r="AF988" s="318">
        <f t="shared" si="191"/>
        <v>1</v>
      </c>
      <c r="AG988" s="248">
        <f t="shared" si="192"/>
        <v>30774.46</v>
      </c>
      <c r="AH988" s="194">
        <f t="shared" si="196"/>
        <v>30774.46</v>
      </c>
      <c r="AI988" s="70">
        <v>0</v>
      </c>
      <c r="AJ988" s="70">
        <f t="shared" si="193"/>
        <v>61548.92</v>
      </c>
      <c r="AK988" s="195">
        <v>16000</v>
      </c>
      <c r="AL988" s="337">
        <f t="shared" si="190"/>
        <v>15387.23</v>
      </c>
      <c r="AM988" s="56" t="str">
        <f>VLOOKUP(F988,'Plan atualizada aptas e desativ'!$C$4:$I$1457,7,0)</f>
        <v>INADIMPLENTE</v>
      </c>
      <c r="AN988" s="196">
        <f t="shared" si="197"/>
        <v>-612.77000000000044</v>
      </c>
      <c r="AO988" s="56" t="s">
        <v>1687</v>
      </c>
      <c r="AP988" s="56" t="s">
        <v>1691</v>
      </c>
      <c r="AQ988" s="56"/>
      <c r="AR988" s="56" t="s">
        <v>449</v>
      </c>
      <c r="AS988" s="56" t="s">
        <v>449</v>
      </c>
      <c r="AT988" s="56" t="s">
        <v>449</v>
      </c>
      <c r="AU988" s="56" t="s">
        <v>449</v>
      </c>
      <c r="AV988" s="56" t="s">
        <v>449</v>
      </c>
      <c r="AW988" s="56" t="s">
        <v>449</v>
      </c>
      <c r="AX988" s="56" t="s">
        <v>449</v>
      </c>
      <c r="AY988" s="56" t="s">
        <v>449</v>
      </c>
      <c r="AZ988" s="56" t="s">
        <v>449</v>
      </c>
      <c r="BA988" s="56" t="s">
        <v>449</v>
      </c>
      <c r="BB988" s="323">
        <f>VLOOKUP($F988,'[2]1ª Parcela FAED Manutencao 2026'!$E$7:$K$1036,5,0)</f>
        <v>762</v>
      </c>
      <c r="BC988" s="324">
        <f>VLOOKUP($F988,'[2]1ª Parcela FAED Manutencao 2026'!$E$7:$K$1036,7,0)</f>
        <v>20516.305</v>
      </c>
      <c r="BD988" s="335">
        <f t="shared" si="198"/>
        <v>-117</v>
      </c>
      <c r="BE988" s="328">
        <f t="shared" si="199"/>
        <v>-5129.0750000000007</v>
      </c>
    </row>
    <row r="989" spans="1:57" s="178" customFormat="1" ht="28.5" customHeight="1">
      <c r="A989" s="68">
        <v>983</v>
      </c>
      <c r="B989" s="56" t="s">
        <v>1906</v>
      </c>
      <c r="C989" s="56">
        <v>7800</v>
      </c>
      <c r="D989" s="57">
        <v>26</v>
      </c>
      <c r="E989" s="163" t="s">
        <v>438</v>
      </c>
      <c r="F989" s="56">
        <v>1100930</v>
      </c>
      <c r="G989" s="56">
        <v>1100810</v>
      </c>
      <c r="H989" s="61">
        <v>29201527</v>
      </c>
      <c r="I989" s="84" t="str">
        <f>VLOOKUP($F989,'[3]Sistema Escolar'!$C$3:$E$5000,3,0)</f>
        <v>COLEGIO ESTADUAL DOUTOR BERLINDO MAMEDE DE OLIVEIRA</v>
      </c>
      <c r="J989" s="193" t="s">
        <v>1912</v>
      </c>
      <c r="K989" s="56">
        <v>409</v>
      </c>
      <c r="L989" s="56">
        <v>409</v>
      </c>
      <c r="M989" s="56">
        <v>0</v>
      </c>
      <c r="N989" s="56">
        <v>0</v>
      </c>
      <c r="O989" s="56">
        <v>0</v>
      </c>
      <c r="P989" s="56">
        <v>0</v>
      </c>
      <c r="Q989" s="56">
        <v>0</v>
      </c>
      <c r="R989" s="56">
        <v>0</v>
      </c>
      <c r="S989" s="56">
        <v>20</v>
      </c>
      <c r="T989" s="56">
        <v>26</v>
      </c>
      <c r="U989" s="56">
        <v>0</v>
      </c>
      <c r="V989" s="56">
        <v>0</v>
      </c>
      <c r="W989" s="56">
        <v>0</v>
      </c>
      <c r="X989" s="56">
        <v>0</v>
      </c>
      <c r="Y989" s="56">
        <f t="shared" si="200"/>
        <v>409</v>
      </c>
      <c r="Z989" s="56">
        <f t="shared" si="200"/>
        <v>409</v>
      </c>
      <c r="AA989" s="68">
        <f t="shared" si="201"/>
        <v>20</v>
      </c>
      <c r="AB989" s="68">
        <f t="shared" si="201"/>
        <v>26</v>
      </c>
      <c r="AC989" s="68">
        <f t="shared" si="194"/>
        <v>429</v>
      </c>
      <c r="AD989" s="68">
        <f t="shared" si="195"/>
        <v>435</v>
      </c>
      <c r="AE989" s="68">
        <f>VLOOKUP(F989,[1]quantitativo_estudantes_turmas_!$D$6:$H$1043,5,0)</f>
        <v>20</v>
      </c>
      <c r="AF989" s="318">
        <f t="shared" si="191"/>
        <v>5.9770114942528735E-2</v>
      </c>
      <c r="AG989" s="248">
        <f t="shared" si="192"/>
        <v>25645.38</v>
      </c>
      <c r="AH989" s="194" t="str">
        <f t="shared" si="196"/>
        <v>0,00</v>
      </c>
      <c r="AI989" s="70">
        <v>0</v>
      </c>
      <c r="AJ989" s="70">
        <f t="shared" si="193"/>
        <v>25645.38</v>
      </c>
      <c r="AK989" s="195">
        <v>5000</v>
      </c>
      <c r="AL989" s="337">
        <f t="shared" si="190"/>
        <v>6411.3450000000003</v>
      </c>
      <c r="AM989" s="56" t="str">
        <f>VLOOKUP(F989,'Plan atualizada aptas e desativ'!$C$4:$I$1457,7,0)</f>
        <v>INADIMPLENTE</v>
      </c>
      <c r="AN989" s="196">
        <f t="shared" si="197"/>
        <v>1411.3450000000003</v>
      </c>
      <c r="AO989" s="56" t="s">
        <v>1687</v>
      </c>
      <c r="AP989" s="56" t="s">
        <v>1692</v>
      </c>
      <c r="AQ989" s="56"/>
      <c r="AR989" s="56" t="s">
        <v>449</v>
      </c>
      <c r="AS989" s="56" t="s">
        <v>449</v>
      </c>
      <c r="AT989" s="56" t="s">
        <v>449</v>
      </c>
      <c r="AU989" s="56" t="s">
        <v>449</v>
      </c>
      <c r="AV989" s="56" t="s">
        <v>449</v>
      </c>
      <c r="AW989" s="56" t="s">
        <v>449</v>
      </c>
      <c r="AX989" s="56" t="s">
        <v>449</v>
      </c>
      <c r="AY989" s="56" t="s">
        <v>449</v>
      </c>
      <c r="AZ989" s="56" t="s">
        <v>449</v>
      </c>
      <c r="BA989" s="56" t="s">
        <v>449</v>
      </c>
      <c r="BB989" s="323">
        <f>VLOOKUP($F989,'[2]1ª Parcela FAED Manutencao 2026'!$E$7:$K$1036,5,0)</f>
        <v>429</v>
      </c>
      <c r="BC989" s="324">
        <f>VLOOKUP($F989,'[2]1ª Parcela FAED Manutencao 2026'!$E$7:$K$1036,7,0)</f>
        <v>6411.3450000000003</v>
      </c>
      <c r="BD989" s="336">
        <f t="shared" si="198"/>
        <v>6</v>
      </c>
      <c r="BE989" s="330">
        <f t="shared" si="199"/>
        <v>0</v>
      </c>
    </row>
    <row r="990" spans="1:57" s="87" customFormat="1" ht="28.5" customHeight="1">
      <c r="A990" s="68">
        <v>984</v>
      </c>
      <c r="B990" s="56" t="s">
        <v>1906</v>
      </c>
      <c r="C990" s="56">
        <v>7800</v>
      </c>
      <c r="D990" s="57">
        <v>26</v>
      </c>
      <c r="E990" s="163" t="s">
        <v>438</v>
      </c>
      <c r="F990" s="56">
        <v>1104928</v>
      </c>
      <c r="G990" s="56">
        <v>1104514</v>
      </c>
      <c r="H990" s="61">
        <v>29201535</v>
      </c>
      <c r="I990" s="84" t="str">
        <f>VLOOKUP($F990,'[3]Sistema Escolar'!$C$3:$E$5000,3,0)</f>
        <v>COLEGIO ESTADUAL DOUTOR LUIZ VIANA FILHO</v>
      </c>
      <c r="J990" s="193" t="s">
        <v>1978</v>
      </c>
      <c r="K990" s="56">
        <v>0</v>
      </c>
      <c r="L990" s="56">
        <v>0</v>
      </c>
      <c r="M990" s="56">
        <v>0</v>
      </c>
      <c r="N990" s="56">
        <v>0</v>
      </c>
      <c r="O990" s="56">
        <v>149</v>
      </c>
      <c r="P990" s="56">
        <v>115</v>
      </c>
      <c r="Q990" s="56">
        <v>20</v>
      </c>
      <c r="R990" s="56">
        <v>55</v>
      </c>
      <c r="S990" s="56">
        <v>158</v>
      </c>
      <c r="T990" s="56">
        <v>109</v>
      </c>
      <c r="U990" s="56">
        <v>0</v>
      </c>
      <c r="V990" s="56">
        <v>0</v>
      </c>
      <c r="W990" s="56">
        <v>0</v>
      </c>
      <c r="X990" s="56">
        <v>0</v>
      </c>
      <c r="Y990" s="56">
        <f t="shared" si="200"/>
        <v>0</v>
      </c>
      <c r="Z990" s="56">
        <f t="shared" si="200"/>
        <v>0</v>
      </c>
      <c r="AA990" s="68">
        <f t="shared" si="201"/>
        <v>327</v>
      </c>
      <c r="AB990" s="68">
        <f t="shared" si="201"/>
        <v>279</v>
      </c>
      <c r="AC990" s="68">
        <f t="shared" si="194"/>
        <v>327</v>
      </c>
      <c r="AD990" s="68">
        <f t="shared" si="195"/>
        <v>279</v>
      </c>
      <c r="AE990" s="68">
        <f>VLOOKUP(F990,[1]quantitativo_estudantes_turmas_!$D$6:$H$1043,5,0)</f>
        <v>12</v>
      </c>
      <c r="AF990" s="318">
        <f t="shared" si="191"/>
        <v>1</v>
      </c>
      <c r="AG990" s="248">
        <f t="shared" si="192"/>
        <v>25645.38</v>
      </c>
      <c r="AH990" s="194">
        <f t="shared" si="196"/>
        <v>25645.38</v>
      </c>
      <c r="AI990" s="70">
        <v>0</v>
      </c>
      <c r="AJ990" s="70">
        <f t="shared" si="193"/>
        <v>51290.76</v>
      </c>
      <c r="AK990" s="195">
        <v>10000</v>
      </c>
      <c r="AL990" s="337">
        <f t="shared" si="190"/>
        <v>12822.69</v>
      </c>
      <c r="AM990" s="56" t="str">
        <f>VLOOKUP(F990,'Plan atualizada aptas e desativ'!$C$4:$I$1457,7,0)</f>
        <v>APTA</v>
      </c>
      <c r="AN990" s="196">
        <f t="shared" si="197"/>
        <v>2822.6900000000005</v>
      </c>
      <c r="AO990" s="56" t="s">
        <v>1687</v>
      </c>
      <c r="AP990" s="56" t="s">
        <v>1693</v>
      </c>
      <c r="AQ990" s="56"/>
      <c r="AR990" s="56" t="s">
        <v>1918</v>
      </c>
      <c r="AS990" s="56" t="s">
        <v>449</v>
      </c>
      <c r="AT990" s="56" t="s">
        <v>449</v>
      </c>
      <c r="AU990" s="56" t="s">
        <v>449</v>
      </c>
      <c r="AV990" s="56" t="s">
        <v>449</v>
      </c>
      <c r="AW990" s="56" t="s">
        <v>449</v>
      </c>
      <c r="AX990" s="56" t="s">
        <v>449</v>
      </c>
      <c r="AY990" s="56" t="s">
        <v>449</v>
      </c>
      <c r="AZ990" s="56" t="s">
        <v>449</v>
      </c>
      <c r="BA990" s="56" t="s">
        <v>449</v>
      </c>
      <c r="BB990" s="323">
        <f>VLOOKUP($F990,'[2]1ª Parcela FAED Manutencao 2026'!$E$7:$K$1036,5,0)</f>
        <v>327</v>
      </c>
      <c r="BC990" s="324">
        <f>VLOOKUP($F990,'[2]1ª Parcela FAED Manutencao 2026'!$E$7:$K$1036,7,0)</f>
        <v>12822.69</v>
      </c>
      <c r="BD990" s="335">
        <f t="shared" si="198"/>
        <v>-48</v>
      </c>
      <c r="BE990" s="330">
        <f t="shared" si="199"/>
        <v>0</v>
      </c>
    </row>
    <row r="991" spans="1:57" s="178" customFormat="1" ht="28.5" customHeight="1">
      <c r="A991" s="68">
        <v>985</v>
      </c>
      <c r="B991" s="56" t="s">
        <v>1906</v>
      </c>
      <c r="C991" s="56">
        <v>7800</v>
      </c>
      <c r="D991" s="57">
        <v>26</v>
      </c>
      <c r="E991" s="163" t="s">
        <v>438</v>
      </c>
      <c r="F991" s="56">
        <v>1177009</v>
      </c>
      <c r="G991" s="56">
        <v>1104503</v>
      </c>
      <c r="H991" s="61">
        <v>29404460</v>
      </c>
      <c r="I991" s="84" t="str">
        <f>VLOOKUP($F991,'[3]Sistema Escolar'!$C$3:$E$5000,3,0)</f>
        <v>COLEGIO ESTADUAL MANOEL DE JESUS</v>
      </c>
      <c r="J991" s="193" t="s">
        <v>1912</v>
      </c>
      <c r="K991" s="56">
        <v>0</v>
      </c>
      <c r="L991" s="56">
        <v>0</v>
      </c>
      <c r="M991" s="56">
        <v>0</v>
      </c>
      <c r="N991" s="56">
        <v>0</v>
      </c>
      <c r="O991" s="56">
        <v>562</v>
      </c>
      <c r="P991" s="56">
        <v>507</v>
      </c>
      <c r="Q991" s="56">
        <v>0</v>
      </c>
      <c r="R991" s="56">
        <v>0</v>
      </c>
      <c r="S991" s="56">
        <v>204</v>
      </c>
      <c r="T991" s="56">
        <v>196</v>
      </c>
      <c r="U991" s="56">
        <v>0</v>
      </c>
      <c r="V991" s="56">
        <v>0</v>
      </c>
      <c r="W991" s="56">
        <v>0</v>
      </c>
      <c r="X991" s="56">
        <v>0</v>
      </c>
      <c r="Y991" s="56">
        <f t="shared" si="200"/>
        <v>0</v>
      </c>
      <c r="Z991" s="56">
        <f t="shared" si="200"/>
        <v>0</v>
      </c>
      <c r="AA991" s="68">
        <f t="shared" si="201"/>
        <v>766</v>
      </c>
      <c r="AB991" s="68">
        <f t="shared" si="201"/>
        <v>703</v>
      </c>
      <c r="AC991" s="68">
        <f t="shared" si="194"/>
        <v>766</v>
      </c>
      <c r="AD991" s="68">
        <f t="shared" si="195"/>
        <v>703</v>
      </c>
      <c r="AE991" s="68">
        <f>VLOOKUP(F991,[1]quantitativo_estudantes_turmas_!$D$6:$H$1043,5,0)</f>
        <v>23</v>
      </c>
      <c r="AF991" s="318">
        <f t="shared" si="191"/>
        <v>1</v>
      </c>
      <c r="AG991" s="248">
        <f t="shared" si="192"/>
        <v>30774.46</v>
      </c>
      <c r="AH991" s="194">
        <f t="shared" si="196"/>
        <v>30774.46</v>
      </c>
      <c r="AI991" s="70">
        <v>0</v>
      </c>
      <c r="AJ991" s="70">
        <f t="shared" si="193"/>
        <v>61548.92</v>
      </c>
      <c r="AK991" s="195">
        <v>16000</v>
      </c>
      <c r="AL991" s="337">
        <f t="shared" si="190"/>
        <v>15387.23</v>
      </c>
      <c r="AM991" s="56" t="str">
        <f>VLOOKUP(F991,'Plan atualizada aptas e desativ'!$C$4:$I$1457,7,0)</f>
        <v>INADIMPLENTE</v>
      </c>
      <c r="AN991" s="196">
        <f t="shared" si="197"/>
        <v>-612.77000000000044</v>
      </c>
      <c r="AO991" s="56" t="s">
        <v>1687</v>
      </c>
      <c r="AP991" s="56" t="s">
        <v>1694</v>
      </c>
      <c r="AQ991" s="56"/>
      <c r="AR991" s="56" t="s">
        <v>449</v>
      </c>
      <c r="AS991" s="56" t="s">
        <v>449</v>
      </c>
      <c r="AT991" s="56" t="s">
        <v>449</v>
      </c>
      <c r="AU991" s="56" t="s">
        <v>449</v>
      </c>
      <c r="AV991" s="56" t="s">
        <v>449</v>
      </c>
      <c r="AW991" s="56" t="s">
        <v>449</v>
      </c>
      <c r="AX991" s="56" t="s">
        <v>449</v>
      </c>
      <c r="AY991" s="56" t="s">
        <v>449</v>
      </c>
      <c r="AZ991" s="56" t="s">
        <v>449</v>
      </c>
      <c r="BA991" s="56" t="s">
        <v>449</v>
      </c>
      <c r="BB991" s="323">
        <f>VLOOKUP($F991,'[2]1ª Parcela FAED Manutencao 2026'!$E$7:$K$1036,5,0)</f>
        <v>766</v>
      </c>
      <c r="BC991" s="324">
        <f>VLOOKUP($F991,'[2]1ª Parcela FAED Manutencao 2026'!$E$7:$K$1036,7,0)</f>
        <v>20516.305</v>
      </c>
      <c r="BD991" s="335">
        <f t="shared" si="198"/>
        <v>-63</v>
      </c>
      <c r="BE991" s="328">
        <f t="shared" si="199"/>
        <v>-5129.0750000000007</v>
      </c>
    </row>
    <row r="992" spans="1:57" s="178" customFormat="1" ht="28.5" customHeight="1">
      <c r="A992" s="68">
        <v>986</v>
      </c>
      <c r="B992" s="56" t="s">
        <v>1906</v>
      </c>
      <c r="C992" s="56">
        <v>7800</v>
      </c>
      <c r="D992" s="57">
        <v>26</v>
      </c>
      <c r="E992" s="163" t="s">
        <v>438</v>
      </c>
      <c r="F992" s="56">
        <v>1104723</v>
      </c>
      <c r="G992" s="56">
        <v>1100813</v>
      </c>
      <c r="H992" s="61">
        <v>29201373</v>
      </c>
      <c r="I992" s="84" t="str">
        <f>VLOOKUP($F992,'[3]Sistema Escolar'!$C$3:$E$5000,3,0)</f>
        <v>COLEGIO ESTADUAL POLIVALENTE DE ARATU</v>
      </c>
      <c r="J992" s="193" t="s">
        <v>1912</v>
      </c>
      <c r="K992" s="56">
        <v>438</v>
      </c>
      <c r="L992" s="56">
        <v>461</v>
      </c>
      <c r="M992" s="56">
        <v>0</v>
      </c>
      <c r="N992" s="56">
        <v>0</v>
      </c>
      <c r="O992" s="56">
        <v>206</v>
      </c>
      <c r="P992" s="56">
        <v>205</v>
      </c>
      <c r="Q992" s="56">
        <v>0</v>
      </c>
      <c r="R992" s="56">
        <v>0</v>
      </c>
      <c r="S992" s="56">
        <v>160</v>
      </c>
      <c r="T992" s="56">
        <v>64</v>
      </c>
      <c r="U992" s="56">
        <v>0</v>
      </c>
      <c r="V992" s="56">
        <v>0</v>
      </c>
      <c r="W992" s="56">
        <v>0</v>
      </c>
      <c r="X992" s="56">
        <v>0</v>
      </c>
      <c r="Y992" s="56">
        <f t="shared" si="200"/>
        <v>438</v>
      </c>
      <c r="Z992" s="56">
        <f t="shared" si="200"/>
        <v>461</v>
      </c>
      <c r="AA992" s="68">
        <f t="shared" si="201"/>
        <v>366</v>
      </c>
      <c r="AB992" s="68">
        <f t="shared" si="201"/>
        <v>269</v>
      </c>
      <c r="AC992" s="68">
        <f t="shared" si="194"/>
        <v>804</v>
      </c>
      <c r="AD992" s="68">
        <f t="shared" si="195"/>
        <v>730</v>
      </c>
      <c r="AE992" s="68">
        <f>VLOOKUP(F992,[1]quantitativo_estudantes_turmas_!$D$6:$H$1043,5,0)</f>
        <v>25</v>
      </c>
      <c r="AF992" s="318">
        <f t="shared" si="191"/>
        <v>0.36849315068493149</v>
      </c>
      <c r="AG992" s="248">
        <f t="shared" si="192"/>
        <v>30774.46</v>
      </c>
      <c r="AH992" s="194" t="str">
        <f t="shared" si="196"/>
        <v>0,00</v>
      </c>
      <c r="AI992" s="70">
        <v>0</v>
      </c>
      <c r="AJ992" s="70">
        <f t="shared" si="193"/>
        <v>30774.46</v>
      </c>
      <c r="AK992" s="195">
        <v>8000</v>
      </c>
      <c r="AL992" s="337">
        <f t="shared" ref="AL992:AL1017" si="202">AJ992/4+AI992</f>
        <v>7693.6149999999998</v>
      </c>
      <c r="AM992" s="56" t="str">
        <f>VLOOKUP(F992,'Plan atualizada aptas e desativ'!$C$4:$I$1457,7,0)</f>
        <v>APTA</v>
      </c>
      <c r="AN992" s="196">
        <f t="shared" si="197"/>
        <v>-306.38500000000022</v>
      </c>
      <c r="AO992" s="56" t="s">
        <v>1687</v>
      </c>
      <c r="AP992" s="56" t="s">
        <v>1695</v>
      </c>
      <c r="AQ992" s="56"/>
      <c r="AR992" s="56" t="s">
        <v>449</v>
      </c>
      <c r="AS992" s="56" t="s">
        <v>449</v>
      </c>
      <c r="AT992" s="56" t="s">
        <v>449</v>
      </c>
      <c r="AU992" s="56" t="s">
        <v>449</v>
      </c>
      <c r="AV992" s="56" t="s">
        <v>449</v>
      </c>
      <c r="AW992" s="56" t="s">
        <v>449</v>
      </c>
      <c r="AX992" s="56" t="s">
        <v>449</v>
      </c>
      <c r="AY992" s="56" t="s">
        <v>449</v>
      </c>
      <c r="AZ992" s="56" t="s">
        <v>449</v>
      </c>
      <c r="BA992" s="56" t="s">
        <v>449</v>
      </c>
      <c r="BB992" s="323">
        <f>VLOOKUP($F992,'[2]1ª Parcela FAED Manutencao 2026'!$E$7:$K$1036,5,0)</f>
        <v>804</v>
      </c>
      <c r="BC992" s="324">
        <f>VLOOKUP($F992,'[2]1ª Parcela FAED Manutencao 2026'!$E$7:$K$1036,7,0)</f>
        <v>10258.1525</v>
      </c>
      <c r="BD992" s="335">
        <f t="shared" si="198"/>
        <v>-74</v>
      </c>
      <c r="BE992" s="328">
        <f t="shared" si="199"/>
        <v>-2564.5375000000004</v>
      </c>
    </row>
    <row r="993" spans="1:57" s="178" customFormat="1" ht="28.5" customHeight="1">
      <c r="A993" s="68">
        <v>987</v>
      </c>
      <c r="B993" s="56" t="s">
        <v>1906</v>
      </c>
      <c r="C993" s="56">
        <v>7800</v>
      </c>
      <c r="D993" s="57">
        <v>26</v>
      </c>
      <c r="E993" s="163" t="s">
        <v>438</v>
      </c>
      <c r="F993" s="56">
        <v>1103395</v>
      </c>
      <c r="G993" s="56">
        <v>1100812</v>
      </c>
      <c r="H993" s="61">
        <v>29201853</v>
      </c>
      <c r="I993" s="84" t="str">
        <f>VLOOKUP($F993,'[3]Sistema Escolar'!$C$3:$E$5000,3,0)</f>
        <v>COLEGIO ESTADUAL REGINA SIMOES</v>
      </c>
      <c r="J993" s="193" t="s">
        <v>1912</v>
      </c>
      <c r="K993" s="56">
        <v>240</v>
      </c>
      <c r="L993" s="56">
        <v>181</v>
      </c>
      <c r="M993" s="56">
        <v>0</v>
      </c>
      <c r="N993" s="56">
        <v>0</v>
      </c>
      <c r="O993" s="56">
        <v>241</v>
      </c>
      <c r="P993" s="56">
        <v>179</v>
      </c>
      <c r="Q993" s="56">
        <v>0</v>
      </c>
      <c r="R993" s="56">
        <v>0</v>
      </c>
      <c r="S993" s="56">
        <v>128</v>
      </c>
      <c r="T993" s="56">
        <v>79</v>
      </c>
      <c r="U993" s="56">
        <v>0</v>
      </c>
      <c r="V993" s="56">
        <v>0</v>
      </c>
      <c r="W993" s="56">
        <v>0</v>
      </c>
      <c r="X993" s="56">
        <v>0</v>
      </c>
      <c r="Y993" s="56">
        <f t="shared" si="200"/>
        <v>240</v>
      </c>
      <c r="Z993" s="56">
        <f t="shared" si="200"/>
        <v>181</v>
      </c>
      <c r="AA993" s="68">
        <f t="shared" si="201"/>
        <v>369</v>
      </c>
      <c r="AB993" s="68">
        <f t="shared" si="201"/>
        <v>258</v>
      </c>
      <c r="AC993" s="68">
        <f t="shared" si="194"/>
        <v>609</v>
      </c>
      <c r="AD993" s="68">
        <f t="shared" si="195"/>
        <v>439</v>
      </c>
      <c r="AE993" s="68">
        <f>VLOOKUP(F993,[1]quantitativo_estudantes_turmas_!$D$6:$H$1043,5,0)</f>
        <v>15</v>
      </c>
      <c r="AF993" s="318">
        <f t="shared" si="191"/>
        <v>0.58769931662870156</v>
      </c>
      <c r="AG993" s="248">
        <f t="shared" si="192"/>
        <v>25645.38</v>
      </c>
      <c r="AH993" s="194" t="str">
        <f t="shared" si="196"/>
        <v>0,00</v>
      </c>
      <c r="AI993" s="70">
        <v>0</v>
      </c>
      <c r="AJ993" s="70">
        <f t="shared" si="193"/>
        <v>25645.38</v>
      </c>
      <c r="AK993" s="195">
        <v>6000</v>
      </c>
      <c r="AL993" s="337">
        <f t="shared" si="202"/>
        <v>6411.3450000000003</v>
      </c>
      <c r="AM993" s="56" t="str">
        <f>VLOOKUP(F993,'Plan atualizada aptas e desativ'!$C$4:$I$1457,7,0)</f>
        <v>INADIMPLENTE</v>
      </c>
      <c r="AN993" s="196">
        <f t="shared" si="197"/>
        <v>411.34500000000025</v>
      </c>
      <c r="AO993" s="56" t="s">
        <v>1687</v>
      </c>
      <c r="AP993" s="56" t="s">
        <v>1696</v>
      </c>
      <c r="AQ993" s="56"/>
      <c r="AR993" s="56" t="s">
        <v>449</v>
      </c>
      <c r="AS993" s="56" t="s">
        <v>449</v>
      </c>
      <c r="AT993" s="56" t="s">
        <v>449</v>
      </c>
      <c r="AU993" s="56" t="s">
        <v>449</v>
      </c>
      <c r="AV993" s="56" t="s">
        <v>449</v>
      </c>
      <c r="AW993" s="56" t="s">
        <v>449</v>
      </c>
      <c r="AX993" s="56" t="s">
        <v>449</v>
      </c>
      <c r="AY993" s="56" t="s">
        <v>449</v>
      </c>
      <c r="AZ993" s="56" t="s">
        <v>449</v>
      </c>
      <c r="BA993" s="56" t="s">
        <v>449</v>
      </c>
      <c r="BB993" s="323">
        <f>VLOOKUP($F993,'[2]1ª Parcela FAED Manutencao 2026'!$E$7:$K$1036,5,0)</f>
        <v>609</v>
      </c>
      <c r="BC993" s="324">
        <f>VLOOKUP($F993,'[2]1ª Parcela FAED Manutencao 2026'!$E$7:$K$1036,7,0)</f>
        <v>7693.6149999999998</v>
      </c>
      <c r="BD993" s="335">
        <f t="shared" si="198"/>
        <v>-170</v>
      </c>
      <c r="BE993" s="328">
        <f t="shared" si="199"/>
        <v>-1282.2699999999995</v>
      </c>
    </row>
    <row r="994" spans="1:57" s="178" customFormat="1" ht="28.5" customHeight="1">
      <c r="A994" s="68">
        <v>988</v>
      </c>
      <c r="B994" s="56" t="s">
        <v>1906</v>
      </c>
      <c r="C994" s="56">
        <v>7800</v>
      </c>
      <c r="D994" s="57">
        <v>26</v>
      </c>
      <c r="E994" s="163" t="s">
        <v>438</v>
      </c>
      <c r="F994" s="56">
        <v>1103000</v>
      </c>
      <c r="G994" s="56">
        <v>1100811</v>
      </c>
      <c r="H994" s="61">
        <v>29201063</v>
      </c>
      <c r="I994" s="84" t="str">
        <f>VLOOKUP($F994,'[3]Sistema Escolar'!$C$3:$E$5000,3,0)</f>
        <v>COLEGIO ESTADUAL REITOR MIGUEL CALMON</v>
      </c>
      <c r="J994" s="193" t="s">
        <v>1912</v>
      </c>
      <c r="K994" s="56">
        <v>0</v>
      </c>
      <c r="L994" s="56">
        <v>0</v>
      </c>
      <c r="M994" s="56">
        <v>0</v>
      </c>
      <c r="N994" s="56">
        <v>0</v>
      </c>
      <c r="O994" s="56">
        <v>1158</v>
      </c>
      <c r="P994" s="56">
        <v>1165</v>
      </c>
      <c r="Q994" s="56">
        <v>0</v>
      </c>
      <c r="R994" s="56">
        <v>0</v>
      </c>
      <c r="S994" s="56">
        <v>53</v>
      </c>
      <c r="T994" s="56">
        <v>38</v>
      </c>
      <c r="U994" s="56">
        <v>0</v>
      </c>
      <c r="V994" s="56">
        <v>0</v>
      </c>
      <c r="W994" s="56">
        <v>0</v>
      </c>
      <c r="X994" s="56">
        <v>0</v>
      </c>
      <c r="Y994" s="56">
        <f t="shared" si="200"/>
        <v>0</v>
      </c>
      <c r="Z994" s="56">
        <f t="shared" si="200"/>
        <v>0</v>
      </c>
      <c r="AA994" s="68">
        <f t="shared" si="201"/>
        <v>1211</v>
      </c>
      <c r="AB994" s="68">
        <f t="shared" si="201"/>
        <v>1203</v>
      </c>
      <c r="AC994" s="68">
        <f t="shared" si="194"/>
        <v>1211</v>
      </c>
      <c r="AD994" s="68">
        <f t="shared" si="195"/>
        <v>1203</v>
      </c>
      <c r="AE994" s="68">
        <f>VLOOKUP(F994,[1]quantitativo_estudantes_turmas_!$D$6:$H$1043,5,0)</f>
        <v>41</v>
      </c>
      <c r="AF994" s="318">
        <f t="shared" si="191"/>
        <v>1</v>
      </c>
      <c r="AG994" s="248">
        <f t="shared" si="192"/>
        <v>47919.3</v>
      </c>
      <c r="AH994" s="194">
        <f t="shared" si="196"/>
        <v>47919.3</v>
      </c>
      <c r="AI994" s="70">
        <v>0</v>
      </c>
      <c r="AJ994" s="70">
        <f t="shared" si="193"/>
        <v>95838.6</v>
      </c>
      <c r="AK994" s="195">
        <v>20000</v>
      </c>
      <c r="AL994" s="337">
        <f t="shared" si="202"/>
        <v>23959.65</v>
      </c>
      <c r="AM994" s="56" t="str">
        <f>VLOOKUP(F994,'Plan atualizada aptas e desativ'!$C$4:$I$1457,7,0)</f>
        <v>INADIMPLENTE</v>
      </c>
      <c r="AN994" s="196">
        <f t="shared" si="197"/>
        <v>3959.6500000000015</v>
      </c>
      <c r="AO994" s="56" t="s">
        <v>1687</v>
      </c>
      <c r="AP994" s="56" t="s">
        <v>1697</v>
      </c>
      <c r="AQ994" s="56"/>
      <c r="AR994" s="56" t="s">
        <v>449</v>
      </c>
      <c r="AS994" s="56" t="s">
        <v>449</v>
      </c>
      <c r="AT994" s="56" t="s">
        <v>449</v>
      </c>
      <c r="AU994" s="56" t="s">
        <v>449</v>
      </c>
      <c r="AV994" s="56" t="s">
        <v>449</v>
      </c>
      <c r="AW994" s="56" t="s">
        <v>449</v>
      </c>
      <c r="AX994" s="56" t="s">
        <v>449</v>
      </c>
      <c r="AY994" s="56" t="s">
        <v>449</v>
      </c>
      <c r="AZ994" s="56" t="s">
        <v>449</v>
      </c>
      <c r="BA994" s="56" t="s">
        <v>449</v>
      </c>
      <c r="BB994" s="323">
        <f>VLOOKUP($F994,'[2]1ª Parcela FAED Manutencao 2026'!$E$7:$K$1036,5,0)</f>
        <v>1211</v>
      </c>
      <c r="BC994" s="324">
        <f>VLOOKUP($F994,'[2]1ª Parcela FAED Manutencao 2026'!$E$7:$K$1036,7,0)</f>
        <v>23959.65</v>
      </c>
      <c r="BD994" s="335">
        <f t="shared" si="198"/>
        <v>-8</v>
      </c>
      <c r="BE994" s="330">
        <f t="shared" si="199"/>
        <v>0</v>
      </c>
    </row>
    <row r="995" spans="1:57" s="87" customFormat="1" ht="28.5" customHeight="1">
      <c r="A995" s="68">
        <v>989</v>
      </c>
      <c r="B995" s="56" t="s">
        <v>1906</v>
      </c>
      <c r="C995" s="56">
        <v>7800</v>
      </c>
      <c r="D995" s="57">
        <v>26</v>
      </c>
      <c r="E995" s="163" t="s">
        <v>439</v>
      </c>
      <c r="F995" s="56">
        <v>1178430</v>
      </c>
      <c r="G995" s="56">
        <v>1105574</v>
      </c>
      <c r="H995" s="61">
        <v>29862728</v>
      </c>
      <c r="I995" s="84" t="str">
        <f>VLOOKUP($F995,'[3]Sistema Escolar'!$C$3:$E$5000,3,0)</f>
        <v>CENTRO ESTADUAL DE EDUCACAO PROFISSIONAL DO OCEANO</v>
      </c>
      <c r="J995" s="193" t="s">
        <v>1857</v>
      </c>
      <c r="K995" s="56">
        <v>0</v>
      </c>
      <c r="L995" s="56">
        <v>0</v>
      </c>
      <c r="M995" s="56">
        <v>0</v>
      </c>
      <c r="N995" s="56">
        <v>0</v>
      </c>
      <c r="O995" s="56">
        <v>477</v>
      </c>
      <c r="P995" s="56">
        <v>414</v>
      </c>
      <c r="Q995" s="56">
        <v>0</v>
      </c>
      <c r="R995" s="56">
        <v>0</v>
      </c>
      <c r="S995" s="56">
        <v>0</v>
      </c>
      <c r="T995" s="56">
        <v>0</v>
      </c>
      <c r="U995" s="56">
        <v>0</v>
      </c>
      <c r="V995" s="56">
        <v>0</v>
      </c>
      <c r="W995" s="56">
        <v>0</v>
      </c>
      <c r="X995" s="56">
        <v>0</v>
      </c>
      <c r="Y995" s="56">
        <f t="shared" si="200"/>
        <v>0</v>
      </c>
      <c r="Z995" s="56">
        <f t="shared" si="200"/>
        <v>0</v>
      </c>
      <c r="AA995" s="68">
        <f t="shared" si="201"/>
        <v>477</v>
      </c>
      <c r="AB995" s="68">
        <f t="shared" si="201"/>
        <v>414</v>
      </c>
      <c r="AC995" s="68">
        <f t="shared" si="194"/>
        <v>477</v>
      </c>
      <c r="AD995" s="68">
        <f t="shared" si="195"/>
        <v>414</v>
      </c>
      <c r="AE995" s="68">
        <f>VLOOKUP(F995,[1]quantitativo_estudantes_turmas_!$D$6:$H$1043,5,0)</f>
        <v>15</v>
      </c>
      <c r="AF995" s="318">
        <f t="shared" si="191"/>
        <v>1</v>
      </c>
      <c r="AG995" s="248">
        <f t="shared" si="192"/>
        <v>25645.38</v>
      </c>
      <c r="AH995" s="194">
        <f t="shared" si="196"/>
        <v>25645.38</v>
      </c>
      <c r="AI995" s="70">
        <v>0</v>
      </c>
      <c r="AJ995" s="70">
        <f t="shared" si="193"/>
        <v>51290.76</v>
      </c>
      <c r="AK995" s="195">
        <v>10000</v>
      </c>
      <c r="AL995" s="337">
        <f t="shared" si="202"/>
        <v>12822.69</v>
      </c>
      <c r="AM995" s="56" t="str">
        <f>VLOOKUP(F995,'Plan atualizada aptas e desativ'!$C$4:$I$1457,7,0)</f>
        <v>APTA</v>
      </c>
      <c r="AN995" s="196">
        <f t="shared" si="197"/>
        <v>2822.6900000000005</v>
      </c>
      <c r="AO995" s="56" t="s">
        <v>1476</v>
      </c>
      <c r="AP995" s="56" t="s">
        <v>1698</v>
      </c>
      <c r="AQ995" s="56"/>
      <c r="AR995" s="56" t="s">
        <v>449</v>
      </c>
      <c r="AS995" s="56" t="s">
        <v>449</v>
      </c>
      <c r="AT995" s="56" t="s">
        <v>449</v>
      </c>
      <c r="AU995" s="56" t="s">
        <v>449</v>
      </c>
      <c r="AV995" s="56" t="s">
        <v>449</v>
      </c>
      <c r="AW995" s="56" t="s">
        <v>449</v>
      </c>
      <c r="AX995" s="56" t="s">
        <v>449</v>
      </c>
      <c r="AY995" s="56" t="s">
        <v>449</v>
      </c>
      <c r="AZ995" s="56" t="s">
        <v>449</v>
      </c>
      <c r="BA995" s="56" t="s">
        <v>449</v>
      </c>
      <c r="BB995" s="323">
        <f>VLOOKUP($F995,'[2]1ª Parcela FAED Manutencao 2026'!$E$7:$K$1036,5,0)</f>
        <v>477</v>
      </c>
      <c r="BC995" s="324">
        <f>VLOOKUP($F995,'[2]1ª Parcela FAED Manutencao 2026'!$E$7:$K$1036,7,0)</f>
        <v>12822.69</v>
      </c>
      <c r="BD995" s="335">
        <f t="shared" si="198"/>
        <v>-63</v>
      </c>
      <c r="BE995" s="330">
        <f t="shared" si="199"/>
        <v>0</v>
      </c>
    </row>
    <row r="996" spans="1:57" s="178" customFormat="1" ht="28.5" customHeight="1">
      <c r="A996" s="68">
        <v>990</v>
      </c>
      <c r="B996" s="56" t="s">
        <v>1906</v>
      </c>
      <c r="C996" s="56">
        <v>7800</v>
      </c>
      <c r="D996" s="57">
        <v>26</v>
      </c>
      <c r="E996" s="163" t="s">
        <v>439</v>
      </c>
      <c r="F996" s="56">
        <v>1102402</v>
      </c>
      <c r="G996" s="56">
        <v>1103931</v>
      </c>
      <c r="H996" s="61">
        <v>29202604</v>
      </c>
      <c r="I996" s="84" t="str">
        <f>VLOOKUP($F996,'[3]Sistema Escolar'!$C$3:$E$5000,3,0)</f>
        <v>COLEGIO ESTADUAL DESEMBARGADOR JULIO VIRGINIO DE SANTANA</v>
      </c>
      <c r="J996" s="193" t="s">
        <v>1978</v>
      </c>
      <c r="K996" s="56">
        <v>0</v>
      </c>
      <c r="L996" s="56">
        <v>0</v>
      </c>
      <c r="M996" s="56">
        <v>0</v>
      </c>
      <c r="N996" s="56">
        <v>0</v>
      </c>
      <c r="O996" s="56">
        <v>755</v>
      </c>
      <c r="P996" s="56">
        <v>729</v>
      </c>
      <c r="Q996" s="56">
        <v>160</v>
      </c>
      <c r="R996" s="56">
        <v>212</v>
      </c>
      <c r="S996" s="56">
        <v>251</v>
      </c>
      <c r="T996" s="56">
        <v>186</v>
      </c>
      <c r="U996" s="56">
        <v>0</v>
      </c>
      <c r="V996" s="56">
        <v>0</v>
      </c>
      <c r="W996" s="56">
        <v>0</v>
      </c>
      <c r="X996" s="56">
        <v>0</v>
      </c>
      <c r="Y996" s="56">
        <f t="shared" si="200"/>
        <v>0</v>
      </c>
      <c r="Z996" s="56">
        <f t="shared" si="200"/>
        <v>0</v>
      </c>
      <c r="AA996" s="68">
        <f t="shared" si="201"/>
        <v>1166</v>
      </c>
      <c r="AB996" s="68">
        <f t="shared" si="201"/>
        <v>1127</v>
      </c>
      <c r="AC996" s="68">
        <f t="shared" si="194"/>
        <v>1166</v>
      </c>
      <c r="AD996" s="68">
        <f t="shared" si="195"/>
        <v>1127</v>
      </c>
      <c r="AE996" s="68">
        <f>VLOOKUP(F996,[1]quantitativo_estudantes_turmas_!$D$6:$H$1043,5,0)</f>
        <v>31</v>
      </c>
      <c r="AF996" s="318">
        <f t="shared" si="191"/>
        <v>1</v>
      </c>
      <c r="AG996" s="248">
        <f t="shared" si="192"/>
        <v>47919.3</v>
      </c>
      <c r="AH996" s="194">
        <f t="shared" si="196"/>
        <v>47919.3</v>
      </c>
      <c r="AI996" s="70">
        <v>0</v>
      </c>
      <c r="AJ996" s="70">
        <f t="shared" si="193"/>
        <v>95838.6</v>
      </c>
      <c r="AK996" s="195">
        <v>20000</v>
      </c>
      <c r="AL996" s="337">
        <f t="shared" si="202"/>
        <v>23959.65</v>
      </c>
      <c r="AM996" s="56" t="str">
        <f>VLOOKUP(F996,'Plan atualizada aptas e desativ'!$C$4:$I$1457,7,0)</f>
        <v>APTA</v>
      </c>
      <c r="AN996" s="196">
        <f t="shared" si="197"/>
        <v>3959.6500000000015</v>
      </c>
      <c r="AO996" s="56" t="s">
        <v>1476</v>
      </c>
      <c r="AP996" s="56" t="s">
        <v>1699</v>
      </c>
      <c r="AQ996" s="56"/>
      <c r="AR996" s="56" t="s">
        <v>1918</v>
      </c>
      <c r="AS996" s="56" t="s">
        <v>449</v>
      </c>
      <c r="AT996" s="56" t="s">
        <v>449</v>
      </c>
      <c r="AU996" s="56" t="s">
        <v>449</v>
      </c>
      <c r="AV996" s="56" t="s">
        <v>449</v>
      </c>
      <c r="AW996" s="56" t="s">
        <v>449</v>
      </c>
      <c r="AX996" s="56" t="s">
        <v>449</v>
      </c>
      <c r="AY996" s="56" t="s">
        <v>449</v>
      </c>
      <c r="AZ996" s="56" t="s">
        <v>449</v>
      </c>
      <c r="BA996" s="56" t="s">
        <v>449</v>
      </c>
      <c r="BB996" s="323">
        <f>VLOOKUP($F996,'[2]1ª Parcela FAED Manutencao 2026'!$E$7:$K$1036,5,0)</f>
        <v>1166</v>
      </c>
      <c r="BC996" s="324">
        <f>VLOOKUP($F996,'[2]1ª Parcela FAED Manutencao 2026'!$E$7:$K$1036,7,0)</f>
        <v>23959.65</v>
      </c>
      <c r="BD996" s="335">
        <f t="shared" si="198"/>
        <v>-39</v>
      </c>
      <c r="BE996" s="330">
        <f t="shared" si="199"/>
        <v>0</v>
      </c>
    </row>
    <row r="997" spans="1:57" s="87" customFormat="1" ht="28.5" customHeight="1">
      <c r="A997" s="68">
        <v>991</v>
      </c>
      <c r="B997" s="56" t="s">
        <v>1906</v>
      </c>
      <c r="C997" s="56">
        <v>7800</v>
      </c>
      <c r="D997" s="57">
        <v>26</v>
      </c>
      <c r="E997" s="163" t="s">
        <v>439</v>
      </c>
      <c r="F997" s="56">
        <v>1102410</v>
      </c>
      <c r="G997" s="56">
        <v>1103927</v>
      </c>
      <c r="H997" s="61">
        <v>29202493</v>
      </c>
      <c r="I997" s="84" t="str">
        <f>VLOOKUP($F997,'[3]Sistema Escolar'!$C$3:$E$5000,3,0)</f>
        <v>COLEGIO ESTADUAL JURACY MAGALHAES JUNIOR</v>
      </c>
      <c r="J997" s="193" t="s">
        <v>1912</v>
      </c>
      <c r="K997" s="56">
        <v>0</v>
      </c>
      <c r="L997" s="56">
        <v>0</v>
      </c>
      <c r="M997" s="56">
        <v>0</v>
      </c>
      <c r="N997" s="56">
        <v>0</v>
      </c>
      <c r="O997" s="56">
        <v>146</v>
      </c>
      <c r="P997" s="56">
        <v>142</v>
      </c>
      <c r="Q997" s="56">
        <v>16</v>
      </c>
      <c r="R997" s="56">
        <v>38</v>
      </c>
      <c r="S997" s="56">
        <v>34</v>
      </c>
      <c r="T997" s="56">
        <v>43</v>
      </c>
      <c r="U997" s="56">
        <v>0</v>
      </c>
      <c r="V997" s="56">
        <v>0</v>
      </c>
      <c r="W997" s="56">
        <v>0</v>
      </c>
      <c r="X997" s="56">
        <v>0</v>
      </c>
      <c r="Y997" s="56">
        <f t="shared" si="200"/>
        <v>0</v>
      </c>
      <c r="Z997" s="56">
        <f t="shared" si="200"/>
        <v>0</v>
      </c>
      <c r="AA997" s="68">
        <f t="shared" si="201"/>
        <v>196</v>
      </c>
      <c r="AB997" s="68">
        <f t="shared" si="201"/>
        <v>223</v>
      </c>
      <c r="AC997" s="68">
        <f t="shared" si="194"/>
        <v>196</v>
      </c>
      <c r="AD997" s="68">
        <f t="shared" si="195"/>
        <v>223</v>
      </c>
      <c r="AE997" s="68">
        <f>VLOOKUP(F997,[1]quantitativo_estudantes_turmas_!$D$6:$H$1043,5,0)</f>
        <v>9</v>
      </c>
      <c r="AF997" s="318">
        <f t="shared" si="191"/>
        <v>1</v>
      </c>
      <c r="AG997" s="248">
        <f t="shared" si="192"/>
        <v>20516.3</v>
      </c>
      <c r="AH997" s="194">
        <f t="shared" si="196"/>
        <v>20516.3</v>
      </c>
      <c r="AI997" s="70">
        <v>0</v>
      </c>
      <c r="AJ997" s="70">
        <f t="shared" si="193"/>
        <v>41032.6</v>
      </c>
      <c r="AK997" s="195">
        <v>8000</v>
      </c>
      <c r="AL997" s="337">
        <f t="shared" si="202"/>
        <v>10258.15</v>
      </c>
      <c r="AM997" s="56" t="str">
        <f>VLOOKUP(F997,'Plan atualizada aptas e desativ'!$C$4:$I$1457,7,0)</f>
        <v>APTA</v>
      </c>
      <c r="AN997" s="196">
        <f t="shared" si="197"/>
        <v>2258.1499999999996</v>
      </c>
      <c r="AO997" s="56" t="s">
        <v>1476</v>
      </c>
      <c r="AP997" s="56" t="s">
        <v>1700</v>
      </c>
      <c r="AQ997" s="56"/>
      <c r="AR997" s="56" t="s">
        <v>1918</v>
      </c>
      <c r="AS997" s="56" t="s">
        <v>449</v>
      </c>
      <c r="AT997" s="56" t="s">
        <v>449</v>
      </c>
      <c r="AU997" s="56" t="s">
        <v>449</v>
      </c>
      <c r="AV997" s="56" t="s">
        <v>449</v>
      </c>
      <c r="AW997" s="56" t="s">
        <v>449</v>
      </c>
      <c r="AX997" s="56" t="s">
        <v>449</v>
      </c>
      <c r="AY997" s="56" t="s">
        <v>449</v>
      </c>
      <c r="AZ997" s="56" t="s">
        <v>449</v>
      </c>
      <c r="BA997" s="56" t="s">
        <v>449</v>
      </c>
      <c r="BB997" s="323">
        <f>VLOOKUP($F997,'[2]1ª Parcela FAED Manutencao 2026'!$E$7:$K$1036,5,0)</f>
        <v>196</v>
      </c>
      <c r="BC997" s="324">
        <f>VLOOKUP($F997,'[2]1ª Parcela FAED Manutencao 2026'!$E$7:$K$1036,7,0)</f>
        <v>10258.15</v>
      </c>
      <c r="BD997" s="336">
        <f t="shared" si="198"/>
        <v>27</v>
      </c>
      <c r="BE997" s="330">
        <f t="shared" si="199"/>
        <v>0</v>
      </c>
    </row>
    <row r="998" spans="1:57" s="178" customFormat="1" ht="28.5" customHeight="1">
      <c r="A998" s="68">
        <v>992</v>
      </c>
      <c r="B998" s="56" t="s">
        <v>1906</v>
      </c>
      <c r="C998" s="56">
        <v>7800</v>
      </c>
      <c r="D998" s="57">
        <v>26</v>
      </c>
      <c r="E998" s="163" t="s">
        <v>4486</v>
      </c>
      <c r="F998" s="56">
        <v>1178400</v>
      </c>
      <c r="G998" s="56">
        <v>1105559</v>
      </c>
      <c r="H998" s="61">
        <v>29982758</v>
      </c>
      <c r="I998" s="84" t="str">
        <f>VLOOKUP($F998,'[3]Sistema Escolar'!$C$3:$E$5000,3,0)</f>
        <v>COLEGIO ESTADUAL DE TEMPO INTEGRAL DE VILA DE ABRANTES</v>
      </c>
      <c r="J998" s="193" t="s">
        <v>1986</v>
      </c>
      <c r="K998" s="56">
        <v>0</v>
      </c>
      <c r="L998" s="56">
        <v>0</v>
      </c>
      <c r="M998" s="56">
        <v>0</v>
      </c>
      <c r="N998" s="56">
        <v>0</v>
      </c>
      <c r="O998" s="56">
        <v>920</v>
      </c>
      <c r="P998" s="56">
        <v>152</v>
      </c>
      <c r="Q998" s="56">
        <v>1063</v>
      </c>
      <c r="R998" s="56">
        <v>1342</v>
      </c>
      <c r="S998" s="56">
        <v>320</v>
      </c>
      <c r="T998" s="56">
        <v>422</v>
      </c>
      <c r="U998" s="56">
        <v>0</v>
      </c>
      <c r="V998" s="56">
        <v>0</v>
      </c>
      <c r="W998" s="56">
        <v>0</v>
      </c>
      <c r="X998" s="56">
        <v>0</v>
      </c>
      <c r="Y998" s="56">
        <f t="shared" si="200"/>
        <v>0</v>
      </c>
      <c r="Z998" s="56">
        <f t="shared" si="200"/>
        <v>0</v>
      </c>
      <c r="AA998" s="68">
        <f t="shared" si="201"/>
        <v>2303</v>
      </c>
      <c r="AB998" s="68">
        <f t="shared" si="201"/>
        <v>1916</v>
      </c>
      <c r="AC998" s="68">
        <f t="shared" si="194"/>
        <v>2303</v>
      </c>
      <c r="AD998" s="68">
        <f t="shared" si="195"/>
        <v>1916</v>
      </c>
      <c r="AE998" s="68">
        <f>VLOOKUP(F998,[1]quantitativo_estudantes_turmas_!$D$6:$H$1043,5,0)</f>
        <v>52</v>
      </c>
      <c r="AF998" s="318">
        <f t="shared" si="191"/>
        <v>1</v>
      </c>
      <c r="AG998" s="248">
        <f t="shared" si="192"/>
        <v>71807.06</v>
      </c>
      <c r="AH998" s="194">
        <f t="shared" si="196"/>
        <v>71807.06</v>
      </c>
      <c r="AI998" s="70">
        <v>0</v>
      </c>
      <c r="AJ998" s="70">
        <f t="shared" si="193"/>
        <v>143614.12</v>
      </c>
      <c r="AK998" s="195">
        <v>32000</v>
      </c>
      <c r="AL998" s="337">
        <f t="shared" si="202"/>
        <v>35903.53</v>
      </c>
      <c r="AM998" s="56" t="str">
        <f>VLOOKUP(F998,'Plan atualizada aptas e desativ'!$C$4:$I$1457,7,0)</f>
        <v>APTA</v>
      </c>
      <c r="AN998" s="196">
        <f t="shared" si="197"/>
        <v>3903.5299999999988</v>
      </c>
      <c r="AO998" s="56" t="s">
        <v>1457</v>
      </c>
      <c r="AP998" s="56" t="s">
        <v>1461</v>
      </c>
      <c r="AQ998" s="56"/>
      <c r="AR998" s="56" t="s">
        <v>1918</v>
      </c>
      <c r="AS998" s="56" t="s">
        <v>449</v>
      </c>
      <c r="AT998" s="56" t="s">
        <v>449</v>
      </c>
      <c r="AU998" s="56" t="s">
        <v>449</v>
      </c>
      <c r="AV998" s="56" t="s">
        <v>449</v>
      </c>
      <c r="AW998" s="56" t="s">
        <v>449</v>
      </c>
      <c r="AX998" s="56" t="s">
        <v>449</v>
      </c>
      <c r="AY998" s="56" t="s">
        <v>449</v>
      </c>
      <c r="AZ998" s="56" t="s">
        <v>449</v>
      </c>
      <c r="BA998" s="56" t="s">
        <v>449</v>
      </c>
      <c r="BB998" s="323">
        <f>VLOOKUP($F998,'[2]1ª Parcela FAED Manutencao 2026'!$E$7:$K$1036,5,0)</f>
        <v>2303</v>
      </c>
      <c r="BC998" s="324">
        <f>VLOOKUP($F998,'[2]1ª Parcela FAED Manutencao 2026'!$E$7:$K$1036,7,0)</f>
        <v>41032.61</v>
      </c>
      <c r="BD998" s="335">
        <f t="shared" si="198"/>
        <v>-387</v>
      </c>
      <c r="BE998" s="328">
        <f t="shared" si="199"/>
        <v>-5129.0800000000017</v>
      </c>
    </row>
    <row r="999" spans="1:57" s="178" customFormat="1" ht="28.5" customHeight="1">
      <c r="A999" s="68">
        <v>993</v>
      </c>
      <c r="B999" s="56" t="s">
        <v>1906</v>
      </c>
      <c r="C999" s="56">
        <v>7800</v>
      </c>
      <c r="D999" s="57">
        <v>26</v>
      </c>
      <c r="E999" s="163" t="s">
        <v>429</v>
      </c>
      <c r="F999" s="56">
        <v>1102470</v>
      </c>
      <c r="G999" s="56">
        <v>1100797</v>
      </c>
      <c r="H999" s="61">
        <v>29178550</v>
      </c>
      <c r="I999" s="84" t="str">
        <f>VLOOKUP($F999,'[3]Sistema Escolar'!$C$3:$E$5000,3,0)</f>
        <v>COLEGIO ESTADUAL DE TEMPO INTEGRAL DE PORTAO</v>
      </c>
      <c r="J999" s="193" t="s">
        <v>1986</v>
      </c>
      <c r="K999" s="56">
        <v>0</v>
      </c>
      <c r="L999" s="56">
        <v>0</v>
      </c>
      <c r="M999" s="56">
        <v>0</v>
      </c>
      <c r="N999" s="56">
        <v>0</v>
      </c>
      <c r="O999" s="56">
        <v>447</v>
      </c>
      <c r="P999" s="56">
        <v>0</v>
      </c>
      <c r="Q999" s="56">
        <v>214</v>
      </c>
      <c r="R999" s="56">
        <v>610</v>
      </c>
      <c r="S999" s="56">
        <v>212</v>
      </c>
      <c r="T999" s="56">
        <v>185</v>
      </c>
      <c r="U999" s="56">
        <v>0</v>
      </c>
      <c r="V999" s="56">
        <v>0</v>
      </c>
      <c r="W999" s="56">
        <v>0</v>
      </c>
      <c r="X999" s="56">
        <v>0</v>
      </c>
      <c r="Y999" s="56">
        <f t="shared" si="200"/>
        <v>0</v>
      </c>
      <c r="Z999" s="56">
        <f t="shared" si="200"/>
        <v>0</v>
      </c>
      <c r="AA999" s="68">
        <f t="shared" si="201"/>
        <v>873</v>
      </c>
      <c r="AB999" s="68">
        <f t="shared" si="201"/>
        <v>795</v>
      </c>
      <c r="AC999" s="68">
        <f t="shared" si="194"/>
        <v>873</v>
      </c>
      <c r="AD999" s="68">
        <f t="shared" si="195"/>
        <v>795</v>
      </c>
      <c r="AE999" s="68">
        <f>VLOOKUP(F999,[1]quantitativo_estudantes_turmas_!$D$6:$H$1043,5,0)</f>
        <v>23</v>
      </c>
      <c r="AF999" s="318">
        <f t="shared" si="191"/>
        <v>1</v>
      </c>
      <c r="AG999" s="248">
        <f t="shared" si="192"/>
        <v>41032.61</v>
      </c>
      <c r="AH999" s="194">
        <f t="shared" si="196"/>
        <v>41032.61</v>
      </c>
      <c r="AI999" s="70">
        <v>0</v>
      </c>
      <c r="AJ999" s="70">
        <f t="shared" si="193"/>
        <v>82065.22</v>
      </c>
      <c r="AK999" s="195">
        <v>16000</v>
      </c>
      <c r="AL999" s="337">
        <f t="shared" si="202"/>
        <v>20516.305</v>
      </c>
      <c r="AM999" s="56" t="str">
        <f>VLOOKUP(F999,'Plan atualizada aptas e desativ'!$C$4:$I$1457,7,0)</f>
        <v>INADIMPLENTE</v>
      </c>
      <c r="AN999" s="196">
        <f t="shared" si="197"/>
        <v>4516.3050000000003</v>
      </c>
      <c r="AO999" s="56" t="s">
        <v>1478</v>
      </c>
      <c r="AP999" s="56" t="s">
        <v>1485</v>
      </c>
      <c r="AQ999" s="56"/>
      <c r="AR999" s="56" t="s">
        <v>1918</v>
      </c>
      <c r="AS999" s="56" t="s">
        <v>449</v>
      </c>
      <c r="AT999" s="56" t="s">
        <v>449</v>
      </c>
      <c r="AU999" s="56" t="s">
        <v>449</v>
      </c>
      <c r="AV999" s="56" t="s">
        <v>449</v>
      </c>
      <c r="AW999" s="56" t="s">
        <v>449</v>
      </c>
      <c r="AX999" s="56" t="s">
        <v>449</v>
      </c>
      <c r="AY999" s="56" t="s">
        <v>449</v>
      </c>
      <c r="AZ999" s="56" t="s">
        <v>449</v>
      </c>
      <c r="BA999" s="56" t="s">
        <v>449</v>
      </c>
      <c r="BB999" s="323">
        <f>VLOOKUP($F999,'[2]1ª Parcela FAED Manutencao 2026'!$E$7:$K$1036,5,0)</f>
        <v>873</v>
      </c>
      <c r="BC999" s="324">
        <f>VLOOKUP($F999,'[2]1ª Parcela FAED Manutencao 2026'!$E$7:$K$1036,7,0)</f>
        <v>20516.305</v>
      </c>
      <c r="BD999" s="335">
        <f t="shared" si="198"/>
        <v>-78</v>
      </c>
      <c r="BE999" s="330">
        <f t="shared" si="199"/>
        <v>0</v>
      </c>
    </row>
    <row r="1000" spans="1:57" s="178" customFormat="1" ht="28.5" customHeight="1">
      <c r="A1000" s="68">
        <v>994</v>
      </c>
      <c r="B1000" s="56" t="s">
        <v>1906</v>
      </c>
      <c r="C1000" s="56">
        <v>7800</v>
      </c>
      <c r="D1000" s="57">
        <v>26</v>
      </c>
      <c r="E1000" s="163" t="s">
        <v>433</v>
      </c>
      <c r="F1000" s="56">
        <v>1176205</v>
      </c>
      <c r="G1000" s="56">
        <v>1100236</v>
      </c>
      <c r="H1000" s="61">
        <v>29359597</v>
      </c>
      <c r="I1000" s="84" t="str">
        <f>VLOOKUP($F1000,'[3]Sistema Escolar'!$C$3:$E$5000,3,0)</f>
        <v>COLEGIO ESTADUAL FRANCISCO DA CONCEICAO MENEZES</v>
      </c>
      <c r="J1000" s="193" t="s">
        <v>1916</v>
      </c>
      <c r="K1000" s="56">
        <v>465</v>
      </c>
      <c r="L1000" s="56">
        <v>231</v>
      </c>
      <c r="M1000" s="56">
        <v>0</v>
      </c>
      <c r="N1000" s="56">
        <v>158</v>
      </c>
      <c r="O1000" s="56">
        <v>0</v>
      </c>
      <c r="P1000" s="56">
        <v>0</v>
      </c>
      <c r="Q1000" s="56">
        <v>0</v>
      </c>
      <c r="R1000" s="56">
        <v>0</v>
      </c>
      <c r="S1000" s="56">
        <v>0</v>
      </c>
      <c r="T1000" s="56">
        <v>0</v>
      </c>
      <c r="U1000" s="56">
        <v>0</v>
      </c>
      <c r="V1000" s="56">
        <v>0</v>
      </c>
      <c r="W1000" s="56">
        <v>0</v>
      </c>
      <c r="X1000" s="56">
        <v>17</v>
      </c>
      <c r="Y1000" s="56">
        <f t="shared" si="200"/>
        <v>465</v>
      </c>
      <c r="Z1000" s="56">
        <f t="shared" si="200"/>
        <v>389</v>
      </c>
      <c r="AA1000" s="68">
        <f t="shared" si="201"/>
        <v>0</v>
      </c>
      <c r="AB1000" s="68">
        <f t="shared" si="201"/>
        <v>0</v>
      </c>
      <c r="AC1000" s="68">
        <f t="shared" si="194"/>
        <v>465</v>
      </c>
      <c r="AD1000" s="68">
        <f t="shared" si="195"/>
        <v>406</v>
      </c>
      <c r="AE1000" s="68">
        <f>VLOOKUP(F1000,[1]quantitativo_estudantes_turmas_!$D$6:$H$1043,5,0)</f>
        <v>12</v>
      </c>
      <c r="AF1000" s="318">
        <f t="shared" si="191"/>
        <v>0</v>
      </c>
      <c r="AG1000" s="248">
        <f t="shared" si="192"/>
        <v>25645.38</v>
      </c>
      <c r="AH1000" s="194" t="str">
        <f t="shared" si="196"/>
        <v>0,00</v>
      </c>
      <c r="AI1000" s="70">
        <v>0</v>
      </c>
      <c r="AJ1000" s="70">
        <f t="shared" si="193"/>
        <v>25645.38</v>
      </c>
      <c r="AK1000" s="195">
        <v>5000</v>
      </c>
      <c r="AL1000" s="337">
        <f t="shared" si="202"/>
        <v>6411.3450000000003</v>
      </c>
      <c r="AM1000" s="56" t="str">
        <f>VLOOKUP(F1000,'Plan atualizada aptas e desativ'!$C$4:$I$1457,7,0)</f>
        <v>APTA</v>
      </c>
      <c r="AN1000" s="196">
        <f t="shared" si="197"/>
        <v>1411.3450000000003</v>
      </c>
      <c r="AO1000" s="56" t="s">
        <v>1493</v>
      </c>
      <c r="AP1000" s="56" t="s">
        <v>1575</v>
      </c>
      <c r="AQ1000" s="56"/>
      <c r="AR1000" s="56" t="s">
        <v>449</v>
      </c>
      <c r="AS1000" s="56" t="s">
        <v>449</v>
      </c>
      <c r="AT1000" s="56" t="s">
        <v>449</v>
      </c>
      <c r="AU1000" s="56" t="s">
        <v>449</v>
      </c>
      <c r="AV1000" s="56" t="s">
        <v>449</v>
      </c>
      <c r="AW1000" s="56" t="s">
        <v>449</v>
      </c>
      <c r="AX1000" s="56" t="s">
        <v>449</v>
      </c>
      <c r="AY1000" s="56" t="s">
        <v>449</v>
      </c>
      <c r="AZ1000" s="56" t="s">
        <v>449</v>
      </c>
      <c r="BA1000" s="56" t="s">
        <v>449</v>
      </c>
      <c r="BB1000" s="323">
        <f>VLOOKUP($F1000,'[2]1ª Parcela FAED Manutencao 2026'!$E$7:$K$1036,5,0)</f>
        <v>465</v>
      </c>
      <c r="BC1000" s="324">
        <f>VLOOKUP($F1000,'[2]1ª Parcela FAED Manutencao 2026'!$E$7:$K$1036,7,0)</f>
        <v>6411.3450000000003</v>
      </c>
      <c r="BD1000" s="335">
        <f t="shared" si="198"/>
        <v>-59</v>
      </c>
      <c r="BE1000" s="330">
        <f t="shared" si="199"/>
        <v>0</v>
      </c>
    </row>
    <row r="1001" spans="1:57" s="178" customFormat="1" ht="28.5" customHeight="1">
      <c r="A1001" s="68">
        <v>995</v>
      </c>
      <c r="B1001" s="56" t="s">
        <v>1906</v>
      </c>
      <c r="C1001" s="56">
        <v>7800</v>
      </c>
      <c r="D1001" s="57">
        <v>26</v>
      </c>
      <c r="E1001" s="163" t="s">
        <v>433</v>
      </c>
      <c r="F1001" s="56">
        <v>1136498</v>
      </c>
      <c r="G1001" s="56">
        <v>1100374</v>
      </c>
      <c r="H1001" s="61">
        <v>29190967</v>
      </c>
      <c r="I1001" s="84" t="str">
        <f>VLOOKUP($F1001,'[3]Sistema Escolar'!$C$3:$E$5000,3,0)</f>
        <v>COLEGIO ESTADUAL GOVERNADOR OTAVIO MANGABEIRA</v>
      </c>
      <c r="J1001" s="193" t="s">
        <v>1916</v>
      </c>
      <c r="K1001" s="56">
        <v>502</v>
      </c>
      <c r="L1001" s="56">
        <v>332</v>
      </c>
      <c r="M1001" s="56">
        <v>0</v>
      </c>
      <c r="N1001" s="56">
        <v>184</v>
      </c>
      <c r="O1001" s="56">
        <v>0</v>
      </c>
      <c r="P1001" s="56">
        <v>0</v>
      </c>
      <c r="Q1001" s="56">
        <v>0</v>
      </c>
      <c r="R1001" s="56">
        <v>0</v>
      </c>
      <c r="S1001" s="56">
        <v>0</v>
      </c>
      <c r="T1001" s="56">
        <v>0</v>
      </c>
      <c r="U1001" s="56">
        <v>0</v>
      </c>
      <c r="V1001" s="56">
        <v>0</v>
      </c>
      <c r="W1001" s="56">
        <v>0</v>
      </c>
      <c r="X1001" s="56">
        <v>33</v>
      </c>
      <c r="Y1001" s="56">
        <f t="shared" si="200"/>
        <v>502</v>
      </c>
      <c r="Z1001" s="56">
        <f t="shared" si="200"/>
        <v>516</v>
      </c>
      <c r="AA1001" s="68">
        <f t="shared" si="201"/>
        <v>0</v>
      </c>
      <c r="AB1001" s="68">
        <f t="shared" si="201"/>
        <v>0</v>
      </c>
      <c r="AC1001" s="68">
        <f t="shared" si="194"/>
        <v>502</v>
      </c>
      <c r="AD1001" s="68">
        <f t="shared" si="195"/>
        <v>549</v>
      </c>
      <c r="AE1001" s="68">
        <f>VLOOKUP(F1001,[1]quantitativo_estudantes_turmas_!$D$6:$H$1043,5,0)</f>
        <v>20</v>
      </c>
      <c r="AF1001" s="318">
        <f t="shared" si="191"/>
        <v>0</v>
      </c>
      <c r="AG1001" s="248">
        <f t="shared" si="192"/>
        <v>30774.46</v>
      </c>
      <c r="AH1001" s="194" t="str">
        <f t="shared" si="196"/>
        <v>0,00</v>
      </c>
      <c r="AI1001" s="70">
        <v>0</v>
      </c>
      <c r="AJ1001" s="70">
        <f t="shared" si="193"/>
        <v>30774.46</v>
      </c>
      <c r="AK1001" s="195">
        <v>6000</v>
      </c>
      <c r="AL1001" s="337">
        <f t="shared" si="202"/>
        <v>7693.6149999999998</v>
      </c>
      <c r="AM1001" s="56" t="str">
        <f>VLOOKUP(F1001,'Plan atualizada aptas e desativ'!$C$4:$I$1457,7,0)</f>
        <v>INADIMPLENTE</v>
      </c>
      <c r="AN1001" s="196">
        <f t="shared" si="197"/>
        <v>1693.6149999999998</v>
      </c>
      <c r="AO1001" s="56" t="s">
        <v>1493</v>
      </c>
      <c r="AP1001" s="56" t="s">
        <v>1579</v>
      </c>
      <c r="AQ1001" s="56"/>
      <c r="AR1001" s="56" t="s">
        <v>449</v>
      </c>
      <c r="AS1001" s="56" t="s">
        <v>449</v>
      </c>
      <c r="AT1001" s="56" t="s">
        <v>449</v>
      </c>
      <c r="AU1001" s="56" t="s">
        <v>449</v>
      </c>
      <c r="AV1001" s="56" t="s">
        <v>449</v>
      </c>
      <c r="AW1001" s="56" t="s">
        <v>449</v>
      </c>
      <c r="AX1001" s="56" t="s">
        <v>449</v>
      </c>
      <c r="AY1001" s="56" t="s">
        <v>449</v>
      </c>
      <c r="AZ1001" s="56" t="s">
        <v>449</v>
      </c>
      <c r="BA1001" s="56" t="s">
        <v>449</v>
      </c>
      <c r="BB1001" s="323">
        <f>VLOOKUP($F1001,'[2]1ª Parcela FAED Manutencao 2026'!$E$7:$K$1036,5,0)</f>
        <v>502</v>
      </c>
      <c r="BC1001" s="324">
        <f>VLOOKUP($F1001,'[2]1ª Parcela FAED Manutencao 2026'!$E$7:$K$1036,7,0)</f>
        <v>7693.6149999999998</v>
      </c>
      <c r="BD1001" s="336">
        <f t="shared" si="198"/>
        <v>47</v>
      </c>
      <c r="BE1001" s="330">
        <f t="shared" si="199"/>
        <v>0</v>
      </c>
    </row>
    <row r="1002" spans="1:57" s="178" customFormat="1" ht="28.5" customHeight="1">
      <c r="A1002" s="68">
        <v>996</v>
      </c>
      <c r="B1002" s="56" t="s">
        <v>1906</v>
      </c>
      <c r="C1002" s="56">
        <v>7800</v>
      </c>
      <c r="D1002" s="57">
        <v>26</v>
      </c>
      <c r="E1002" s="163" t="s">
        <v>433</v>
      </c>
      <c r="F1002" s="56">
        <v>1103786</v>
      </c>
      <c r="G1002" s="56">
        <v>1100412</v>
      </c>
      <c r="H1002" s="61">
        <v>29181496</v>
      </c>
      <c r="I1002" s="84" t="str">
        <f>VLOOKUP($F1002,'[3]Sistema Escolar'!$C$3:$E$5000,3,0)</f>
        <v>COLEGIO ESTADUAL DE TEMPO INTEGRAL GOVERNADOR ROBERTO SANTOS</v>
      </c>
      <c r="J1002" s="193" t="s">
        <v>1916</v>
      </c>
      <c r="K1002" s="56">
        <v>0</v>
      </c>
      <c r="L1002" s="56">
        <v>0</v>
      </c>
      <c r="M1002" s="56">
        <v>0</v>
      </c>
      <c r="N1002" s="56">
        <v>0</v>
      </c>
      <c r="O1002" s="56">
        <v>1238</v>
      </c>
      <c r="P1002" s="56">
        <v>1139</v>
      </c>
      <c r="Q1002" s="56">
        <v>0</v>
      </c>
      <c r="R1002" s="56">
        <v>253</v>
      </c>
      <c r="S1002" s="56">
        <v>342</v>
      </c>
      <c r="T1002" s="56">
        <v>200</v>
      </c>
      <c r="U1002" s="56">
        <v>0</v>
      </c>
      <c r="V1002" s="56">
        <v>0</v>
      </c>
      <c r="W1002" s="56">
        <v>0</v>
      </c>
      <c r="X1002" s="56">
        <v>0</v>
      </c>
      <c r="Y1002" s="56">
        <f t="shared" si="200"/>
        <v>0</v>
      </c>
      <c r="Z1002" s="56">
        <f t="shared" si="200"/>
        <v>0</v>
      </c>
      <c r="AA1002" s="68">
        <f t="shared" si="201"/>
        <v>1580</v>
      </c>
      <c r="AB1002" s="68">
        <f t="shared" si="201"/>
        <v>1592</v>
      </c>
      <c r="AC1002" s="68">
        <f t="shared" si="194"/>
        <v>1580</v>
      </c>
      <c r="AD1002" s="68">
        <f t="shared" si="195"/>
        <v>1592</v>
      </c>
      <c r="AE1002" s="68">
        <f>VLOOKUP(F1002,[1]quantitativo_estudantes_turmas_!$D$6:$H$1043,5,0)</f>
        <v>51</v>
      </c>
      <c r="AF1002" s="318">
        <f t="shared" si="191"/>
        <v>1</v>
      </c>
      <c r="AG1002" s="248">
        <f t="shared" si="192"/>
        <v>71807.06</v>
      </c>
      <c r="AH1002" s="194">
        <f t="shared" si="196"/>
        <v>71807.06</v>
      </c>
      <c r="AI1002" s="70">
        <v>0</v>
      </c>
      <c r="AJ1002" s="70">
        <f t="shared" si="193"/>
        <v>143614.12</v>
      </c>
      <c r="AK1002" s="195">
        <v>28000</v>
      </c>
      <c r="AL1002" s="337">
        <f t="shared" si="202"/>
        <v>35903.53</v>
      </c>
      <c r="AM1002" s="56" t="str">
        <f>VLOOKUP(F1002,'Plan atualizada aptas e desativ'!$C$4:$I$1457,7,0)</f>
        <v>APTA</v>
      </c>
      <c r="AN1002" s="196">
        <f t="shared" si="197"/>
        <v>7903.5299999999988</v>
      </c>
      <c r="AO1002" s="56" t="s">
        <v>1493</v>
      </c>
      <c r="AP1002" s="56" t="s">
        <v>1580</v>
      </c>
      <c r="AQ1002" s="56"/>
      <c r="AR1002" s="56" t="s">
        <v>1918</v>
      </c>
      <c r="AS1002" s="56" t="s">
        <v>449</v>
      </c>
      <c r="AT1002" s="56" t="s">
        <v>449</v>
      </c>
      <c r="AU1002" s="56" t="s">
        <v>449</v>
      </c>
      <c r="AV1002" s="56" t="s">
        <v>449</v>
      </c>
      <c r="AW1002" s="56" t="s">
        <v>449</v>
      </c>
      <c r="AX1002" s="56" t="s">
        <v>449</v>
      </c>
      <c r="AY1002" s="56" t="s">
        <v>449</v>
      </c>
      <c r="AZ1002" s="56" t="s">
        <v>449</v>
      </c>
      <c r="BA1002" s="56" t="s">
        <v>449</v>
      </c>
      <c r="BB1002" s="323">
        <f>VLOOKUP($F1002,'[2]1ª Parcela FAED Manutencao 2026'!$E$7:$K$1036,5,0)</f>
        <v>1580</v>
      </c>
      <c r="BC1002" s="324">
        <f>VLOOKUP($F1002,'[2]1ª Parcela FAED Manutencao 2026'!$E$7:$K$1036,7,0)</f>
        <v>35903.53</v>
      </c>
      <c r="BD1002" s="336">
        <f t="shared" si="198"/>
        <v>12</v>
      </c>
      <c r="BE1002" s="330">
        <f t="shared" si="199"/>
        <v>0</v>
      </c>
    </row>
    <row r="1003" spans="1:57" s="178" customFormat="1" ht="28.5" customHeight="1">
      <c r="A1003" s="68">
        <v>997</v>
      </c>
      <c r="B1003" s="56" t="s">
        <v>1906</v>
      </c>
      <c r="C1003" s="56">
        <v>7800</v>
      </c>
      <c r="D1003" s="57">
        <v>26</v>
      </c>
      <c r="E1003" s="163" t="s">
        <v>433</v>
      </c>
      <c r="F1003" s="56">
        <v>1141939</v>
      </c>
      <c r="G1003" s="56">
        <v>1100379</v>
      </c>
      <c r="H1003" s="61">
        <v>29192293</v>
      </c>
      <c r="I1003" s="84" t="str">
        <f>VLOOKUP($F1003,'[3]Sistema Escolar'!$C$3:$E$5000,3,0)</f>
        <v>COLEGIO ESTADUAL DE TEMPO INTEGRAL HEITOR VILLA LOBOS</v>
      </c>
      <c r="J1003" s="193" t="s">
        <v>1916</v>
      </c>
      <c r="K1003" s="56">
        <v>473</v>
      </c>
      <c r="L1003" s="56">
        <v>340</v>
      </c>
      <c r="M1003" s="56">
        <v>0</v>
      </c>
      <c r="N1003" s="56">
        <v>0</v>
      </c>
      <c r="O1003" s="56">
        <v>441</v>
      </c>
      <c r="P1003" s="56">
        <v>453</v>
      </c>
      <c r="Q1003" s="56">
        <v>0</v>
      </c>
      <c r="R1003" s="56">
        <v>115</v>
      </c>
      <c r="S1003" s="56">
        <v>203</v>
      </c>
      <c r="T1003" s="56">
        <v>111</v>
      </c>
      <c r="U1003" s="56">
        <v>0</v>
      </c>
      <c r="V1003" s="56">
        <v>0</v>
      </c>
      <c r="W1003" s="56">
        <v>0</v>
      </c>
      <c r="X1003" s="56">
        <v>0</v>
      </c>
      <c r="Y1003" s="56">
        <f t="shared" si="200"/>
        <v>473</v>
      </c>
      <c r="Z1003" s="56">
        <f t="shared" si="200"/>
        <v>340</v>
      </c>
      <c r="AA1003" s="68">
        <f t="shared" si="201"/>
        <v>644</v>
      </c>
      <c r="AB1003" s="68">
        <f t="shared" si="201"/>
        <v>679</v>
      </c>
      <c r="AC1003" s="68">
        <f t="shared" si="194"/>
        <v>1117</v>
      </c>
      <c r="AD1003" s="68">
        <f t="shared" si="195"/>
        <v>1019</v>
      </c>
      <c r="AE1003" s="68">
        <f>VLOOKUP(F1003,[1]quantitativo_estudantes_turmas_!$D$6:$H$1043,5,0)</f>
        <v>30</v>
      </c>
      <c r="AF1003" s="318">
        <f t="shared" si="191"/>
        <v>0.66633954857703626</v>
      </c>
      <c r="AG1003" s="248">
        <f t="shared" si="192"/>
        <v>47919.3</v>
      </c>
      <c r="AH1003" s="194">
        <f t="shared" si="196"/>
        <v>47919.3</v>
      </c>
      <c r="AI1003" s="70">
        <v>0</v>
      </c>
      <c r="AJ1003" s="70">
        <f t="shared" si="193"/>
        <v>95838.6</v>
      </c>
      <c r="AK1003" s="195">
        <v>10000</v>
      </c>
      <c r="AL1003" s="337">
        <f t="shared" si="202"/>
        <v>23959.65</v>
      </c>
      <c r="AM1003" s="56" t="str">
        <f>VLOOKUP(F1003,'Plan atualizada aptas e desativ'!$C$4:$I$1457,7,0)</f>
        <v>INADIMPLENTE</v>
      </c>
      <c r="AN1003" s="196">
        <f t="shared" si="197"/>
        <v>13959.650000000001</v>
      </c>
      <c r="AO1003" s="56" t="s">
        <v>1493</v>
      </c>
      <c r="AP1003" s="56" t="s">
        <v>1581</v>
      </c>
      <c r="AQ1003" s="56"/>
      <c r="AR1003" s="56" t="s">
        <v>1918</v>
      </c>
      <c r="AS1003" s="56" t="s">
        <v>449</v>
      </c>
      <c r="AT1003" s="56" t="s">
        <v>449</v>
      </c>
      <c r="AU1003" s="56" t="s">
        <v>449</v>
      </c>
      <c r="AV1003" s="56" t="s">
        <v>449</v>
      </c>
      <c r="AW1003" s="56" t="s">
        <v>449</v>
      </c>
      <c r="AX1003" s="56" t="s">
        <v>449</v>
      </c>
      <c r="AY1003" s="56" t="s">
        <v>449</v>
      </c>
      <c r="AZ1003" s="56" t="s">
        <v>449</v>
      </c>
      <c r="BA1003" s="56" t="s">
        <v>449</v>
      </c>
      <c r="BB1003" s="323">
        <f>VLOOKUP($F1003,'[2]1ª Parcela FAED Manutencao 2026'!$E$7:$K$1036,5,0)</f>
        <v>1117</v>
      </c>
      <c r="BC1003" s="324">
        <f>VLOOKUP($F1003,'[2]1ª Parcela FAED Manutencao 2026'!$E$7:$K$1036,7,0)</f>
        <v>11979.825000000001</v>
      </c>
      <c r="BD1003" s="335">
        <f t="shared" si="198"/>
        <v>-98</v>
      </c>
      <c r="BE1003" s="331">
        <f t="shared" si="199"/>
        <v>11979.825000000001</v>
      </c>
    </row>
    <row r="1004" spans="1:57" s="178" customFormat="1" ht="28.5" customHeight="1">
      <c r="A1004" s="68">
        <v>998</v>
      </c>
      <c r="B1004" s="56" t="s">
        <v>1906</v>
      </c>
      <c r="C1004" s="56">
        <v>7800</v>
      </c>
      <c r="D1004" s="57">
        <v>26</v>
      </c>
      <c r="E1004" s="163" t="s">
        <v>433</v>
      </c>
      <c r="F1004" s="56">
        <v>1175280</v>
      </c>
      <c r="G1004" s="56">
        <v>1100224</v>
      </c>
      <c r="H1004" s="61">
        <v>29192307</v>
      </c>
      <c r="I1004" s="84" t="str">
        <f>VLOOKUP($F1004,'[3]Sistema Escolar'!$C$3:$E$5000,3,0)</f>
        <v>COLEGIO ESTADUAL HELENA MAGALHAES</v>
      </c>
      <c r="J1004" s="193" t="s">
        <v>1916</v>
      </c>
      <c r="K1004" s="56">
        <v>0</v>
      </c>
      <c r="L1004" s="56">
        <v>0</v>
      </c>
      <c r="M1004" s="56">
        <v>0</v>
      </c>
      <c r="N1004" s="56">
        <v>0</v>
      </c>
      <c r="O1004" s="56">
        <v>417</v>
      </c>
      <c r="P1004" s="56">
        <v>152</v>
      </c>
      <c r="Q1004" s="56">
        <v>44</v>
      </c>
      <c r="R1004" s="56">
        <v>188</v>
      </c>
      <c r="S1004" s="56">
        <v>174</v>
      </c>
      <c r="T1004" s="56">
        <v>102</v>
      </c>
      <c r="U1004" s="56">
        <v>0</v>
      </c>
      <c r="V1004" s="56">
        <v>0</v>
      </c>
      <c r="W1004" s="56">
        <v>0</v>
      </c>
      <c r="X1004" s="56">
        <v>0</v>
      </c>
      <c r="Y1004" s="56">
        <f t="shared" si="200"/>
        <v>0</v>
      </c>
      <c r="Z1004" s="56">
        <f t="shared" si="200"/>
        <v>0</v>
      </c>
      <c r="AA1004" s="68">
        <f t="shared" si="201"/>
        <v>635</v>
      </c>
      <c r="AB1004" s="68">
        <f t="shared" si="201"/>
        <v>442</v>
      </c>
      <c r="AC1004" s="68">
        <f t="shared" si="194"/>
        <v>635</v>
      </c>
      <c r="AD1004" s="68">
        <f t="shared" si="195"/>
        <v>442</v>
      </c>
      <c r="AE1004" s="68">
        <f>VLOOKUP(F1004,[1]quantitativo_estudantes_turmas_!$D$6:$H$1043,5,0)</f>
        <v>14</v>
      </c>
      <c r="AF1004" s="318">
        <f t="shared" si="191"/>
        <v>1</v>
      </c>
      <c r="AG1004" s="248">
        <f t="shared" si="192"/>
        <v>25645.38</v>
      </c>
      <c r="AH1004" s="194">
        <f t="shared" si="196"/>
        <v>25645.38</v>
      </c>
      <c r="AI1004" s="70">
        <v>0</v>
      </c>
      <c r="AJ1004" s="70">
        <f t="shared" si="193"/>
        <v>51290.76</v>
      </c>
      <c r="AK1004" s="195">
        <v>12000</v>
      </c>
      <c r="AL1004" s="337">
        <f t="shared" si="202"/>
        <v>12822.69</v>
      </c>
      <c r="AM1004" s="56" t="str">
        <f>VLOOKUP(F1004,'Plan atualizada aptas e desativ'!$C$4:$I$1457,7,0)</f>
        <v>INADIMPLENTE</v>
      </c>
      <c r="AN1004" s="196">
        <f t="shared" si="197"/>
        <v>822.69000000000051</v>
      </c>
      <c r="AO1004" s="56" t="s">
        <v>1493</v>
      </c>
      <c r="AP1004" s="56" t="s">
        <v>1583</v>
      </c>
      <c r="AQ1004" s="56"/>
      <c r="AR1004" s="56" t="s">
        <v>1918</v>
      </c>
      <c r="AS1004" s="56" t="s">
        <v>449</v>
      </c>
      <c r="AT1004" s="56" t="s">
        <v>449</v>
      </c>
      <c r="AU1004" s="56" t="s">
        <v>449</v>
      </c>
      <c r="AV1004" s="56" t="s">
        <v>449</v>
      </c>
      <c r="AW1004" s="56" t="s">
        <v>449</v>
      </c>
      <c r="AX1004" s="56" t="s">
        <v>449</v>
      </c>
      <c r="AY1004" s="56" t="s">
        <v>449</v>
      </c>
      <c r="AZ1004" s="56" t="s">
        <v>449</v>
      </c>
      <c r="BA1004" s="56" t="s">
        <v>449</v>
      </c>
      <c r="BB1004" s="323">
        <f>VLOOKUP($F1004,'[2]1ª Parcela FAED Manutencao 2026'!$E$7:$K$1036,5,0)</f>
        <v>635</v>
      </c>
      <c r="BC1004" s="324">
        <f>VLOOKUP($F1004,'[2]1ª Parcela FAED Manutencao 2026'!$E$7:$K$1036,7,0)</f>
        <v>15387.23</v>
      </c>
      <c r="BD1004" s="335">
        <f t="shared" si="198"/>
        <v>-193</v>
      </c>
      <c r="BE1004" s="328">
        <f t="shared" si="199"/>
        <v>-2564.5399999999991</v>
      </c>
    </row>
    <row r="1005" spans="1:57" s="87" customFormat="1" ht="28.5" customHeight="1">
      <c r="A1005" s="68">
        <v>999</v>
      </c>
      <c r="B1005" s="56" t="s">
        <v>1906</v>
      </c>
      <c r="C1005" s="56">
        <v>7800</v>
      </c>
      <c r="D1005" s="57">
        <v>26</v>
      </c>
      <c r="E1005" s="163" t="s">
        <v>433</v>
      </c>
      <c r="F1005" s="56">
        <v>1100701</v>
      </c>
      <c r="G1005" s="56">
        <v>1100586</v>
      </c>
      <c r="H1005" s="61">
        <v>29192170</v>
      </c>
      <c r="I1005" s="84" t="str">
        <f>VLOOKUP($F1005,'[3]Sistema Escolar'!$C$3:$E$5000,3,0)</f>
        <v>COLEGIO ESTADUAL NORMA RIBEIRO</v>
      </c>
      <c r="J1005" s="193" t="s">
        <v>1916</v>
      </c>
      <c r="K1005" s="56">
        <v>227</v>
      </c>
      <c r="L1005" s="56">
        <v>73</v>
      </c>
      <c r="M1005" s="56">
        <v>69</v>
      </c>
      <c r="N1005" s="56">
        <v>179</v>
      </c>
      <c r="O1005" s="56">
        <v>0</v>
      </c>
      <c r="P1005" s="56">
        <v>0</v>
      </c>
      <c r="Q1005" s="56">
        <v>93</v>
      </c>
      <c r="R1005" s="56">
        <v>148</v>
      </c>
      <c r="S1005" s="56">
        <v>0</v>
      </c>
      <c r="T1005" s="56">
        <v>0</v>
      </c>
      <c r="U1005" s="56">
        <v>0</v>
      </c>
      <c r="V1005" s="56">
        <v>0</v>
      </c>
      <c r="W1005" s="56">
        <v>0</v>
      </c>
      <c r="X1005" s="56">
        <v>0</v>
      </c>
      <c r="Y1005" s="56">
        <f t="shared" si="200"/>
        <v>296</v>
      </c>
      <c r="Z1005" s="56">
        <f t="shared" si="200"/>
        <v>252</v>
      </c>
      <c r="AA1005" s="68">
        <f t="shared" si="201"/>
        <v>93</v>
      </c>
      <c r="AB1005" s="68">
        <f t="shared" si="201"/>
        <v>148</v>
      </c>
      <c r="AC1005" s="68">
        <f t="shared" si="194"/>
        <v>389</v>
      </c>
      <c r="AD1005" s="68">
        <f t="shared" si="195"/>
        <v>400</v>
      </c>
      <c r="AE1005" s="68">
        <f>VLOOKUP(F1005,[1]quantitativo_estudantes_turmas_!$D$6:$H$1043,5,0)</f>
        <v>12</v>
      </c>
      <c r="AF1005" s="318">
        <f t="shared" si="191"/>
        <v>0.37</v>
      </c>
      <c r="AG1005" s="248">
        <f t="shared" si="192"/>
        <v>25645.38</v>
      </c>
      <c r="AH1005" s="194">
        <f t="shared" si="196"/>
        <v>25645.38</v>
      </c>
      <c r="AI1005" s="70">
        <v>0</v>
      </c>
      <c r="AJ1005" s="70">
        <f t="shared" si="193"/>
        <v>51290.76</v>
      </c>
      <c r="AK1005" s="195">
        <v>10000</v>
      </c>
      <c r="AL1005" s="337">
        <f t="shared" si="202"/>
        <v>12822.69</v>
      </c>
      <c r="AM1005" s="56" t="str">
        <f>VLOOKUP(F1005,'Plan atualizada aptas e desativ'!$C$4:$I$1457,7,0)</f>
        <v>INADIMPLENTE</v>
      </c>
      <c r="AN1005" s="196">
        <f t="shared" si="197"/>
        <v>2822.6900000000005</v>
      </c>
      <c r="AO1005" s="56" t="s">
        <v>1493</v>
      </c>
      <c r="AP1005" s="56" t="s">
        <v>1447</v>
      </c>
      <c r="AQ1005" s="56"/>
      <c r="AR1005" s="56" t="s">
        <v>1918</v>
      </c>
      <c r="AS1005" s="56" t="s">
        <v>449</v>
      </c>
      <c r="AT1005" s="56" t="s">
        <v>449</v>
      </c>
      <c r="AU1005" s="56" t="s">
        <v>449</v>
      </c>
      <c r="AV1005" s="56" t="s">
        <v>449</v>
      </c>
      <c r="AW1005" s="56" t="s">
        <v>449</v>
      </c>
      <c r="AX1005" s="56" t="s">
        <v>449</v>
      </c>
      <c r="AY1005" s="56" t="s">
        <v>449</v>
      </c>
      <c r="AZ1005" s="56" t="s">
        <v>449</v>
      </c>
      <c r="BA1005" s="56" t="s">
        <v>449</v>
      </c>
      <c r="BB1005" s="323">
        <f>VLOOKUP($F1005,'[2]1ª Parcela FAED Manutencao 2026'!$E$7:$K$1036,5,0)</f>
        <v>389</v>
      </c>
      <c r="BC1005" s="324">
        <f>VLOOKUP($F1005,'[2]1ª Parcela FAED Manutencao 2026'!$E$7:$K$1036,7,0)</f>
        <v>12822.69</v>
      </c>
      <c r="BD1005" s="336">
        <f t="shared" si="198"/>
        <v>11</v>
      </c>
      <c r="BE1005" s="330">
        <f t="shared" si="199"/>
        <v>0</v>
      </c>
    </row>
    <row r="1006" spans="1:57" s="178" customFormat="1" ht="28.5" customHeight="1">
      <c r="A1006" s="68">
        <v>1000</v>
      </c>
      <c r="B1006" s="56" t="s">
        <v>1906</v>
      </c>
      <c r="C1006" s="56">
        <v>7800</v>
      </c>
      <c r="D1006" s="57">
        <v>26</v>
      </c>
      <c r="E1006" s="163" t="s">
        <v>433</v>
      </c>
      <c r="F1006" s="59">
        <v>1104111</v>
      </c>
      <c r="G1006" s="56">
        <v>1100458</v>
      </c>
      <c r="H1006" s="61">
        <v>29194750</v>
      </c>
      <c r="I1006" s="84" t="str">
        <f>VLOOKUP($F1006,'[3]Sistema Escolar'!$C$3:$E$5000,3,0)</f>
        <v>COLEGIO ESTADUAL NOSSA SENHORA DE FATIMA</v>
      </c>
      <c r="J1006" s="193" t="s">
        <v>1916</v>
      </c>
      <c r="K1006" s="56">
        <v>268</v>
      </c>
      <c r="L1006" s="56">
        <v>227</v>
      </c>
      <c r="M1006" s="56">
        <v>0</v>
      </c>
      <c r="N1006" s="56">
        <v>0</v>
      </c>
      <c r="O1006" s="56">
        <v>211</v>
      </c>
      <c r="P1006" s="56">
        <v>234</v>
      </c>
      <c r="Q1006" s="56">
        <v>0</v>
      </c>
      <c r="R1006" s="56">
        <v>0</v>
      </c>
      <c r="S1006" s="56">
        <v>114</v>
      </c>
      <c r="T1006" s="56">
        <v>105</v>
      </c>
      <c r="U1006" s="56">
        <v>0</v>
      </c>
      <c r="V1006" s="56">
        <v>0</v>
      </c>
      <c r="W1006" s="56">
        <v>0</v>
      </c>
      <c r="X1006" s="56">
        <v>0</v>
      </c>
      <c r="Y1006" s="56">
        <f t="shared" si="200"/>
        <v>268</v>
      </c>
      <c r="Z1006" s="56">
        <f t="shared" si="200"/>
        <v>227</v>
      </c>
      <c r="AA1006" s="68">
        <f t="shared" si="201"/>
        <v>325</v>
      </c>
      <c r="AB1006" s="68">
        <f t="shared" si="201"/>
        <v>339</v>
      </c>
      <c r="AC1006" s="68">
        <f t="shared" si="194"/>
        <v>593</v>
      </c>
      <c r="AD1006" s="68">
        <f t="shared" si="195"/>
        <v>566</v>
      </c>
      <c r="AE1006" s="68">
        <f>VLOOKUP(F1006,[1]quantitativo_estudantes_turmas_!$D$6:$H$1043,5,0)</f>
        <v>18</v>
      </c>
      <c r="AF1006" s="318">
        <f t="shared" si="191"/>
        <v>0.59893992932862195</v>
      </c>
      <c r="AG1006" s="248">
        <f t="shared" si="192"/>
        <v>30774.46</v>
      </c>
      <c r="AH1006" s="194" t="str">
        <f t="shared" si="196"/>
        <v>0,00</v>
      </c>
      <c r="AI1006" s="70">
        <v>0</v>
      </c>
      <c r="AJ1006" s="70">
        <f t="shared" si="193"/>
        <v>30774.46</v>
      </c>
      <c r="AK1006" s="195">
        <v>6000</v>
      </c>
      <c r="AL1006" s="337">
        <f t="shared" si="202"/>
        <v>7693.6149999999998</v>
      </c>
      <c r="AM1006" s="56" t="str">
        <f>VLOOKUP(F1006,'Plan atualizada aptas e desativ'!$C$4:$I$1457,7,0)</f>
        <v>APTA</v>
      </c>
      <c r="AN1006" s="196">
        <f t="shared" si="197"/>
        <v>1693.6149999999998</v>
      </c>
      <c r="AO1006" s="56" t="s">
        <v>1493</v>
      </c>
      <c r="AP1006" s="56" t="s">
        <v>1610</v>
      </c>
      <c r="AQ1006" s="56"/>
      <c r="AR1006" s="56" t="s">
        <v>449</v>
      </c>
      <c r="AS1006" s="56" t="s">
        <v>449</v>
      </c>
      <c r="AT1006" s="56" t="s">
        <v>449</v>
      </c>
      <c r="AU1006" s="56" t="s">
        <v>449</v>
      </c>
      <c r="AV1006" s="56" t="s">
        <v>449</v>
      </c>
      <c r="AW1006" s="56" t="s">
        <v>449</v>
      </c>
      <c r="AX1006" s="56" t="s">
        <v>449</v>
      </c>
      <c r="AY1006" s="56" t="s">
        <v>449</v>
      </c>
      <c r="AZ1006" s="56" t="s">
        <v>449</v>
      </c>
      <c r="BA1006" s="56" t="s">
        <v>449</v>
      </c>
      <c r="BB1006" s="323">
        <f>VLOOKUP($F1006,'[2]1ª Parcela FAED Manutencao 2026'!$E$7:$K$1036,5,0)</f>
        <v>593</v>
      </c>
      <c r="BC1006" s="324">
        <f>VLOOKUP($F1006,'[2]1ª Parcela FAED Manutencao 2026'!$E$7:$K$1036,7,0)</f>
        <v>7693.6149999999998</v>
      </c>
      <c r="BD1006" s="335">
        <f t="shared" si="198"/>
        <v>-27</v>
      </c>
      <c r="BE1006" s="330">
        <f t="shared" si="199"/>
        <v>0</v>
      </c>
    </row>
    <row r="1007" spans="1:57" s="178" customFormat="1" ht="28.5" customHeight="1">
      <c r="A1007" s="68">
        <v>1001</v>
      </c>
      <c r="B1007" s="56" t="s">
        <v>1906</v>
      </c>
      <c r="C1007" s="56">
        <v>7800</v>
      </c>
      <c r="D1007" s="57">
        <v>26</v>
      </c>
      <c r="E1007" s="163" t="s">
        <v>433</v>
      </c>
      <c r="F1007" s="56">
        <v>1101120</v>
      </c>
      <c r="G1007" s="56">
        <v>1100602</v>
      </c>
      <c r="H1007" s="61">
        <v>29187419</v>
      </c>
      <c r="I1007" s="84" t="str">
        <f>VLOOKUP($F1007,'[3]Sistema Escolar'!$C$3:$E$5000,3,0)</f>
        <v>COLEGIO ESTADUAL PROFESSORA ELISABETH CHAVES VELOSO</v>
      </c>
      <c r="J1007" s="193" t="s">
        <v>1916</v>
      </c>
      <c r="K1007" s="56">
        <v>492</v>
      </c>
      <c r="L1007" s="56">
        <v>244</v>
      </c>
      <c r="M1007" s="56">
        <v>0</v>
      </c>
      <c r="N1007" s="56">
        <v>188</v>
      </c>
      <c r="O1007" s="56">
        <v>0</v>
      </c>
      <c r="P1007" s="56">
        <v>0</v>
      </c>
      <c r="Q1007" s="56">
        <v>0</v>
      </c>
      <c r="R1007" s="56">
        <v>0</v>
      </c>
      <c r="S1007" s="56">
        <v>81</v>
      </c>
      <c r="T1007" s="56">
        <v>0</v>
      </c>
      <c r="U1007" s="56">
        <v>0</v>
      </c>
      <c r="V1007" s="56">
        <v>0</v>
      </c>
      <c r="W1007" s="56">
        <v>0</v>
      </c>
      <c r="X1007" s="56">
        <v>0</v>
      </c>
      <c r="Y1007" s="56">
        <f t="shared" si="200"/>
        <v>492</v>
      </c>
      <c r="Z1007" s="56">
        <f t="shared" si="200"/>
        <v>432</v>
      </c>
      <c r="AA1007" s="68">
        <f t="shared" si="201"/>
        <v>81</v>
      </c>
      <c r="AB1007" s="68">
        <f t="shared" si="201"/>
        <v>0</v>
      </c>
      <c r="AC1007" s="68">
        <f t="shared" si="194"/>
        <v>573</v>
      </c>
      <c r="AD1007" s="68">
        <f t="shared" si="195"/>
        <v>432</v>
      </c>
      <c r="AE1007" s="68">
        <f>VLOOKUP(F1007,[1]quantitativo_estudantes_turmas_!$D$6:$H$1043,5,0)</f>
        <v>14</v>
      </c>
      <c r="AF1007" s="318">
        <f t="shared" si="191"/>
        <v>0</v>
      </c>
      <c r="AG1007" s="248">
        <f t="shared" si="192"/>
        <v>25645.38</v>
      </c>
      <c r="AH1007" s="194" t="str">
        <f t="shared" si="196"/>
        <v>0,00</v>
      </c>
      <c r="AI1007" s="70">
        <v>0</v>
      </c>
      <c r="AJ1007" s="70">
        <f t="shared" si="193"/>
        <v>25645.38</v>
      </c>
      <c r="AK1007" s="195">
        <v>6000</v>
      </c>
      <c r="AL1007" s="337">
        <f t="shared" si="202"/>
        <v>6411.3450000000003</v>
      </c>
      <c r="AM1007" s="56" t="str">
        <f>VLOOKUP(F1007,'Plan atualizada aptas e desativ'!$C$4:$I$1457,7,0)</f>
        <v>INADIMPLENTE</v>
      </c>
      <c r="AN1007" s="196">
        <f t="shared" si="197"/>
        <v>411.34500000000025</v>
      </c>
      <c r="AO1007" s="56" t="s">
        <v>1493</v>
      </c>
      <c r="AP1007" s="56" t="s">
        <v>1630</v>
      </c>
      <c r="AQ1007" s="56"/>
      <c r="AR1007" s="56" t="s">
        <v>449</v>
      </c>
      <c r="AS1007" s="56" t="s">
        <v>449</v>
      </c>
      <c r="AT1007" s="56" t="s">
        <v>449</v>
      </c>
      <c r="AU1007" s="56" t="s">
        <v>449</v>
      </c>
      <c r="AV1007" s="56" t="s">
        <v>449</v>
      </c>
      <c r="AW1007" s="56" t="s">
        <v>449</v>
      </c>
      <c r="AX1007" s="56" t="s">
        <v>449</v>
      </c>
      <c r="AY1007" s="56" t="s">
        <v>449</v>
      </c>
      <c r="AZ1007" s="56" t="s">
        <v>449</v>
      </c>
      <c r="BA1007" s="56" t="s">
        <v>449</v>
      </c>
      <c r="BB1007" s="323">
        <f>VLOOKUP($F1007,'[2]1ª Parcela FAED Manutencao 2026'!$E$7:$K$1036,5,0)</f>
        <v>573</v>
      </c>
      <c r="BC1007" s="324">
        <f>VLOOKUP($F1007,'[2]1ª Parcela FAED Manutencao 2026'!$E$7:$K$1036,7,0)</f>
        <v>7693.6149999999998</v>
      </c>
      <c r="BD1007" s="335">
        <f t="shared" si="198"/>
        <v>-141</v>
      </c>
      <c r="BE1007" s="328">
        <f t="shared" si="199"/>
        <v>-1282.2699999999995</v>
      </c>
    </row>
    <row r="1008" spans="1:57" s="178" customFormat="1" ht="28.5" customHeight="1">
      <c r="A1008" s="68">
        <v>1002</v>
      </c>
      <c r="B1008" s="56" t="s">
        <v>1906</v>
      </c>
      <c r="C1008" s="56">
        <v>7800</v>
      </c>
      <c r="D1008" s="57">
        <v>26</v>
      </c>
      <c r="E1008" s="163" t="s">
        <v>433</v>
      </c>
      <c r="F1008" s="56">
        <v>1176071</v>
      </c>
      <c r="G1008" s="56">
        <v>1100229</v>
      </c>
      <c r="H1008" s="61">
        <v>29192331</v>
      </c>
      <c r="I1008" s="84" t="str">
        <f>VLOOKUP($F1008,'[3]Sistema Escolar'!$C$3:$E$5000,3,0)</f>
        <v>COLEGIO ESTADUAL PROFESSORA MARILEINE DA SILVA</v>
      </c>
      <c r="J1008" s="193" t="s">
        <v>1916</v>
      </c>
      <c r="K1008" s="56">
        <v>303</v>
      </c>
      <c r="L1008" s="56">
        <v>279</v>
      </c>
      <c r="M1008" s="56">
        <v>0</v>
      </c>
      <c r="N1008" s="56">
        <v>0</v>
      </c>
      <c r="O1008" s="56">
        <v>484</v>
      </c>
      <c r="P1008" s="56">
        <v>431</v>
      </c>
      <c r="Q1008" s="56">
        <v>0</v>
      </c>
      <c r="R1008" s="56">
        <v>0</v>
      </c>
      <c r="S1008" s="56">
        <v>106</v>
      </c>
      <c r="T1008" s="56">
        <v>134</v>
      </c>
      <c r="U1008" s="56">
        <v>0</v>
      </c>
      <c r="V1008" s="56">
        <v>0</v>
      </c>
      <c r="W1008" s="56">
        <v>0</v>
      </c>
      <c r="X1008" s="56">
        <v>0</v>
      </c>
      <c r="Y1008" s="56">
        <f t="shared" si="200"/>
        <v>303</v>
      </c>
      <c r="Z1008" s="56">
        <f t="shared" si="200"/>
        <v>279</v>
      </c>
      <c r="AA1008" s="68">
        <f t="shared" si="201"/>
        <v>590</v>
      </c>
      <c r="AB1008" s="68">
        <f t="shared" si="201"/>
        <v>565</v>
      </c>
      <c r="AC1008" s="68">
        <f t="shared" si="194"/>
        <v>893</v>
      </c>
      <c r="AD1008" s="68">
        <f t="shared" si="195"/>
        <v>844</v>
      </c>
      <c r="AE1008" s="68">
        <f>VLOOKUP(F1008,[1]quantitativo_estudantes_turmas_!$D$6:$H$1043,5,0)</f>
        <v>22</v>
      </c>
      <c r="AF1008" s="318">
        <f t="shared" si="191"/>
        <v>0.66943127962085303</v>
      </c>
      <c r="AG1008" s="248">
        <f t="shared" si="192"/>
        <v>41032.61</v>
      </c>
      <c r="AH1008" s="194" t="str">
        <f t="shared" si="196"/>
        <v>0,00</v>
      </c>
      <c r="AI1008" s="70">
        <v>0</v>
      </c>
      <c r="AJ1008" s="70">
        <f t="shared" si="193"/>
        <v>41032.61</v>
      </c>
      <c r="AK1008" s="195">
        <v>8000</v>
      </c>
      <c r="AL1008" s="337">
        <f t="shared" si="202"/>
        <v>10258.1525</v>
      </c>
      <c r="AM1008" s="56" t="str">
        <f>VLOOKUP(F1008,'Plan atualizada aptas e desativ'!$C$4:$I$1457,7,0)</f>
        <v>APTA</v>
      </c>
      <c r="AN1008" s="196">
        <f t="shared" si="197"/>
        <v>2258.1525000000001</v>
      </c>
      <c r="AO1008" s="56" t="s">
        <v>1493</v>
      </c>
      <c r="AP1008" s="56" t="s">
        <v>719</v>
      </c>
      <c r="AQ1008" s="56"/>
      <c r="AR1008" s="56" t="s">
        <v>449</v>
      </c>
      <c r="AS1008" s="56" t="s">
        <v>449</v>
      </c>
      <c r="AT1008" s="56" t="s">
        <v>449</v>
      </c>
      <c r="AU1008" s="56" t="s">
        <v>449</v>
      </c>
      <c r="AV1008" s="56" t="s">
        <v>449</v>
      </c>
      <c r="AW1008" s="56" t="s">
        <v>449</v>
      </c>
      <c r="AX1008" s="56" t="s">
        <v>449</v>
      </c>
      <c r="AY1008" s="56" t="s">
        <v>449</v>
      </c>
      <c r="AZ1008" s="56" t="s">
        <v>449</v>
      </c>
      <c r="BA1008" s="56" t="s">
        <v>449</v>
      </c>
      <c r="BB1008" s="323">
        <f>VLOOKUP($F1008,'[2]1ª Parcela FAED Manutencao 2026'!$E$7:$K$1036,5,0)</f>
        <v>893</v>
      </c>
      <c r="BC1008" s="324">
        <f>VLOOKUP($F1008,'[2]1ª Parcela FAED Manutencao 2026'!$E$7:$K$1036,7,0)</f>
        <v>10258.1525</v>
      </c>
      <c r="BD1008" s="335">
        <f t="shared" si="198"/>
        <v>-49</v>
      </c>
      <c r="BE1008" s="330">
        <f t="shared" si="199"/>
        <v>0</v>
      </c>
    </row>
    <row r="1009" spans="1:57" s="178" customFormat="1" ht="28.5" customHeight="1">
      <c r="A1009" s="68">
        <v>1003</v>
      </c>
      <c r="B1009" s="56" t="s">
        <v>1906</v>
      </c>
      <c r="C1009" s="56">
        <v>7800</v>
      </c>
      <c r="D1009" s="57">
        <v>26</v>
      </c>
      <c r="E1009" s="163" t="s">
        <v>433</v>
      </c>
      <c r="F1009" s="56">
        <v>1103417</v>
      </c>
      <c r="G1009" s="56">
        <v>1100375</v>
      </c>
      <c r="H1009" s="61">
        <v>29187583</v>
      </c>
      <c r="I1009" s="84" t="str">
        <f>VLOOKUP($F1009,'[3]Sistema Escolar'!$C$3:$E$5000,3,0)</f>
        <v>COLEGIO ESTADUAL DE TEMPO INTEGRAL RENAN BALEEIRO</v>
      </c>
      <c r="J1009" s="193" t="s">
        <v>1916</v>
      </c>
      <c r="K1009" s="56">
        <v>411</v>
      </c>
      <c r="L1009" s="56">
        <v>429</v>
      </c>
      <c r="M1009" s="56">
        <v>0</v>
      </c>
      <c r="N1009" s="56">
        <v>33</v>
      </c>
      <c r="O1009" s="56">
        <v>241</v>
      </c>
      <c r="P1009" s="56">
        <v>251</v>
      </c>
      <c r="Q1009" s="56">
        <v>0</v>
      </c>
      <c r="R1009" s="56">
        <v>25</v>
      </c>
      <c r="S1009" s="56">
        <v>212</v>
      </c>
      <c r="T1009" s="56">
        <v>99</v>
      </c>
      <c r="U1009" s="56">
        <v>0</v>
      </c>
      <c r="V1009" s="56">
        <v>0</v>
      </c>
      <c r="W1009" s="56">
        <v>0</v>
      </c>
      <c r="X1009" s="56">
        <v>0</v>
      </c>
      <c r="Y1009" s="56">
        <f t="shared" si="200"/>
        <v>411</v>
      </c>
      <c r="Z1009" s="56">
        <f t="shared" si="200"/>
        <v>462</v>
      </c>
      <c r="AA1009" s="68">
        <f t="shared" si="201"/>
        <v>453</v>
      </c>
      <c r="AB1009" s="68">
        <f t="shared" si="201"/>
        <v>375</v>
      </c>
      <c r="AC1009" s="68">
        <f t="shared" si="194"/>
        <v>864</v>
      </c>
      <c r="AD1009" s="68">
        <f t="shared" si="195"/>
        <v>837</v>
      </c>
      <c r="AE1009" s="68">
        <f>VLOOKUP(F1009,[1]quantitativo_estudantes_turmas_!$D$6:$H$1043,5,0)</f>
        <v>24</v>
      </c>
      <c r="AF1009" s="318">
        <f t="shared" si="191"/>
        <v>0.44802867383512546</v>
      </c>
      <c r="AG1009" s="248">
        <f t="shared" si="192"/>
        <v>41032.61</v>
      </c>
      <c r="AH1009" s="194">
        <f t="shared" si="196"/>
        <v>41032.61</v>
      </c>
      <c r="AI1009" s="70">
        <v>0</v>
      </c>
      <c r="AJ1009" s="70">
        <f t="shared" si="193"/>
        <v>82065.22</v>
      </c>
      <c r="AK1009" s="195">
        <v>8000</v>
      </c>
      <c r="AL1009" s="337">
        <f t="shared" si="202"/>
        <v>20516.305</v>
      </c>
      <c r="AM1009" s="56" t="str">
        <f>VLOOKUP(F1009,'Plan atualizada aptas e desativ'!$C$4:$I$1457,7,0)</f>
        <v>APTA</v>
      </c>
      <c r="AN1009" s="196">
        <f t="shared" si="197"/>
        <v>12516.305</v>
      </c>
      <c r="AO1009" s="56" t="s">
        <v>1493</v>
      </c>
      <c r="AP1009" s="56" t="s">
        <v>1642</v>
      </c>
      <c r="AQ1009" s="56"/>
      <c r="AR1009" s="56" t="s">
        <v>1918</v>
      </c>
      <c r="AS1009" s="56" t="s">
        <v>449</v>
      </c>
      <c r="AT1009" s="56" t="s">
        <v>449</v>
      </c>
      <c r="AU1009" s="56" t="s">
        <v>449</v>
      </c>
      <c r="AV1009" s="56" t="s">
        <v>449</v>
      </c>
      <c r="AW1009" s="56" t="s">
        <v>449</v>
      </c>
      <c r="AX1009" s="56" t="s">
        <v>449</v>
      </c>
      <c r="AY1009" s="56" t="s">
        <v>449</v>
      </c>
      <c r="AZ1009" s="56" t="s">
        <v>449</v>
      </c>
      <c r="BA1009" s="56" t="s">
        <v>449</v>
      </c>
      <c r="BB1009" s="323">
        <f>VLOOKUP($F1009,'[2]1ª Parcela FAED Manutencao 2026'!$E$7:$K$1036,5,0)</f>
        <v>864</v>
      </c>
      <c r="BC1009" s="324">
        <f>VLOOKUP($F1009,'[2]1ª Parcela FAED Manutencao 2026'!$E$7:$K$1036,7,0)</f>
        <v>10258.1525</v>
      </c>
      <c r="BD1009" s="335">
        <f t="shared" si="198"/>
        <v>-27</v>
      </c>
      <c r="BE1009" s="331">
        <f t="shared" si="199"/>
        <v>10258.1525</v>
      </c>
    </row>
    <row r="1010" spans="1:57" s="178" customFormat="1" ht="28.5" customHeight="1">
      <c r="A1010" s="68">
        <v>1004</v>
      </c>
      <c r="B1010" s="56" t="s">
        <v>1906</v>
      </c>
      <c r="C1010" s="56">
        <v>7800</v>
      </c>
      <c r="D1010" s="57">
        <v>26</v>
      </c>
      <c r="E1010" s="163" t="s">
        <v>433</v>
      </c>
      <c r="F1010" s="56">
        <v>1103492</v>
      </c>
      <c r="G1010" s="56">
        <v>1100638</v>
      </c>
      <c r="H1010" s="61">
        <v>29188695</v>
      </c>
      <c r="I1010" s="84" t="str">
        <f>VLOOKUP($F1010,'[3]Sistema Escolar'!$C$3:$E$5000,3,0)</f>
        <v>ESCOLA VISCONDE DE ITAPARICA</v>
      </c>
      <c r="J1010" s="193" t="s">
        <v>1916</v>
      </c>
      <c r="K1010" s="56">
        <v>633</v>
      </c>
      <c r="L1010" s="56">
        <v>583</v>
      </c>
      <c r="M1010" s="56">
        <v>0</v>
      </c>
      <c r="N1010" s="56">
        <v>0</v>
      </c>
      <c r="O1010" s="56">
        <v>0</v>
      </c>
      <c r="P1010" s="56">
        <v>0</v>
      </c>
      <c r="Q1010" s="56">
        <v>0</v>
      </c>
      <c r="R1010" s="56">
        <v>0</v>
      </c>
      <c r="S1010" s="56">
        <v>0</v>
      </c>
      <c r="T1010" s="56">
        <v>0</v>
      </c>
      <c r="U1010" s="56">
        <v>0</v>
      </c>
      <c r="V1010" s="56">
        <v>0</v>
      </c>
      <c r="W1010" s="56">
        <v>0</v>
      </c>
      <c r="X1010" s="56">
        <v>31</v>
      </c>
      <c r="Y1010" s="56">
        <f t="shared" si="200"/>
        <v>633</v>
      </c>
      <c r="Z1010" s="56">
        <f t="shared" si="200"/>
        <v>583</v>
      </c>
      <c r="AA1010" s="68">
        <f t="shared" si="201"/>
        <v>0</v>
      </c>
      <c r="AB1010" s="68">
        <f t="shared" si="201"/>
        <v>0</v>
      </c>
      <c r="AC1010" s="68">
        <f t="shared" si="194"/>
        <v>633</v>
      </c>
      <c r="AD1010" s="68">
        <f t="shared" si="195"/>
        <v>614</v>
      </c>
      <c r="AE1010" s="68">
        <f>VLOOKUP(F1010,[1]quantitativo_estudantes_turmas_!$D$6:$H$1043,5,0)</f>
        <v>18</v>
      </c>
      <c r="AF1010" s="318">
        <f t="shared" si="191"/>
        <v>0</v>
      </c>
      <c r="AG1010" s="248">
        <f t="shared" si="192"/>
        <v>30774.46</v>
      </c>
      <c r="AH1010" s="194" t="str">
        <f t="shared" si="196"/>
        <v>0,00</v>
      </c>
      <c r="AI1010" s="70">
        <v>0</v>
      </c>
      <c r="AJ1010" s="70">
        <f t="shared" si="193"/>
        <v>30774.46</v>
      </c>
      <c r="AK1010" s="195">
        <v>6000</v>
      </c>
      <c r="AL1010" s="337">
        <f t="shared" si="202"/>
        <v>7693.6149999999998</v>
      </c>
      <c r="AM1010" s="56" t="str">
        <f>VLOOKUP(F1010,'Plan atualizada aptas e desativ'!$C$4:$I$1457,7,0)</f>
        <v>INADIMPLENTE</v>
      </c>
      <c r="AN1010" s="196">
        <f t="shared" si="197"/>
        <v>1693.6149999999998</v>
      </c>
      <c r="AO1010" s="56" t="s">
        <v>1493</v>
      </c>
      <c r="AP1010" s="56" t="s">
        <v>1681</v>
      </c>
      <c r="AQ1010" s="56"/>
      <c r="AR1010" s="56" t="s">
        <v>449</v>
      </c>
      <c r="AS1010" s="56" t="s">
        <v>449</v>
      </c>
      <c r="AT1010" s="56" t="s">
        <v>449</v>
      </c>
      <c r="AU1010" s="56" t="s">
        <v>449</v>
      </c>
      <c r="AV1010" s="56" t="s">
        <v>449</v>
      </c>
      <c r="AW1010" s="56" t="s">
        <v>449</v>
      </c>
      <c r="AX1010" s="56" t="s">
        <v>449</v>
      </c>
      <c r="AY1010" s="56" t="s">
        <v>449</v>
      </c>
      <c r="AZ1010" s="56" t="s">
        <v>449</v>
      </c>
      <c r="BA1010" s="56" t="s">
        <v>449</v>
      </c>
      <c r="BB1010" s="323">
        <f>VLOOKUP($F1010,'[2]1ª Parcela FAED Manutencao 2026'!$E$7:$K$1036,5,0)</f>
        <v>633</v>
      </c>
      <c r="BC1010" s="324">
        <f>VLOOKUP($F1010,'[2]1ª Parcela FAED Manutencao 2026'!$E$7:$K$1036,7,0)</f>
        <v>7693.6149999999998</v>
      </c>
      <c r="BD1010" s="335">
        <f t="shared" si="198"/>
        <v>-19</v>
      </c>
      <c r="BE1010" s="330">
        <f t="shared" si="199"/>
        <v>0</v>
      </c>
    </row>
    <row r="1011" spans="1:57" s="178" customFormat="1" ht="28.5" customHeight="1">
      <c r="A1011" s="68">
        <v>1005</v>
      </c>
      <c r="B1011" s="56" t="s">
        <v>1906</v>
      </c>
      <c r="C1011" s="56">
        <v>7800</v>
      </c>
      <c r="D1011" s="57">
        <v>26</v>
      </c>
      <c r="E1011" s="163" t="s">
        <v>433</v>
      </c>
      <c r="F1011" s="56">
        <v>1176420</v>
      </c>
      <c r="G1011" s="56">
        <v>1100266</v>
      </c>
      <c r="H1011" s="61">
        <v>29386632</v>
      </c>
      <c r="I1011" s="84" t="str">
        <f>VLOOKUP($F1011,'[3]Sistema Escolar'!$C$3:$E$5000,3,0)</f>
        <v>CENTRO DE APOIO PEDAGOGICO ESPECIALIZADO CATIA MARIA PAIM CRUZ</v>
      </c>
      <c r="J1011" s="193" t="s">
        <v>1915</v>
      </c>
      <c r="K1011" s="56">
        <v>0</v>
      </c>
      <c r="L1011" s="56">
        <v>0</v>
      </c>
      <c r="M1011" s="56">
        <v>0</v>
      </c>
      <c r="N1011" s="56">
        <v>0</v>
      </c>
      <c r="O1011" s="56">
        <v>0</v>
      </c>
      <c r="P1011" s="56">
        <v>0</v>
      </c>
      <c r="Q1011" s="56">
        <v>0</v>
      </c>
      <c r="R1011" s="56">
        <v>0</v>
      </c>
      <c r="S1011" s="56">
        <v>0</v>
      </c>
      <c r="T1011" s="56">
        <v>0</v>
      </c>
      <c r="U1011" s="56">
        <v>0</v>
      </c>
      <c r="V1011" s="56">
        <v>0</v>
      </c>
      <c r="W1011" s="56">
        <v>296</v>
      </c>
      <c r="X1011" s="68">
        <v>296</v>
      </c>
      <c r="Y1011" s="56">
        <f t="shared" si="200"/>
        <v>0</v>
      </c>
      <c r="Z1011" s="56">
        <f t="shared" si="200"/>
        <v>0</v>
      </c>
      <c r="AA1011" s="68">
        <f t="shared" si="201"/>
        <v>0</v>
      </c>
      <c r="AB1011" s="68">
        <f t="shared" si="201"/>
        <v>0</v>
      </c>
      <c r="AC1011" s="68">
        <f t="shared" si="194"/>
        <v>296</v>
      </c>
      <c r="AD1011" s="68">
        <f t="shared" si="195"/>
        <v>296</v>
      </c>
      <c r="AE1011" s="68">
        <f>VLOOKUP(F1011,[1]quantitativo_estudantes_turmas_!$D$6:$H$1043,5,0)</f>
        <v>7</v>
      </c>
      <c r="AF1011" s="318">
        <f t="shared" si="191"/>
        <v>0</v>
      </c>
      <c r="AG1011" s="248">
        <f t="shared" si="192"/>
        <v>25645.38</v>
      </c>
      <c r="AH1011" s="194">
        <f t="shared" si="196"/>
        <v>25645.38</v>
      </c>
      <c r="AI1011" s="70">
        <v>0</v>
      </c>
      <c r="AJ1011" s="70">
        <f t="shared" si="193"/>
        <v>51290.76</v>
      </c>
      <c r="AK1011" s="195">
        <v>10000</v>
      </c>
      <c r="AL1011" s="337">
        <f t="shared" si="202"/>
        <v>12822.69</v>
      </c>
      <c r="AM1011" s="56" t="str">
        <f>VLOOKUP(F1011,'Plan atualizada aptas e desativ'!$C$4:$I$1457,7,0)</f>
        <v>APTA</v>
      </c>
      <c r="AN1011" s="196">
        <f t="shared" si="197"/>
        <v>2822.6900000000005</v>
      </c>
      <c r="AO1011" s="56" t="s">
        <v>1493</v>
      </c>
      <c r="AP1011" s="56" t="s">
        <v>1494</v>
      </c>
      <c r="AQ1011" s="56"/>
      <c r="AR1011" s="56" t="s">
        <v>449</v>
      </c>
      <c r="AS1011" s="56" t="s">
        <v>449</v>
      </c>
      <c r="AT1011" s="56" t="s">
        <v>1908</v>
      </c>
      <c r="AU1011" s="56" t="s">
        <v>449</v>
      </c>
      <c r="AV1011" s="56" t="s">
        <v>449</v>
      </c>
      <c r="AW1011" s="56" t="s">
        <v>449</v>
      </c>
      <c r="AX1011" s="56" t="s">
        <v>449</v>
      </c>
      <c r="AY1011" s="56" t="s">
        <v>449</v>
      </c>
      <c r="AZ1011" s="56" t="s">
        <v>449</v>
      </c>
      <c r="BA1011" s="56" t="s">
        <v>449</v>
      </c>
      <c r="BB1011" s="323">
        <f>VLOOKUP($F1011,'[2]1ª Parcela FAED Manutencao 2026'!$E$7:$K$1036,5,0)</f>
        <v>296</v>
      </c>
      <c r="BC1011" s="324">
        <f>VLOOKUP($F1011,'[2]1ª Parcela FAED Manutencao 2026'!$E$7:$K$1036,7,0)</f>
        <v>12822.69</v>
      </c>
      <c r="BD1011" s="334">
        <f t="shared" si="198"/>
        <v>0</v>
      </c>
      <c r="BE1011" s="330">
        <f t="shared" si="199"/>
        <v>0</v>
      </c>
    </row>
    <row r="1012" spans="1:57" s="87" customFormat="1" ht="28.5" customHeight="1">
      <c r="A1012" s="68">
        <v>1006</v>
      </c>
      <c r="B1012" s="56" t="s">
        <v>1906</v>
      </c>
      <c r="C1012" s="56">
        <v>7800</v>
      </c>
      <c r="D1012" s="57">
        <v>26</v>
      </c>
      <c r="E1012" s="163" t="s">
        <v>433</v>
      </c>
      <c r="F1012" s="56">
        <v>1174500</v>
      </c>
      <c r="G1012" s="56">
        <v>1100218</v>
      </c>
      <c r="H1012" s="61">
        <v>29179815</v>
      </c>
      <c r="I1012" s="84" t="str">
        <f>VLOOKUP($F1012,'[3]Sistema Escolar'!$C$3:$E$5000,3,0)</f>
        <v>CENTRO DE APOIO PEDAGOGICO ESPECIALIZADO DA BAHIA</v>
      </c>
      <c r="J1012" s="193" t="s">
        <v>1915</v>
      </c>
      <c r="K1012" s="56">
        <v>0</v>
      </c>
      <c r="L1012" s="56">
        <v>0</v>
      </c>
      <c r="M1012" s="56">
        <v>0</v>
      </c>
      <c r="N1012" s="56">
        <v>0</v>
      </c>
      <c r="O1012" s="56">
        <v>0</v>
      </c>
      <c r="P1012" s="56">
        <v>0</v>
      </c>
      <c r="Q1012" s="56">
        <v>0</v>
      </c>
      <c r="R1012" s="56">
        <v>0</v>
      </c>
      <c r="S1012" s="56">
        <v>0</v>
      </c>
      <c r="T1012" s="56">
        <v>0</v>
      </c>
      <c r="U1012" s="56">
        <v>0</v>
      </c>
      <c r="V1012" s="56">
        <v>0</v>
      </c>
      <c r="W1012" s="56">
        <v>717</v>
      </c>
      <c r="X1012" s="68">
        <v>717</v>
      </c>
      <c r="Y1012" s="56">
        <f t="shared" si="200"/>
        <v>0</v>
      </c>
      <c r="Z1012" s="56">
        <f t="shared" si="200"/>
        <v>0</v>
      </c>
      <c r="AA1012" s="68">
        <f t="shared" si="201"/>
        <v>0</v>
      </c>
      <c r="AB1012" s="68">
        <f t="shared" si="201"/>
        <v>0</v>
      </c>
      <c r="AC1012" s="68">
        <f t="shared" si="194"/>
        <v>717</v>
      </c>
      <c r="AD1012" s="68">
        <f t="shared" si="195"/>
        <v>717</v>
      </c>
      <c r="AE1012" s="68">
        <f>VLOOKUP(F1012,[1]quantitativo_estudantes_turmas_!$D$6:$H$1043,5,0)</f>
        <v>64</v>
      </c>
      <c r="AF1012" s="318">
        <f t="shared" si="191"/>
        <v>0</v>
      </c>
      <c r="AG1012" s="248">
        <f t="shared" si="192"/>
        <v>30774.46</v>
      </c>
      <c r="AH1012" s="194">
        <f t="shared" si="196"/>
        <v>30774.46</v>
      </c>
      <c r="AI1012" s="70">
        <v>0</v>
      </c>
      <c r="AJ1012" s="70">
        <f t="shared" si="193"/>
        <v>61548.92</v>
      </c>
      <c r="AK1012" s="195">
        <v>12000</v>
      </c>
      <c r="AL1012" s="337">
        <f t="shared" si="202"/>
        <v>15387.23</v>
      </c>
      <c r="AM1012" s="56" t="str">
        <f>VLOOKUP(F1012,'Plan atualizada aptas e desativ'!$C$4:$I$1457,7,0)</f>
        <v>APTA</v>
      </c>
      <c r="AN1012" s="196">
        <f t="shared" si="197"/>
        <v>3387.2299999999996</v>
      </c>
      <c r="AO1012" s="56" t="s">
        <v>1493</v>
      </c>
      <c r="AP1012" s="56" t="s">
        <v>1497</v>
      </c>
      <c r="AQ1012" s="56"/>
      <c r="AR1012" s="56" t="s">
        <v>449</v>
      </c>
      <c r="AS1012" s="56" t="s">
        <v>449</v>
      </c>
      <c r="AT1012" s="56" t="s">
        <v>1908</v>
      </c>
      <c r="AU1012" s="56" t="s">
        <v>449</v>
      </c>
      <c r="AV1012" s="56" t="s">
        <v>449</v>
      </c>
      <c r="AW1012" s="56" t="s">
        <v>449</v>
      </c>
      <c r="AX1012" s="56" t="s">
        <v>449</v>
      </c>
      <c r="AY1012" s="56" t="s">
        <v>449</v>
      </c>
      <c r="AZ1012" s="56" t="s">
        <v>449</v>
      </c>
      <c r="BA1012" s="56" t="s">
        <v>449</v>
      </c>
      <c r="BB1012" s="323">
        <f>VLOOKUP($F1012,'[2]1ª Parcela FAED Manutencao 2026'!$E$7:$K$1036,5,0)</f>
        <v>717</v>
      </c>
      <c r="BC1012" s="324">
        <f>VLOOKUP($F1012,'[2]1ª Parcela FAED Manutencao 2026'!$E$7:$K$1036,7,0)</f>
        <v>15387.23</v>
      </c>
      <c r="BD1012" s="334">
        <f t="shared" si="198"/>
        <v>0</v>
      </c>
      <c r="BE1012" s="330">
        <f t="shared" si="199"/>
        <v>0</v>
      </c>
    </row>
    <row r="1013" spans="1:57" s="178" customFormat="1" ht="28.5" customHeight="1">
      <c r="A1013" s="68">
        <v>1007</v>
      </c>
      <c r="B1013" s="56" t="s">
        <v>1906</v>
      </c>
      <c r="C1013" s="56">
        <v>7800</v>
      </c>
      <c r="D1013" s="57">
        <v>26</v>
      </c>
      <c r="E1013" s="163" t="s">
        <v>433</v>
      </c>
      <c r="F1013" s="56">
        <v>1103441</v>
      </c>
      <c r="G1013" s="56">
        <v>1104314</v>
      </c>
      <c r="H1013" s="61">
        <v>29199182</v>
      </c>
      <c r="I1013" s="84" t="str">
        <f>VLOOKUP($F1013,'[3]Sistema Escolar'!$C$3:$E$5000,3,0)</f>
        <v>CENTRO DE APOIO PEDAGOGICO ESPECIALIZADO ALBERTO DE ASSIS</v>
      </c>
      <c r="J1013" s="193" t="s">
        <v>1915</v>
      </c>
      <c r="K1013" s="56">
        <v>0</v>
      </c>
      <c r="L1013" s="56">
        <v>0</v>
      </c>
      <c r="M1013" s="56">
        <v>0</v>
      </c>
      <c r="N1013" s="56">
        <v>0</v>
      </c>
      <c r="O1013" s="56">
        <v>0</v>
      </c>
      <c r="P1013" s="56">
        <v>0</v>
      </c>
      <c r="Q1013" s="56">
        <v>0</v>
      </c>
      <c r="R1013" s="56">
        <v>0</v>
      </c>
      <c r="S1013" s="56">
        <v>0</v>
      </c>
      <c r="T1013" s="56">
        <v>0</v>
      </c>
      <c r="U1013" s="56">
        <v>0</v>
      </c>
      <c r="V1013" s="56">
        <v>0</v>
      </c>
      <c r="W1013" s="56">
        <v>828</v>
      </c>
      <c r="X1013" s="68">
        <v>828</v>
      </c>
      <c r="Y1013" s="56">
        <f t="shared" si="200"/>
        <v>0</v>
      </c>
      <c r="Z1013" s="56">
        <f t="shared" si="200"/>
        <v>0</v>
      </c>
      <c r="AA1013" s="68">
        <f t="shared" si="201"/>
        <v>0</v>
      </c>
      <c r="AB1013" s="68">
        <f t="shared" si="201"/>
        <v>0</v>
      </c>
      <c r="AC1013" s="68">
        <f t="shared" si="194"/>
        <v>828</v>
      </c>
      <c r="AD1013" s="68">
        <f t="shared" si="195"/>
        <v>828</v>
      </c>
      <c r="AE1013" s="68">
        <f>VLOOKUP(F1013,[1]quantitativo_estudantes_turmas_!$D$6:$H$1043,5,0)</f>
        <v>92</v>
      </c>
      <c r="AF1013" s="318">
        <f t="shared" si="191"/>
        <v>0</v>
      </c>
      <c r="AG1013" s="248">
        <f t="shared" si="192"/>
        <v>41032.61</v>
      </c>
      <c r="AH1013" s="194">
        <f t="shared" si="196"/>
        <v>41032.61</v>
      </c>
      <c r="AI1013" s="70">
        <v>0</v>
      </c>
      <c r="AJ1013" s="70">
        <f t="shared" si="193"/>
        <v>82065.22</v>
      </c>
      <c r="AK1013" s="195">
        <v>16000</v>
      </c>
      <c r="AL1013" s="337">
        <f t="shared" si="202"/>
        <v>20516.305</v>
      </c>
      <c r="AM1013" s="56" t="str">
        <f>VLOOKUP(F1013,'Plan atualizada aptas e desativ'!$C$4:$I$1457,7,0)</f>
        <v>APTA</v>
      </c>
      <c r="AN1013" s="196">
        <f t="shared" si="197"/>
        <v>4516.3050000000003</v>
      </c>
      <c r="AO1013" s="56" t="s">
        <v>1493</v>
      </c>
      <c r="AP1013" s="56" t="s">
        <v>1495</v>
      </c>
      <c r="AQ1013" s="56"/>
      <c r="AR1013" s="56" t="s">
        <v>449</v>
      </c>
      <c r="AS1013" s="56" t="s">
        <v>449</v>
      </c>
      <c r="AT1013" s="56" t="s">
        <v>1908</v>
      </c>
      <c r="AU1013" s="56" t="s">
        <v>449</v>
      </c>
      <c r="AV1013" s="56" t="s">
        <v>449</v>
      </c>
      <c r="AW1013" s="56" t="s">
        <v>449</v>
      </c>
      <c r="AX1013" s="56" t="s">
        <v>449</v>
      </c>
      <c r="AY1013" s="56" t="s">
        <v>449</v>
      </c>
      <c r="AZ1013" s="56" t="s">
        <v>1858</v>
      </c>
      <c r="BA1013" s="56" t="s">
        <v>449</v>
      </c>
      <c r="BB1013" s="323">
        <f>VLOOKUP($F1013,'[2]1ª Parcela FAED Manutencao 2026'!$E$7:$K$1036,5,0)</f>
        <v>828</v>
      </c>
      <c r="BC1013" s="324">
        <f>VLOOKUP($F1013,'[2]1ª Parcela FAED Manutencao 2026'!$E$7:$K$1036,7,0)</f>
        <v>20516.305</v>
      </c>
      <c r="BD1013" s="334">
        <f t="shared" si="198"/>
        <v>0</v>
      </c>
      <c r="BE1013" s="330">
        <f t="shared" si="199"/>
        <v>0</v>
      </c>
    </row>
    <row r="1014" spans="1:57" s="178" customFormat="1" ht="28.5" customHeight="1">
      <c r="A1014" s="68">
        <v>1008</v>
      </c>
      <c r="B1014" s="56" t="s">
        <v>1906</v>
      </c>
      <c r="C1014" s="56">
        <v>7800</v>
      </c>
      <c r="D1014" s="57">
        <v>26</v>
      </c>
      <c r="E1014" s="163" t="s">
        <v>433</v>
      </c>
      <c r="F1014" s="56">
        <v>1104049</v>
      </c>
      <c r="G1014" s="56">
        <v>1100425</v>
      </c>
      <c r="H1014" s="61">
        <v>29200342</v>
      </c>
      <c r="I1014" s="84" t="str">
        <f>VLOOKUP($F1014,'[3]Sistema Escolar'!$C$3:$E$5000,3,0)</f>
        <v>CENTRO DE APOIO PEDAGOGICO ESPECIALIZADO PESTALOZZI</v>
      </c>
      <c r="J1014" s="193" t="s">
        <v>1915</v>
      </c>
      <c r="K1014" s="56">
        <v>0</v>
      </c>
      <c r="L1014" s="56">
        <v>0</v>
      </c>
      <c r="M1014" s="56">
        <v>0</v>
      </c>
      <c r="N1014" s="56">
        <v>0</v>
      </c>
      <c r="O1014" s="56">
        <v>0</v>
      </c>
      <c r="P1014" s="56">
        <v>0</v>
      </c>
      <c r="Q1014" s="56">
        <v>0</v>
      </c>
      <c r="R1014" s="56">
        <v>0</v>
      </c>
      <c r="S1014" s="56">
        <v>0</v>
      </c>
      <c r="T1014" s="56">
        <v>0</v>
      </c>
      <c r="U1014" s="56">
        <v>0</v>
      </c>
      <c r="V1014" s="56">
        <v>0</v>
      </c>
      <c r="W1014" s="56">
        <v>441</v>
      </c>
      <c r="X1014" s="68">
        <v>441</v>
      </c>
      <c r="Y1014" s="56">
        <f t="shared" si="200"/>
        <v>0</v>
      </c>
      <c r="Z1014" s="56">
        <f t="shared" si="200"/>
        <v>0</v>
      </c>
      <c r="AA1014" s="68">
        <f t="shared" si="201"/>
        <v>0</v>
      </c>
      <c r="AB1014" s="68">
        <f t="shared" si="201"/>
        <v>0</v>
      </c>
      <c r="AC1014" s="68">
        <f t="shared" si="194"/>
        <v>441</v>
      </c>
      <c r="AD1014" s="68">
        <f t="shared" si="195"/>
        <v>441</v>
      </c>
      <c r="AE1014" s="68">
        <f>VLOOKUP(F1014,[1]quantitativo_estudantes_turmas_!$D$6:$H$1043,5,0)</f>
        <v>94</v>
      </c>
      <c r="AF1014" s="318">
        <f t="shared" si="191"/>
        <v>0</v>
      </c>
      <c r="AG1014" s="248">
        <f t="shared" si="192"/>
        <v>25645.38</v>
      </c>
      <c r="AH1014" s="194">
        <f t="shared" si="196"/>
        <v>25645.38</v>
      </c>
      <c r="AI1014" s="70">
        <v>0</v>
      </c>
      <c r="AJ1014" s="70">
        <f t="shared" si="193"/>
        <v>51290.76</v>
      </c>
      <c r="AK1014" s="195">
        <v>10000</v>
      </c>
      <c r="AL1014" s="337">
        <f t="shared" si="202"/>
        <v>12822.69</v>
      </c>
      <c r="AM1014" s="56" t="str">
        <f>VLOOKUP(F1014,'Plan atualizada aptas e desativ'!$C$4:$I$1457,7,0)</f>
        <v>APTA</v>
      </c>
      <c r="AN1014" s="196">
        <f t="shared" si="197"/>
        <v>2822.6900000000005</v>
      </c>
      <c r="AO1014" s="56" t="s">
        <v>1493</v>
      </c>
      <c r="AP1014" s="56" t="s">
        <v>1505</v>
      </c>
      <c r="AQ1014" s="56"/>
      <c r="AR1014" s="56" t="s">
        <v>449</v>
      </c>
      <c r="AS1014" s="56" t="s">
        <v>449</v>
      </c>
      <c r="AT1014" s="56" t="s">
        <v>1908</v>
      </c>
      <c r="AU1014" s="56" t="s">
        <v>449</v>
      </c>
      <c r="AV1014" s="56" t="s">
        <v>449</v>
      </c>
      <c r="AW1014" s="56" t="s">
        <v>449</v>
      </c>
      <c r="AX1014" s="56" t="s">
        <v>449</v>
      </c>
      <c r="AY1014" s="56" t="s">
        <v>449</v>
      </c>
      <c r="AZ1014" s="56" t="s">
        <v>449</v>
      </c>
      <c r="BA1014" s="56" t="s">
        <v>449</v>
      </c>
      <c r="BB1014" s="323">
        <f>VLOOKUP($F1014,'[2]1ª Parcela FAED Manutencao 2026'!$E$7:$K$1036,5,0)</f>
        <v>441</v>
      </c>
      <c r="BC1014" s="324">
        <f>VLOOKUP($F1014,'[2]1ª Parcela FAED Manutencao 2026'!$E$7:$K$1036,7,0)</f>
        <v>12822.69</v>
      </c>
      <c r="BD1014" s="334">
        <f t="shared" si="198"/>
        <v>0</v>
      </c>
      <c r="BE1014" s="330">
        <f t="shared" si="199"/>
        <v>0</v>
      </c>
    </row>
    <row r="1015" spans="1:57" s="178" customFormat="1" ht="28.5" customHeight="1">
      <c r="A1015" s="68">
        <v>1009</v>
      </c>
      <c r="B1015" s="56" t="s">
        <v>1906</v>
      </c>
      <c r="C1015" s="56">
        <v>7800</v>
      </c>
      <c r="D1015" s="57">
        <v>26</v>
      </c>
      <c r="E1015" s="214" t="s">
        <v>1994</v>
      </c>
      <c r="F1015" s="61">
        <v>1179208</v>
      </c>
      <c r="G1015" s="61">
        <v>9999999</v>
      </c>
      <c r="H1015" s="61">
        <v>29460026</v>
      </c>
      <c r="I1015" s="84" t="str">
        <f>VLOOKUP($F1015,'[3]Sistema Escolar'!$C$3:$E$5000,3,0)</f>
        <v>CENTRO JUVENIL DE CIENCIA E CULTURA-CJCC CENTRAL</v>
      </c>
      <c r="J1015" s="215" t="s">
        <v>1856</v>
      </c>
      <c r="K1015" s="56">
        <v>0</v>
      </c>
      <c r="L1015" s="56">
        <v>0</v>
      </c>
      <c r="M1015" s="56">
        <v>0</v>
      </c>
      <c r="N1015" s="56">
        <v>0</v>
      </c>
      <c r="O1015" s="56">
        <v>0</v>
      </c>
      <c r="P1015" s="56">
        <v>0</v>
      </c>
      <c r="Q1015" s="56">
        <v>0</v>
      </c>
      <c r="R1015" s="56">
        <v>0</v>
      </c>
      <c r="S1015" s="56">
        <v>0</v>
      </c>
      <c r="T1015" s="56">
        <v>0</v>
      </c>
      <c r="U1015" s="56">
        <v>490</v>
      </c>
      <c r="V1015" s="56">
        <v>490</v>
      </c>
      <c r="W1015" s="56">
        <v>0</v>
      </c>
      <c r="X1015" s="56">
        <v>0</v>
      </c>
      <c r="Y1015" s="56">
        <f t="shared" si="200"/>
        <v>0</v>
      </c>
      <c r="Z1015" s="56">
        <f t="shared" si="200"/>
        <v>0</v>
      </c>
      <c r="AA1015" s="68">
        <f t="shared" si="201"/>
        <v>0</v>
      </c>
      <c r="AB1015" s="68">
        <f t="shared" si="201"/>
        <v>0</v>
      </c>
      <c r="AC1015" s="68">
        <f t="shared" si="194"/>
        <v>490</v>
      </c>
      <c r="AD1015" s="68">
        <f t="shared" si="195"/>
        <v>490</v>
      </c>
      <c r="AE1015" s="68">
        <f>VLOOKUP(F1015,[1]quantitativo_estudantes_turmas_!$D$6:$H$1043,5,0)</f>
        <v>0</v>
      </c>
      <c r="AF1015" s="318">
        <f t="shared" si="191"/>
        <v>0</v>
      </c>
      <c r="AG1015" s="248">
        <f t="shared" si="192"/>
        <v>25645.38</v>
      </c>
      <c r="AH1015" s="194" t="str">
        <f t="shared" si="196"/>
        <v>0,00</v>
      </c>
      <c r="AI1015" s="70">
        <v>0</v>
      </c>
      <c r="AJ1015" s="70">
        <f t="shared" si="193"/>
        <v>25645.38</v>
      </c>
      <c r="AK1015" s="195">
        <v>5000</v>
      </c>
      <c r="AL1015" s="337">
        <f t="shared" si="202"/>
        <v>6411.3450000000003</v>
      </c>
      <c r="AM1015" s="56" t="str">
        <f>VLOOKUP(F1015,'Plan atualizada aptas e desativ'!$C$4:$I$1457,7,0)</f>
        <v>APTA</v>
      </c>
      <c r="AN1015" s="196">
        <f t="shared" si="197"/>
        <v>1411.3450000000003</v>
      </c>
      <c r="AO1015" s="56" t="s">
        <v>1493</v>
      </c>
      <c r="AP1015" s="56" t="s">
        <v>1514</v>
      </c>
      <c r="AQ1015" s="56"/>
      <c r="AR1015" s="56" t="s">
        <v>449</v>
      </c>
      <c r="AS1015" s="56" t="s">
        <v>449</v>
      </c>
      <c r="AT1015" s="68" t="s">
        <v>449</v>
      </c>
      <c r="AU1015" s="68" t="s">
        <v>449</v>
      </c>
      <c r="AV1015" s="68" t="s">
        <v>449</v>
      </c>
      <c r="AW1015" s="68" t="s">
        <v>449</v>
      </c>
      <c r="AX1015" s="68" t="s">
        <v>449</v>
      </c>
      <c r="AY1015" s="56" t="s">
        <v>449</v>
      </c>
      <c r="AZ1015" s="68" t="s">
        <v>449</v>
      </c>
      <c r="BA1015" s="68" t="s">
        <v>449</v>
      </c>
      <c r="BB1015" s="323">
        <f>VLOOKUP($F1015,'[2]1ª Parcela FAED Manutencao 2026'!$E$7:$K$1036,5,0)</f>
        <v>490</v>
      </c>
      <c r="BC1015" s="324">
        <f>VLOOKUP($F1015,'[2]1ª Parcela FAED Manutencao 2026'!$E$7:$K$1036,7,0)</f>
        <v>6411.3450000000003</v>
      </c>
      <c r="BD1015" s="334">
        <f t="shared" si="198"/>
        <v>0</v>
      </c>
      <c r="BE1015" s="330">
        <f t="shared" si="199"/>
        <v>0</v>
      </c>
    </row>
    <row r="1016" spans="1:57" s="178" customFormat="1" ht="28.5" customHeight="1">
      <c r="A1016" s="68">
        <v>1010</v>
      </c>
      <c r="B1016" s="56" t="s">
        <v>1906</v>
      </c>
      <c r="C1016" s="56">
        <v>7800</v>
      </c>
      <c r="D1016" s="57">
        <v>26</v>
      </c>
      <c r="E1016" s="163" t="s">
        <v>433</v>
      </c>
      <c r="F1016" s="56">
        <v>1101511</v>
      </c>
      <c r="G1016" s="56">
        <v>9999999</v>
      </c>
      <c r="H1016" s="61">
        <v>29983720</v>
      </c>
      <c r="I1016" s="84" t="str">
        <f>VLOOKUP($F1016,'[3]Sistema Escolar'!$C$3:$E$5000,3,0)</f>
        <v>CENTRO EDUCACIONAL CARNEIRO RIBEIRO - ESCOLA PARQUE</v>
      </c>
      <c r="J1016" s="193" t="s">
        <v>1856</v>
      </c>
      <c r="K1016" s="56">
        <v>0</v>
      </c>
      <c r="L1016" s="56">
        <v>0</v>
      </c>
      <c r="M1016" s="56">
        <v>0</v>
      </c>
      <c r="N1016" s="56">
        <v>0</v>
      </c>
      <c r="O1016" s="56">
        <v>0</v>
      </c>
      <c r="P1016" s="56">
        <v>0</v>
      </c>
      <c r="Q1016" s="56">
        <v>0</v>
      </c>
      <c r="R1016" s="56">
        <v>0</v>
      </c>
      <c r="S1016" s="56">
        <v>0</v>
      </c>
      <c r="T1016" s="56">
        <v>0</v>
      </c>
      <c r="U1016" s="56">
        <v>440</v>
      </c>
      <c r="V1016" s="56">
        <v>440</v>
      </c>
      <c r="W1016" s="56">
        <v>0</v>
      </c>
      <c r="X1016" s="56">
        <v>0</v>
      </c>
      <c r="Y1016" s="56">
        <f t="shared" si="200"/>
        <v>0</v>
      </c>
      <c r="Z1016" s="56">
        <f t="shared" si="200"/>
        <v>0</v>
      </c>
      <c r="AA1016" s="68">
        <f t="shared" si="201"/>
        <v>0</v>
      </c>
      <c r="AB1016" s="68">
        <f t="shared" si="201"/>
        <v>0</v>
      </c>
      <c r="AC1016" s="68">
        <f t="shared" si="194"/>
        <v>440</v>
      </c>
      <c r="AD1016" s="68">
        <f t="shared" si="195"/>
        <v>440</v>
      </c>
      <c r="AE1016" s="68">
        <f>VLOOKUP(F1016,[1]quantitativo_estudantes_turmas_!$D$6:$H$1043,5,0)</f>
        <v>0</v>
      </c>
      <c r="AF1016" s="318">
        <f t="shared" si="191"/>
        <v>0</v>
      </c>
      <c r="AG1016" s="248">
        <f t="shared" si="192"/>
        <v>25645.38</v>
      </c>
      <c r="AH1016" s="194" t="str">
        <f t="shared" si="196"/>
        <v>0,00</v>
      </c>
      <c r="AI1016" s="70">
        <v>0</v>
      </c>
      <c r="AJ1016" s="70">
        <f t="shared" si="193"/>
        <v>25645.38</v>
      </c>
      <c r="AK1016" s="195">
        <v>5000</v>
      </c>
      <c r="AL1016" s="337">
        <f t="shared" si="202"/>
        <v>6411.3450000000003</v>
      </c>
      <c r="AM1016" s="56" t="str">
        <f>VLOOKUP(F1016,'Plan atualizada aptas e desativ'!$C$4:$I$1457,7,0)</f>
        <v>INADIMPLENTE</v>
      </c>
      <c r="AN1016" s="196">
        <f t="shared" si="197"/>
        <v>1411.3450000000003</v>
      </c>
      <c r="AO1016" s="56" t="s">
        <v>1493</v>
      </c>
      <c r="AP1016" s="56" t="s">
        <v>1502</v>
      </c>
      <c r="AQ1016" s="56"/>
      <c r="AR1016" s="56" t="s">
        <v>449</v>
      </c>
      <c r="AS1016" s="56" t="s">
        <v>449</v>
      </c>
      <c r="AT1016" s="68" t="s">
        <v>449</v>
      </c>
      <c r="AU1016" s="68" t="s">
        <v>449</v>
      </c>
      <c r="AV1016" s="68" t="s">
        <v>449</v>
      </c>
      <c r="AW1016" s="68" t="s">
        <v>2065</v>
      </c>
      <c r="AX1016" s="68" t="s">
        <v>449</v>
      </c>
      <c r="AY1016" s="56" t="s">
        <v>449</v>
      </c>
      <c r="AZ1016" s="68" t="s">
        <v>449</v>
      </c>
      <c r="BA1016" s="68" t="s">
        <v>449</v>
      </c>
      <c r="BB1016" s="323">
        <f>VLOOKUP($F1016,'[2]1ª Parcela FAED Manutencao 2026'!$E$7:$K$1036,5,0)</f>
        <v>440</v>
      </c>
      <c r="BC1016" s="324">
        <f>VLOOKUP($F1016,'[2]1ª Parcela FAED Manutencao 2026'!$E$7:$K$1036,7,0)</f>
        <v>12822.69</v>
      </c>
      <c r="BD1016" s="334">
        <f t="shared" si="198"/>
        <v>0</v>
      </c>
      <c r="BE1016" s="328">
        <f t="shared" si="199"/>
        <v>-6411.3450000000003</v>
      </c>
    </row>
    <row r="1017" spans="1:57" s="87" customFormat="1" ht="28.5" customHeight="1">
      <c r="A1017" s="68">
        <v>1011</v>
      </c>
      <c r="B1017" s="56" t="s">
        <v>1906</v>
      </c>
      <c r="C1017" s="56">
        <v>7800</v>
      </c>
      <c r="D1017" s="57">
        <v>26</v>
      </c>
      <c r="E1017" s="163" t="s">
        <v>433</v>
      </c>
      <c r="F1017" s="56">
        <v>1179805</v>
      </c>
      <c r="G1017" s="56">
        <v>9999999</v>
      </c>
      <c r="H1017" s="61">
        <v>44332</v>
      </c>
      <c r="I1017" s="84" t="str">
        <f>VLOOKUP($F1017,'[3]Sistema Escolar'!$C$3:$E$5000,3,0)</f>
        <v>COLEGIO ESTADUAL ANA NERY</v>
      </c>
      <c r="J1017" s="193" t="s">
        <v>1912</v>
      </c>
      <c r="K1017" s="56">
        <v>0</v>
      </c>
      <c r="L1017" s="56">
        <v>0</v>
      </c>
      <c r="M1017" s="56">
        <v>0</v>
      </c>
      <c r="N1017" s="56">
        <v>0</v>
      </c>
      <c r="O1017" s="56">
        <v>1</v>
      </c>
      <c r="P1017" s="56">
        <v>0</v>
      </c>
      <c r="Q1017" s="56">
        <v>0</v>
      </c>
      <c r="R1017" s="56">
        <v>0</v>
      </c>
      <c r="S1017" s="56">
        <v>0</v>
      </c>
      <c r="T1017" s="56">
        <v>0</v>
      </c>
      <c r="U1017" s="56">
        <v>0</v>
      </c>
      <c r="V1017" s="56">
        <v>0</v>
      </c>
      <c r="W1017" s="56">
        <v>0</v>
      </c>
      <c r="X1017" s="56">
        <v>0</v>
      </c>
      <c r="Y1017" s="56">
        <v>0</v>
      </c>
      <c r="Z1017" s="56">
        <f t="shared" ref="Z1017:Z1037" si="203">L1017+N1017</f>
        <v>0</v>
      </c>
      <c r="AA1017" s="68">
        <v>0</v>
      </c>
      <c r="AB1017" s="68">
        <f t="shared" ref="AB1017:AB1037" si="204">P1017+R1017+T1017</f>
        <v>0</v>
      </c>
      <c r="AC1017" s="68">
        <f t="shared" si="194"/>
        <v>1</v>
      </c>
      <c r="AD1017" s="68">
        <f t="shared" si="195"/>
        <v>0</v>
      </c>
      <c r="AE1017" s="68">
        <f>VLOOKUP(F1017,[1]quantitativo_estudantes_turmas_!$D$6:$H$1043,5,0)</f>
        <v>0</v>
      </c>
      <c r="AF1017" s="318">
        <f t="shared" si="191"/>
        <v>0</v>
      </c>
      <c r="AG1017" s="248">
        <f t="shared" si="192"/>
        <v>0</v>
      </c>
      <c r="AH1017" s="194">
        <f t="shared" si="196"/>
        <v>0</v>
      </c>
      <c r="AI1017" s="70">
        <v>0</v>
      </c>
      <c r="AJ1017" s="70">
        <f t="shared" si="193"/>
        <v>0</v>
      </c>
      <c r="AK1017" s="195">
        <v>6000</v>
      </c>
      <c r="AL1017" s="337">
        <f t="shared" si="202"/>
        <v>0</v>
      </c>
      <c r="AM1017" s="56" t="str">
        <f>VLOOKUP(F1017,'Plan atualizada aptas e desativ'!$C$4:$I$1457,7,0)</f>
        <v>APTA</v>
      </c>
      <c r="AN1017" s="196">
        <f t="shared" si="197"/>
        <v>-6000</v>
      </c>
      <c r="AO1017" s="56" t="s">
        <v>2039</v>
      </c>
      <c r="AP1017" s="56" t="s">
        <v>2039</v>
      </c>
      <c r="AQ1017" s="56" t="s">
        <v>2020</v>
      </c>
      <c r="AR1017" s="68" t="s">
        <v>449</v>
      </c>
      <c r="AS1017" s="56" t="s">
        <v>449</v>
      </c>
      <c r="AT1017" s="68"/>
      <c r="AU1017" s="68"/>
      <c r="AV1017" s="68"/>
      <c r="AW1017" s="68"/>
      <c r="AX1017" s="68"/>
      <c r="AY1017" s="56"/>
      <c r="AZ1017" s="68"/>
      <c r="BA1017" s="68"/>
      <c r="BB1017" s="323">
        <f>VLOOKUP($F1017,'[2]1ª Parcela FAED Manutencao 2026'!$E$7:$K$1036,5,0)</f>
        <v>1</v>
      </c>
      <c r="BC1017" s="324">
        <f>VLOOKUP($F1017,'[2]1ª Parcela FAED Manutencao 2026'!$E$7:$K$1036,7,0)</f>
        <v>7693.6149999999998</v>
      </c>
      <c r="BD1017" s="335">
        <f t="shared" si="198"/>
        <v>-1</v>
      </c>
      <c r="BE1017" s="330">
        <f t="shared" si="199"/>
        <v>-7693.6149999999998</v>
      </c>
    </row>
    <row r="1018" spans="1:57" s="178" customFormat="1" ht="28.5" customHeight="1">
      <c r="A1018" s="68">
        <v>1012</v>
      </c>
      <c r="B1018" s="56" t="s">
        <v>1854</v>
      </c>
      <c r="C1018" s="56">
        <v>7900</v>
      </c>
      <c r="D1018" s="57">
        <v>27</v>
      </c>
      <c r="E1018" s="163" t="s">
        <v>440</v>
      </c>
      <c r="F1018" s="56">
        <v>1112998</v>
      </c>
      <c r="G1018" s="56">
        <v>1101528</v>
      </c>
      <c r="H1018" s="61">
        <v>29294100</v>
      </c>
      <c r="I1018" s="84" t="str">
        <f>VLOOKUP($F1018,'[3]Sistema Escolar'!$C$3:$E$5000,3,0)</f>
        <v>COLEGIO ESTADUAL DE TEMPO INTEGRAL DE BELMONTE</v>
      </c>
      <c r="J1018" s="193" t="s">
        <v>1978</v>
      </c>
      <c r="K1018" s="56">
        <v>0</v>
      </c>
      <c r="L1018" s="56">
        <v>0</v>
      </c>
      <c r="M1018" s="56">
        <v>0</v>
      </c>
      <c r="N1018" s="56">
        <v>0</v>
      </c>
      <c r="O1018" s="56">
        <v>450</v>
      </c>
      <c r="P1018" s="56">
        <v>310</v>
      </c>
      <c r="Q1018" s="56">
        <v>0</v>
      </c>
      <c r="R1018" s="56">
        <v>80</v>
      </c>
      <c r="S1018" s="56">
        <v>272</v>
      </c>
      <c r="T1018" s="56">
        <v>195</v>
      </c>
      <c r="U1018" s="56">
        <v>0</v>
      </c>
      <c r="V1018" s="56">
        <v>0</v>
      </c>
      <c r="W1018" s="56">
        <v>0</v>
      </c>
      <c r="X1018" s="56">
        <v>0</v>
      </c>
      <c r="Y1018" s="56">
        <f t="shared" ref="Y1018:Y1037" si="205">K1018+M1018</f>
        <v>0</v>
      </c>
      <c r="Z1018" s="56">
        <f t="shared" si="203"/>
        <v>0</v>
      </c>
      <c r="AA1018" s="68">
        <f t="shared" ref="AA1018:AA1037" si="206">O1018+Q1018+S1018</f>
        <v>722</v>
      </c>
      <c r="AB1018" s="68">
        <f t="shared" si="204"/>
        <v>585</v>
      </c>
      <c r="AC1018" s="68">
        <f t="shared" si="194"/>
        <v>722</v>
      </c>
      <c r="AD1018" s="68">
        <f t="shared" si="195"/>
        <v>585</v>
      </c>
      <c r="AE1018" s="68">
        <f>VLOOKUP(F1018,[1]quantitativo_estudantes_turmas_!$D$6:$H$1043,5,0)</f>
        <v>22</v>
      </c>
      <c r="AF1018" s="318">
        <f t="shared" si="191"/>
        <v>1</v>
      </c>
      <c r="AG1018" s="248">
        <f t="shared" si="192"/>
        <v>30774.46</v>
      </c>
      <c r="AH1018" s="194">
        <f t="shared" si="196"/>
        <v>30774.46</v>
      </c>
      <c r="AI1018" s="70">
        <v>0</v>
      </c>
      <c r="AJ1018" s="70">
        <f t="shared" si="193"/>
        <v>61548.92</v>
      </c>
      <c r="AK1018" s="195">
        <v>12000</v>
      </c>
      <c r="AL1018" s="337">
        <f t="shared" ref="AL1018:AL1037" si="207">AJ1018/4+AI1018</f>
        <v>15387.23</v>
      </c>
      <c r="AM1018" s="56" t="str">
        <f>VLOOKUP(F1018,'Plan atualizada aptas e desativ'!$C$4:$I$1457,7,0)</f>
        <v>APTA</v>
      </c>
      <c r="AN1018" s="196">
        <f t="shared" si="197"/>
        <v>3387.2299999999996</v>
      </c>
      <c r="AO1018" s="56" t="s">
        <v>1701</v>
      </c>
      <c r="AP1018" s="56" t="s">
        <v>1702</v>
      </c>
      <c r="AQ1018" s="56"/>
      <c r="AR1018" s="56" t="s">
        <v>1918</v>
      </c>
      <c r="AS1018" s="56" t="s">
        <v>449</v>
      </c>
      <c r="AT1018" s="56" t="s">
        <v>449</v>
      </c>
      <c r="AU1018" s="56" t="s">
        <v>449</v>
      </c>
      <c r="AV1018" s="56" t="s">
        <v>449</v>
      </c>
      <c r="AW1018" s="56" t="s">
        <v>449</v>
      </c>
      <c r="AX1018" s="56" t="s">
        <v>449</v>
      </c>
      <c r="AY1018" s="56" t="s">
        <v>449</v>
      </c>
      <c r="AZ1018" s="56" t="s">
        <v>449</v>
      </c>
      <c r="BA1018" s="56" t="s">
        <v>449</v>
      </c>
      <c r="BB1018" s="323">
        <f>VLOOKUP($F1018,'[2]1ª Parcela FAED Manutencao 2026'!$E$7:$K$1036,5,0)</f>
        <v>722</v>
      </c>
      <c r="BC1018" s="324">
        <f>VLOOKUP($F1018,'[2]1ª Parcela FAED Manutencao 2026'!$E$7:$K$1036,7,0)</f>
        <v>15387.23</v>
      </c>
      <c r="BD1018" s="335">
        <f t="shared" si="198"/>
        <v>-137</v>
      </c>
      <c r="BE1018" s="330">
        <f t="shared" si="199"/>
        <v>0</v>
      </c>
    </row>
    <row r="1019" spans="1:57" s="178" customFormat="1" ht="28.5" customHeight="1">
      <c r="A1019" s="68">
        <v>1013</v>
      </c>
      <c r="B1019" s="56" t="s">
        <v>1854</v>
      </c>
      <c r="C1019" s="56">
        <v>7900</v>
      </c>
      <c r="D1019" s="57">
        <v>27</v>
      </c>
      <c r="E1019" s="163" t="s">
        <v>441</v>
      </c>
      <c r="F1019" s="56">
        <v>1178012</v>
      </c>
      <c r="G1019" s="56">
        <v>1104515</v>
      </c>
      <c r="H1019" s="61">
        <v>29428203</v>
      </c>
      <c r="I1019" s="84" t="str">
        <f>VLOOKUP($F1019,'[3]Sistema Escolar'!$C$3:$E$5000,3,0)</f>
        <v>CENTRO TERRITORIAL DE EDUCACAO PROFISSIONAL DA COSTA DO DESCOBRIMENTO</v>
      </c>
      <c r="J1019" s="193" t="s">
        <v>1857</v>
      </c>
      <c r="K1019" s="56">
        <v>0</v>
      </c>
      <c r="L1019" s="56">
        <v>0</v>
      </c>
      <c r="M1019" s="56">
        <v>0</v>
      </c>
      <c r="N1019" s="56">
        <v>0</v>
      </c>
      <c r="O1019" s="68">
        <v>1080</v>
      </c>
      <c r="P1019" s="68">
        <v>1061</v>
      </c>
      <c r="Q1019" s="56">
        <v>0</v>
      </c>
      <c r="R1019" s="56">
        <v>0</v>
      </c>
      <c r="S1019" s="56">
        <v>0</v>
      </c>
      <c r="T1019" s="56">
        <v>0</v>
      </c>
      <c r="U1019" s="56">
        <v>0</v>
      </c>
      <c r="V1019" s="56">
        <v>0</v>
      </c>
      <c r="W1019" s="56">
        <v>0</v>
      </c>
      <c r="X1019" s="56">
        <v>28</v>
      </c>
      <c r="Y1019" s="56">
        <f t="shared" si="205"/>
        <v>0</v>
      </c>
      <c r="Z1019" s="56">
        <f t="shared" si="203"/>
        <v>0</v>
      </c>
      <c r="AA1019" s="68">
        <f t="shared" si="206"/>
        <v>1080</v>
      </c>
      <c r="AB1019" s="68">
        <f t="shared" si="204"/>
        <v>1061</v>
      </c>
      <c r="AC1019" s="68">
        <f t="shared" si="194"/>
        <v>1080</v>
      </c>
      <c r="AD1019" s="68">
        <f t="shared" si="195"/>
        <v>1089</v>
      </c>
      <c r="AE1019" s="68">
        <f>VLOOKUP(F1019,[1]quantitativo_estudantes_turmas_!$D$6:$H$1043,5,0)</f>
        <v>41</v>
      </c>
      <c r="AF1019" s="318">
        <f t="shared" si="191"/>
        <v>0.9742883379247016</v>
      </c>
      <c r="AG1019" s="248">
        <f t="shared" si="192"/>
        <v>47919.3</v>
      </c>
      <c r="AH1019" s="194">
        <f t="shared" si="196"/>
        <v>47919.3</v>
      </c>
      <c r="AI1019" s="70">
        <v>0</v>
      </c>
      <c r="AJ1019" s="70">
        <f t="shared" si="193"/>
        <v>95838.6</v>
      </c>
      <c r="AK1019" s="195">
        <v>20000</v>
      </c>
      <c r="AL1019" s="337">
        <f t="shared" si="207"/>
        <v>23959.65</v>
      </c>
      <c r="AM1019" s="56" t="str">
        <f>VLOOKUP(F1019,'Plan atualizada aptas e desativ'!$C$4:$I$1457,7,0)</f>
        <v>APTA</v>
      </c>
      <c r="AN1019" s="196">
        <f t="shared" si="197"/>
        <v>3959.6500000000015</v>
      </c>
      <c r="AO1019" s="56" t="s">
        <v>1703</v>
      </c>
      <c r="AP1019" s="56" t="s">
        <v>1704</v>
      </c>
      <c r="AQ1019" s="56"/>
      <c r="AR1019" s="56" t="s">
        <v>449</v>
      </c>
      <c r="AS1019" s="56" t="s">
        <v>449</v>
      </c>
      <c r="AT1019" s="56" t="s">
        <v>449</v>
      </c>
      <c r="AU1019" s="56" t="s">
        <v>449</v>
      </c>
      <c r="AV1019" s="56" t="s">
        <v>449</v>
      </c>
      <c r="AW1019" s="56" t="s">
        <v>449</v>
      </c>
      <c r="AX1019" s="56" t="s">
        <v>449</v>
      </c>
      <c r="AY1019" s="56" t="s">
        <v>449</v>
      </c>
      <c r="AZ1019" s="56" t="s">
        <v>449</v>
      </c>
      <c r="BA1019" s="56" t="s">
        <v>449</v>
      </c>
      <c r="BB1019" s="323">
        <f>VLOOKUP($F1019,'[2]1ª Parcela FAED Manutencao 2026'!$E$7:$K$1036,5,0)</f>
        <v>1080</v>
      </c>
      <c r="BC1019" s="324">
        <f>VLOOKUP($F1019,'[2]1ª Parcela FAED Manutencao 2026'!$E$7:$K$1036,7,0)</f>
        <v>23959.65</v>
      </c>
      <c r="BD1019" s="336">
        <f t="shared" si="198"/>
        <v>9</v>
      </c>
      <c r="BE1019" s="330">
        <f t="shared" si="199"/>
        <v>0</v>
      </c>
    </row>
    <row r="1020" spans="1:57" s="178" customFormat="1" ht="28.5" customHeight="1">
      <c r="A1020" s="68">
        <v>1014</v>
      </c>
      <c r="B1020" s="56" t="s">
        <v>1854</v>
      </c>
      <c r="C1020" s="56">
        <v>7900</v>
      </c>
      <c r="D1020" s="57">
        <v>27</v>
      </c>
      <c r="E1020" s="163" t="s">
        <v>441</v>
      </c>
      <c r="F1020" s="56">
        <v>1146264</v>
      </c>
      <c r="G1020" s="56">
        <v>1101534</v>
      </c>
      <c r="H1020" s="61">
        <v>29319218</v>
      </c>
      <c r="I1020" s="84" t="str">
        <f>VLOOKUP($F1020,'[3]Sistema Escolar'!$C$3:$E$5000,3,0)</f>
        <v>COLEGIO ESTADUAL BADEN POWELL</v>
      </c>
      <c r="J1020" s="193" t="s">
        <v>1912</v>
      </c>
      <c r="K1020" s="56">
        <v>0</v>
      </c>
      <c r="L1020" s="56">
        <v>0</v>
      </c>
      <c r="M1020" s="56">
        <v>0</v>
      </c>
      <c r="N1020" s="56">
        <v>0</v>
      </c>
      <c r="O1020" s="56">
        <v>516</v>
      </c>
      <c r="P1020" s="56">
        <v>491</v>
      </c>
      <c r="Q1020" s="56">
        <v>0</v>
      </c>
      <c r="R1020" s="56">
        <v>0</v>
      </c>
      <c r="S1020" s="56">
        <v>372</v>
      </c>
      <c r="T1020" s="56">
        <v>394</v>
      </c>
      <c r="U1020" s="56">
        <v>0</v>
      </c>
      <c r="V1020" s="56">
        <v>0</v>
      </c>
      <c r="W1020" s="56">
        <v>0</v>
      </c>
      <c r="X1020" s="56">
        <v>0</v>
      </c>
      <c r="Y1020" s="56">
        <f t="shared" si="205"/>
        <v>0</v>
      </c>
      <c r="Z1020" s="56">
        <f t="shared" si="203"/>
        <v>0</v>
      </c>
      <c r="AA1020" s="68">
        <f t="shared" si="206"/>
        <v>888</v>
      </c>
      <c r="AB1020" s="68">
        <f t="shared" si="204"/>
        <v>885</v>
      </c>
      <c r="AC1020" s="68">
        <f t="shared" si="194"/>
        <v>888</v>
      </c>
      <c r="AD1020" s="68">
        <f t="shared" si="195"/>
        <v>885</v>
      </c>
      <c r="AE1020" s="68">
        <f>VLOOKUP(F1020,[1]quantitativo_estudantes_turmas_!$D$6:$H$1043,5,0)</f>
        <v>33</v>
      </c>
      <c r="AF1020" s="318">
        <f t="shared" si="191"/>
        <v>1</v>
      </c>
      <c r="AG1020" s="248">
        <f t="shared" si="192"/>
        <v>41032.61</v>
      </c>
      <c r="AH1020" s="194">
        <f t="shared" si="196"/>
        <v>41032.61</v>
      </c>
      <c r="AI1020" s="70">
        <v>0</v>
      </c>
      <c r="AJ1020" s="70">
        <f t="shared" si="193"/>
        <v>82065.22</v>
      </c>
      <c r="AK1020" s="195">
        <v>16000</v>
      </c>
      <c r="AL1020" s="337">
        <f t="shared" si="207"/>
        <v>20516.305</v>
      </c>
      <c r="AM1020" s="56" t="str">
        <f>VLOOKUP(F1020,'Plan atualizada aptas e desativ'!$C$4:$I$1457,7,0)</f>
        <v>APTA</v>
      </c>
      <c r="AN1020" s="196">
        <f t="shared" si="197"/>
        <v>4516.3050000000003</v>
      </c>
      <c r="AO1020" s="56" t="s">
        <v>1703</v>
      </c>
      <c r="AP1020" s="56" t="s">
        <v>1705</v>
      </c>
      <c r="AQ1020" s="56"/>
      <c r="AR1020" s="56" t="s">
        <v>449</v>
      </c>
      <c r="AS1020" s="56" t="s">
        <v>449</v>
      </c>
      <c r="AT1020" s="56" t="s">
        <v>449</v>
      </c>
      <c r="AU1020" s="56" t="s">
        <v>449</v>
      </c>
      <c r="AV1020" s="56" t="s">
        <v>449</v>
      </c>
      <c r="AW1020" s="56" t="s">
        <v>449</v>
      </c>
      <c r="AX1020" s="56" t="s">
        <v>449</v>
      </c>
      <c r="AY1020" s="56" t="s">
        <v>449</v>
      </c>
      <c r="AZ1020" s="56" t="s">
        <v>449</v>
      </c>
      <c r="BA1020" s="56" t="s">
        <v>449</v>
      </c>
      <c r="BB1020" s="323">
        <f>VLOOKUP($F1020,'[2]1ª Parcela FAED Manutencao 2026'!$E$7:$K$1036,5,0)</f>
        <v>888</v>
      </c>
      <c r="BC1020" s="324">
        <f>VLOOKUP($F1020,'[2]1ª Parcela FAED Manutencao 2026'!$E$7:$K$1036,7,0)</f>
        <v>20516.305</v>
      </c>
      <c r="BD1020" s="335">
        <f t="shared" si="198"/>
        <v>-3</v>
      </c>
      <c r="BE1020" s="330">
        <f t="shared" si="199"/>
        <v>0</v>
      </c>
    </row>
    <row r="1021" spans="1:57" s="87" customFormat="1" ht="28.5" customHeight="1">
      <c r="A1021" s="68">
        <v>1015</v>
      </c>
      <c r="B1021" s="56" t="s">
        <v>1854</v>
      </c>
      <c r="C1021" s="56">
        <v>7900</v>
      </c>
      <c r="D1021" s="57">
        <v>27</v>
      </c>
      <c r="E1021" s="163" t="s">
        <v>441</v>
      </c>
      <c r="F1021" s="56">
        <v>1146183</v>
      </c>
      <c r="G1021" s="56">
        <v>1101530</v>
      </c>
      <c r="H1021" s="61">
        <v>29318378</v>
      </c>
      <c r="I1021" s="84" t="str">
        <f>VLOOKUP($F1021,'[3]Sistema Escolar'!$C$3:$E$5000,3,0)</f>
        <v>COLEGIO ESTADUAL ELOYNA BARRADAS</v>
      </c>
      <c r="J1021" s="193" t="s">
        <v>1978</v>
      </c>
      <c r="K1021" s="56">
        <v>0</v>
      </c>
      <c r="L1021" s="56">
        <v>0</v>
      </c>
      <c r="M1021" s="56">
        <v>0</v>
      </c>
      <c r="N1021" s="56">
        <v>0</v>
      </c>
      <c r="O1021" s="56">
        <v>70</v>
      </c>
      <c r="P1021" s="56">
        <v>0</v>
      </c>
      <c r="Q1021" s="56">
        <v>218</v>
      </c>
      <c r="R1021" s="56">
        <v>188</v>
      </c>
      <c r="S1021" s="56">
        <v>182</v>
      </c>
      <c r="T1021" s="56">
        <v>216</v>
      </c>
      <c r="U1021" s="56">
        <v>0</v>
      </c>
      <c r="V1021" s="56">
        <v>0</v>
      </c>
      <c r="W1021" s="56">
        <v>0</v>
      </c>
      <c r="X1021" s="56">
        <v>0</v>
      </c>
      <c r="Y1021" s="56">
        <f t="shared" si="205"/>
        <v>0</v>
      </c>
      <c r="Z1021" s="56">
        <f t="shared" si="203"/>
        <v>0</v>
      </c>
      <c r="AA1021" s="68">
        <f t="shared" si="206"/>
        <v>470</v>
      </c>
      <c r="AB1021" s="68">
        <f t="shared" si="204"/>
        <v>404</v>
      </c>
      <c r="AC1021" s="68">
        <f t="shared" si="194"/>
        <v>470</v>
      </c>
      <c r="AD1021" s="68">
        <f t="shared" si="195"/>
        <v>404</v>
      </c>
      <c r="AE1021" s="68">
        <f>VLOOKUP(F1021,[1]quantitativo_estudantes_turmas_!$D$6:$H$1043,5,0)</f>
        <v>12</v>
      </c>
      <c r="AF1021" s="318">
        <f t="shared" si="191"/>
        <v>1</v>
      </c>
      <c r="AG1021" s="248">
        <f t="shared" si="192"/>
        <v>25645.38</v>
      </c>
      <c r="AH1021" s="194">
        <f t="shared" si="196"/>
        <v>25645.38</v>
      </c>
      <c r="AI1021" s="70">
        <v>0</v>
      </c>
      <c r="AJ1021" s="70">
        <f t="shared" si="193"/>
        <v>51290.76</v>
      </c>
      <c r="AK1021" s="195">
        <v>10000</v>
      </c>
      <c r="AL1021" s="337">
        <f t="shared" si="207"/>
        <v>12822.69</v>
      </c>
      <c r="AM1021" s="56" t="str">
        <f>VLOOKUP(F1021,'Plan atualizada aptas e desativ'!$C$4:$I$1457,7,0)</f>
        <v>APTA</v>
      </c>
      <c r="AN1021" s="196">
        <f t="shared" si="197"/>
        <v>2822.6900000000005</v>
      </c>
      <c r="AO1021" s="56" t="s">
        <v>1703</v>
      </c>
      <c r="AP1021" s="56" t="s">
        <v>1706</v>
      </c>
      <c r="AQ1021" s="56"/>
      <c r="AR1021" s="56" t="s">
        <v>1918</v>
      </c>
      <c r="AS1021" s="56" t="s">
        <v>449</v>
      </c>
      <c r="AT1021" s="56" t="s">
        <v>449</v>
      </c>
      <c r="AU1021" s="56" t="s">
        <v>449</v>
      </c>
      <c r="AV1021" s="56" t="s">
        <v>449</v>
      </c>
      <c r="AW1021" s="56" t="s">
        <v>449</v>
      </c>
      <c r="AX1021" s="56" t="s">
        <v>449</v>
      </c>
      <c r="AY1021" s="56" t="s">
        <v>449</v>
      </c>
      <c r="AZ1021" s="56" t="s">
        <v>449</v>
      </c>
      <c r="BA1021" s="56" t="s">
        <v>449</v>
      </c>
      <c r="BB1021" s="323">
        <f>VLOOKUP($F1021,'[2]1ª Parcela FAED Manutencao 2026'!$E$7:$K$1036,5,0)</f>
        <v>470</v>
      </c>
      <c r="BC1021" s="324">
        <f>VLOOKUP($F1021,'[2]1ª Parcela FAED Manutencao 2026'!$E$7:$K$1036,7,0)</f>
        <v>12822.69</v>
      </c>
      <c r="BD1021" s="335">
        <f t="shared" si="198"/>
        <v>-66</v>
      </c>
      <c r="BE1021" s="330">
        <f t="shared" si="199"/>
        <v>0</v>
      </c>
    </row>
    <row r="1022" spans="1:57" s="178" customFormat="1" ht="28.5" customHeight="1">
      <c r="A1022" s="68">
        <v>1016</v>
      </c>
      <c r="B1022" s="56" t="s">
        <v>1854</v>
      </c>
      <c r="C1022" s="56">
        <v>7900</v>
      </c>
      <c r="D1022" s="57">
        <v>27</v>
      </c>
      <c r="E1022" s="163" t="s">
        <v>441</v>
      </c>
      <c r="F1022" s="56">
        <v>1146167</v>
      </c>
      <c r="G1022" s="56">
        <v>1101529</v>
      </c>
      <c r="H1022" s="61">
        <v>29318220</v>
      </c>
      <c r="I1022" s="84" t="str">
        <f>VLOOKUP($F1022,'[3]Sistema Escolar'!$C$3:$E$5000,3,0)</f>
        <v>COMPLEXO INTEGRADO DE EDUCACAO BASICA PROFISSIONAL E TECNOLOGIA</v>
      </c>
      <c r="J1022" s="193" t="s">
        <v>1983</v>
      </c>
      <c r="K1022" s="56">
        <v>0</v>
      </c>
      <c r="L1022" s="56">
        <v>0</v>
      </c>
      <c r="M1022" s="56">
        <v>0</v>
      </c>
      <c r="N1022" s="56">
        <v>0</v>
      </c>
      <c r="O1022" s="56">
        <v>190</v>
      </c>
      <c r="P1022" s="56">
        <v>0</v>
      </c>
      <c r="Q1022" s="56">
        <v>595</v>
      </c>
      <c r="R1022" s="56">
        <v>543</v>
      </c>
      <c r="S1022" s="56">
        <v>258</v>
      </c>
      <c r="T1022" s="56">
        <v>293</v>
      </c>
      <c r="U1022" s="56">
        <v>0</v>
      </c>
      <c r="V1022" s="56">
        <v>0</v>
      </c>
      <c r="W1022" s="56">
        <v>0</v>
      </c>
      <c r="X1022" s="56">
        <v>0</v>
      </c>
      <c r="Y1022" s="56">
        <f t="shared" si="205"/>
        <v>0</v>
      </c>
      <c r="Z1022" s="56">
        <f t="shared" si="203"/>
        <v>0</v>
      </c>
      <c r="AA1022" s="68">
        <f t="shared" si="206"/>
        <v>1043</v>
      </c>
      <c r="AB1022" s="68">
        <f t="shared" si="204"/>
        <v>836</v>
      </c>
      <c r="AC1022" s="68">
        <f t="shared" si="194"/>
        <v>1043</v>
      </c>
      <c r="AD1022" s="68">
        <f t="shared" si="195"/>
        <v>836</v>
      </c>
      <c r="AE1022" s="68">
        <f>VLOOKUP(F1022,[1]quantitativo_estudantes_turmas_!$D$6:$H$1043,5,0)</f>
        <v>25</v>
      </c>
      <c r="AF1022" s="318">
        <f t="shared" si="191"/>
        <v>1</v>
      </c>
      <c r="AG1022" s="248">
        <f t="shared" si="192"/>
        <v>41032.61</v>
      </c>
      <c r="AH1022" s="194">
        <f t="shared" si="196"/>
        <v>41032.61</v>
      </c>
      <c r="AI1022" s="70">
        <v>0</v>
      </c>
      <c r="AJ1022" s="70">
        <f t="shared" si="193"/>
        <v>82065.22</v>
      </c>
      <c r="AK1022" s="195">
        <v>20000</v>
      </c>
      <c r="AL1022" s="337">
        <f t="shared" si="207"/>
        <v>20516.305</v>
      </c>
      <c r="AM1022" s="56" t="str">
        <f>VLOOKUP(F1022,'Plan atualizada aptas e desativ'!$C$4:$I$1457,7,0)</f>
        <v>APTA</v>
      </c>
      <c r="AN1022" s="196">
        <f t="shared" si="197"/>
        <v>516.30500000000029</v>
      </c>
      <c r="AO1022" s="56" t="s">
        <v>1703</v>
      </c>
      <c r="AP1022" s="56" t="s">
        <v>1708</v>
      </c>
      <c r="AQ1022" s="56"/>
      <c r="AR1022" s="56" t="s">
        <v>1918</v>
      </c>
      <c r="AS1022" s="56" t="s">
        <v>449</v>
      </c>
      <c r="AT1022" s="56" t="s">
        <v>449</v>
      </c>
      <c r="AU1022" s="56" t="s">
        <v>449</v>
      </c>
      <c r="AV1022" s="56" t="s">
        <v>449</v>
      </c>
      <c r="AW1022" s="56" t="s">
        <v>449</v>
      </c>
      <c r="AX1022" s="56" t="s">
        <v>449</v>
      </c>
      <c r="AY1022" s="56" t="s">
        <v>449</v>
      </c>
      <c r="AZ1022" s="56" t="s">
        <v>449</v>
      </c>
      <c r="BA1022" s="56" t="s">
        <v>449</v>
      </c>
      <c r="BB1022" s="323">
        <f>VLOOKUP($F1022,'[2]1ª Parcela FAED Manutencao 2026'!$E$7:$K$1036,5,0)</f>
        <v>1043</v>
      </c>
      <c r="BC1022" s="324">
        <f>VLOOKUP($F1022,'[2]1ª Parcela FAED Manutencao 2026'!$E$7:$K$1036,7,0)</f>
        <v>23959.65</v>
      </c>
      <c r="BD1022" s="335">
        <f t="shared" si="198"/>
        <v>-207</v>
      </c>
      <c r="BE1022" s="328">
        <f t="shared" si="199"/>
        <v>-3443.3450000000012</v>
      </c>
    </row>
    <row r="1023" spans="1:57" s="178" customFormat="1" ht="28.5" customHeight="1">
      <c r="A1023" s="68">
        <v>1017</v>
      </c>
      <c r="B1023" s="56" t="s">
        <v>1854</v>
      </c>
      <c r="C1023" s="56">
        <v>7900</v>
      </c>
      <c r="D1023" s="57">
        <v>27</v>
      </c>
      <c r="E1023" s="163" t="s">
        <v>442</v>
      </c>
      <c r="F1023" s="56">
        <v>1112890</v>
      </c>
      <c r="G1023" s="56">
        <v>1101541</v>
      </c>
      <c r="H1023" s="61">
        <v>29319358</v>
      </c>
      <c r="I1023" s="84" t="str">
        <f>VLOOKUP($F1023,'[3]Sistema Escolar'!$C$3:$E$5000,3,0)</f>
        <v>COLEGIO ESTADUAL JESUS MOURA</v>
      </c>
      <c r="J1023" s="193" t="s">
        <v>1912</v>
      </c>
      <c r="K1023" s="56">
        <v>0</v>
      </c>
      <c r="L1023" s="56">
        <v>0</v>
      </c>
      <c r="M1023" s="56">
        <v>0</v>
      </c>
      <c r="N1023" s="56">
        <v>0</v>
      </c>
      <c r="O1023" s="56">
        <v>405</v>
      </c>
      <c r="P1023" s="56">
        <v>402</v>
      </c>
      <c r="Q1023" s="56">
        <v>8</v>
      </c>
      <c r="R1023" s="56">
        <v>0</v>
      </c>
      <c r="S1023" s="56">
        <v>274</v>
      </c>
      <c r="T1023" s="56">
        <v>223</v>
      </c>
      <c r="U1023" s="56">
        <v>0</v>
      </c>
      <c r="V1023" s="56">
        <v>0</v>
      </c>
      <c r="W1023" s="56">
        <v>0</v>
      </c>
      <c r="X1023" s="56">
        <v>0</v>
      </c>
      <c r="Y1023" s="56">
        <f t="shared" si="205"/>
        <v>0</v>
      </c>
      <c r="Z1023" s="56">
        <f t="shared" si="203"/>
        <v>0</v>
      </c>
      <c r="AA1023" s="68">
        <f t="shared" si="206"/>
        <v>687</v>
      </c>
      <c r="AB1023" s="68">
        <f t="shared" si="204"/>
        <v>625</v>
      </c>
      <c r="AC1023" s="68">
        <f t="shared" si="194"/>
        <v>687</v>
      </c>
      <c r="AD1023" s="68">
        <f t="shared" si="195"/>
        <v>625</v>
      </c>
      <c r="AE1023" s="68">
        <f>VLOOKUP(F1023,[1]quantitativo_estudantes_turmas_!$D$6:$H$1043,5,0)</f>
        <v>28</v>
      </c>
      <c r="AF1023" s="318">
        <f t="shared" si="191"/>
        <v>1</v>
      </c>
      <c r="AG1023" s="248">
        <f t="shared" si="192"/>
        <v>30774.46</v>
      </c>
      <c r="AH1023" s="194">
        <f t="shared" si="196"/>
        <v>30774.46</v>
      </c>
      <c r="AI1023" s="70">
        <v>0</v>
      </c>
      <c r="AJ1023" s="70">
        <f t="shared" si="193"/>
        <v>61548.92</v>
      </c>
      <c r="AK1023" s="195">
        <v>12000</v>
      </c>
      <c r="AL1023" s="337">
        <f t="shared" si="207"/>
        <v>15387.23</v>
      </c>
      <c r="AM1023" s="56" t="str">
        <f>VLOOKUP(F1023,'Plan atualizada aptas e desativ'!$C$4:$I$1457,7,0)</f>
        <v>APTA</v>
      </c>
      <c r="AN1023" s="196">
        <f t="shared" si="197"/>
        <v>3387.2299999999996</v>
      </c>
      <c r="AO1023" s="56" t="s">
        <v>1709</v>
      </c>
      <c r="AP1023" s="56" t="s">
        <v>1710</v>
      </c>
      <c r="AQ1023" s="56"/>
      <c r="AR1023" s="56" t="s">
        <v>449</v>
      </c>
      <c r="AS1023" s="56" t="s">
        <v>449</v>
      </c>
      <c r="AT1023" s="56" t="s">
        <v>449</v>
      </c>
      <c r="AU1023" s="56" t="s">
        <v>449</v>
      </c>
      <c r="AV1023" s="56" t="s">
        <v>449</v>
      </c>
      <c r="AW1023" s="56" t="s">
        <v>449</v>
      </c>
      <c r="AX1023" s="56" t="s">
        <v>449</v>
      </c>
      <c r="AY1023" s="56" t="s">
        <v>449</v>
      </c>
      <c r="AZ1023" s="56" t="s">
        <v>449</v>
      </c>
      <c r="BA1023" s="56" t="s">
        <v>1857</v>
      </c>
      <c r="BB1023" s="323">
        <f>VLOOKUP($F1023,'[2]1ª Parcela FAED Manutencao 2026'!$E$7:$K$1036,5,0)</f>
        <v>687</v>
      </c>
      <c r="BC1023" s="324">
        <f>VLOOKUP($F1023,'[2]1ª Parcela FAED Manutencao 2026'!$E$7:$K$1036,7,0)</f>
        <v>15387.23</v>
      </c>
      <c r="BD1023" s="335">
        <f t="shared" si="198"/>
        <v>-62</v>
      </c>
      <c r="BE1023" s="330">
        <f t="shared" si="199"/>
        <v>0</v>
      </c>
    </row>
    <row r="1024" spans="1:57" s="178" customFormat="1" ht="28.5" customHeight="1">
      <c r="A1024" s="68">
        <v>1018</v>
      </c>
      <c r="B1024" s="56" t="s">
        <v>1854</v>
      </c>
      <c r="C1024" s="56">
        <v>7900</v>
      </c>
      <c r="D1024" s="57">
        <v>27</v>
      </c>
      <c r="E1024" s="163" t="s">
        <v>443</v>
      </c>
      <c r="F1024" s="56">
        <v>1170181</v>
      </c>
      <c r="G1024" s="56">
        <v>1101544</v>
      </c>
      <c r="H1024" s="61">
        <v>29320623</v>
      </c>
      <c r="I1024" s="84" t="str">
        <f>VLOOKUP($F1024,'[3]Sistema Escolar'!$C$3:$E$5000,3,0)</f>
        <v>COLEGIO ESTADUAL DE TEMPO INTEGRAL PAULO FREIRE</v>
      </c>
      <c r="J1024" s="193" t="s">
        <v>1978</v>
      </c>
      <c r="K1024" s="56">
        <v>0</v>
      </c>
      <c r="L1024" s="56">
        <v>0</v>
      </c>
      <c r="M1024" s="56">
        <v>0</v>
      </c>
      <c r="N1024" s="56">
        <v>0</v>
      </c>
      <c r="O1024" s="56">
        <v>654</v>
      </c>
      <c r="P1024" s="56">
        <v>608</v>
      </c>
      <c r="Q1024" s="56">
        <v>0</v>
      </c>
      <c r="R1024" s="56">
        <v>0</v>
      </c>
      <c r="S1024" s="56">
        <v>413</v>
      </c>
      <c r="T1024" s="56">
        <v>352</v>
      </c>
      <c r="U1024" s="56">
        <v>0</v>
      </c>
      <c r="V1024" s="56">
        <v>0</v>
      </c>
      <c r="W1024" s="56">
        <v>0</v>
      </c>
      <c r="X1024" s="56">
        <v>0</v>
      </c>
      <c r="Y1024" s="56">
        <f t="shared" si="205"/>
        <v>0</v>
      </c>
      <c r="Z1024" s="56">
        <f t="shared" si="203"/>
        <v>0</v>
      </c>
      <c r="AA1024" s="68">
        <f t="shared" si="206"/>
        <v>1067</v>
      </c>
      <c r="AB1024" s="68">
        <f t="shared" si="204"/>
        <v>960</v>
      </c>
      <c r="AC1024" s="68">
        <f t="shared" si="194"/>
        <v>1067</v>
      </c>
      <c r="AD1024" s="68">
        <f t="shared" si="195"/>
        <v>960</v>
      </c>
      <c r="AE1024" s="68">
        <f>VLOOKUP(F1024,[1]quantitativo_estudantes_turmas_!$D$6:$H$1043,5,0)</f>
        <v>33</v>
      </c>
      <c r="AF1024" s="318">
        <f t="shared" si="191"/>
        <v>1</v>
      </c>
      <c r="AG1024" s="248">
        <f t="shared" si="192"/>
        <v>41032.61</v>
      </c>
      <c r="AH1024" s="194">
        <f t="shared" si="196"/>
        <v>41032.61</v>
      </c>
      <c r="AI1024" s="70">
        <v>0</v>
      </c>
      <c r="AJ1024" s="70">
        <f t="shared" si="193"/>
        <v>82065.22</v>
      </c>
      <c r="AK1024" s="195">
        <v>20000</v>
      </c>
      <c r="AL1024" s="337">
        <f t="shared" si="207"/>
        <v>20516.305</v>
      </c>
      <c r="AM1024" s="56" t="str">
        <f>VLOOKUP(F1024,'Plan atualizada aptas e desativ'!$C$4:$I$1457,7,0)</f>
        <v>APTA</v>
      </c>
      <c r="AN1024" s="196">
        <f t="shared" si="197"/>
        <v>516.30500000000029</v>
      </c>
      <c r="AO1024" s="56" t="s">
        <v>1711</v>
      </c>
      <c r="AP1024" s="56" t="s">
        <v>1712</v>
      </c>
      <c r="AQ1024" s="56"/>
      <c r="AR1024" s="56" t="s">
        <v>449</v>
      </c>
      <c r="AS1024" s="56" t="s">
        <v>449</v>
      </c>
      <c r="AT1024" s="56" t="s">
        <v>449</v>
      </c>
      <c r="AU1024" s="56" t="s">
        <v>449</v>
      </c>
      <c r="AV1024" s="56" t="s">
        <v>449</v>
      </c>
      <c r="AW1024" s="56" t="s">
        <v>449</v>
      </c>
      <c r="AX1024" s="56" t="s">
        <v>449</v>
      </c>
      <c r="AY1024" s="56" t="s">
        <v>449</v>
      </c>
      <c r="AZ1024" s="56" t="s">
        <v>449</v>
      </c>
      <c r="BA1024" s="56" t="s">
        <v>449</v>
      </c>
      <c r="BB1024" s="323">
        <f>VLOOKUP($F1024,'[2]1ª Parcela FAED Manutencao 2026'!$E$7:$K$1036,5,0)</f>
        <v>1067</v>
      </c>
      <c r="BC1024" s="324">
        <f>VLOOKUP($F1024,'[2]1ª Parcela FAED Manutencao 2026'!$E$7:$K$1036,7,0)</f>
        <v>23959.65</v>
      </c>
      <c r="BD1024" s="335">
        <f t="shared" si="198"/>
        <v>-107</v>
      </c>
      <c r="BE1024" s="328">
        <f t="shared" si="199"/>
        <v>-3443.3450000000012</v>
      </c>
    </row>
    <row r="1025" spans="1:57" s="87" customFormat="1" ht="28.5" customHeight="1">
      <c r="A1025" s="68">
        <v>1019</v>
      </c>
      <c r="B1025" s="56" t="s">
        <v>1854</v>
      </c>
      <c r="C1025" s="56">
        <v>7900</v>
      </c>
      <c r="D1025" s="57">
        <v>27</v>
      </c>
      <c r="E1025" s="163" t="s">
        <v>444</v>
      </c>
      <c r="F1025" s="56">
        <v>1146493</v>
      </c>
      <c r="G1025" s="56">
        <v>1101547</v>
      </c>
      <c r="H1025" s="61">
        <v>29321298</v>
      </c>
      <c r="I1025" s="84" t="str">
        <f>VLOOKUP($F1025,'[3]Sistema Escolar'!$C$3:$E$5000,3,0)</f>
        <v>COLEGIO ESTADUAL LOIDE ALCANTARA NEVES</v>
      </c>
      <c r="J1025" s="193" t="s">
        <v>1912</v>
      </c>
      <c r="K1025" s="56">
        <v>0</v>
      </c>
      <c r="L1025" s="56">
        <v>0</v>
      </c>
      <c r="M1025" s="56">
        <v>0</v>
      </c>
      <c r="N1025" s="56">
        <v>0</v>
      </c>
      <c r="O1025" s="56">
        <v>139</v>
      </c>
      <c r="P1025" s="56">
        <v>149</v>
      </c>
      <c r="Q1025" s="56">
        <v>0</v>
      </c>
      <c r="R1025" s="56">
        <v>0</v>
      </c>
      <c r="S1025" s="56">
        <v>95</v>
      </c>
      <c r="T1025" s="56">
        <v>95</v>
      </c>
      <c r="U1025" s="56">
        <v>0</v>
      </c>
      <c r="V1025" s="56">
        <v>0</v>
      </c>
      <c r="W1025" s="56">
        <v>0</v>
      </c>
      <c r="X1025" s="56">
        <v>0</v>
      </c>
      <c r="Y1025" s="56">
        <f t="shared" si="205"/>
        <v>0</v>
      </c>
      <c r="Z1025" s="56">
        <f t="shared" si="203"/>
        <v>0</v>
      </c>
      <c r="AA1025" s="68">
        <f t="shared" si="206"/>
        <v>234</v>
      </c>
      <c r="AB1025" s="68">
        <f t="shared" si="204"/>
        <v>244</v>
      </c>
      <c r="AC1025" s="68">
        <f t="shared" si="194"/>
        <v>234</v>
      </c>
      <c r="AD1025" s="68">
        <f t="shared" si="195"/>
        <v>244</v>
      </c>
      <c r="AE1025" s="68">
        <f>VLOOKUP(F1025,[1]quantitativo_estudantes_turmas_!$D$6:$H$1043,5,0)</f>
        <v>10</v>
      </c>
      <c r="AF1025" s="318">
        <f t="shared" si="191"/>
        <v>1</v>
      </c>
      <c r="AG1025" s="248">
        <f t="shared" si="192"/>
        <v>20516.3</v>
      </c>
      <c r="AH1025" s="194">
        <f t="shared" si="196"/>
        <v>20516.3</v>
      </c>
      <c r="AI1025" s="70">
        <v>0</v>
      </c>
      <c r="AJ1025" s="70">
        <f t="shared" si="193"/>
        <v>41032.6</v>
      </c>
      <c r="AK1025" s="195">
        <v>8000</v>
      </c>
      <c r="AL1025" s="337">
        <f t="shared" si="207"/>
        <v>10258.15</v>
      </c>
      <c r="AM1025" s="56" t="str">
        <f>VLOOKUP(F1025,'Plan atualizada aptas e desativ'!$C$4:$I$1457,7,0)</f>
        <v>APTA</v>
      </c>
      <c r="AN1025" s="196">
        <f t="shared" si="197"/>
        <v>2258.1499999999996</v>
      </c>
      <c r="AO1025" s="56" t="s">
        <v>1703</v>
      </c>
      <c r="AP1025" s="56" t="s">
        <v>1713</v>
      </c>
      <c r="AQ1025" s="56"/>
      <c r="AR1025" s="56" t="s">
        <v>449</v>
      </c>
      <c r="AS1025" s="56" t="s">
        <v>449</v>
      </c>
      <c r="AT1025" s="56" t="s">
        <v>449</v>
      </c>
      <c r="AU1025" s="56" t="s">
        <v>449</v>
      </c>
      <c r="AV1025" s="56" t="s">
        <v>449</v>
      </c>
      <c r="AW1025" s="56" t="s">
        <v>449</v>
      </c>
      <c r="AX1025" s="56" t="s">
        <v>449</v>
      </c>
      <c r="AY1025" s="56" t="s">
        <v>449</v>
      </c>
      <c r="AZ1025" s="56" t="s">
        <v>449</v>
      </c>
      <c r="BA1025" s="56" t="s">
        <v>449</v>
      </c>
      <c r="BB1025" s="323">
        <f>VLOOKUP($F1025,'[2]1ª Parcela FAED Manutencao 2026'!$E$7:$K$1036,5,0)</f>
        <v>234</v>
      </c>
      <c r="BC1025" s="324">
        <f>VLOOKUP($F1025,'[2]1ª Parcela FAED Manutencao 2026'!$E$7:$K$1036,7,0)</f>
        <v>10258.15</v>
      </c>
      <c r="BD1025" s="336">
        <f t="shared" si="198"/>
        <v>10</v>
      </c>
      <c r="BE1025" s="330">
        <f t="shared" si="199"/>
        <v>0</v>
      </c>
    </row>
    <row r="1026" spans="1:57" s="87" customFormat="1" ht="28.5" customHeight="1">
      <c r="A1026" s="68">
        <v>1020</v>
      </c>
      <c r="B1026" s="56" t="s">
        <v>1854</v>
      </c>
      <c r="C1026" s="56">
        <v>7900</v>
      </c>
      <c r="D1026" s="57">
        <v>27</v>
      </c>
      <c r="E1026" s="163" t="s">
        <v>445</v>
      </c>
      <c r="F1026" s="56">
        <v>1146523</v>
      </c>
      <c r="G1026" s="56">
        <v>1101562</v>
      </c>
      <c r="H1026" s="61">
        <v>29309638</v>
      </c>
      <c r="I1026" s="84" t="str">
        <f>VLOOKUP($F1026,'[3]Sistema Escolar'!$C$3:$E$5000,3,0)</f>
        <v>COLEGIO ESTADUAL CLOVIS ADOLPHO STOLZE</v>
      </c>
      <c r="J1026" s="193" t="s">
        <v>1978</v>
      </c>
      <c r="K1026" s="56">
        <v>0</v>
      </c>
      <c r="L1026" s="56">
        <v>0</v>
      </c>
      <c r="M1026" s="56">
        <v>0</v>
      </c>
      <c r="N1026" s="56">
        <v>0</v>
      </c>
      <c r="O1026" s="56">
        <v>41</v>
      </c>
      <c r="P1026" s="56">
        <v>23</v>
      </c>
      <c r="Q1026" s="56">
        <v>140</v>
      </c>
      <c r="R1026" s="56">
        <v>195</v>
      </c>
      <c r="S1026" s="56">
        <v>106</v>
      </c>
      <c r="T1026" s="56">
        <v>57</v>
      </c>
      <c r="U1026" s="56">
        <v>0</v>
      </c>
      <c r="V1026" s="56">
        <v>0</v>
      </c>
      <c r="W1026" s="56">
        <v>0</v>
      </c>
      <c r="X1026" s="56">
        <v>0</v>
      </c>
      <c r="Y1026" s="56">
        <f t="shared" si="205"/>
        <v>0</v>
      </c>
      <c r="Z1026" s="56">
        <f t="shared" si="203"/>
        <v>0</v>
      </c>
      <c r="AA1026" s="68">
        <f t="shared" si="206"/>
        <v>287</v>
      </c>
      <c r="AB1026" s="68">
        <f t="shared" si="204"/>
        <v>275</v>
      </c>
      <c r="AC1026" s="68">
        <f t="shared" si="194"/>
        <v>287</v>
      </c>
      <c r="AD1026" s="68">
        <f t="shared" si="195"/>
        <v>275</v>
      </c>
      <c r="AE1026" s="68">
        <f>VLOOKUP(F1026,[1]quantitativo_estudantes_turmas_!$D$6:$H$1043,5,0)</f>
        <v>12</v>
      </c>
      <c r="AF1026" s="318">
        <f t="shared" si="191"/>
        <v>1</v>
      </c>
      <c r="AG1026" s="248">
        <f t="shared" si="192"/>
        <v>25645.38</v>
      </c>
      <c r="AH1026" s="194">
        <f t="shared" si="196"/>
        <v>25645.38</v>
      </c>
      <c r="AI1026" s="70">
        <v>0</v>
      </c>
      <c r="AJ1026" s="70">
        <f t="shared" si="193"/>
        <v>51290.76</v>
      </c>
      <c r="AK1026" s="195">
        <v>10000</v>
      </c>
      <c r="AL1026" s="337">
        <f t="shared" si="207"/>
        <v>12822.69</v>
      </c>
      <c r="AM1026" s="56" t="str">
        <f>VLOOKUP(F1026,'Plan atualizada aptas e desativ'!$C$4:$I$1457,7,0)</f>
        <v>APTA</v>
      </c>
      <c r="AN1026" s="196">
        <f t="shared" si="197"/>
        <v>2822.6900000000005</v>
      </c>
      <c r="AO1026" s="56" t="s">
        <v>1703</v>
      </c>
      <c r="AP1026" s="56" t="s">
        <v>1714</v>
      </c>
      <c r="AQ1026" s="56"/>
      <c r="AR1026" s="56" t="s">
        <v>1918</v>
      </c>
      <c r="AS1026" s="56" t="s">
        <v>449</v>
      </c>
      <c r="AT1026" s="56" t="s">
        <v>449</v>
      </c>
      <c r="AU1026" s="56" t="s">
        <v>449</v>
      </c>
      <c r="AV1026" s="56" t="s">
        <v>449</v>
      </c>
      <c r="AW1026" s="56" t="s">
        <v>449</v>
      </c>
      <c r="AX1026" s="56" t="s">
        <v>449</v>
      </c>
      <c r="AY1026" s="56" t="s">
        <v>449</v>
      </c>
      <c r="AZ1026" s="56" t="s">
        <v>449</v>
      </c>
      <c r="BA1026" s="56" t="s">
        <v>1857</v>
      </c>
      <c r="BB1026" s="323">
        <f>VLOOKUP($F1026,'[2]1ª Parcela FAED Manutencao 2026'!$E$7:$K$1036,5,0)</f>
        <v>287</v>
      </c>
      <c r="BC1026" s="324">
        <f>VLOOKUP($F1026,'[2]1ª Parcela FAED Manutencao 2026'!$E$7:$K$1036,7,0)</f>
        <v>12822.69</v>
      </c>
      <c r="BD1026" s="335">
        <f t="shared" si="198"/>
        <v>-12</v>
      </c>
      <c r="BE1026" s="330">
        <f t="shared" si="199"/>
        <v>0</v>
      </c>
    </row>
    <row r="1027" spans="1:57" s="178" customFormat="1" ht="28.5" customHeight="1">
      <c r="A1027" s="68">
        <v>1021</v>
      </c>
      <c r="B1027" s="56" t="s">
        <v>1854</v>
      </c>
      <c r="C1027" s="56">
        <v>7900</v>
      </c>
      <c r="D1027" s="57">
        <v>27</v>
      </c>
      <c r="E1027" s="163" t="s">
        <v>446</v>
      </c>
      <c r="F1027" s="56">
        <v>1178067</v>
      </c>
      <c r="G1027" s="56">
        <v>1104517</v>
      </c>
      <c r="H1027" s="61">
        <v>29428084</v>
      </c>
      <c r="I1027" s="84" t="str">
        <f>VLOOKUP($F1027,'[3]Sistema Escolar'!$C$3:$E$5000,3,0)</f>
        <v>COLEGIO ESTADUAL ARRAIAL D AJUDA - CEAA</v>
      </c>
      <c r="J1027" s="193" t="s">
        <v>1912</v>
      </c>
      <c r="K1027" s="56">
        <v>0</v>
      </c>
      <c r="L1027" s="56">
        <v>0</v>
      </c>
      <c r="M1027" s="56">
        <v>0</v>
      </c>
      <c r="N1027" s="56">
        <v>0</v>
      </c>
      <c r="O1027" s="56">
        <v>691</v>
      </c>
      <c r="P1027" s="56">
        <v>571</v>
      </c>
      <c r="Q1027" s="56">
        <v>0</v>
      </c>
      <c r="R1027" s="56">
        <v>0</v>
      </c>
      <c r="S1027" s="56">
        <v>203</v>
      </c>
      <c r="T1027" s="56">
        <v>180</v>
      </c>
      <c r="U1027" s="56">
        <v>0</v>
      </c>
      <c r="V1027" s="56">
        <v>0</v>
      </c>
      <c r="W1027" s="56">
        <v>0</v>
      </c>
      <c r="X1027" s="56">
        <v>0</v>
      </c>
      <c r="Y1027" s="56">
        <f t="shared" si="205"/>
        <v>0</v>
      </c>
      <c r="Z1027" s="56">
        <f t="shared" si="203"/>
        <v>0</v>
      </c>
      <c r="AA1027" s="68">
        <f t="shared" si="206"/>
        <v>894</v>
      </c>
      <c r="AB1027" s="68">
        <f t="shared" si="204"/>
        <v>751</v>
      </c>
      <c r="AC1027" s="68">
        <f t="shared" si="194"/>
        <v>894</v>
      </c>
      <c r="AD1027" s="68">
        <f t="shared" si="195"/>
        <v>751</v>
      </c>
      <c r="AE1027" s="68">
        <f>VLOOKUP(F1027,[1]quantitativo_estudantes_turmas_!$D$6:$H$1043,5,0)</f>
        <v>22</v>
      </c>
      <c r="AF1027" s="318">
        <f t="shared" si="191"/>
        <v>1</v>
      </c>
      <c r="AG1027" s="248">
        <f t="shared" si="192"/>
        <v>41032.61</v>
      </c>
      <c r="AH1027" s="194">
        <f t="shared" si="196"/>
        <v>41032.61</v>
      </c>
      <c r="AI1027" s="70">
        <v>0</v>
      </c>
      <c r="AJ1027" s="70">
        <f t="shared" si="193"/>
        <v>82065.22</v>
      </c>
      <c r="AK1027" s="195">
        <v>16000</v>
      </c>
      <c r="AL1027" s="337">
        <f t="shared" si="207"/>
        <v>20516.305</v>
      </c>
      <c r="AM1027" s="56" t="str">
        <f>VLOOKUP(F1027,'Plan atualizada aptas e desativ'!$C$4:$I$1457,7,0)</f>
        <v>APTA</v>
      </c>
      <c r="AN1027" s="196">
        <f t="shared" si="197"/>
        <v>4516.3050000000003</v>
      </c>
      <c r="AO1027" s="56" t="s">
        <v>1715</v>
      </c>
      <c r="AP1027" s="56" t="s">
        <v>1716</v>
      </c>
      <c r="AQ1027" s="56"/>
      <c r="AR1027" s="56" t="s">
        <v>449</v>
      </c>
      <c r="AS1027" s="56" t="s">
        <v>449</v>
      </c>
      <c r="AT1027" s="56" t="s">
        <v>449</v>
      </c>
      <c r="AU1027" s="56" t="s">
        <v>449</v>
      </c>
      <c r="AV1027" s="56" t="s">
        <v>449</v>
      </c>
      <c r="AW1027" s="56" t="s">
        <v>449</v>
      </c>
      <c r="AX1027" s="56" t="s">
        <v>449</v>
      </c>
      <c r="AY1027" s="56" t="s">
        <v>449</v>
      </c>
      <c r="AZ1027" s="56" t="s">
        <v>449</v>
      </c>
      <c r="BA1027" s="56" t="s">
        <v>449</v>
      </c>
      <c r="BB1027" s="323">
        <f>VLOOKUP($F1027,'[2]1ª Parcela FAED Manutencao 2026'!$E$7:$K$1036,5,0)</f>
        <v>894</v>
      </c>
      <c r="BC1027" s="324">
        <f>VLOOKUP($F1027,'[2]1ª Parcela FAED Manutencao 2026'!$E$7:$K$1036,7,0)</f>
        <v>20516.305</v>
      </c>
      <c r="BD1027" s="335">
        <f t="shared" si="198"/>
        <v>-143</v>
      </c>
      <c r="BE1027" s="330">
        <f t="shared" si="199"/>
        <v>0</v>
      </c>
    </row>
    <row r="1028" spans="1:57" s="178" customFormat="1" ht="28.5" customHeight="1">
      <c r="A1028" s="68">
        <v>1022</v>
      </c>
      <c r="B1028" s="56" t="s">
        <v>1854</v>
      </c>
      <c r="C1028" s="56">
        <v>7900</v>
      </c>
      <c r="D1028" s="57">
        <v>27</v>
      </c>
      <c r="E1028" s="163" t="s">
        <v>446</v>
      </c>
      <c r="F1028" s="56">
        <v>1177093</v>
      </c>
      <c r="G1028" s="56">
        <v>1101570</v>
      </c>
      <c r="H1028" s="61">
        <v>29422345</v>
      </c>
      <c r="I1028" s="84" t="str">
        <f>VLOOKUP($F1028,'[3]Sistema Escolar'!$C$3:$E$5000,3,0)</f>
        <v>COLEGIO ESTADUAL DE TEMPO INTEGRAL DE PORTO SEGURO</v>
      </c>
      <c r="J1028" s="193" t="s">
        <v>1978</v>
      </c>
      <c r="K1028" s="56">
        <v>0</v>
      </c>
      <c r="L1028" s="56">
        <v>0</v>
      </c>
      <c r="M1028" s="56">
        <v>0</v>
      </c>
      <c r="N1028" s="56">
        <v>0</v>
      </c>
      <c r="O1028" s="56">
        <v>1351</v>
      </c>
      <c r="P1028" s="56">
        <v>1252</v>
      </c>
      <c r="Q1028" s="56">
        <v>166</v>
      </c>
      <c r="R1028" s="56">
        <v>275</v>
      </c>
      <c r="S1028" s="56">
        <v>430</v>
      </c>
      <c r="T1028" s="56">
        <v>405</v>
      </c>
      <c r="U1028" s="56">
        <v>0</v>
      </c>
      <c r="V1028" s="56">
        <v>0</v>
      </c>
      <c r="W1028" s="56">
        <v>0</v>
      </c>
      <c r="X1028" s="56">
        <v>0</v>
      </c>
      <c r="Y1028" s="56">
        <f t="shared" si="205"/>
        <v>0</v>
      </c>
      <c r="Z1028" s="56">
        <f t="shared" si="203"/>
        <v>0</v>
      </c>
      <c r="AA1028" s="68">
        <f t="shared" si="206"/>
        <v>1947</v>
      </c>
      <c r="AB1028" s="68">
        <f t="shared" si="204"/>
        <v>1932</v>
      </c>
      <c r="AC1028" s="68">
        <f t="shared" si="194"/>
        <v>1947</v>
      </c>
      <c r="AD1028" s="68">
        <f t="shared" si="195"/>
        <v>1932</v>
      </c>
      <c r="AE1028" s="68">
        <f>VLOOKUP(F1028,[1]quantitativo_estudantes_turmas_!$D$6:$H$1043,5,0)</f>
        <v>50</v>
      </c>
      <c r="AF1028" s="318">
        <f t="shared" si="191"/>
        <v>1</v>
      </c>
      <c r="AG1028" s="248">
        <f t="shared" si="192"/>
        <v>71807.06</v>
      </c>
      <c r="AH1028" s="194">
        <f t="shared" si="196"/>
        <v>71807.06</v>
      </c>
      <c r="AI1028" s="70">
        <v>0</v>
      </c>
      <c r="AJ1028" s="70">
        <f t="shared" si="193"/>
        <v>143614.12</v>
      </c>
      <c r="AK1028" s="195">
        <v>28000</v>
      </c>
      <c r="AL1028" s="337">
        <f t="shared" si="207"/>
        <v>35903.53</v>
      </c>
      <c r="AM1028" s="56" t="str">
        <f>VLOOKUP(F1028,'Plan atualizada aptas e desativ'!$C$4:$I$1457,7,0)</f>
        <v>APTA</v>
      </c>
      <c r="AN1028" s="196">
        <f t="shared" si="197"/>
        <v>7903.5299999999988</v>
      </c>
      <c r="AO1028" s="56" t="s">
        <v>1715</v>
      </c>
      <c r="AP1028" s="56" t="s">
        <v>1719</v>
      </c>
      <c r="AQ1028" s="56"/>
      <c r="AR1028" s="56" t="s">
        <v>1918</v>
      </c>
      <c r="AS1028" s="56" t="s">
        <v>449</v>
      </c>
      <c r="AT1028" s="56" t="s">
        <v>449</v>
      </c>
      <c r="AU1028" s="56" t="s">
        <v>449</v>
      </c>
      <c r="AV1028" s="56" t="s">
        <v>449</v>
      </c>
      <c r="AW1028" s="56" t="s">
        <v>449</v>
      </c>
      <c r="AX1028" s="56" t="s">
        <v>449</v>
      </c>
      <c r="AY1028" s="56" t="s">
        <v>449</v>
      </c>
      <c r="AZ1028" s="56" t="s">
        <v>449</v>
      </c>
      <c r="BA1028" s="56" t="s">
        <v>449</v>
      </c>
      <c r="BB1028" s="323">
        <f>VLOOKUP($F1028,'[2]1ª Parcela FAED Manutencao 2026'!$E$7:$K$1036,5,0)</f>
        <v>1947</v>
      </c>
      <c r="BC1028" s="324">
        <f>VLOOKUP($F1028,'[2]1ª Parcela FAED Manutencao 2026'!$E$7:$K$1036,7,0)</f>
        <v>35903.53</v>
      </c>
      <c r="BD1028" s="335">
        <f t="shared" si="198"/>
        <v>-15</v>
      </c>
      <c r="BE1028" s="330">
        <f t="shared" si="199"/>
        <v>0</v>
      </c>
    </row>
    <row r="1029" spans="1:57" s="178" customFormat="1" ht="28.5" customHeight="1">
      <c r="A1029" s="68">
        <v>1023</v>
      </c>
      <c r="B1029" s="56" t="s">
        <v>1854</v>
      </c>
      <c r="C1029" s="56">
        <v>7900</v>
      </c>
      <c r="D1029" s="57">
        <v>27</v>
      </c>
      <c r="E1029" s="163" t="s">
        <v>446</v>
      </c>
      <c r="F1029" s="56">
        <v>1178043</v>
      </c>
      <c r="G1029" s="56">
        <v>1104519</v>
      </c>
      <c r="H1029" s="61">
        <v>29431450</v>
      </c>
      <c r="I1029" s="84" t="str">
        <f>VLOOKUP($F1029,'[3]Sistema Escolar'!$C$3:$E$5000,3,0)</f>
        <v>COLEGIO ESTADUAL DE TRANCOSO</v>
      </c>
      <c r="J1029" s="193" t="s">
        <v>1912</v>
      </c>
      <c r="K1029" s="56">
        <v>0</v>
      </c>
      <c r="L1029" s="56">
        <v>0</v>
      </c>
      <c r="M1029" s="56">
        <v>0</v>
      </c>
      <c r="N1029" s="56">
        <v>0</v>
      </c>
      <c r="O1029" s="56">
        <v>510</v>
      </c>
      <c r="P1029" s="56">
        <v>458</v>
      </c>
      <c r="Q1029" s="56">
        <v>15</v>
      </c>
      <c r="R1029" s="56">
        <v>0</v>
      </c>
      <c r="S1029" s="56">
        <v>391</v>
      </c>
      <c r="T1029" s="56">
        <v>417</v>
      </c>
      <c r="U1029" s="56">
        <v>0</v>
      </c>
      <c r="V1029" s="56">
        <v>0</v>
      </c>
      <c r="W1029" s="56">
        <v>0</v>
      </c>
      <c r="X1029" s="56">
        <v>0</v>
      </c>
      <c r="Y1029" s="56">
        <f t="shared" si="205"/>
        <v>0</v>
      </c>
      <c r="Z1029" s="56">
        <f t="shared" si="203"/>
        <v>0</v>
      </c>
      <c r="AA1029" s="68">
        <f t="shared" si="206"/>
        <v>916</v>
      </c>
      <c r="AB1029" s="68">
        <f t="shared" si="204"/>
        <v>875</v>
      </c>
      <c r="AC1029" s="68">
        <f t="shared" si="194"/>
        <v>916</v>
      </c>
      <c r="AD1029" s="68">
        <f t="shared" si="195"/>
        <v>875</v>
      </c>
      <c r="AE1029" s="68">
        <f>VLOOKUP(F1029,[1]quantitativo_estudantes_turmas_!$D$6:$H$1043,5,0)</f>
        <v>24</v>
      </c>
      <c r="AF1029" s="318">
        <f t="shared" si="191"/>
        <v>1</v>
      </c>
      <c r="AG1029" s="248">
        <f t="shared" si="192"/>
        <v>41032.61</v>
      </c>
      <c r="AH1029" s="194">
        <f t="shared" si="196"/>
        <v>41032.61</v>
      </c>
      <c r="AI1029" s="70">
        <v>0</v>
      </c>
      <c r="AJ1029" s="70">
        <f t="shared" si="193"/>
        <v>82065.22</v>
      </c>
      <c r="AK1029" s="195">
        <v>16000</v>
      </c>
      <c r="AL1029" s="337">
        <f t="shared" si="207"/>
        <v>20516.305</v>
      </c>
      <c r="AM1029" s="56" t="str">
        <f>VLOOKUP(F1029,'Plan atualizada aptas e desativ'!$C$4:$I$1457,7,0)</f>
        <v>APTA</v>
      </c>
      <c r="AN1029" s="196">
        <f t="shared" si="197"/>
        <v>4516.3050000000003</v>
      </c>
      <c r="AO1029" s="56" t="s">
        <v>1715</v>
      </c>
      <c r="AP1029" s="56" t="s">
        <v>1717</v>
      </c>
      <c r="AQ1029" s="56"/>
      <c r="AR1029" s="56" t="s">
        <v>449</v>
      </c>
      <c r="AS1029" s="56" t="s">
        <v>449</v>
      </c>
      <c r="AT1029" s="56" t="s">
        <v>449</v>
      </c>
      <c r="AU1029" s="56" t="s">
        <v>449</v>
      </c>
      <c r="AV1029" s="56" t="s">
        <v>449</v>
      </c>
      <c r="AW1029" s="56" t="s">
        <v>449</v>
      </c>
      <c r="AX1029" s="56" t="s">
        <v>449</v>
      </c>
      <c r="AY1029" s="56" t="s">
        <v>449</v>
      </c>
      <c r="AZ1029" s="56" t="s">
        <v>449</v>
      </c>
      <c r="BA1029" s="56" t="s">
        <v>449</v>
      </c>
      <c r="BB1029" s="323">
        <f>VLOOKUP($F1029,'[2]1ª Parcela FAED Manutencao 2026'!$E$7:$K$1036,5,0)</f>
        <v>916</v>
      </c>
      <c r="BC1029" s="324">
        <f>VLOOKUP($F1029,'[2]1ª Parcela FAED Manutencao 2026'!$E$7:$K$1036,7,0)</f>
        <v>20516.305</v>
      </c>
      <c r="BD1029" s="335">
        <f t="shared" si="198"/>
        <v>-41</v>
      </c>
      <c r="BE1029" s="330">
        <f t="shared" si="199"/>
        <v>0</v>
      </c>
    </row>
    <row r="1030" spans="1:57" s="87" customFormat="1" ht="28.5" customHeight="1">
      <c r="A1030" s="68">
        <v>1024</v>
      </c>
      <c r="B1030" s="56" t="s">
        <v>1854</v>
      </c>
      <c r="C1030" s="56">
        <v>7900</v>
      </c>
      <c r="D1030" s="57">
        <v>27</v>
      </c>
      <c r="E1030" s="163" t="s">
        <v>446</v>
      </c>
      <c r="F1030" s="56">
        <v>1178042</v>
      </c>
      <c r="G1030" s="56">
        <v>1104516</v>
      </c>
      <c r="H1030" s="61">
        <v>29428254</v>
      </c>
      <c r="I1030" s="84" t="str">
        <f>VLOOKUP($F1030,'[3]Sistema Escolar'!$C$3:$E$5000,3,0)</f>
        <v>COLEGIO ESTADUAL DO CAMPO DOUTOR ERALDO TINOCO</v>
      </c>
      <c r="J1030" s="193" t="s">
        <v>1913</v>
      </c>
      <c r="K1030" s="56">
        <v>0</v>
      </c>
      <c r="L1030" s="56">
        <v>0</v>
      </c>
      <c r="M1030" s="56">
        <v>0</v>
      </c>
      <c r="N1030" s="56">
        <v>0</v>
      </c>
      <c r="O1030" s="56">
        <v>198</v>
      </c>
      <c r="P1030" s="56">
        <v>209</v>
      </c>
      <c r="Q1030" s="56">
        <v>0</v>
      </c>
      <c r="R1030" s="56">
        <v>0</v>
      </c>
      <c r="S1030" s="56">
        <v>173</v>
      </c>
      <c r="T1030" s="56">
        <v>156</v>
      </c>
      <c r="U1030" s="56">
        <v>0</v>
      </c>
      <c r="V1030" s="56">
        <v>0</v>
      </c>
      <c r="W1030" s="56">
        <v>0</v>
      </c>
      <c r="X1030" s="56">
        <v>0</v>
      </c>
      <c r="Y1030" s="56">
        <f t="shared" si="205"/>
        <v>0</v>
      </c>
      <c r="Z1030" s="56">
        <f t="shared" si="203"/>
        <v>0</v>
      </c>
      <c r="AA1030" s="68">
        <f t="shared" si="206"/>
        <v>371</v>
      </c>
      <c r="AB1030" s="68">
        <f t="shared" si="204"/>
        <v>365</v>
      </c>
      <c r="AC1030" s="68">
        <f t="shared" si="194"/>
        <v>371</v>
      </c>
      <c r="AD1030" s="68">
        <f t="shared" si="195"/>
        <v>365</v>
      </c>
      <c r="AE1030" s="68">
        <f>VLOOKUP(F1030,[1]quantitativo_estudantes_turmas_!$D$6:$H$1043,5,0)</f>
        <v>15</v>
      </c>
      <c r="AF1030" s="318">
        <f t="shared" si="191"/>
        <v>1</v>
      </c>
      <c r="AG1030" s="248">
        <f t="shared" si="192"/>
        <v>25645.38</v>
      </c>
      <c r="AH1030" s="194">
        <f t="shared" si="196"/>
        <v>25645.38</v>
      </c>
      <c r="AI1030" s="70">
        <v>0</v>
      </c>
      <c r="AJ1030" s="70">
        <f t="shared" si="193"/>
        <v>51290.76</v>
      </c>
      <c r="AK1030" s="195">
        <v>10000</v>
      </c>
      <c r="AL1030" s="337">
        <f t="shared" si="207"/>
        <v>12822.69</v>
      </c>
      <c r="AM1030" s="56" t="str">
        <f>VLOOKUP(F1030,'Plan atualizada aptas e desativ'!$C$4:$I$1457,7,0)</f>
        <v>APTA</v>
      </c>
      <c r="AN1030" s="196">
        <f t="shared" si="197"/>
        <v>2822.6900000000005</v>
      </c>
      <c r="AO1030" s="56" t="s">
        <v>1715</v>
      </c>
      <c r="AP1030" s="56" t="s">
        <v>1718</v>
      </c>
      <c r="AQ1030" s="56"/>
      <c r="AR1030" s="56" t="s">
        <v>449</v>
      </c>
      <c r="AS1030" s="56" t="s">
        <v>449</v>
      </c>
      <c r="AT1030" s="56" t="s">
        <v>449</v>
      </c>
      <c r="AU1030" s="56" t="s">
        <v>449</v>
      </c>
      <c r="AV1030" s="56" t="s">
        <v>449</v>
      </c>
      <c r="AW1030" s="56" t="s">
        <v>449</v>
      </c>
      <c r="AX1030" s="56" t="s">
        <v>449</v>
      </c>
      <c r="AY1030" s="56" t="s">
        <v>449</v>
      </c>
      <c r="AZ1030" s="56" t="s">
        <v>449</v>
      </c>
      <c r="BA1030" s="56" t="s">
        <v>449</v>
      </c>
      <c r="BB1030" s="323">
        <f>VLOOKUP($F1030,'[2]1ª Parcela FAED Manutencao 2026'!$E$7:$K$1036,5,0)</f>
        <v>371</v>
      </c>
      <c r="BC1030" s="324">
        <f>VLOOKUP($F1030,'[2]1ª Parcela FAED Manutencao 2026'!$E$7:$K$1036,7,0)</f>
        <v>12822.69</v>
      </c>
      <c r="BD1030" s="335">
        <f t="shared" si="198"/>
        <v>-6</v>
      </c>
      <c r="BE1030" s="330">
        <f t="shared" si="199"/>
        <v>0</v>
      </c>
    </row>
    <row r="1031" spans="1:57" s="178" customFormat="1" ht="28.5" customHeight="1">
      <c r="A1031" s="68">
        <v>1025</v>
      </c>
      <c r="B1031" s="56" t="s">
        <v>1854</v>
      </c>
      <c r="C1031" s="56">
        <v>7900</v>
      </c>
      <c r="D1031" s="57">
        <v>27</v>
      </c>
      <c r="E1031" s="163" t="s">
        <v>446</v>
      </c>
      <c r="F1031" s="56">
        <v>1141149</v>
      </c>
      <c r="G1031" s="56">
        <v>1101564</v>
      </c>
      <c r="H1031" s="61">
        <v>29326028</v>
      </c>
      <c r="I1031" s="84" t="str">
        <f>VLOOKUP($F1031,'[3]Sistema Escolar'!$C$3:$E$5000,3,0)</f>
        <v>COMPLEXO INTEGRADO DE EDUC BASICA PROFIS E TECNOLOGICA DE PORTO SEGURO</v>
      </c>
      <c r="J1031" s="193" t="s">
        <v>1983</v>
      </c>
      <c r="K1031" s="56">
        <v>0</v>
      </c>
      <c r="L1031" s="56">
        <v>0</v>
      </c>
      <c r="M1031" s="56">
        <v>0</v>
      </c>
      <c r="N1031" s="56">
        <v>0</v>
      </c>
      <c r="O1031" s="56">
        <v>211</v>
      </c>
      <c r="P1031" s="56">
        <v>15</v>
      </c>
      <c r="Q1031" s="56">
        <v>566</v>
      </c>
      <c r="R1031" s="56">
        <v>579</v>
      </c>
      <c r="S1031" s="56">
        <v>312</v>
      </c>
      <c r="T1031" s="56">
        <v>306</v>
      </c>
      <c r="U1031" s="56">
        <v>0</v>
      </c>
      <c r="V1031" s="56">
        <v>0</v>
      </c>
      <c r="W1031" s="56">
        <v>0</v>
      </c>
      <c r="X1031" s="56">
        <v>0</v>
      </c>
      <c r="Y1031" s="56">
        <f t="shared" si="205"/>
        <v>0</v>
      </c>
      <c r="Z1031" s="56">
        <f t="shared" si="203"/>
        <v>0</v>
      </c>
      <c r="AA1031" s="68">
        <f t="shared" si="206"/>
        <v>1089</v>
      </c>
      <c r="AB1031" s="68">
        <f t="shared" si="204"/>
        <v>900</v>
      </c>
      <c r="AC1031" s="68">
        <f t="shared" si="194"/>
        <v>1089</v>
      </c>
      <c r="AD1031" s="68">
        <f t="shared" si="195"/>
        <v>900</v>
      </c>
      <c r="AE1031" s="68">
        <f>VLOOKUP(F1031,[1]quantitativo_estudantes_turmas_!$D$6:$H$1043,5,0)</f>
        <v>27</v>
      </c>
      <c r="AF1031" s="318">
        <f t="shared" ref="AF1031:AF1037" si="208">IF(AB1031=0,0,(AB1031)*100%/AD1031)</f>
        <v>1</v>
      </c>
      <c r="AG1031" s="248">
        <f t="shared" ref="AG1031:AG1037" si="209">IF(AD1031=0,0,IF(AD1031&lt;=120,15387.23,IF(AD1031&lt;=250,20516.3,IF(AD1031&lt;=500,25645.38,IF(AD1031&lt;=750,30774.46,IF(AD1031&lt;=1000,41032.61,IF(AD1031&lt;=1500,47919.3,IF(AD1031&lt;=2000,71807.06,IF(AD1031&lt;=3000,82065.22,IF(AD1031&lt;=5000,92323.37,102581.52))))))))))</f>
        <v>41032.61</v>
      </c>
      <c r="AH1031" s="194">
        <f t="shared" si="196"/>
        <v>41032.61</v>
      </c>
      <c r="AI1031" s="70">
        <v>0</v>
      </c>
      <c r="AJ1031" s="70">
        <f t="shared" ref="AJ1031:AJ1037" si="210">SUM(AG1031:AH1031)</f>
        <v>82065.22</v>
      </c>
      <c r="AK1031" s="195">
        <v>20000</v>
      </c>
      <c r="AL1031" s="337">
        <f t="shared" si="207"/>
        <v>20516.305</v>
      </c>
      <c r="AM1031" s="56" t="str">
        <f>VLOOKUP(F1031,'Plan atualizada aptas e desativ'!$C$4:$I$1457,7,0)</f>
        <v>APTA</v>
      </c>
      <c r="AN1031" s="196">
        <f t="shared" ref="AN1031:AN1037" si="211">AL1031-AK1031</f>
        <v>516.30500000000029</v>
      </c>
      <c r="AO1031" s="56" t="s">
        <v>1715</v>
      </c>
      <c r="AP1031" s="56" t="s">
        <v>1720</v>
      </c>
      <c r="AQ1031" s="56"/>
      <c r="AR1031" s="56" t="s">
        <v>1918</v>
      </c>
      <c r="AS1031" s="56" t="s">
        <v>449</v>
      </c>
      <c r="AT1031" s="56" t="s">
        <v>449</v>
      </c>
      <c r="AU1031" s="56" t="s">
        <v>449</v>
      </c>
      <c r="AV1031" s="56" t="s">
        <v>449</v>
      </c>
      <c r="AW1031" s="56" t="s">
        <v>449</v>
      </c>
      <c r="AX1031" s="56" t="s">
        <v>449</v>
      </c>
      <c r="AY1031" s="56" t="s">
        <v>449</v>
      </c>
      <c r="AZ1031" s="56" t="s">
        <v>449</v>
      </c>
      <c r="BA1031" s="56" t="s">
        <v>449</v>
      </c>
      <c r="BB1031" s="323">
        <f>VLOOKUP($F1031,'[2]1ª Parcela FAED Manutencao 2026'!$E$7:$K$1036,5,0)</f>
        <v>1089</v>
      </c>
      <c r="BC1031" s="324">
        <f>VLOOKUP($F1031,'[2]1ª Parcela FAED Manutencao 2026'!$E$7:$K$1036,7,0)</f>
        <v>23959.65</v>
      </c>
      <c r="BD1031" s="335">
        <f t="shared" si="198"/>
        <v>-189</v>
      </c>
      <c r="BE1031" s="328">
        <f t="shared" si="199"/>
        <v>-3443.3450000000012</v>
      </c>
    </row>
    <row r="1032" spans="1:57" s="178" customFormat="1" ht="28.5" customHeight="1">
      <c r="A1032" s="68">
        <v>1026</v>
      </c>
      <c r="B1032" s="56" t="s">
        <v>1854</v>
      </c>
      <c r="C1032" s="56">
        <v>7900</v>
      </c>
      <c r="D1032" s="57">
        <v>27</v>
      </c>
      <c r="E1032" s="163" t="s">
        <v>446</v>
      </c>
      <c r="F1032" s="56">
        <v>1146434</v>
      </c>
      <c r="G1032" s="56">
        <v>1101569</v>
      </c>
      <c r="H1032" s="61">
        <v>29326320</v>
      </c>
      <c r="I1032" s="84" t="str">
        <f>VLOOKUP($F1032,'[3]Sistema Escolar'!$C$3:$E$5000,3,0)</f>
        <v>CENTRO ESTADUAL DE EDUCACAO PROFISSIONAL 2 DE JULHO</v>
      </c>
      <c r="J1032" s="193" t="s">
        <v>1978</v>
      </c>
      <c r="K1032" s="56">
        <v>0</v>
      </c>
      <c r="L1032" s="56">
        <v>0</v>
      </c>
      <c r="M1032" s="56">
        <v>0</v>
      </c>
      <c r="N1032" s="56">
        <v>0</v>
      </c>
      <c r="O1032" s="56">
        <v>410</v>
      </c>
      <c r="P1032" s="56">
        <v>360</v>
      </c>
      <c r="Q1032" s="56">
        <v>300</v>
      </c>
      <c r="R1032" s="56">
        <v>205</v>
      </c>
      <c r="S1032" s="56">
        <v>0</v>
      </c>
      <c r="T1032" s="56">
        <v>0</v>
      </c>
      <c r="U1032" s="56">
        <v>0</v>
      </c>
      <c r="V1032" s="56">
        <v>0</v>
      </c>
      <c r="W1032" s="56">
        <v>0</v>
      </c>
      <c r="X1032" s="56">
        <v>0</v>
      </c>
      <c r="Y1032" s="56">
        <f t="shared" si="205"/>
        <v>0</v>
      </c>
      <c r="Z1032" s="56">
        <f t="shared" si="203"/>
        <v>0</v>
      </c>
      <c r="AA1032" s="68">
        <f t="shared" si="206"/>
        <v>710</v>
      </c>
      <c r="AB1032" s="68">
        <f t="shared" si="204"/>
        <v>565</v>
      </c>
      <c r="AC1032" s="68">
        <f t="shared" ref="AC1032:AC1037" si="212">K1032+M1032+O1032+Q1032+S1032+U1032+W1032</f>
        <v>710</v>
      </c>
      <c r="AD1032" s="68">
        <f t="shared" ref="AD1032:AD1037" si="213">L1032+N1032+P1032+R1032+T1032+V1032+X1032</f>
        <v>565</v>
      </c>
      <c r="AE1032" s="68">
        <f>VLOOKUP(F1032,[1]quantitativo_estudantes_turmas_!$D$6:$H$1043,5,0)</f>
        <v>21</v>
      </c>
      <c r="AF1032" s="318">
        <f t="shared" si="208"/>
        <v>1</v>
      </c>
      <c r="AG1032" s="248">
        <f t="shared" si="209"/>
        <v>30774.46</v>
      </c>
      <c r="AH1032" s="194">
        <f t="shared" ref="AH1032:AH1037" si="214">IF(W1032&lt;&gt;0,AG1032,IF(AQ1032="Escola nova",AG1032,IF(AF1032&gt;=70%,AG1032,IF(AND(AF1032&lt;70%,AR1032="Tempo Integral"),AG1032,"0,00"))))</f>
        <v>30774.46</v>
      </c>
      <c r="AI1032" s="70">
        <v>0</v>
      </c>
      <c r="AJ1032" s="70">
        <f t="shared" si="210"/>
        <v>61548.92</v>
      </c>
      <c r="AK1032" s="195">
        <v>12000</v>
      </c>
      <c r="AL1032" s="337">
        <f t="shared" si="207"/>
        <v>15387.23</v>
      </c>
      <c r="AM1032" s="56" t="str">
        <f>VLOOKUP(F1032,'Plan atualizada aptas e desativ'!$C$4:$I$1457,7,0)</f>
        <v>APTA</v>
      </c>
      <c r="AN1032" s="196">
        <f t="shared" si="211"/>
        <v>3387.2299999999996</v>
      </c>
      <c r="AO1032" s="56" t="s">
        <v>1715</v>
      </c>
      <c r="AP1032" s="56" t="s">
        <v>1842</v>
      </c>
      <c r="AQ1032" s="56"/>
      <c r="AR1032" s="56" t="s">
        <v>1918</v>
      </c>
      <c r="AS1032" s="56" t="s">
        <v>449</v>
      </c>
      <c r="AT1032" s="56" t="s">
        <v>449</v>
      </c>
      <c r="AU1032" s="56" t="s">
        <v>449</v>
      </c>
      <c r="AV1032" s="56" t="s">
        <v>449</v>
      </c>
      <c r="AW1032" s="56" t="s">
        <v>449</v>
      </c>
      <c r="AX1032" s="56" t="s">
        <v>449</v>
      </c>
      <c r="AY1032" s="56" t="s">
        <v>449</v>
      </c>
      <c r="AZ1032" s="56" t="s">
        <v>449</v>
      </c>
      <c r="BA1032" s="56" t="s">
        <v>449</v>
      </c>
      <c r="BB1032" s="323">
        <f>VLOOKUP($F1032,'[2]1ª Parcela FAED Manutencao 2026'!$E$7:$K$1036,5,0)</f>
        <v>710</v>
      </c>
      <c r="BC1032" s="324">
        <f>VLOOKUP($F1032,'[2]1ª Parcela FAED Manutencao 2026'!$E$7:$K$1036,7,0)</f>
        <v>15387.23</v>
      </c>
      <c r="BD1032" s="335">
        <f t="shared" ref="BD1032:BD1037" si="215">AD1032-BB1032</f>
        <v>-145</v>
      </c>
      <c r="BE1032" s="330">
        <f t="shared" ref="BE1032:BE1037" si="216">AL1032-BC1032</f>
        <v>0</v>
      </c>
    </row>
    <row r="1033" spans="1:57" s="178" customFormat="1" ht="28.5" customHeight="1">
      <c r="A1033" s="68">
        <v>1027</v>
      </c>
      <c r="B1033" s="56" t="s">
        <v>1854</v>
      </c>
      <c r="C1033" s="56">
        <v>7900</v>
      </c>
      <c r="D1033" s="57">
        <v>27</v>
      </c>
      <c r="E1033" s="163" t="s">
        <v>446</v>
      </c>
      <c r="F1033" s="224">
        <v>1179818</v>
      </c>
      <c r="G1033" s="202">
        <v>9999999</v>
      </c>
      <c r="H1033" s="225">
        <v>44372</v>
      </c>
      <c r="I1033" s="84" t="str">
        <f>VLOOKUP($F1033,'[3]Sistema Escolar'!$C$3:$E$5000,3,0)</f>
        <v>COLEGIO ESTADUAL INDIGENA PATAXO BARRA VELHA</v>
      </c>
      <c r="J1033" s="193" t="s">
        <v>1914</v>
      </c>
      <c r="K1033" s="56">
        <v>0</v>
      </c>
      <c r="L1033" s="56">
        <v>0</v>
      </c>
      <c r="M1033" s="56">
        <v>0</v>
      </c>
      <c r="N1033" s="56">
        <v>0</v>
      </c>
      <c r="O1033" s="56">
        <v>1</v>
      </c>
      <c r="P1033" s="56">
        <v>127</v>
      </c>
      <c r="Q1033" s="56">
        <v>0</v>
      </c>
      <c r="R1033" s="56">
        <v>0</v>
      </c>
      <c r="S1033" s="56">
        <v>0</v>
      </c>
      <c r="T1033" s="56">
        <v>0</v>
      </c>
      <c r="U1033" s="56">
        <v>0</v>
      </c>
      <c r="V1033" s="56">
        <v>0</v>
      </c>
      <c r="W1033" s="56">
        <v>0</v>
      </c>
      <c r="X1033" s="56">
        <v>0</v>
      </c>
      <c r="Y1033" s="56">
        <f t="shared" si="205"/>
        <v>0</v>
      </c>
      <c r="Z1033" s="56">
        <f t="shared" si="203"/>
        <v>0</v>
      </c>
      <c r="AA1033" s="68">
        <f t="shared" si="206"/>
        <v>1</v>
      </c>
      <c r="AB1033" s="68">
        <f t="shared" si="204"/>
        <v>127</v>
      </c>
      <c r="AC1033" s="68">
        <f t="shared" si="212"/>
        <v>1</v>
      </c>
      <c r="AD1033" s="68">
        <f t="shared" si="213"/>
        <v>127</v>
      </c>
      <c r="AE1033" s="68">
        <f>VLOOKUP(F1033,[1]quantitativo_estudantes_turmas_!$D$6:$H$1043,5,0)</f>
        <v>6</v>
      </c>
      <c r="AF1033" s="318">
        <f t="shared" si="208"/>
        <v>1</v>
      </c>
      <c r="AG1033" s="248">
        <f t="shared" si="209"/>
        <v>20516.3</v>
      </c>
      <c r="AH1033" s="194">
        <f t="shared" si="214"/>
        <v>20516.3</v>
      </c>
      <c r="AI1033" s="70">
        <v>0</v>
      </c>
      <c r="AJ1033" s="70">
        <f t="shared" si="210"/>
        <v>41032.6</v>
      </c>
      <c r="AK1033" s="195">
        <v>6000</v>
      </c>
      <c r="AL1033" s="337">
        <f t="shared" ref="AL1033" si="217">AJ1033/4+AI1033</f>
        <v>10258.15</v>
      </c>
      <c r="AM1033" s="56" t="str">
        <f>VLOOKUP(F1033,'Plan atualizada aptas e desativ'!$C$4:$I$1457,7,0)</f>
        <v>APTA</v>
      </c>
      <c r="AN1033" s="196">
        <f t="shared" ref="AN1033" si="218">AL1033-AK1033</f>
        <v>4258.1499999999996</v>
      </c>
      <c r="AO1033" s="56" t="s">
        <v>2039</v>
      </c>
      <c r="AP1033" s="56" t="s">
        <v>2039</v>
      </c>
      <c r="AQ1033" s="56" t="s">
        <v>2020</v>
      </c>
      <c r="AR1033" s="56" t="s">
        <v>449</v>
      </c>
      <c r="AS1033" s="56" t="s">
        <v>449</v>
      </c>
      <c r="AT1033" s="56" t="s">
        <v>449</v>
      </c>
      <c r="AU1033" s="56" t="s">
        <v>449</v>
      </c>
      <c r="AV1033" s="56" t="s">
        <v>449</v>
      </c>
      <c r="AW1033" s="56" t="s">
        <v>449</v>
      </c>
      <c r="AX1033" s="56" t="s">
        <v>449</v>
      </c>
      <c r="AY1033" s="56" t="s">
        <v>449</v>
      </c>
      <c r="AZ1033" s="56" t="s">
        <v>449</v>
      </c>
      <c r="BA1033" s="56" t="s">
        <v>449</v>
      </c>
      <c r="BB1033" s="323">
        <f>VLOOKUP($F1033,'[2]1ª Parcela FAED Manutencao 2026'!$E$7:$K$1036,5,0)</f>
        <v>1</v>
      </c>
      <c r="BC1033" s="324">
        <f>VLOOKUP($F1033,'[2]1ª Parcela FAED Manutencao 2026'!$E$7:$K$1036,7,0)</f>
        <v>7693.62</v>
      </c>
      <c r="BD1033" s="336">
        <f t="shared" si="215"/>
        <v>126</v>
      </c>
      <c r="BE1033" s="331">
        <f t="shared" si="216"/>
        <v>2564.5299999999997</v>
      </c>
    </row>
    <row r="1034" spans="1:57" s="191" customFormat="1" ht="28.5" customHeight="1">
      <c r="A1034" s="68">
        <v>1028</v>
      </c>
      <c r="B1034" s="56" t="s">
        <v>1854</v>
      </c>
      <c r="C1034" s="56">
        <v>7900</v>
      </c>
      <c r="D1034" s="57">
        <v>27</v>
      </c>
      <c r="E1034" s="163" t="s">
        <v>447</v>
      </c>
      <c r="F1034" s="56">
        <v>1178037</v>
      </c>
      <c r="G1034" s="56">
        <v>1101572</v>
      </c>
      <c r="H1034" s="61">
        <v>29428092</v>
      </c>
      <c r="I1034" s="84" t="str">
        <f>VLOOKUP($F1034,'[3]Sistema Escolar'!$C$3:$E$5000,3,0)</f>
        <v>COLEGIO ESTADUAL PROFESSORA TEREZINHA SCARAMUSSA</v>
      </c>
      <c r="J1034" s="193" t="s">
        <v>1912</v>
      </c>
      <c r="K1034" s="56">
        <v>0</v>
      </c>
      <c r="L1034" s="56">
        <v>0</v>
      </c>
      <c r="M1034" s="56">
        <v>0</v>
      </c>
      <c r="N1034" s="56">
        <v>0</v>
      </c>
      <c r="O1034" s="56">
        <v>425</v>
      </c>
      <c r="P1034" s="56">
        <v>433</v>
      </c>
      <c r="Q1034" s="56">
        <v>0</v>
      </c>
      <c r="R1034" s="56">
        <v>0</v>
      </c>
      <c r="S1034" s="56">
        <v>256</v>
      </c>
      <c r="T1034" s="56">
        <v>210</v>
      </c>
      <c r="U1034" s="56">
        <v>0</v>
      </c>
      <c r="V1034" s="56">
        <v>0</v>
      </c>
      <c r="W1034" s="56">
        <v>0</v>
      </c>
      <c r="X1034" s="56">
        <v>6</v>
      </c>
      <c r="Y1034" s="56">
        <f t="shared" si="205"/>
        <v>0</v>
      </c>
      <c r="Z1034" s="56">
        <f t="shared" si="203"/>
        <v>0</v>
      </c>
      <c r="AA1034" s="68">
        <f t="shared" si="206"/>
        <v>681</v>
      </c>
      <c r="AB1034" s="68">
        <f t="shared" si="204"/>
        <v>643</v>
      </c>
      <c r="AC1034" s="68">
        <f t="shared" si="212"/>
        <v>681</v>
      </c>
      <c r="AD1034" s="68">
        <f t="shared" si="213"/>
        <v>649</v>
      </c>
      <c r="AE1034" s="68">
        <f>VLOOKUP(F1034,[1]quantitativo_estudantes_turmas_!$D$6:$H$1043,5,0)</f>
        <v>22</v>
      </c>
      <c r="AF1034" s="318">
        <f t="shared" si="208"/>
        <v>0.99075500770416025</v>
      </c>
      <c r="AG1034" s="248">
        <f t="shared" si="209"/>
        <v>30774.46</v>
      </c>
      <c r="AH1034" s="194">
        <f t="shared" si="214"/>
        <v>30774.46</v>
      </c>
      <c r="AI1034" s="70">
        <v>0</v>
      </c>
      <c r="AJ1034" s="70">
        <f t="shared" si="210"/>
        <v>61548.92</v>
      </c>
      <c r="AK1034" s="195">
        <v>12000</v>
      </c>
      <c r="AL1034" s="337">
        <f t="shared" si="207"/>
        <v>15387.23</v>
      </c>
      <c r="AM1034" s="56" t="str">
        <f>VLOOKUP(F1034,'Plan atualizada aptas e desativ'!$C$4:$I$1457,7,0)</f>
        <v>APTA</v>
      </c>
      <c r="AN1034" s="196">
        <f t="shared" si="211"/>
        <v>3387.2299999999996</v>
      </c>
      <c r="AO1034" s="56" t="s">
        <v>1721</v>
      </c>
      <c r="AP1034" s="56" t="s">
        <v>1723</v>
      </c>
      <c r="AQ1034" s="56"/>
      <c r="AR1034" s="56" t="s">
        <v>449</v>
      </c>
      <c r="AS1034" s="56" t="s">
        <v>449</v>
      </c>
      <c r="AT1034" s="56" t="s">
        <v>449</v>
      </c>
      <c r="AU1034" s="56" t="s">
        <v>449</v>
      </c>
      <c r="AV1034" s="56" t="s">
        <v>449</v>
      </c>
      <c r="AW1034" s="56" t="s">
        <v>449</v>
      </c>
      <c r="AX1034" s="56" t="s">
        <v>449</v>
      </c>
      <c r="AY1034" s="56" t="s">
        <v>449</v>
      </c>
      <c r="AZ1034" s="56" t="s">
        <v>449</v>
      </c>
      <c r="BA1034" s="56" t="s">
        <v>449</v>
      </c>
      <c r="BB1034" s="323">
        <f>VLOOKUP($F1034,'[2]1ª Parcela FAED Manutencao 2026'!$E$7:$K$1036,5,0)</f>
        <v>681</v>
      </c>
      <c r="BC1034" s="324">
        <f>VLOOKUP($F1034,'[2]1ª Parcela FAED Manutencao 2026'!$E$7:$K$1036,7,0)</f>
        <v>15387.23</v>
      </c>
      <c r="BD1034" s="335">
        <f t="shared" si="215"/>
        <v>-32</v>
      </c>
      <c r="BE1034" s="330">
        <f t="shared" si="216"/>
        <v>0</v>
      </c>
    </row>
    <row r="1035" spans="1:57" s="180" customFormat="1" ht="28.5" customHeight="1">
      <c r="A1035" s="68">
        <v>1029</v>
      </c>
      <c r="B1035" s="56" t="s">
        <v>1854</v>
      </c>
      <c r="C1035" s="56">
        <v>7900</v>
      </c>
      <c r="D1035" s="57">
        <v>27</v>
      </c>
      <c r="E1035" s="163" t="s">
        <v>447</v>
      </c>
      <c r="F1035" s="56">
        <v>1178401</v>
      </c>
      <c r="G1035" s="56">
        <v>1105561</v>
      </c>
      <c r="H1035" s="61">
        <v>29397707</v>
      </c>
      <c r="I1035" s="84" t="str">
        <f>VLOOKUP($F1035,'[3]Sistema Escolar'!$C$3:$E$5000,3,0)</f>
        <v>COLEGIO ESTADUAL INDIGENA COROA VERMELHA</v>
      </c>
      <c r="J1035" s="193" t="s">
        <v>1914</v>
      </c>
      <c r="K1035" s="56">
        <v>0</v>
      </c>
      <c r="L1035" s="56">
        <v>0</v>
      </c>
      <c r="M1035" s="56">
        <v>0</v>
      </c>
      <c r="N1035" s="56">
        <v>0</v>
      </c>
      <c r="O1035" s="56">
        <v>549</v>
      </c>
      <c r="P1035" s="56">
        <v>502</v>
      </c>
      <c r="Q1035" s="56">
        <v>52</v>
      </c>
      <c r="R1035" s="56">
        <v>78</v>
      </c>
      <c r="S1035" s="56">
        <v>0</v>
      </c>
      <c r="T1035" s="56">
        <v>0</v>
      </c>
      <c r="U1035" s="56">
        <v>0</v>
      </c>
      <c r="V1035" s="56">
        <v>0</v>
      </c>
      <c r="W1035" s="56">
        <v>0</v>
      </c>
      <c r="X1035" s="56">
        <v>0</v>
      </c>
      <c r="Y1035" s="56">
        <f t="shared" si="205"/>
        <v>0</v>
      </c>
      <c r="Z1035" s="56">
        <f t="shared" si="203"/>
        <v>0</v>
      </c>
      <c r="AA1035" s="68">
        <f t="shared" si="206"/>
        <v>601</v>
      </c>
      <c r="AB1035" s="68">
        <f t="shared" si="204"/>
        <v>580</v>
      </c>
      <c r="AC1035" s="68">
        <f t="shared" si="212"/>
        <v>601</v>
      </c>
      <c r="AD1035" s="68">
        <f t="shared" si="213"/>
        <v>580</v>
      </c>
      <c r="AE1035" s="68">
        <f>VLOOKUP(F1035,[1]quantitativo_estudantes_turmas_!$D$6:$H$1043,5,0)</f>
        <v>29</v>
      </c>
      <c r="AF1035" s="318">
        <f t="shared" si="208"/>
        <v>1</v>
      </c>
      <c r="AG1035" s="248">
        <f t="shared" si="209"/>
        <v>30774.46</v>
      </c>
      <c r="AH1035" s="194">
        <f t="shared" si="214"/>
        <v>30774.46</v>
      </c>
      <c r="AI1035" s="70">
        <v>0</v>
      </c>
      <c r="AJ1035" s="70">
        <f t="shared" si="210"/>
        <v>61548.92</v>
      </c>
      <c r="AK1035" s="195">
        <v>12000</v>
      </c>
      <c r="AL1035" s="337">
        <f t="shared" si="207"/>
        <v>15387.23</v>
      </c>
      <c r="AM1035" s="56" t="str">
        <f>VLOOKUP(F1035,'Plan atualizada aptas e desativ'!$C$4:$I$1457,7,0)</f>
        <v>APTA</v>
      </c>
      <c r="AN1035" s="196">
        <f t="shared" si="211"/>
        <v>3387.2299999999996</v>
      </c>
      <c r="AO1035" s="56" t="s">
        <v>1721</v>
      </c>
      <c r="AP1035" s="56" t="s">
        <v>1722</v>
      </c>
      <c r="AQ1035" s="56"/>
      <c r="AR1035" s="56" t="s">
        <v>1918</v>
      </c>
      <c r="AS1035" s="56" t="s">
        <v>449</v>
      </c>
      <c r="AT1035" s="56" t="s">
        <v>449</v>
      </c>
      <c r="AU1035" s="56" t="s">
        <v>449</v>
      </c>
      <c r="AV1035" s="56" t="s">
        <v>449</v>
      </c>
      <c r="AW1035" s="56" t="s">
        <v>449</v>
      </c>
      <c r="AX1035" s="56" t="s">
        <v>449</v>
      </c>
      <c r="AY1035" s="56" t="s">
        <v>449</v>
      </c>
      <c r="AZ1035" s="56" t="s">
        <v>449</v>
      </c>
      <c r="BA1035" s="56" t="s">
        <v>449</v>
      </c>
      <c r="BB1035" s="323">
        <f>VLOOKUP($F1035,'[2]1ª Parcela FAED Manutencao 2026'!$E$7:$K$1036,5,0)</f>
        <v>601</v>
      </c>
      <c r="BC1035" s="324">
        <f>VLOOKUP($F1035,'[2]1ª Parcela FAED Manutencao 2026'!$E$7:$K$1036,7,0)</f>
        <v>15387.23</v>
      </c>
      <c r="BD1035" s="335">
        <f t="shared" si="215"/>
        <v>-21</v>
      </c>
      <c r="BE1035" s="330">
        <f t="shared" si="216"/>
        <v>0</v>
      </c>
    </row>
    <row r="1036" spans="1:57" s="180" customFormat="1" ht="28.5" customHeight="1">
      <c r="A1036" s="68">
        <v>1030</v>
      </c>
      <c r="B1036" s="56" t="s">
        <v>1854</v>
      </c>
      <c r="C1036" s="56">
        <v>7900</v>
      </c>
      <c r="D1036" s="57">
        <v>27</v>
      </c>
      <c r="E1036" s="58" t="s">
        <v>446</v>
      </c>
      <c r="F1036" s="56">
        <v>1179823</v>
      </c>
      <c r="G1036" s="56">
        <v>9999999</v>
      </c>
      <c r="H1036" s="56">
        <v>44441</v>
      </c>
      <c r="I1036" s="84" t="str">
        <f>VLOOKUP($F1036,'[3]Sistema Escolar'!$C$3:$E$5000,3,0)</f>
        <v>COLEGIO ESTADUAL INDIGENA PATAXO BOCA DA MATA</v>
      </c>
      <c r="J1036" s="193" t="s">
        <v>1914</v>
      </c>
      <c r="K1036" s="56">
        <v>0</v>
      </c>
      <c r="L1036" s="56">
        <v>0</v>
      </c>
      <c r="M1036" s="56">
        <v>0</v>
      </c>
      <c r="N1036" s="56">
        <v>0</v>
      </c>
      <c r="O1036" s="56">
        <v>55</v>
      </c>
      <c r="P1036" s="56">
        <v>55</v>
      </c>
      <c r="Q1036" s="56">
        <v>0</v>
      </c>
      <c r="R1036" s="56">
        <v>0</v>
      </c>
      <c r="S1036" s="56">
        <v>0</v>
      </c>
      <c r="T1036" s="56">
        <v>0</v>
      </c>
      <c r="U1036" s="56">
        <v>0</v>
      </c>
      <c r="V1036" s="56">
        <v>0</v>
      </c>
      <c r="W1036" s="56">
        <v>0</v>
      </c>
      <c r="X1036" s="56">
        <v>0</v>
      </c>
      <c r="Y1036" s="56">
        <f t="shared" si="205"/>
        <v>0</v>
      </c>
      <c r="Z1036" s="56">
        <f t="shared" si="203"/>
        <v>0</v>
      </c>
      <c r="AA1036" s="68">
        <f t="shared" si="206"/>
        <v>55</v>
      </c>
      <c r="AB1036" s="68">
        <f t="shared" si="204"/>
        <v>55</v>
      </c>
      <c r="AC1036" s="68">
        <f t="shared" si="212"/>
        <v>55</v>
      </c>
      <c r="AD1036" s="68">
        <f t="shared" si="213"/>
        <v>55</v>
      </c>
      <c r="AE1036" s="68">
        <f>VLOOKUP(F1036,[1]quantitativo_estudantes_turmas_!$D$6:$H$1043,5,0)</f>
        <v>3</v>
      </c>
      <c r="AF1036" s="318">
        <f t="shared" si="208"/>
        <v>1</v>
      </c>
      <c r="AG1036" s="248">
        <f t="shared" si="209"/>
        <v>15387.23</v>
      </c>
      <c r="AH1036" s="194">
        <f t="shared" si="214"/>
        <v>15387.23</v>
      </c>
      <c r="AI1036" s="70">
        <v>0</v>
      </c>
      <c r="AJ1036" s="70">
        <f t="shared" si="210"/>
        <v>30774.46</v>
      </c>
      <c r="AK1036" s="195">
        <v>0</v>
      </c>
      <c r="AL1036" s="337">
        <f t="shared" si="207"/>
        <v>7693.6149999999998</v>
      </c>
      <c r="AM1036" s="56" t="str">
        <f>VLOOKUP(F1036,'Plan atualizada aptas e desativ'!$C$4:$I$1457,7,0)</f>
        <v>APTA</v>
      </c>
      <c r="AN1036" s="196">
        <f t="shared" si="211"/>
        <v>7693.6149999999998</v>
      </c>
      <c r="AO1036" s="56" t="s">
        <v>2039</v>
      </c>
      <c r="AP1036" s="56" t="s">
        <v>2039</v>
      </c>
      <c r="AQ1036" s="56" t="s">
        <v>2020</v>
      </c>
      <c r="AR1036" s="68" t="s">
        <v>449</v>
      </c>
      <c r="AS1036" s="56"/>
      <c r="AT1036" s="56"/>
      <c r="AU1036" s="56"/>
      <c r="AV1036" s="56"/>
      <c r="AW1036" s="56"/>
      <c r="AX1036" s="56"/>
      <c r="AY1036" s="56"/>
      <c r="AZ1036" s="56"/>
      <c r="BA1036" s="56"/>
      <c r="BB1036" s="323" t="e">
        <f>VLOOKUP($F1036,'[2]1ª Parcela FAED Manutencao 2026'!$E$7:$K$1036,5,0)</f>
        <v>#N/A</v>
      </c>
      <c r="BC1036" s="324" t="e">
        <f>VLOOKUP($F1036,'[2]1ª Parcela FAED Manutencao 2026'!$E$7:$K$1036,7,0)</f>
        <v>#N/A</v>
      </c>
      <c r="BD1036" s="334" t="e">
        <f t="shared" si="215"/>
        <v>#N/A</v>
      </c>
      <c r="BE1036" s="328" t="e">
        <f t="shared" si="216"/>
        <v>#N/A</v>
      </c>
    </row>
    <row r="1037" spans="1:57" s="180" customFormat="1" ht="28.5" customHeight="1">
      <c r="A1037" s="68">
        <v>1031</v>
      </c>
      <c r="B1037" s="56" t="s">
        <v>1854</v>
      </c>
      <c r="C1037" s="56">
        <v>7900</v>
      </c>
      <c r="D1037" s="57">
        <v>27</v>
      </c>
      <c r="E1037" s="58" t="s">
        <v>440</v>
      </c>
      <c r="F1037" s="56">
        <v>1179829</v>
      </c>
      <c r="G1037" s="56">
        <v>9999999</v>
      </c>
      <c r="H1037" s="56">
        <v>44462</v>
      </c>
      <c r="I1037" s="84" t="str">
        <f>VLOOKUP($F1037,'[3]Sistema Escolar'!$C$3:$E$5000,3,0)</f>
        <v>COLEGIO ESTADUAL DO CAMPO DE TEMPO INTEGRAL TEOBALDA PASSOS DOS SANTOS</v>
      </c>
      <c r="J1037" s="193" t="s">
        <v>1912</v>
      </c>
      <c r="K1037" s="56">
        <v>0</v>
      </c>
      <c r="L1037" s="56">
        <v>0</v>
      </c>
      <c r="M1037" s="56">
        <v>0</v>
      </c>
      <c r="N1037" s="56">
        <v>0</v>
      </c>
      <c r="O1037" s="56">
        <v>0</v>
      </c>
      <c r="P1037" s="56">
        <v>0</v>
      </c>
      <c r="Q1037" s="56">
        <v>0</v>
      </c>
      <c r="R1037" s="56">
        <v>0</v>
      </c>
      <c r="S1037" s="56">
        <v>54</v>
      </c>
      <c r="T1037" s="56">
        <v>54</v>
      </c>
      <c r="U1037" s="56">
        <v>0</v>
      </c>
      <c r="V1037" s="56">
        <v>0</v>
      </c>
      <c r="W1037" s="56">
        <v>0</v>
      </c>
      <c r="X1037" s="56">
        <v>0</v>
      </c>
      <c r="Y1037" s="56">
        <f t="shared" si="205"/>
        <v>0</v>
      </c>
      <c r="Z1037" s="56">
        <f t="shared" si="203"/>
        <v>0</v>
      </c>
      <c r="AA1037" s="68">
        <f t="shared" si="206"/>
        <v>54</v>
      </c>
      <c r="AB1037" s="68">
        <f t="shared" si="204"/>
        <v>54</v>
      </c>
      <c r="AC1037" s="68">
        <f t="shared" si="212"/>
        <v>54</v>
      </c>
      <c r="AD1037" s="68">
        <f t="shared" si="213"/>
        <v>54</v>
      </c>
      <c r="AE1037" s="68">
        <f>VLOOKUP(F1037,[1]quantitativo_estudantes_turmas_!$D$6:$H$1043,5,0)</f>
        <v>2</v>
      </c>
      <c r="AF1037" s="318">
        <f t="shared" si="208"/>
        <v>1</v>
      </c>
      <c r="AG1037" s="248">
        <f t="shared" si="209"/>
        <v>15387.23</v>
      </c>
      <c r="AH1037" s="194">
        <f t="shared" si="214"/>
        <v>15387.23</v>
      </c>
      <c r="AI1037" s="70">
        <v>0</v>
      </c>
      <c r="AJ1037" s="70">
        <f t="shared" si="210"/>
        <v>30774.46</v>
      </c>
      <c r="AK1037" s="195">
        <v>0</v>
      </c>
      <c r="AL1037" s="337">
        <f t="shared" si="207"/>
        <v>7693.6149999999998</v>
      </c>
      <c r="AM1037" s="56" t="str">
        <f>VLOOKUP(F1037,'Plan atualizada aptas e desativ'!$C$4:$I$1457,7,0)</f>
        <v>APTA</v>
      </c>
      <c r="AN1037" s="196">
        <f t="shared" si="211"/>
        <v>7693.6149999999998</v>
      </c>
      <c r="AO1037" s="56" t="s">
        <v>2039</v>
      </c>
      <c r="AP1037" s="56" t="s">
        <v>2039</v>
      </c>
      <c r="AQ1037" s="56" t="s">
        <v>2020</v>
      </c>
      <c r="AR1037" s="68" t="s">
        <v>449</v>
      </c>
      <c r="AS1037" s="56"/>
      <c r="AT1037" s="56"/>
      <c r="AU1037" s="56"/>
      <c r="AV1037" s="56"/>
      <c r="AW1037" s="56"/>
      <c r="AX1037" s="56"/>
      <c r="AY1037" s="56"/>
      <c r="AZ1037" s="56"/>
      <c r="BA1037" s="56"/>
      <c r="BB1037" s="323" t="e">
        <f>VLOOKUP($F1037,'[2]1ª Parcela FAED Manutencao 2026'!$E$7:$K$1036,5,0)</f>
        <v>#N/A</v>
      </c>
      <c r="BC1037" s="324" t="e">
        <f>VLOOKUP($F1037,'[2]1ª Parcela FAED Manutencao 2026'!$E$7:$K$1036,7,0)</f>
        <v>#N/A</v>
      </c>
      <c r="BD1037" s="334" t="e">
        <f t="shared" si="215"/>
        <v>#N/A</v>
      </c>
      <c r="BE1037" s="328" t="e">
        <f t="shared" si="216"/>
        <v>#N/A</v>
      </c>
    </row>
    <row r="1038" spans="1:57" ht="24.75" customHeight="1">
      <c r="A1038" s="216">
        <v>1031</v>
      </c>
      <c r="B1038" s="218"/>
      <c r="C1038" s="218"/>
      <c r="D1038" s="217"/>
      <c r="E1038" s="218"/>
      <c r="F1038" s="275"/>
      <c r="G1038" s="219"/>
      <c r="H1038" s="220"/>
      <c r="I1038" s="221"/>
      <c r="J1038" s="222"/>
      <c r="K1038" s="166"/>
      <c r="L1038" s="166"/>
      <c r="M1038" s="166"/>
      <c r="N1038" s="166"/>
      <c r="O1038" s="218"/>
      <c r="P1038" s="218"/>
      <c r="Q1038" s="218"/>
      <c r="R1038" s="218"/>
      <c r="S1038" s="166"/>
      <c r="T1038" s="166"/>
      <c r="U1038" s="166"/>
      <c r="V1038" s="166"/>
      <c r="W1038" s="218"/>
      <c r="X1038" s="218"/>
      <c r="Y1038" s="218"/>
      <c r="Z1038" s="218"/>
      <c r="AA1038" s="218"/>
      <c r="AB1038" s="218"/>
      <c r="AC1038" s="276"/>
      <c r="AD1038" s="276"/>
      <c r="AE1038" s="277"/>
      <c r="AF1038" s="316"/>
      <c r="AG1038" s="218"/>
      <c r="AH1038" s="223"/>
      <c r="AI1038" s="223"/>
      <c r="AJ1038" s="218"/>
      <c r="AK1038" s="278">
        <f>SUM(AK7:AK1037)</f>
        <v>13303000</v>
      </c>
      <c r="AL1038" s="278">
        <f>SUM(AL7:AL1035)</f>
        <v>15955987.762500046</v>
      </c>
      <c r="AM1038" s="218"/>
      <c r="AN1038" s="278">
        <f>AL1038-AK1038</f>
        <v>2652987.7625000458</v>
      </c>
      <c r="AO1038" s="218"/>
      <c r="AP1038" s="218"/>
      <c r="AQ1038" s="218"/>
      <c r="AR1038" s="218"/>
      <c r="AS1038" s="218"/>
      <c r="AT1038" s="218"/>
      <c r="AU1038" s="218"/>
      <c r="AV1038" s="218"/>
      <c r="AW1038" s="218"/>
      <c r="AX1038" s="218"/>
      <c r="AY1038" s="218"/>
      <c r="AZ1038" s="218"/>
      <c r="BA1038" s="218"/>
      <c r="BB1038" s="325"/>
    </row>
    <row r="1039" spans="1:57" s="182" customFormat="1" ht="15.75" customHeight="1">
      <c r="A1039" s="181"/>
      <c r="B1039" s="184"/>
      <c r="C1039" s="184"/>
      <c r="D1039" s="183"/>
      <c r="E1039" s="184"/>
      <c r="F1039" s="279"/>
      <c r="G1039" s="185"/>
      <c r="H1039" s="186"/>
      <c r="I1039" s="187"/>
      <c r="J1039" s="188"/>
      <c r="K1039" s="189"/>
      <c r="L1039" s="189"/>
      <c r="M1039" s="184"/>
      <c r="N1039" s="184"/>
      <c r="O1039" s="189"/>
      <c r="P1039" s="189"/>
      <c r="Q1039" s="184"/>
      <c r="R1039" s="184"/>
      <c r="S1039" s="189"/>
      <c r="T1039" s="189"/>
      <c r="U1039" s="189"/>
      <c r="V1039" s="189"/>
      <c r="W1039" s="184"/>
      <c r="X1039" s="184"/>
      <c r="Y1039" s="184"/>
      <c r="Z1039" s="184"/>
      <c r="AA1039" s="184"/>
      <c r="AB1039" s="184"/>
      <c r="AC1039" s="280"/>
      <c r="AD1039" s="280"/>
      <c r="AE1039" s="281"/>
      <c r="AF1039" s="317"/>
      <c r="AG1039" s="184"/>
      <c r="AH1039" s="190"/>
      <c r="AI1039" s="190"/>
      <c r="AJ1039" s="184"/>
      <c r="AK1039" s="184"/>
      <c r="AL1039" s="282"/>
      <c r="AM1039" s="162"/>
      <c r="AN1039" s="184"/>
      <c r="AO1039" s="162"/>
      <c r="AP1039" s="162"/>
      <c r="AQ1039" s="184"/>
      <c r="AR1039" s="184"/>
      <c r="AS1039" s="184"/>
      <c r="AT1039" s="184"/>
      <c r="AU1039" s="184"/>
      <c r="AV1039" s="184"/>
      <c r="AW1039" s="184"/>
      <c r="AX1039" s="184"/>
      <c r="AY1039" s="184"/>
      <c r="AZ1039" s="184"/>
      <c r="BA1039" s="184"/>
      <c r="BB1039" s="319"/>
      <c r="BC1039" s="320"/>
      <c r="BD1039" s="332"/>
      <c r="BE1039" s="329"/>
    </row>
    <row r="1040" spans="1:57" ht="15.75" customHeight="1">
      <c r="F1040" s="268"/>
      <c r="G1040" s="173"/>
      <c r="K1040" s="62"/>
      <c r="L1040" s="62"/>
      <c r="O1040" s="62"/>
      <c r="P1040" s="62"/>
      <c r="S1040" s="62"/>
      <c r="T1040" s="62"/>
      <c r="U1040" s="62"/>
      <c r="V1040" s="62"/>
      <c r="AE1040" s="283"/>
    </row>
    <row r="1041" spans="6:39" ht="15.75" customHeight="1">
      <c r="F1041" s="268"/>
      <c r="G1041" s="173"/>
      <c r="K1041" s="62"/>
      <c r="L1041" s="62"/>
      <c r="O1041" s="62"/>
      <c r="P1041" s="62"/>
      <c r="S1041" s="62"/>
      <c r="T1041" s="62"/>
      <c r="U1041" s="62"/>
      <c r="V1041" s="62"/>
      <c r="AE1041" s="283"/>
    </row>
    <row r="1042" spans="6:39" ht="15.75" customHeight="1">
      <c r="F1042" s="268"/>
      <c r="G1042" s="173"/>
      <c r="K1042" s="62"/>
      <c r="L1042" s="62"/>
      <c r="O1042" s="62"/>
      <c r="P1042" s="62"/>
      <c r="AE1042" s="283"/>
    </row>
    <row r="1043" spans="6:39" ht="15.75" customHeight="1">
      <c r="F1043" s="268"/>
      <c r="G1043" s="173"/>
      <c r="K1043" s="62"/>
      <c r="L1043" s="62"/>
      <c r="O1043" s="62"/>
      <c r="P1043" s="62"/>
      <c r="AE1043" s="283"/>
    </row>
    <row r="1044" spans="6:39" ht="15.75" customHeight="1">
      <c r="F1044" s="268"/>
      <c r="G1044" s="173"/>
      <c r="K1044" s="62"/>
      <c r="L1044" s="62"/>
      <c r="O1044" s="62"/>
      <c r="P1044" s="62"/>
      <c r="AE1044" s="283"/>
    </row>
    <row r="1045" spans="6:39" ht="15.75" customHeight="1">
      <c r="F1045" s="268"/>
      <c r="G1045" s="173"/>
      <c r="K1045" s="62"/>
      <c r="L1045" s="62"/>
      <c r="O1045" s="62"/>
      <c r="P1045" s="62"/>
      <c r="AM1045" s="162" t="s">
        <v>2038</v>
      </c>
    </row>
    <row r="1046" spans="6:39" ht="15.75" customHeight="1">
      <c r="F1046" s="268"/>
      <c r="G1046" s="173"/>
      <c r="K1046" s="62"/>
      <c r="L1046" s="62"/>
      <c r="O1046" s="62"/>
      <c r="P1046" s="62"/>
    </row>
    <row r="1047" spans="6:39" ht="15.75" customHeight="1">
      <c r="F1047" s="268"/>
      <c r="G1047" s="173"/>
      <c r="O1047" s="62"/>
      <c r="P1047" s="62"/>
    </row>
    <row r="1048" spans="6:39" ht="15.75" customHeight="1">
      <c r="F1048" s="268"/>
      <c r="G1048" s="173"/>
    </row>
    <row r="1049" spans="6:39" ht="15.75" customHeight="1">
      <c r="F1049" s="268"/>
      <c r="G1049" s="173"/>
    </row>
    <row r="1050" spans="6:39" ht="15.75" customHeight="1">
      <c r="F1050" s="268"/>
      <c r="G1050" s="173"/>
    </row>
    <row r="1051" spans="6:39" ht="15.75" customHeight="1">
      <c r="F1051" s="268"/>
      <c r="G1051" s="173"/>
    </row>
    <row r="1048575" spans="13:13" ht="15.75" customHeight="1">
      <c r="M1048575" s="162">
        <f>SUM(M1:M1048574)</f>
        <v>10536</v>
      </c>
    </row>
  </sheetData>
  <sortState ref="A7:AQ1033">
    <sortCondition ref="D7:D1033"/>
  </sortState>
  <conditionalFormatting sqref="AM6:AN6">
    <cfRule type="containsText" dxfId="271" priority="42" operator="containsText" text="Inadimplente">
      <formula>NOT(ISERROR(SEARCH("Inadimplente",AM6)))</formula>
    </cfRule>
  </conditionalFormatting>
  <conditionalFormatting sqref="H999">
    <cfRule type="duplicateValues" dxfId="270" priority="39"/>
  </conditionalFormatting>
  <conditionalFormatting sqref="H999">
    <cfRule type="duplicateValues" dxfId="269" priority="40" stopIfTrue="1"/>
    <cfRule type="duplicateValues" dxfId="268" priority="41" stopIfTrue="1"/>
  </conditionalFormatting>
  <conditionalFormatting sqref="H386">
    <cfRule type="duplicateValues" dxfId="267" priority="37"/>
  </conditionalFormatting>
  <conditionalFormatting sqref="H187">
    <cfRule type="duplicateValues" dxfId="266" priority="33"/>
  </conditionalFormatting>
  <conditionalFormatting sqref="H187">
    <cfRule type="duplicateValues" dxfId="265" priority="35" stopIfTrue="1"/>
    <cfRule type="duplicateValues" dxfId="264" priority="36" stopIfTrue="1"/>
  </conditionalFormatting>
  <conditionalFormatting sqref="H651">
    <cfRule type="duplicateValues" dxfId="263" priority="30"/>
  </conditionalFormatting>
  <conditionalFormatting sqref="H338:H339">
    <cfRule type="duplicateValues" dxfId="262" priority="27"/>
  </conditionalFormatting>
  <conditionalFormatting sqref="F338:F339">
    <cfRule type="duplicateValues" dxfId="261" priority="26"/>
  </conditionalFormatting>
  <conditionalFormatting sqref="H596">
    <cfRule type="duplicateValues" dxfId="260" priority="22"/>
  </conditionalFormatting>
  <conditionalFormatting sqref="F596">
    <cfRule type="duplicateValues" dxfId="259" priority="21"/>
  </conditionalFormatting>
  <conditionalFormatting sqref="F290">
    <cfRule type="duplicateValues" dxfId="258" priority="20"/>
  </conditionalFormatting>
  <conditionalFormatting sqref="H290">
    <cfRule type="duplicateValues" dxfId="257" priority="19"/>
  </conditionalFormatting>
  <conditionalFormatting sqref="F290">
    <cfRule type="duplicateValues" dxfId="256" priority="18"/>
  </conditionalFormatting>
  <conditionalFormatting sqref="F290">
    <cfRule type="duplicateValues" dxfId="255" priority="17"/>
  </conditionalFormatting>
  <conditionalFormatting sqref="F82">
    <cfRule type="duplicateValues" dxfId="254" priority="14"/>
  </conditionalFormatting>
  <conditionalFormatting sqref="H82">
    <cfRule type="duplicateValues" dxfId="253" priority="13"/>
  </conditionalFormatting>
  <conditionalFormatting sqref="F82">
    <cfRule type="duplicateValues" dxfId="252" priority="12"/>
  </conditionalFormatting>
  <conditionalFormatting sqref="F82">
    <cfRule type="duplicateValues" dxfId="251" priority="11"/>
  </conditionalFormatting>
  <conditionalFormatting sqref="F653:F654">
    <cfRule type="duplicateValues" dxfId="250" priority="712"/>
  </conditionalFormatting>
  <conditionalFormatting sqref="H653:H654">
    <cfRule type="duplicateValues" dxfId="249" priority="713"/>
  </conditionalFormatting>
  <conditionalFormatting sqref="F1038:F1048576 F1034:F1035 F1:F288 F594:F1032 F290:F591">
    <cfRule type="duplicateValues" dxfId="248" priority="10"/>
  </conditionalFormatting>
  <conditionalFormatting sqref="AK6">
    <cfRule type="containsText" dxfId="247" priority="9" operator="containsText" text="Inadimplente">
      <formula>NOT(ISERROR(SEARCH("Inadimplente",AK6)))</formula>
    </cfRule>
  </conditionalFormatting>
  <conditionalFormatting sqref="F593">
    <cfRule type="duplicateValues" dxfId="246" priority="7"/>
  </conditionalFormatting>
  <conditionalFormatting sqref="F289">
    <cfRule type="duplicateValues" dxfId="245" priority="6"/>
  </conditionalFormatting>
  <conditionalFormatting sqref="F592">
    <cfRule type="duplicateValues" dxfId="244" priority="5"/>
  </conditionalFormatting>
  <conditionalFormatting sqref="F1036">
    <cfRule type="duplicateValues" dxfId="243" priority="3"/>
  </conditionalFormatting>
  <conditionalFormatting sqref="F1036">
    <cfRule type="duplicateValues" dxfId="242" priority="4"/>
  </conditionalFormatting>
  <conditionalFormatting sqref="F1037">
    <cfRule type="duplicateValues" dxfId="241" priority="1"/>
  </conditionalFormatting>
  <conditionalFormatting sqref="F1037">
    <cfRule type="duplicateValues" dxfId="240" priority="2"/>
  </conditionalFormatting>
  <pageMargins left="0.511811024" right="0.511811024" top="0.78740157499999996" bottom="0.78740157499999996" header="0.31496062000000002" footer="0.31496062000000002"/>
  <pageSetup paperSize="9" scale="1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dimension ref="A1:H19"/>
  <sheetViews>
    <sheetView showGridLines="0" workbookViewId="0">
      <selection activeCell="J12" sqref="J12"/>
    </sheetView>
  </sheetViews>
  <sheetFormatPr defaultRowHeight="27.75" customHeight="1"/>
  <cols>
    <col min="1" max="1" width="52" style="231" customWidth="1"/>
    <col min="2" max="2" width="21.7109375" style="231" customWidth="1"/>
    <col min="3" max="3" width="2.7109375" style="231" customWidth="1"/>
    <col min="4" max="4" width="8.42578125" style="231" customWidth="1"/>
    <col min="5" max="5" width="27.28515625" style="231" customWidth="1"/>
    <col min="6" max="6" width="22.5703125" style="231" customWidth="1"/>
    <col min="7" max="7" width="2.28515625" style="231" hidden="1" customWidth="1"/>
    <col min="8" max="8" width="9.140625" style="231"/>
    <col min="9" max="16384" width="9.140625" style="229"/>
  </cols>
  <sheetData>
    <row r="1" spans="1:8" ht="27.75" customHeight="1">
      <c r="A1" s="341" t="s">
        <v>2071</v>
      </c>
      <c r="B1" s="341"/>
      <c r="C1" s="341"/>
      <c r="D1" s="341"/>
      <c r="E1" s="341"/>
      <c r="F1" s="341"/>
      <c r="G1" s="341"/>
    </row>
    <row r="2" spans="1:8" ht="49.5" customHeight="1">
      <c r="A2" s="340" t="s">
        <v>2076</v>
      </c>
      <c r="B2" s="340"/>
      <c r="C2" s="340"/>
      <c r="D2" s="340"/>
      <c r="E2" s="340"/>
      <c r="F2" s="340"/>
      <c r="G2" s="340"/>
    </row>
    <row r="3" spans="1:8" ht="48.75" customHeight="1">
      <c r="A3" s="340" t="s">
        <v>2077</v>
      </c>
      <c r="B3" s="340"/>
      <c r="C3" s="340"/>
      <c r="D3" s="340"/>
      <c r="E3" s="340"/>
      <c r="F3" s="340"/>
      <c r="G3" s="340"/>
    </row>
    <row r="4" spans="1:8" s="230" customFormat="1" ht="27.75" customHeight="1">
      <c r="A4" s="342" t="s">
        <v>2072</v>
      </c>
      <c r="B4" s="343"/>
      <c r="C4" s="343"/>
      <c r="D4" s="344"/>
      <c r="E4" s="348" t="s">
        <v>2073</v>
      </c>
      <c r="F4" s="349"/>
      <c r="G4" s="231"/>
      <c r="H4" s="231"/>
    </row>
    <row r="5" spans="1:8" s="230" customFormat="1" ht="27.75" customHeight="1">
      <c r="A5" s="345"/>
      <c r="B5" s="346"/>
      <c r="C5" s="346"/>
      <c r="D5" s="347"/>
      <c r="E5" s="245" t="s">
        <v>2074</v>
      </c>
      <c r="F5" s="245" t="s">
        <v>2075</v>
      </c>
      <c r="G5" s="231"/>
      <c r="H5" s="231"/>
    </row>
    <row r="6" spans="1:8" s="230" customFormat="1" ht="21.75" customHeight="1">
      <c r="A6" s="238" t="s">
        <v>2092</v>
      </c>
      <c r="B6" s="239"/>
      <c r="C6" s="239"/>
      <c r="D6" s="240"/>
      <c r="E6" s="232" t="s">
        <v>2081</v>
      </c>
      <c r="F6" s="232" t="s">
        <v>2082</v>
      </c>
      <c r="G6" s="231"/>
      <c r="H6" s="231"/>
    </row>
    <row r="7" spans="1:8" s="230" customFormat="1" ht="21.75" customHeight="1">
      <c r="A7" s="243" t="s">
        <v>2096</v>
      </c>
      <c r="B7" s="233"/>
      <c r="C7" s="234"/>
      <c r="D7" s="235"/>
      <c r="E7" s="232" t="s">
        <v>2083</v>
      </c>
      <c r="F7" s="232" t="s">
        <v>2082</v>
      </c>
      <c r="G7" s="231"/>
      <c r="H7" s="231"/>
    </row>
    <row r="8" spans="1:8" s="230" customFormat="1" ht="21.75" customHeight="1">
      <c r="A8" s="243" t="s">
        <v>2094</v>
      </c>
      <c r="B8" s="233"/>
      <c r="C8" s="234"/>
      <c r="D8" s="235"/>
      <c r="E8" s="232" t="s">
        <v>2084</v>
      </c>
      <c r="F8" s="232" t="s">
        <v>2082</v>
      </c>
      <c r="G8" s="231"/>
      <c r="H8" s="231"/>
    </row>
    <row r="9" spans="1:8" s="230" customFormat="1" ht="21.75" customHeight="1">
      <c r="A9" s="243" t="s">
        <v>2095</v>
      </c>
      <c r="B9" s="233"/>
      <c r="C9" s="234"/>
      <c r="D9" s="235"/>
      <c r="E9" s="232" t="s">
        <v>2085</v>
      </c>
      <c r="F9" s="232" t="s">
        <v>2082</v>
      </c>
      <c r="G9" s="231"/>
      <c r="H9" s="231"/>
    </row>
    <row r="10" spans="1:8" s="230" customFormat="1" ht="21.75" customHeight="1">
      <c r="A10" s="243" t="s">
        <v>2097</v>
      </c>
      <c r="B10" s="236"/>
      <c r="C10" s="233"/>
      <c r="D10" s="237"/>
      <c r="E10" s="232" t="s">
        <v>2086</v>
      </c>
      <c r="F10" s="232" t="s">
        <v>2082</v>
      </c>
      <c r="G10" s="231"/>
      <c r="H10" s="231"/>
    </row>
    <row r="11" spans="1:8" s="230" customFormat="1" ht="21.75" customHeight="1">
      <c r="A11" s="244" t="s">
        <v>2098</v>
      </c>
      <c r="B11" s="241"/>
      <c r="C11" s="241"/>
      <c r="D11" s="242"/>
      <c r="E11" s="232" t="s">
        <v>2087</v>
      </c>
      <c r="F11" s="232" t="s">
        <v>2082</v>
      </c>
      <c r="G11" s="231"/>
      <c r="H11" s="231"/>
    </row>
    <row r="12" spans="1:8" s="230" customFormat="1" ht="21.75" customHeight="1">
      <c r="A12" s="244" t="s">
        <v>2099</v>
      </c>
      <c r="B12" s="241"/>
      <c r="C12" s="241"/>
      <c r="D12" s="242"/>
      <c r="E12" s="232" t="s">
        <v>2088</v>
      </c>
      <c r="F12" s="232" t="s">
        <v>2082</v>
      </c>
      <c r="G12" s="231"/>
      <c r="H12" s="231"/>
    </row>
    <row r="13" spans="1:8" s="230" customFormat="1" ht="21.75" customHeight="1">
      <c r="A13" s="244" t="s">
        <v>2100</v>
      </c>
      <c r="B13" s="241"/>
      <c r="C13" s="241"/>
      <c r="D13" s="242"/>
      <c r="E13" s="232" t="s">
        <v>2089</v>
      </c>
      <c r="F13" s="232" t="s">
        <v>2082</v>
      </c>
      <c r="G13" s="231"/>
      <c r="H13" s="231"/>
    </row>
    <row r="14" spans="1:8" s="230" customFormat="1" ht="21.75" customHeight="1">
      <c r="A14" s="244" t="s">
        <v>2101</v>
      </c>
      <c r="B14" s="241"/>
      <c r="C14" s="241"/>
      <c r="D14" s="242"/>
      <c r="E14" s="232" t="s">
        <v>2090</v>
      </c>
      <c r="F14" s="232" t="s">
        <v>2082</v>
      </c>
      <c r="G14" s="231"/>
      <c r="H14" s="231"/>
    </row>
    <row r="15" spans="1:8" s="230" customFormat="1" ht="21.75" customHeight="1">
      <c r="A15" s="238" t="s">
        <v>2093</v>
      </c>
      <c r="B15" s="239"/>
      <c r="C15" s="239"/>
      <c r="D15" s="240"/>
      <c r="E15" s="232" t="s">
        <v>2091</v>
      </c>
      <c r="F15" s="232" t="s">
        <v>2082</v>
      </c>
      <c r="G15" s="231"/>
      <c r="H15" s="231"/>
    </row>
    <row r="16" spans="1:8" s="230" customFormat="1" ht="62.25" customHeight="1">
      <c r="A16" s="340" t="s">
        <v>2078</v>
      </c>
      <c r="B16" s="340"/>
      <c r="C16" s="340"/>
      <c r="D16" s="340"/>
      <c r="E16" s="340"/>
      <c r="F16" s="340"/>
      <c r="G16" s="340"/>
      <c r="H16" s="231"/>
    </row>
    <row r="17" spans="1:8" s="230" customFormat="1" ht="62.25" customHeight="1">
      <c r="A17" s="340" t="s">
        <v>2079</v>
      </c>
      <c r="B17" s="340"/>
      <c r="C17" s="340"/>
      <c r="D17" s="340"/>
      <c r="E17" s="340"/>
      <c r="F17" s="340"/>
      <c r="G17" s="340"/>
      <c r="H17" s="231"/>
    </row>
    <row r="18" spans="1:8" s="230" customFormat="1" ht="62.25" customHeight="1">
      <c r="A18" s="340"/>
      <c r="B18" s="340"/>
      <c r="C18" s="340"/>
      <c r="D18" s="340"/>
      <c r="E18" s="340"/>
      <c r="F18" s="340"/>
      <c r="G18" s="340"/>
      <c r="H18" s="231"/>
    </row>
    <row r="19" spans="1:8" s="230" customFormat="1" ht="235.5" customHeight="1">
      <c r="A19" s="340" t="s">
        <v>2080</v>
      </c>
      <c r="B19" s="340"/>
      <c r="C19" s="340"/>
      <c r="D19" s="340"/>
      <c r="E19" s="340"/>
      <c r="F19" s="340"/>
      <c r="G19" s="340"/>
      <c r="H19" s="231"/>
    </row>
  </sheetData>
  <mergeCells count="8">
    <mergeCell ref="A17:G18"/>
    <mergeCell ref="A19:G19"/>
    <mergeCell ref="A16:G16"/>
    <mergeCell ref="A1:G1"/>
    <mergeCell ref="A2:G2"/>
    <mergeCell ref="A3:G3"/>
    <mergeCell ref="A4:D5"/>
    <mergeCell ref="E4:F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
  <dimension ref="A1:E42"/>
  <sheetViews>
    <sheetView showGridLines="0" view="pageBreakPreview" zoomScale="85" zoomScaleNormal="85" zoomScaleSheetLayoutView="85" workbookViewId="0">
      <selection activeCell="E32" sqref="E32"/>
    </sheetView>
  </sheetViews>
  <sheetFormatPr defaultColWidth="8.85546875" defaultRowHeight="12.75"/>
  <cols>
    <col min="1" max="1" width="33.28515625" style="7" customWidth="1"/>
    <col min="2" max="2" width="18.7109375" style="7" customWidth="1"/>
    <col min="3" max="3" width="20.5703125" style="7" customWidth="1"/>
    <col min="4" max="4" width="8.85546875" style="7"/>
    <col min="5" max="5" width="29.85546875" style="7" customWidth="1"/>
    <col min="6" max="16384" width="8.85546875" style="7"/>
  </cols>
  <sheetData>
    <row r="1" spans="1:3">
      <c r="A1" s="7" t="s">
        <v>475</v>
      </c>
    </row>
    <row r="2" spans="1:3">
      <c r="A2" s="7" t="s">
        <v>476</v>
      </c>
    </row>
    <row r="3" spans="1:3">
      <c r="A3" s="7" t="s">
        <v>477</v>
      </c>
    </row>
    <row r="4" spans="1:3" ht="30">
      <c r="A4" s="41" t="s">
        <v>1833</v>
      </c>
      <c r="B4" s="41" t="s">
        <v>478</v>
      </c>
      <c r="C4" s="41" t="s">
        <v>479</v>
      </c>
    </row>
    <row r="5" spans="1:3" ht="18">
      <c r="A5" s="38" t="s">
        <v>480</v>
      </c>
      <c r="B5" s="39">
        <v>12000</v>
      </c>
      <c r="C5" s="40">
        <v>4000</v>
      </c>
    </row>
    <row r="6" spans="1:3" ht="18">
      <c r="A6" s="38" t="s">
        <v>481</v>
      </c>
      <c r="B6" s="39">
        <v>16000</v>
      </c>
      <c r="C6" s="40">
        <v>4000</v>
      </c>
    </row>
    <row r="7" spans="1:3" ht="18">
      <c r="A7" s="38" t="s">
        <v>482</v>
      </c>
      <c r="B7" s="39">
        <v>20000</v>
      </c>
      <c r="C7" s="40">
        <v>4000</v>
      </c>
    </row>
    <row r="8" spans="1:3" ht="18">
      <c r="A8" s="38" t="s">
        <v>483</v>
      </c>
      <c r="B8" s="39">
        <v>24000</v>
      </c>
      <c r="C8" s="40">
        <v>4000</v>
      </c>
    </row>
    <row r="9" spans="1:3" ht="18">
      <c r="A9" s="38" t="s">
        <v>484</v>
      </c>
      <c r="B9" s="39">
        <v>32000</v>
      </c>
      <c r="C9" s="40">
        <v>4000</v>
      </c>
    </row>
    <row r="10" spans="1:3" ht="18">
      <c r="A10" s="38" t="s">
        <v>485</v>
      </c>
      <c r="B10" s="39">
        <v>40000</v>
      </c>
      <c r="C10" s="40">
        <v>4000</v>
      </c>
    </row>
    <row r="11" spans="1:3" ht="18">
      <c r="A11" s="38" t="s">
        <v>486</v>
      </c>
      <c r="B11" s="39">
        <v>56000</v>
      </c>
      <c r="C11" s="40">
        <v>4000</v>
      </c>
    </row>
    <row r="12" spans="1:3" ht="18">
      <c r="A12" s="38" t="s">
        <v>487</v>
      </c>
      <c r="B12" s="39">
        <v>64000</v>
      </c>
      <c r="C12" s="40">
        <v>4000</v>
      </c>
    </row>
    <row r="13" spans="1:3" ht="18">
      <c r="A13" s="38" t="s">
        <v>488</v>
      </c>
      <c r="B13" s="39">
        <v>72000</v>
      </c>
      <c r="C13" s="40">
        <v>4000</v>
      </c>
    </row>
    <row r="14" spans="1:3" ht="18">
      <c r="A14" s="38" t="s">
        <v>489</v>
      </c>
      <c r="B14" s="39">
        <v>80000</v>
      </c>
      <c r="C14" s="40">
        <v>4000</v>
      </c>
    </row>
    <row r="15" spans="1:3" ht="14.25">
      <c r="A15" s="35"/>
      <c r="B15" s="36"/>
      <c r="C15" s="37"/>
    </row>
    <row r="16" spans="1:3" ht="14.25">
      <c r="A16" s="35"/>
      <c r="B16" s="36"/>
      <c r="C16" s="37"/>
    </row>
    <row r="17" spans="1:3" ht="15">
      <c r="A17" s="34" t="s">
        <v>490</v>
      </c>
      <c r="B17" s="34"/>
      <c r="C17" s="34"/>
    </row>
    <row r="18" spans="1:3" ht="15">
      <c r="A18" s="34" t="s">
        <v>491</v>
      </c>
      <c r="B18" s="34"/>
      <c r="C18" s="34"/>
    </row>
    <row r="19" spans="1:3" ht="15">
      <c r="A19" s="34" t="s">
        <v>492</v>
      </c>
      <c r="B19" s="34"/>
      <c r="C19" s="34"/>
    </row>
    <row r="20" spans="1:3" ht="15">
      <c r="A20" s="34" t="s">
        <v>493</v>
      </c>
      <c r="B20" s="34"/>
      <c r="C20" s="34"/>
    </row>
    <row r="21" spans="1:3" ht="15">
      <c r="A21" s="34" t="s">
        <v>494</v>
      </c>
      <c r="B21" s="34"/>
      <c r="C21" s="34"/>
    </row>
    <row r="22" spans="1:3" ht="15">
      <c r="A22" s="34" t="s">
        <v>495</v>
      </c>
      <c r="B22" s="34"/>
      <c r="C22" s="34"/>
    </row>
    <row r="23" spans="1:3" ht="15">
      <c r="A23" s="34" t="s">
        <v>496</v>
      </c>
      <c r="B23" s="34"/>
      <c r="C23" s="34"/>
    </row>
    <row r="24" spans="1:3" ht="15">
      <c r="A24" s="34" t="s">
        <v>497</v>
      </c>
      <c r="B24" s="34"/>
      <c r="C24" s="34"/>
    </row>
    <row r="25" spans="1:3" ht="15">
      <c r="A25" s="34" t="s">
        <v>498</v>
      </c>
      <c r="B25" s="34"/>
      <c r="C25" s="34"/>
    </row>
    <row r="26" spans="1:3" ht="15">
      <c r="A26" s="34" t="s">
        <v>499</v>
      </c>
      <c r="B26" s="34"/>
      <c r="C26" s="34"/>
    </row>
    <row r="27" spans="1:3" ht="15">
      <c r="A27" s="34" t="s">
        <v>500</v>
      </c>
      <c r="B27" s="34"/>
      <c r="C27" s="34"/>
    </row>
    <row r="28" spans="1:3" ht="15">
      <c r="A28" s="34" t="s">
        <v>501</v>
      </c>
      <c r="B28" s="34"/>
      <c r="C28" s="34"/>
    </row>
    <row r="29" spans="1:3" ht="15">
      <c r="A29" s="34" t="s">
        <v>502</v>
      </c>
      <c r="B29" s="34"/>
      <c r="C29" s="34"/>
    </row>
    <row r="30" spans="1:3" ht="15">
      <c r="A30" s="34" t="s">
        <v>503</v>
      </c>
      <c r="B30" s="34"/>
      <c r="C30" s="34"/>
    </row>
    <row r="31" spans="1:3" ht="15">
      <c r="A31" s="34" t="s">
        <v>504</v>
      </c>
      <c r="B31" s="34"/>
      <c r="C31" s="34"/>
    </row>
    <row r="32" spans="1:3" ht="15">
      <c r="A32" s="34" t="s">
        <v>505</v>
      </c>
      <c r="B32" s="34"/>
      <c r="C32" s="34"/>
    </row>
    <row r="33" spans="1:5" ht="15">
      <c r="A33" s="34" t="s">
        <v>506</v>
      </c>
      <c r="B33" s="34"/>
      <c r="C33" s="34"/>
    </row>
    <row r="34" spans="1:5" ht="15">
      <c r="A34" s="42" t="s">
        <v>507</v>
      </c>
      <c r="B34" s="42"/>
      <c r="C34" s="42"/>
      <c r="D34" s="43"/>
      <c r="E34" s="43"/>
    </row>
    <row r="35" spans="1:5" ht="15">
      <c r="A35" s="42" t="s">
        <v>508</v>
      </c>
      <c r="B35" s="42"/>
      <c r="C35" s="42"/>
      <c r="D35" s="43"/>
      <c r="E35" s="43"/>
    </row>
    <row r="36" spans="1:5" ht="15">
      <c r="A36" s="42" t="s">
        <v>509</v>
      </c>
      <c r="B36" s="42"/>
      <c r="C36" s="42"/>
      <c r="D36" s="43"/>
      <c r="E36" s="43"/>
    </row>
    <row r="37" spans="1:5" ht="15">
      <c r="A37" s="42" t="s">
        <v>510</v>
      </c>
      <c r="B37" s="42"/>
      <c r="C37" s="42"/>
      <c r="D37" s="43"/>
      <c r="E37" s="43"/>
    </row>
    <row r="38" spans="1:5" ht="15">
      <c r="A38" s="42" t="s">
        <v>511</v>
      </c>
      <c r="B38" s="42"/>
      <c r="C38" s="42"/>
      <c r="D38" s="43"/>
      <c r="E38" s="43"/>
    </row>
    <row r="39" spans="1:5" ht="15">
      <c r="A39" s="42" t="s">
        <v>512</v>
      </c>
      <c r="B39" s="42"/>
      <c r="C39" s="42"/>
      <c r="D39" s="43"/>
      <c r="E39" s="43"/>
    </row>
    <row r="40" spans="1:5" ht="15">
      <c r="A40" s="42" t="s">
        <v>513</v>
      </c>
      <c r="B40" s="42"/>
      <c r="C40" s="42"/>
      <c r="D40" s="43"/>
      <c r="E40" s="43"/>
    </row>
    <row r="41" spans="1:5" ht="15">
      <c r="A41" s="42" t="s">
        <v>514</v>
      </c>
      <c r="B41" s="42"/>
      <c r="C41" s="42"/>
      <c r="D41" s="43"/>
      <c r="E41" s="43"/>
    </row>
    <row r="42" spans="1:5" ht="15">
      <c r="A42" s="34"/>
      <c r="B42" s="34"/>
      <c r="C42" s="34"/>
    </row>
  </sheetData>
  <pageMargins left="0.511811024" right="0.511811024" top="0.78740157499999996" bottom="0.78740157499999996" header="0.31496062000000002" footer="0.31496062000000002"/>
  <pageSetup paperSize="9" scale="84"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9"/>
  <dimension ref="A1:AR1203"/>
  <sheetViews>
    <sheetView view="pageBreakPreview" zoomScaleNormal="100" zoomScaleSheetLayoutView="100" workbookViewId="0">
      <pane ySplit="3" topLeftCell="A4" activePane="bottomLeft" state="frozen"/>
      <selection activeCell="O11" sqref="O11"/>
      <selection pane="bottomLeft" activeCell="F4" sqref="F4:F1034"/>
    </sheetView>
  </sheetViews>
  <sheetFormatPr defaultColWidth="8.85546875" defaultRowHeight="12.75"/>
  <cols>
    <col min="1" max="1" width="8.85546875" style="28"/>
    <col min="2" max="2" width="16.5703125" style="264" customWidth="1"/>
    <col min="3" max="3" width="8.85546875" style="27"/>
    <col min="4" max="4" width="11.5703125" style="27" customWidth="1"/>
    <col min="5" max="5" width="10.42578125" style="27" customWidth="1"/>
    <col min="6" max="6" width="64.140625" style="19" customWidth="1"/>
    <col min="7" max="7" width="12.140625" style="27" customWidth="1"/>
    <col min="8" max="8" width="14.7109375" style="27" customWidth="1"/>
    <col min="9" max="9" width="20.85546875" style="27" customWidth="1"/>
    <col min="10" max="10" width="31.5703125" style="19" customWidth="1"/>
    <col min="11" max="11" width="29.140625" style="64" customWidth="1"/>
    <col min="12" max="12" width="31.140625" style="64" customWidth="1"/>
    <col min="13" max="13" width="25.140625" style="64" customWidth="1"/>
    <col min="14" max="14" width="67.140625" style="47" bestFit="1" customWidth="1"/>
    <col min="15" max="15" width="12.85546875" style="47" customWidth="1"/>
    <col min="16" max="16" width="8.85546875" style="47" customWidth="1"/>
    <col min="17" max="17" width="24" style="47" customWidth="1"/>
    <col min="18" max="18" width="6.7109375" style="47" customWidth="1"/>
    <col min="19" max="19" width="29.85546875" style="64" customWidth="1"/>
    <col min="20" max="20" width="25.42578125" style="77" customWidth="1"/>
    <col min="21" max="21" width="25.42578125" style="98" customWidth="1"/>
    <col min="22" max="22" width="13.28515625" style="95" customWidth="1"/>
    <col min="23" max="23" width="17.5703125" style="98" customWidth="1"/>
    <col min="24" max="24" width="14.5703125" style="103" customWidth="1"/>
    <col min="25" max="25" width="26" style="89" customWidth="1"/>
    <col min="26" max="28" width="16.140625" style="103" customWidth="1"/>
    <col min="29" max="29" width="15.140625" style="47" customWidth="1"/>
    <col min="30" max="30" width="10" style="47" customWidth="1"/>
    <col min="31" max="31" width="19.42578125" style="47" customWidth="1"/>
    <col min="32" max="32" width="9.7109375" style="88" customWidth="1"/>
    <col min="33" max="33" width="8.85546875" style="47"/>
    <col min="34" max="34" width="6.7109375" style="64" customWidth="1"/>
    <col min="35" max="37" width="8.85546875" style="47"/>
    <col min="38" max="38" width="18.85546875" style="47" customWidth="1"/>
    <col min="39" max="39" width="8.85546875" style="109"/>
    <col min="40" max="40" width="8.85546875" style="107"/>
    <col min="41" max="41" width="20" style="47" customWidth="1"/>
    <col min="42" max="42" width="34.140625" style="47" customWidth="1"/>
    <col min="43" max="16384" width="8.85546875" style="47"/>
  </cols>
  <sheetData>
    <row r="1" spans="1:44" ht="49.5" customHeight="1">
      <c r="A1" s="17"/>
      <c r="B1" s="258"/>
      <c r="C1" s="18"/>
      <c r="D1" s="18"/>
      <c r="E1" s="18"/>
      <c r="F1" s="18" t="s">
        <v>2060</v>
      </c>
      <c r="G1" s="18"/>
      <c r="H1" s="18"/>
      <c r="I1" s="18"/>
      <c r="T1" s="105"/>
      <c r="U1" s="161"/>
    </row>
    <row r="2" spans="1:44" ht="28.15" customHeight="1">
      <c r="A2" s="20" t="s">
        <v>0</v>
      </c>
      <c r="B2" s="21" t="s">
        <v>515</v>
      </c>
      <c r="C2" s="22" t="s">
        <v>2</v>
      </c>
      <c r="D2" s="30" t="s">
        <v>451</v>
      </c>
      <c r="E2" s="21" t="s">
        <v>450</v>
      </c>
      <c r="F2" s="21" t="s">
        <v>516</v>
      </c>
      <c r="G2" s="21" t="s">
        <v>459</v>
      </c>
      <c r="H2" s="21" t="s">
        <v>460</v>
      </c>
      <c r="I2" s="23" t="s">
        <v>458</v>
      </c>
      <c r="J2" s="132" t="s">
        <v>2066</v>
      </c>
      <c r="K2" s="66" t="s">
        <v>4770</v>
      </c>
      <c r="L2" s="66" t="s">
        <v>2029</v>
      </c>
      <c r="M2" s="76"/>
      <c r="S2" s="83"/>
      <c r="T2" s="85"/>
      <c r="U2" s="99"/>
      <c r="V2" s="96"/>
      <c r="W2" s="99"/>
      <c r="X2" s="102"/>
      <c r="Y2" s="102"/>
      <c r="Z2" s="102"/>
      <c r="AA2" s="102"/>
      <c r="AB2" s="102"/>
      <c r="AC2" s="94"/>
      <c r="AD2" s="94"/>
      <c r="AE2" s="94"/>
      <c r="AF2" s="89"/>
      <c r="AL2" s="64"/>
    </row>
    <row r="3" spans="1:44" ht="18.75" customHeight="1">
      <c r="A3" s="24"/>
      <c r="B3" s="259"/>
      <c r="C3" s="26"/>
      <c r="D3" s="26"/>
      <c r="E3" s="25"/>
      <c r="F3" s="29"/>
      <c r="G3" s="25"/>
      <c r="H3" s="25"/>
      <c r="I3" s="82">
        <f>COUNTIFS($I$4:$I$1980,"APTA")</f>
        <v>798</v>
      </c>
      <c r="J3" s="133">
        <f>COUNTIF(I:I,"INADIMPLENTE")</f>
        <v>233</v>
      </c>
      <c r="K3" s="45"/>
    </row>
    <row r="4" spans="1:44" s="48" customFormat="1" ht="24" customHeight="1">
      <c r="A4" s="124" t="s">
        <v>1860</v>
      </c>
      <c r="B4" s="260" t="s">
        <v>4</v>
      </c>
      <c r="C4" s="125">
        <v>1125747</v>
      </c>
      <c r="D4" s="125">
        <v>1102920</v>
      </c>
      <c r="E4" s="125">
        <v>29057809</v>
      </c>
      <c r="F4" s="106" t="str">
        <f>VLOOKUP($C4,'[3]Sistema Escolar'!$C$3:$E$5000,3,0)</f>
        <v>COLEGIO ESTADUAL SAO SEBASTIAO</v>
      </c>
      <c r="G4" s="67" t="s">
        <v>517</v>
      </c>
      <c r="H4" s="67" t="s">
        <v>518</v>
      </c>
      <c r="I4" s="67" t="s">
        <v>519</v>
      </c>
      <c r="J4" s="81" t="s">
        <v>4492</v>
      </c>
      <c r="L4" s="46"/>
      <c r="M4" s="46"/>
      <c r="T4" s="86"/>
      <c r="U4" s="100"/>
      <c r="V4" s="97"/>
      <c r="W4" s="100"/>
      <c r="X4" s="104"/>
      <c r="Y4" s="101"/>
      <c r="Z4" s="104"/>
      <c r="AA4" s="104"/>
      <c r="AB4" s="104"/>
      <c r="AF4" s="90"/>
      <c r="AK4"/>
      <c r="AM4" s="108"/>
      <c r="AN4" s="108"/>
      <c r="AO4" s="108"/>
      <c r="AP4" s="108"/>
      <c r="AQ4" s="108"/>
      <c r="AR4" s="108"/>
    </row>
    <row r="5" spans="1:44" s="48" customFormat="1" ht="24" customHeight="1">
      <c r="A5" s="124" t="s">
        <v>1860</v>
      </c>
      <c r="B5" s="260" t="s">
        <v>4</v>
      </c>
      <c r="C5" s="249">
        <v>1179795</v>
      </c>
      <c r="D5" s="56">
        <v>9999999</v>
      </c>
      <c r="E5" s="249">
        <v>29488974</v>
      </c>
      <c r="F5" s="106" t="str">
        <f>VLOOKUP($C5,'[3]Sistema Escolar'!$C$3:$E$5000,3,0)</f>
        <v>COLEGIO ESTADUAL DE TEMPO INTEGRAL PROFESSORA NANCY DA ROCHA CARDOSO</v>
      </c>
      <c r="G5" s="56" t="s">
        <v>517</v>
      </c>
      <c r="H5" s="56" t="s">
        <v>2024</v>
      </c>
      <c r="I5" s="67" t="s">
        <v>519</v>
      </c>
      <c r="J5" s="81" t="s">
        <v>4492</v>
      </c>
      <c r="L5" s="46"/>
      <c r="M5" s="46"/>
      <c r="T5" s="86"/>
      <c r="U5" s="100"/>
      <c r="V5" s="97"/>
      <c r="W5" s="100"/>
      <c r="X5" s="104"/>
      <c r="Y5" s="101"/>
      <c r="Z5" s="104"/>
      <c r="AA5" s="104"/>
      <c r="AB5" s="104"/>
      <c r="AF5" s="90"/>
      <c r="AK5"/>
      <c r="AM5" s="108"/>
      <c r="AN5" s="108"/>
      <c r="AO5" s="108"/>
      <c r="AP5" s="108"/>
      <c r="AQ5" s="108"/>
      <c r="AR5" s="108"/>
    </row>
    <row r="6" spans="1:44" s="48" customFormat="1" ht="24" customHeight="1">
      <c r="A6" s="124" t="s">
        <v>1860</v>
      </c>
      <c r="B6" s="260" t="s">
        <v>5</v>
      </c>
      <c r="C6" s="125">
        <v>1125925</v>
      </c>
      <c r="D6" s="125">
        <v>1102929</v>
      </c>
      <c r="E6" s="125">
        <v>29058244</v>
      </c>
      <c r="F6" s="106" t="str">
        <f>VLOOKUP($C6,'[3]Sistema Escolar'!$C$3:$E$5000,3,0)</f>
        <v>COLEGIO ESTADUAL DE TEMPO INTEGRAL EDIVALDO MACHADO BOAVENTURA</v>
      </c>
      <c r="G6" s="67" t="s">
        <v>520</v>
      </c>
      <c r="H6" s="67" t="s">
        <v>521</v>
      </c>
      <c r="I6" s="67" t="s">
        <v>519</v>
      </c>
      <c r="J6" s="81" t="s">
        <v>4492</v>
      </c>
      <c r="L6" s="46"/>
      <c r="M6" s="46"/>
      <c r="T6" s="86"/>
      <c r="U6" s="100"/>
      <c r="V6" s="97"/>
      <c r="W6" s="100"/>
      <c r="X6" s="104"/>
      <c r="Y6" s="101"/>
      <c r="Z6" s="104"/>
      <c r="AA6" s="104"/>
      <c r="AB6" s="104"/>
      <c r="AF6" s="90"/>
      <c r="AK6"/>
      <c r="AM6" s="108"/>
      <c r="AN6" s="108"/>
      <c r="AO6" s="108"/>
      <c r="AP6" s="108"/>
      <c r="AQ6" s="108"/>
      <c r="AR6" s="108"/>
    </row>
    <row r="7" spans="1:44" s="48" customFormat="1" ht="24" customHeight="1">
      <c r="A7" s="124" t="s">
        <v>1860</v>
      </c>
      <c r="B7" s="260" t="s">
        <v>6</v>
      </c>
      <c r="C7" s="125">
        <v>1126212</v>
      </c>
      <c r="D7" s="125">
        <v>1102935</v>
      </c>
      <c r="E7" s="125">
        <v>29059380</v>
      </c>
      <c r="F7" s="106" t="str">
        <f>VLOOKUP($C7,'[3]Sistema Escolar'!$C$3:$E$5000,3,0)</f>
        <v>COLEGIO ESTADUAL DE TEMPO INTEGRAL NECY NOVAIS</v>
      </c>
      <c r="G7" s="67" t="s">
        <v>517</v>
      </c>
      <c r="H7" s="67" t="s">
        <v>522</v>
      </c>
      <c r="I7" s="67" t="s">
        <v>519</v>
      </c>
      <c r="J7" s="81" t="s">
        <v>4492</v>
      </c>
      <c r="L7" s="46"/>
      <c r="M7" s="46"/>
      <c r="T7" s="86"/>
      <c r="U7" s="100"/>
      <c r="V7" s="97"/>
      <c r="W7" s="100"/>
      <c r="X7" s="104"/>
      <c r="Y7" s="101"/>
      <c r="Z7" s="104"/>
      <c r="AA7" s="104"/>
      <c r="AB7" s="104"/>
      <c r="AF7" s="90"/>
      <c r="AK7"/>
      <c r="AM7" s="108"/>
      <c r="AN7" s="108"/>
      <c r="AO7" s="108"/>
      <c r="AP7" s="108"/>
      <c r="AQ7" s="108"/>
      <c r="AR7" s="108"/>
    </row>
    <row r="8" spans="1:44" s="48" customFormat="1" ht="24" customHeight="1">
      <c r="A8" s="124" t="s">
        <v>1860</v>
      </c>
      <c r="B8" s="260" t="s">
        <v>7</v>
      </c>
      <c r="C8" s="125">
        <v>1126247</v>
      </c>
      <c r="D8" s="125">
        <v>1102939</v>
      </c>
      <c r="E8" s="125">
        <v>29060001</v>
      </c>
      <c r="F8" s="106" t="str">
        <f>VLOOKUP($C8,'[3]Sistema Escolar'!$C$3:$E$5000,3,0)</f>
        <v>COLEGIO ESTADUAL DE TEMPO INTEGRAL IMACULADA CONCEICAO</v>
      </c>
      <c r="G8" s="67" t="s">
        <v>523</v>
      </c>
      <c r="H8" s="67" t="s">
        <v>524</v>
      </c>
      <c r="I8" s="67" t="s">
        <v>519</v>
      </c>
      <c r="J8" s="81" t="s">
        <v>4492</v>
      </c>
      <c r="L8" s="46"/>
      <c r="M8" s="46"/>
      <c r="T8" s="86"/>
      <c r="U8" s="100"/>
      <c r="V8" s="97"/>
      <c r="W8" s="100"/>
      <c r="X8" s="104"/>
      <c r="Y8" s="101"/>
      <c r="Z8" s="101"/>
      <c r="AA8" s="104"/>
      <c r="AB8" s="104"/>
      <c r="AF8" s="90"/>
      <c r="AK8"/>
      <c r="AM8" s="108"/>
      <c r="AN8" s="108"/>
      <c r="AO8" s="108"/>
      <c r="AP8" s="108"/>
      <c r="AQ8" s="108"/>
      <c r="AR8" s="108"/>
    </row>
    <row r="9" spans="1:44" s="48" customFormat="1" ht="24" customHeight="1">
      <c r="A9" s="124" t="s">
        <v>1860</v>
      </c>
      <c r="B9" s="260" t="s">
        <v>8</v>
      </c>
      <c r="C9" s="125">
        <v>1137583</v>
      </c>
      <c r="D9" s="125">
        <v>1102945</v>
      </c>
      <c r="E9" s="125">
        <v>29060206</v>
      </c>
      <c r="F9" s="106" t="str">
        <f>VLOOKUP($C9,'[3]Sistema Escolar'!$C$3:$E$5000,3,0)</f>
        <v>COLEGIO ESTADUAL DO CAMPO MAXIMINO MARTINS</v>
      </c>
      <c r="G9" s="67" t="s">
        <v>517</v>
      </c>
      <c r="H9" s="67" t="s">
        <v>526</v>
      </c>
      <c r="I9" s="67" t="s">
        <v>519</v>
      </c>
      <c r="J9" s="81" t="s">
        <v>4492</v>
      </c>
      <c r="K9" s="63"/>
      <c r="L9" s="46"/>
      <c r="M9" s="46"/>
      <c r="T9" s="86"/>
      <c r="U9" s="100"/>
      <c r="V9" s="97"/>
      <c r="W9" s="100"/>
      <c r="X9" s="104"/>
      <c r="Y9" s="101"/>
      <c r="Z9" s="101"/>
      <c r="AA9" s="104"/>
      <c r="AB9" s="104"/>
      <c r="AF9" s="90"/>
      <c r="AK9"/>
      <c r="AM9" s="108"/>
      <c r="AN9" s="108"/>
      <c r="AO9" s="108"/>
      <c r="AP9" s="108"/>
      <c r="AQ9" s="108"/>
      <c r="AR9" s="108"/>
    </row>
    <row r="10" spans="1:44" s="48" customFormat="1" ht="24" customHeight="1">
      <c r="A10" s="124" t="s">
        <v>1860</v>
      </c>
      <c r="B10" s="260" t="s">
        <v>8</v>
      </c>
      <c r="C10" s="125">
        <v>1163100</v>
      </c>
      <c r="D10" s="125">
        <v>1102947</v>
      </c>
      <c r="E10" s="125">
        <v>29060214</v>
      </c>
      <c r="F10" s="106" t="str">
        <f>VLOOKUP($C10,'[3]Sistema Escolar'!$C$3:$E$5000,3,0)</f>
        <v>COLEGIO ESTADUAL JOSE RIBEIRO DE ARAUJO</v>
      </c>
      <c r="G10" s="67" t="s">
        <v>517</v>
      </c>
      <c r="H10" s="67" t="s">
        <v>525</v>
      </c>
      <c r="I10" s="67" t="s">
        <v>519</v>
      </c>
      <c r="J10" s="81" t="s">
        <v>4492</v>
      </c>
      <c r="L10" s="46"/>
      <c r="M10" s="46"/>
      <c r="T10" s="86"/>
      <c r="U10" s="100"/>
      <c r="V10" s="97"/>
      <c r="W10" s="100"/>
      <c r="X10" s="104"/>
      <c r="Y10" s="101"/>
      <c r="Z10" s="101"/>
      <c r="AA10" s="104"/>
      <c r="AB10" s="104"/>
      <c r="AF10" s="90"/>
      <c r="AK10"/>
      <c r="AM10" s="108"/>
      <c r="AN10" s="108"/>
      <c r="AO10" s="108"/>
      <c r="AP10" s="108"/>
      <c r="AQ10" s="108"/>
      <c r="AR10" s="108"/>
    </row>
    <row r="11" spans="1:44" s="48" customFormat="1" ht="24" customHeight="1">
      <c r="A11" s="124" t="s">
        <v>1860</v>
      </c>
      <c r="B11" s="260" t="s">
        <v>9</v>
      </c>
      <c r="C11" s="125">
        <v>1163088</v>
      </c>
      <c r="D11" s="125">
        <v>1102954</v>
      </c>
      <c r="E11" s="125">
        <v>29061016</v>
      </c>
      <c r="F11" s="106" t="str">
        <f>VLOOKUP($C11,'[3]Sistema Escolar'!$C$3:$E$5000,3,0)</f>
        <v>COLEGIO ESTADUAL DE TEMPO INTEGRAL JOSE DE SOUZA MACHADO</v>
      </c>
      <c r="G11" s="67" t="s">
        <v>517</v>
      </c>
      <c r="H11" s="67" t="s">
        <v>527</v>
      </c>
      <c r="I11" s="67" t="s">
        <v>519</v>
      </c>
      <c r="J11" s="81" t="s">
        <v>4492</v>
      </c>
      <c r="L11" s="46"/>
      <c r="M11" s="46"/>
      <c r="T11" s="86"/>
      <c r="U11" s="100"/>
      <c r="V11" s="97"/>
      <c r="W11" s="100"/>
      <c r="X11" s="104"/>
      <c r="Y11" s="101"/>
      <c r="Z11" s="104"/>
      <c r="AA11" s="104"/>
      <c r="AB11" s="104"/>
      <c r="AF11" s="90"/>
      <c r="AK11"/>
      <c r="AM11" s="108"/>
      <c r="AN11" s="108"/>
      <c r="AO11" s="108"/>
      <c r="AP11" s="108"/>
      <c r="AQ11" s="108"/>
      <c r="AR11" s="108"/>
    </row>
    <row r="12" spans="1:44" s="48" customFormat="1" ht="24" customHeight="1">
      <c r="A12" s="124" t="s">
        <v>1860</v>
      </c>
      <c r="B12" s="260" t="s">
        <v>10</v>
      </c>
      <c r="C12" s="125">
        <v>1125887</v>
      </c>
      <c r="D12" s="125">
        <v>1102959</v>
      </c>
      <c r="E12" s="125">
        <v>29061628</v>
      </c>
      <c r="F12" s="106" t="str">
        <f>VLOOKUP($C12,'[3]Sistema Escolar'!$C$3:$E$5000,3,0)</f>
        <v>COLEGIO ESTADUAL MARIA QUITERIA</v>
      </c>
      <c r="G12" s="67" t="s">
        <v>528</v>
      </c>
      <c r="H12" s="67" t="s">
        <v>529</v>
      </c>
      <c r="I12" s="67" t="s">
        <v>2047</v>
      </c>
      <c r="J12" s="81" t="s">
        <v>4493</v>
      </c>
      <c r="L12" s="46"/>
      <c r="M12" s="46"/>
      <c r="T12" s="86"/>
      <c r="U12" s="100"/>
      <c r="V12" s="97"/>
      <c r="W12" s="100"/>
      <c r="X12" s="104"/>
      <c r="Y12" s="101"/>
      <c r="Z12" s="101"/>
      <c r="AA12" s="104"/>
      <c r="AB12" s="104"/>
      <c r="AF12" s="90"/>
      <c r="AK12"/>
      <c r="AM12" s="108"/>
      <c r="AN12" s="108"/>
      <c r="AO12" s="108"/>
      <c r="AP12" s="108"/>
      <c r="AQ12" s="108"/>
      <c r="AR12" s="108"/>
    </row>
    <row r="13" spans="1:44" s="48" customFormat="1" ht="24" customHeight="1">
      <c r="A13" s="124" t="s">
        <v>1860</v>
      </c>
      <c r="B13" s="260" t="s">
        <v>11</v>
      </c>
      <c r="C13" s="125">
        <v>1126050</v>
      </c>
      <c r="D13" s="125">
        <v>1102965</v>
      </c>
      <c r="E13" s="125">
        <v>29062519</v>
      </c>
      <c r="F13" s="106" t="str">
        <f>VLOOKUP($C13,'[3]Sistema Escolar'!$C$3:$E$5000,3,0)</f>
        <v>COLEGIO ESTADUAL DO CAMPO DE TEMPO INTEGRAL DE MIROROS</v>
      </c>
      <c r="G13" s="67" t="s">
        <v>517</v>
      </c>
      <c r="H13" s="67" t="s">
        <v>531</v>
      </c>
      <c r="I13" s="67" t="s">
        <v>519</v>
      </c>
      <c r="J13" s="81" t="s">
        <v>4492</v>
      </c>
      <c r="L13" s="46"/>
      <c r="M13" s="46"/>
      <c r="T13" s="86"/>
      <c r="U13" s="100"/>
      <c r="V13" s="97"/>
      <c r="W13" s="100"/>
      <c r="X13" s="104"/>
      <c r="Y13" s="101"/>
      <c r="Z13" s="104"/>
      <c r="AA13" s="104"/>
      <c r="AB13" s="104"/>
      <c r="AF13" s="90"/>
      <c r="AK13"/>
      <c r="AM13" s="108"/>
      <c r="AN13" s="108"/>
      <c r="AO13" s="108"/>
      <c r="AP13" s="108"/>
      <c r="AQ13" s="108"/>
      <c r="AR13" s="108"/>
    </row>
    <row r="14" spans="1:44" s="48" customFormat="1" ht="24" customHeight="1">
      <c r="A14" s="124" t="s">
        <v>1860</v>
      </c>
      <c r="B14" s="260" t="s">
        <v>11</v>
      </c>
      <c r="C14" s="125">
        <v>1125968</v>
      </c>
      <c r="D14" s="125">
        <v>1102962</v>
      </c>
      <c r="E14" s="125">
        <v>29062250</v>
      </c>
      <c r="F14" s="106" t="str">
        <f>VLOOKUP($C14,'[3]Sistema Escolar'!$C$3:$E$5000,3,0)</f>
        <v>COLEGIO EST DE TEMPO INTEGRAL PROFESSORA CELIA OLIVEIRA LEITE</v>
      </c>
      <c r="G14" s="67" t="s">
        <v>517</v>
      </c>
      <c r="H14" s="67" t="s">
        <v>530</v>
      </c>
      <c r="I14" s="67" t="s">
        <v>519</v>
      </c>
      <c r="J14" s="81" t="s">
        <v>4492</v>
      </c>
      <c r="L14" s="46"/>
      <c r="M14" s="46"/>
      <c r="T14" s="86"/>
      <c r="U14" s="100"/>
      <c r="V14" s="97"/>
      <c r="W14" s="100"/>
      <c r="X14" s="104"/>
      <c r="Y14" s="101"/>
      <c r="Z14" s="104"/>
      <c r="AA14" s="104"/>
      <c r="AB14" s="104"/>
      <c r="AF14" s="90"/>
      <c r="AK14"/>
      <c r="AM14" s="108"/>
      <c r="AN14" s="108"/>
      <c r="AO14" s="108"/>
      <c r="AP14" s="108"/>
      <c r="AQ14" s="108"/>
      <c r="AR14" s="108"/>
    </row>
    <row r="15" spans="1:44" s="48" customFormat="1" ht="24" customHeight="1">
      <c r="A15" s="124" t="s">
        <v>1860</v>
      </c>
      <c r="B15" s="260" t="s">
        <v>12</v>
      </c>
      <c r="C15" s="125">
        <v>1162774</v>
      </c>
      <c r="D15" s="125">
        <v>1102976</v>
      </c>
      <c r="E15" s="125">
        <v>29062632</v>
      </c>
      <c r="F15" s="106" t="str">
        <f>VLOOKUP($C15,'[3]Sistema Escolar'!$C$3:$E$5000,3,0)</f>
        <v>COLEGIO ESTADUAL DO CAMPO DE IBITITA</v>
      </c>
      <c r="G15" s="67" t="s">
        <v>532</v>
      </c>
      <c r="H15" s="67" t="s">
        <v>533</v>
      </c>
      <c r="I15" s="67" t="s">
        <v>519</v>
      </c>
      <c r="J15" s="81" t="s">
        <v>4492</v>
      </c>
      <c r="L15" s="46"/>
      <c r="M15" s="46"/>
      <c r="T15" s="86"/>
      <c r="U15" s="100"/>
      <c r="V15" s="97"/>
      <c r="W15" s="100"/>
      <c r="X15" s="104"/>
      <c r="Y15" s="101"/>
      <c r="Z15" s="104"/>
      <c r="AA15" s="104"/>
      <c r="AB15" s="104"/>
      <c r="AF15" s="90"/>
      <c r="AK15"/>
      <c r="AM15" s="108"/>
      <c r="AN15" s="108"/>
      <c r="AO15" s="108"/>
      <c r="AP15" s="108"/>
      <c r="AQ15" s="108"/>
      <c r="AR15" s="108"/>
    </row>
    <row r="16" spans="1:44" s="48" customFormat="1" ht="24" customHeight="1">
      <c r="A16" s="124" t="s">
        <v>1860</v>
      </c>
      <c r="B16" s="260" t="s">
        <v>13</v>
      </c>
      <c r="C16" s="125">
        <v>1127260</v>
      </c>
      <c r="D16" s="125">
        <v>1103080</v>
      </c>
      <c r="E16" s="125">
        <v>29207843</v>
      </c>
      <c r="F16" s="106" t="str">
        <f>VLOOKUP($C16,'[3]Sistema Escolar'!$C$3:$E$5000,3,0)</f>
        <v>COLEGIO ESTADUAL DE TEMPO INTEGRAL CASTRO ALVES</v>
      </c>
      <c r="G16" s="67" t="s">
        <v>534</v>
      </c>
      <c r="H16" s="67" t="s">
        <v>535</v>
      </c>
      <c r="I16" s="67" t="s">
        <v>519</v>
      </c>
      <c r="J16" s="81" t="s">
        <v>4492</v>
      </c>
      <c r="L16" s="46"/>
      <c r="M16" s="46"/>
      <c r="T16" s="86"/>
      <c r="U16" s="100"/>
      <c r="V16" s="97"/>
      <c r="W16" s="100"/>
      <c r="X16" s="104"/>
      <c r="Y16" s="101"/>
      <c r="Z16" s="101"/>
      <c r="AA16" s="104"/>
      <c r="AB16" s="104"/>
      <c r="AF16" s="90"/>
      <c r="AK16"/>
      <c r="AM16" s="108"/>
      <c r="AN16" s="108"/>
      <c r="AO16" s="108"/>
      <c r="AP16" s="108"/>
      <c r="AQ16" s="108"/>
      <c r="AR16" s="108"/>
    </row>
    <row r="17" spans="1:44" s="48" customFormat="1" ht="24" customHeight="1">
      <c r="A17" s="124" t="s">
        <v>1860</v>
      </c>
      <c r="B17" s="260" t="s">
        <v>14</v>
      </c>
      <c r="C17" s="125">
        <v>1179658</v>
      </c>
      <c r="D17" s="125">
        <v>9999999</v>
      </c>
      <c r="E17" s="125">
        <v>29474310</v>
      </c>
      <c r="F17" s="106" t="str">
        <f>VLOOKUP($C17,'[3]Sistema Escolar'!$C$3:$E$5000,3,0)</f>
        <v>CENTRO JUVENIL DE CIENCIA E CULTURA - CJCC IRECE</v>
      </c>
      <c r="G17" s="67" t="s">
        <v>517</v>
      </c>
      <c r="H17" s="67" t="s">
        <v>536</v>
      </c>
      <c r="I17" s="67" t="s">
        <v>519</v>
      </c>
      <c r="J17" s="81" t="s">
        <v>4492</v>
      </c>
      <c r="L17" s="46"/>
      <c r="M17" s="46"/>
      <c r="T17" s="86"/>
      <c r="U17" s="100"/>
      <c r="V17" s="46"/>
      <c r="W17" s="100"/>
      <c r="X17" s="100"/>
      <c r="Y17" s="101"/>
      <c r="Z17" s="101"/>
      <c r="AA17" s="104"/>
      <c r="AB17" s="104"/>
      <c r="AF17" s="90"/>
      <c r="AK17"/>
      <c r="AM17" s="108"/>
      <c r="AN17" s="108"/>
      <c r="AO17" s="108"/>
      <c r="AP17" s="108"/>
      <c r="AQ17" s="108"/>
      <c r="AR17" s="108"/>
    </row>
    <row r="18" spans="1:44" s="48" customFormat="1" ht="24" customHeight="1">
      <c r="A18" s="124" t="s">
        <v>1860</v>
      </c>
      <c r="B18" s="260" t="s">
        <v>14</v>
      </c>
      <c r="C18" s="125">
        <v>1126611</v>
      </c>
      <c r="D18" s="125">
        <v>1103993</v>
      </c>
      <c r="E18" s="125">
        <v>29064147</v>
      </c>
      <c r="F18" s="106" t="str">
        <f>VLOOKUP($C18,'[3]Sistema Escolar'!$C$3:$E$5000,3,0)</f>
        <v>COLEGIO ESTADUAL DE TEMPO INTEGRAL PROFESSORA DARIA DOURADO LOPES</v>
      </c>
      <c r="G18" s="67" t="s">
        <v>517</v>
      </c>
      <c r="H18" s="67" t="s">
        <v>539</v>
      </c>
      <c r="I18" s="67" t="s">
        <v>519</v>
      </c>
      <c r="J18" s="81" t="s">
        <v>4492</v>
      </c>
      <c r="L18" s="46"/>
      <c r="M18" s="46"/>
      <c r="T18" s="86"/>
      <c r="U18" s="100"/>
      <c r="V18" s="97"/>
      <c r="W18" s="100"/>
      <c r="X18" s="104"/>
      <c r="Y18" s="101"/>
      <c r="Z18" s="101"/>
      <c r="AA18" s="104"/>
      <c r="AB18" s="104"/>
      <c r="AF18" s="90"/>
      <c r="AK18"/>
      <c r="AM18" s="108"/>
      <c r="AN18" s="108"/>
      <c r="AO18" s="108"/>
      <c r="AP18" s="108"/>
      <c r="AQ18" s="108"/>
      <c r="AR18" s="108"/>
    </row>
    <row r="19" spans="1:44" s="48" customFormat="1" ht="24" customHeight="1">
      <c r="A19" s="124" t="s">
        <v>1860</v>
      </c>
      <c r="B19" s="260" t="s">
        <v>14</v>
      </c>
      <c r="C19" s="125">
        <v>1126590</v>
      </c>
      <c r="D19" s="125">
        <v>1104546</v>
      </c>
      <c r="E19" s="125">
        <v>29064120</v>
      </c>
      <c r="F19" s="106" t="str">
        <f>VLOOKUP($C19,'[3]Sistema Escolar'!$C$3:$E$5000,3,0)</f>
        <v>CENTRO TERRITORIAL DE EDUCACAO PROFISSIONAL DE IRECE</v>
      </c>
      <c r="G19" s="67" t="s">
        <v>517</v>
      </c>
      <c r="H19" s="67" t="s">
        <v>538</v>
      </c>
      <c r="I19" s="67" t="s">
        <v>519</v>
      </c>
      <c r="J19" s="81" t="s">
        <v>4492</v>
      </c>
      <c r="L19" s="46"/>
      <c r="M19" s="46"/>
      <c r="T19" s="86"/>
      <c r="U19" s="100"/>
      <c r="V19" s="97"/>
      <c r="W19" s="100"/>
      <c r="X19" s="104"/>
      <c r="Y19" s="101"/>
      <c r="Z19" s="104"/>
      <c r="AA19" s="104"/>
      <c r="AB19" s="104"/>
      <c r="AF19" s="90"/>
      <c r="AH19" s="46"/>
      <c r="AK19"/>
      <c r="AM19" s="108"/>
      <c r="AN19" s="108"/>
      <c r="AO19" s="108"/>
      <c r="AP19" s="108"/>
      <c r="AQ19" s="108"/>
      <c r="AR19" s="108"/>
    </row>
    <row r="20" spans="1:44" s="48" customFormat="1" ht="24" customHeight="1">
      <c r="A20" s="124" t="s">
        <v>1860</v>
      </c>
      <c r="B20" s="260" t="s">
        <v>14</v>
      </c>
      <c r="C20" s="125">
        <v>1179281</v>
      </c>
      <c r="D20" s="125">
        <v>9999999</v>
      </c>
      <c r="E20" s="125">
        <v>29459141</v>
      </c>
      <c r="F20" s="106" t="str">
        <f>VLOOKUP($C20,'[3]Sistema Escolar'!$C$3:$E$5000,3,0)</f>
        <v>CENT.REG.DE ENS.MEDIO COM INTERMEDIACAO TEC.-CEMIT DE IRECE</v>
      </c>
      <c r="G20" s="67" t="s">
        <v>517</v>
      </c>
      <c r="H20" s="67" t="s">
        <v>537</v>
      </c>
      <c r="I20" s="67" t="s">
        <v>519</v>
      </c>
      <c r="J20" s="81" t="s">
        <v>4492</v>
      </c>
      <c r="L20" s="46"/>
      <c r="M20" s="46"/>
      <c r="T20" s="86"/>
      <c r="U20" s="100"/>
      <c r="V20" s="46"/>
      <c r="W20" s="100"/>
      <c r="X20" s="104"/>
      <c r="Y20" s="101"/>
      <c r="Z20" s="104"/>
      <c r="AA20" s="104"/>
      <c r="AB20" s="104"/>
      <c r="AF20" s="90"/>
      <c r="AK20"/>
      <c r="AM20" s="108"/>
      <c r="AN20" s="108"/>
      <c r="AO20" s="108"/>
      <c r="AP20" s="108"/>
      <c r="AQ20" s="108"/>
      <c r="AR20" s="108"/>
    </row>
    <row r="21" spans="1:44" s="48" customFormat="1" ht="24" customHeight="1">
      <c r="A21" s="124" t="s">
        <v>1860</v>
      </c>
      <c r="B21" s="260" t="s">
        <v>14</v>
      </c>
      <c r="C21" s="125">
        <v>1176431</v>
      </c>
      <c r="D21" s="125">
        <v>1102989</v>
      </c>
      <c r="E21" s="125">
        <v>29403230</v>
      </c>
      <c r="F21" s="106" t="str">
        <f>VLOOKUP($C21,'[3]Sistema Escolar'!$C$3:$E$5000,3,0)</f>
        <v>COLEGIO ESTADUAL DE TEMPO INTEGRAL PROF JORGE RODRIGUES DOS SANTOS</v>
      </c>
      <c r="G21" s="67" t="s">
        <v>517</v>
      </c>
      <c r="H21" s="67" t="s">
        <v>540</v>
      </c>
      <c r="I21" s="67" t="s">
        <v>519</v>
      </c>
      <c r="J21" s="81" t="s">
        <v>4492</v>
      </c>
      <c r="L21" s="46"/>
      <c r="M21" s="46"/>
      <c r="T21" s="86"/>
      <c r="U21" s="100"/>
      <c r="V21" s="97"/>
      <c r="W21" s="100"/>
      <c r="X21" s="104"/>
      <c r="Y21" s="101"/>
      <c r="Z21" s="104"/>
      <c r="AA21" s="104"/>
      <c r="AB21" s="104"/>
      <c r="AF21" s="90"/>
      <c r="AK21"/>
      <c r="AM21" s="108"/>
      <c r="AN21" s="108"/>
      <c r="AO21" s="108"/>
      <c r="AP21" s="108"/>
      <c r="AQ21" s="108"/>
      <c r="AR21" s="108"/>
    </row>
    <row r="22" spans="1:44" s="48" customFormat="1" ht="24" customHeight="1">
      <c r="A22" s="124" t="s">
        <v>1860</v>
      </c>
      <c r="B22" s="260" t="s">
        <v>15</v>
      </c>
      <c r="C22" s="125">
        <v>1178258</v>
      </c>
      <c r="D22" s="125">
        <v>1105498</v>
      </c>
      <c r="E22" s="125">
        <v>29447755</v>
      </c>
      <c r="F22" s="106" t="str">
        <f>VLOOKUP($C22,'[3]Sistema Escolar'!$C$3:$E$5000,3,0)</f>
        <v>COLEGIO ESTADUAL DO CAMPO FRANCISCO CASTRO LARANJEIRA</v>
      </c>
      <c r="G22" s="67" t="s">
        <v>517</v>
      </c>
      <c r="H22" s="67" t="s">
        <v>541</v>
      </c>
      <c r="I22" s="67" t="s">
        <v>519</v>
      </c>
      <c r="J22" s="81" t="s">
        <v>4492</v>
      </c>
      <c r="L22" s="46"/>
      <c r="M22" s="46"/>
      <c r="T22" s="86"/>
      <c r="U22" s="100"/>
      <c r="V22" s="97"/>
      <c r="W22" s="100"/>
      <c r="X22" s="104"/>
      <c r="Y22" s="101"/>
      <c r="Z22" s="104"/>
      <c r="AA22" s="104"/>
      <c r="AB22" s="104"/>
      <c r="AF22" s="90"/>
      <c r="AK22"/>
      <c r="AM22" s="108"/>
      <c r="AN22" s="108"/>
      <c r="AO22" s="108"/>
      <c r="AP22" s="108"/>
      <c r="AQ22" s="108"/>
      <c r="AR22" s="108"/>
    </row>
    <row r="23" spans="1:44" s="48" customFormat="1" ht="24" customHeight="1">
      <c r="A23" s="124" t="s">
        <v>1860</v>
      </c>
      <c r="B23" s="260" t="s">
        <v>16</v>
      </c>
      <c r="C23" s="125">
        <v>1162502</v>
      </c>
      <c r="D23" s="125">
        <v>1102995</v>
      </c>
      <c r="E23" s="125">
        <v>29064392</v>
      </c>
      <c r="F23" s="106" t="str">
        <f>VLOOKUP($C23,'[3]Sistema Escolar'!$C$3:$E$5000,3,0)</f>
        <v>COLEGIO ESTADUAL DE TEMPO INTEGRAL IDALINA DA SILVA DOURADO</v>
      </c>
      <c r="G23" s="67" t="s">
        <v>517</v>
      </c>
      <c r="H23" s="67" t="s">
        <v>542</v>
      </c>
      <c r="I23" s="67" t="s">
        <v>519</v>
      </c>
      <c r="J23" s="81" t="s">
        <v>4492</v>
      </c>
      <c r="K23" s="108">
        <v>46083</v>
      </c>
      <c r="L23" s="46"/>
      <c r="M23" s="46"/>
      <c r="T23" s="86"/>
      <c r="U23" s="100"/>
      <c r="V23" s="97"/>
      <c r="W23" s="100"/>
      <c r="X23" s="104"/>
      <c r="Y23" s="101"/>
      <c r="Z23" s="104"/>
      <c r="AA23" s="104"/>
      <c r="AB23" s="104"/>
      <c r="AF23" s="90"/>
      <c r="AK23"/>
      <c r="AM23" s="108"/>
      <c r="AN23" s="108"/>
      <c r="AO23" s="108"/>
      <c r="AP23" s="108"/>
      <c r="AQ23" s="108"/>
      <c r="AR23" s="108"/>
    </row>
    <row r="24" spans="1:44" s="48" customFormat="1" ht="24" customHeight="1">
      <c r="A24" s="124" t="s">
        <v>1860</v>
      </c>
      <c r="B24" s="260" t="s">
        <v>17</v>
      </c>
      <c r="C24" s="125">
        <v>1178040</v>
      </c>
      <c r="D24" s="125">
        <v>1104572</v>
      </c>
      <c r="E24" s="125">
        <v>29428726</v>
      </c>
      <c r="F24" s="106" t="str">
        <f>VLOOKUP($C24,'[3]Sistema Escolar'!$C$3:$E$5000,3,0)</f>
        <v>COLEGIO EST DE TEMPO INTEGRAL PROFESSOR ETEVALDO MARTINIANO DA ROCHA</v>
      </c>
      <c r="G24" s="67" t="s">
        <v>543</v>
      </c>
      <c r="H24" s="67" t="s">
        <v>544</v>
      </c>
      <c r="I24" s="67" t="s">
        <v>519</v>
      </c>
      <c r="J24" s="81" t="s">
        <v>4492</v>
      </c>
      <c r="K24" s="63"/>
      <c r="L24" s="46"/>
      <c r="M24" s="46"/>
      <c r="T24" s="86"/>
      <c r="U24" s="100"/>
      <c r="V24" s="97"/>
      <c r="W24" s="100"/>
      <c r="X24" s="104"/>
      <c r="Y24" s="101"/>
      <c r="Z24" s="101"/>
      <c r="AA24" s="104"/>
      <c r="AB24" s="104"/>
      <c r="AF24" s="90"/>
      <c r="AK24"/>
      <c r="AM24" s="108"/>
      <c r="AN24" s="108"/>
      <c r="AO24" s="108"/>
      <c r="AP24" s="108"/>
      <c r="AQ24" s="108"/>
      <c r="AR24" s="108"/>
    </row>
    <row r="25" spans="1:44" s="48" customFormat="1" ht="24" customHeight="1">
      <c r="A25" s="124" t="s">
        <v>1860</v>
      </c>
      <c r="B25" s="260" t="s">
        <v>18</v>
      </c>
      <c r="C25" s="125">
        <v>1162480</v>
      </c>
      <c r="D25" s="125">
        <v>1103006</v>
      </c>
      <c r="E25" s="125">
        <v>29065356</v>
      </c>
      <c r="F25" s="106" t="str">
        <f>VLOOKUP($C25,'[3]Sistema Escolar'!$C$3:$E$5000,3,0)</f>
        <v>COLEGIO ESTADUAL DE TEMPO INTEGRAL JUSTINIANO DE CASTRO DOURADO</v>
      </c>
      <c r="G25" s="67" t="s">
        <v>517</v>
      </c>
      <c r="H25" s="67" t="s">
        <v>546</v>
      </c>
      <c r="I25" s="67" t="s">
        <v>519</v>
      </c>
      <c r="J25" s="81" t="s">
        <v>4492</v>
      </c>
      <c r="L25" s="46"/>
      <c r="M25" s="46"/>
      <c r="T25" s="86"/>
      <c r="U25" s="100"/>
      <c r="V25" s="97"/>
      <c r="W25" s="100"/>
      <c r="X25" s="104"/>
      <c r="Y25" s="101"/>
      <c r="Z25" s="104"/>
      <c r="AA25" s="104"/>
      <c r="AB25" s="104"/>
      <c r="AF25" s="90"/>
      <c r="AK25"/>
      <c r="AM25" s="108"/>
      <c r="AN25" s="108"/>
      <c r="AO25" s="108"/>
      <c r="AP25" s="108"/>
      <c r="AQ25" s="108"/>
      <c r="AR25" s="108"/>
    </row>
    <row r="26" spans="1:44" s="48" customFormat="1" ht="24" customHeight="1">
      <c r="A26" s="124" t="s">
        <v>1860</v>
      </c>
      <c r="B26" s="260" t="s">
        <v>18</v>
      </c>
      <c r="C26" s="125">
        <v>1178257</v>
      </c>
      <c r="D26" s="125">
        <v>1105497</v>
      </c>
      <c r="E26" s="125">
        <v>29536200</v>
      </c>
      <c r="F26" s="106" t="str">
        <f>VLOOKUP($C26,'[3]Sistema Escolar'!$C$3:$E$5000,3,0)</f>
        <v>COLEGIO ESTADUAL DO CAMPO DE AGUADA NOVA</v>
      </c>
      <c r="G26" s="67" t="s">
        <v>517</v>
      </c>
      <c r="H26" s="67" t="s">
        <v>545</v>
      </c>
      <c r="I26" s="67" t="s">
        <v>519</v>
      </c>
      <c r="J26" s="81" t="s">
        <v>4492</v>
      </c>
      <c r="L26" s="46"/>
      <c r="M26" s="46"/>
      <c r="T26" s="86"/>
      <c r="U26" s="100"/>
      <c r="V26" s="97"/>
      <c r="W26" s="100"/>
      <c r="X26" s="104"/>
      <c r="Y26" s="101"/>
      <c r="Z26" s="101"/>
      <c r="AA26" s="104"/>
      <c r="AB26" s="104"/>
      <c r="AF26" s="90"/>
      <c r="AK26"/>
      <c r="AM26" s="108"/>
      <c r="AN26" s="108"/>
      <c r="AO26" s="108"/>
      <c r="AP26" s="108"/>
      <c r="AQ26" s="108"/>
      <c r="AR26" s="108"/>
    </row>
    <row r="27" spans="1:44" s="48" customFormat="1" ht="24" customHeight="1">
      <c r="A27" s="124" t="s">
        <v>1860</v>
      </c>
      <c r="B27" s="260" t="s">
        <v>19</v>
      </c>
      <c r="C27" s="125">
        <v>1178146</v>
      </c>
      <c r="D27" s="125">
        <v>1105452</v>
      </c>
      <c r="E27" s="125">
        <v>29445400</v>
      </c>
      <c r="F27" s="106" t="str">
        <f>VLOOKUP($C27,'[3]Sistema Escolar'!$C$3:$E$5000,3,0)</f>
        <v>COLEGIO ESTADUAL DE TEMPO INTEGRAL DE MULUNGU DO MORRO</v>
      </c>
      <c r="G27" s="67" t="s">
        <v>517</v>
      </c>
      <c r="H27" s="67" t="s">
        <v>547</v>
      </c>
      <c r="I27" s="67" t="s">
        <v>519</v>
      </c>
      <c r="J27" s="81" t="s">
        <v>4492</v>
      </c>
      <c r="L27" s="46"/>
      <c r="M27" s="46"/>
      <c r="T27" s="86"/>
      <c r="U27" s="100"/>
      <c r="V27" s="97"/>
      <c r="W27" s="100"/>
      <c r="X27" s="104"/>
      <c r="Y27" s="101"/>
      <c r="Z27" s="101"/>
      <c r="AA27" s="104"/>
      <c r="AB27" s="104"/>
      <c r="AF27" s="90"/>
      <c r="AK27"/>
      <c r="AM27" s="108"/>
      <c r="AN27" s="108"/>
      <c r="AO27" s="108"/>
      <c r="AP27" s="108"/>
      <c r="AQ27" s="108"/>
      <c r="AR27" s="108"/>
    </row>
    <row r="28" spans="1:44" s="48" customFormat="1" ht="24" customHeight="1">
      <c r="A28" s="124" t="s">
        <v>1860</v>
      </c>
      <c r="B28" s="260" t="s">
        <v>20</v>
      </c>
      <c r="C28" s="125">
        <v>1127154</v>
      </c>
      <c r="D28" s="125">
        <v>1103016</v>
      </c>
      <c r="E28" s="125">
        <v>29066395</v>
      </c>
      <c r="F28" s="106" t="str">
        <f>VLOOKUP($C28,'[3]Sistema Escolar'!$C$3:$E$5000,3,0)</f>
        <v>COLEGIO ESTADUAL DE TEMPO INTEGRAL LEILA JANAINA BRITO GONCALVES</v>
      </c>
      <c r="G28" s="67" t="s">
        <v>548</v>
      </c>
      <c r="H28" s="67" t="s">
        <v>549</v>
      </c>
      <c r="I28" s="67" t="s">
        <v>519</v>
      </c>
      <c r="J28" s="81" t="s">
        <v>4492</v>
      </c>
      <c r="L28" s="46"/>
      <c r="M28" s="46"/>
      <c r="T28" s="86"/>
      <c r="U28" s="100"/>
      <c r="V28" s="97"/>
      <c r="W28" s="100"/>
      <c r="X28" s="104"/>
      <c r="Y28" s="101"/>
      <c r="Z28" s="104"/>
      <c r="AA28" s="104"/>
      <c r="AB28" s="104"/>
      <c r="AF28" s="90"/>
      <c r="AK28"/>
      <c r="AM28" s="108"/>
      <c r="AN28" s="108"/>
      <c r="AO28" s="108"/>
      <c r="AP28" s="108"/>
      <c r="AQ28" s="108"/>
      <c r="AR28" s="108"/>
    </row>
    <row r="29" spans="1:44" s="48" customFormat="1" ht="24" customHeight="1">
      <c r="A29" s="124" t="s">
        <v>1860</v>
      </c>
      <c r="B29" s="260" t="s">
        <v>21</v>
      </c>
      <c r="C29" s="125">
        <v>1162618</v>
      </c>
      <c r="D29" s="125">
        <v>1103020</v>
      </c>
      <c r="E29" s="125">
        <v>29067332</v>
      </c>
      <c r="F29" s="106" t="str">
        <f>VLOOKUP($C29,'[3]Sistema Escolar'!$C$3:$E$5000,3,0)</f>
        <v>COLEGIO ESTADUAL DE TEMPO INTEGRAL PROFESSORA ROSALIA PEREIRA DA ROCHA</v>
      </c>
      <c r="G29" s="67" t="s">
        <v>517</v>
      </c>
      <c r="H29" s="67" t="s">
        <v>551</v>
      </c>
      <c r="I29" s="67" t="s">
        <v>519</v>
      </c>
      <c r="J29" s="81" t="s">
        <v>4492</v>
      </c>
      <c r="L29" s="46"/>
      <c r="M29" s="46"/>
      <c r="T29" s="86"/>
      <c r="U29" s="100"/>
      <c r="V29" s="97"/>
      <c r="W29" s="100"/>
      <c r="X29" s="104"/>
      <c r="Y29" s="101"/>
      <c r="Z29" s="101"/>
      <c r="AA29" s="104"/>
      <c r="AB29" s="104"/>
      <c r="AF29" s="90"/>
      <c r="AK29"/>
      <c r="AM29" s="108"/>
      <c r="AN29" s="108"/>
      <c r="AO29" s="108"/>
      <c r="AP29" s="108"/>
      <c r="AQ29" s="108"/>
      <c r="AR29" s="108"/>
    </row>
    <row r="30" spans="1:44" s="48" customFormat="1" ht="24" customHeight="1">
      <c r="A30" s="124" t="s">
        <v>1860</v>
      </c>
      <c r="B30" s="260" t="s">
        <v>21</v>
      </c>
      <c r="C30" s="125">
        <v>1179655</v>
      </c>
      <c r="D30" s="125">
        <v>9999999</v>
      </c>
      <c r="E30" s="125">
        <v>29473365</v>
      </c>
      <c r="F30" s="106" t="str">
        <f>VLOOKUP($C30,'[3]Sistema Escolar'!$C$3:$E$5000,3,0)</f>
        <v>COLEGIO ESTADUAL ALMERINDA ALMEIDA</v>
      </c>
      <c r="G30" s="67" t="s">
        <v>517</v>
      </c>
      <c r="H30" s="67" t="s">
        <v>550</v>
      </c>
      <c r="I30" s="67" t="s">
        <v>519</v>
      </c>
      <c r="J30" s="81" t="s">
        <v>4492</v>
      </c>
      <c r="L30" s="46"/>
      <c r="M30" s="46"/>
      <c r="T30" s="86"/>
      <c r="U30" s="100"/>
      <c r="V30" s="97"/>
      <c r="W30" s="100"/>
      <c r="X30" s="104"/>
      <c r="Y30" s="101"/>
      <c r="Z30" s="104"/>
      <c r="AA30" s="104"/>
      <c r="AB30" s="104"/>
      <c r="AF30" s="90"/>
      <c r="AK30"/>
      <c r="AM30" s="108"/>
      <c r="AN30" s="108"/>
      <c r="AO30" s="108"/>
      <c r="AP30" s="108"/>
      <c r="AQ30" s="108"/>
      <c r="AR30" s="108"/>
    </row>
    <row r="31" spans="1:44" s="48" customFormat="1" ht="24" customHeight="1">
      <c r="A31" s="124" t="s">
        <v>1860</v>
      </c>
      <c r="B31" s="260" t="s">
        <v>22</v>
      </c>
      <c r="C31" s="125">
        <v>1178038</v>
      </c>
      <c r="D31" s="125">
        <v>1103029</v>
      </c>
      <c r="E31" s="125">
        <v>29425328</v>
      </c>
      <c r="F31" s="106" t="str">
        <f>VLOOKUP($C31,'[3]Sistema Escolar'!$C$3:$E$5000,3,0)</f>
        <v>COLEGIO ESTADUAL MANOEL LEVI</v>
      </c>
      <c r="G31" s="67" t="s">
        <v>552</v>
      </c>
      <c r="H31" s="67" t="s">
        <v>553</v>
      </c>
      <c r="I31" s="67" t="s">
        <v>519</v>
      </c>
      <c r="J31" s="81" t="s">
        <v>4492</v>
      </c>
      <c r="L31" s="46"/>
      <c r="M31" s="46"/>
      <c r="T31" s="86"/>
      <c r="U31" s="100"/>
      <c r="V31" s="97"/>
      <c r="W31" s="100"/>
      <c r="X31" s="104"/>
      <c r="Y31" s="101"/>
      <c r="Z31" s="101"/>
      <c r="AA31" s="104"/>
      <c r="AB31" s="104"/>
      <c r="AF31" s="90"/>
      <c r="AK31"/>
      <c r="AM31" s="108"/>
      <c r="AN31" s="108"/>
      <c r="AO31" s="108"/>
      <c r="AP31" s="108"/>
      <c r="AQ31" s="108"/>
      <c r="AR31" s="108"/>
    </row>
    <row r="32" spans="1:44" s="48" customFormat="1" ht="24" customHeight="1">
      <c r="A32" s="124" t="s">
        <v>1860</v>
      </c>
      <c r="B32" s="260" t="s">
        <v>23</v>
      </c>
      <c r="C32" s="125">
        <v>1176432</v>
      </c>
      <c r="D32" s="125">
        <v>1103048</v>
      </c>
      <c r="E32" s="125">
        <v>29395321</v>
      </c>
      <c r="F32" s="106" t="str">
        <f>VLOOKUP($C32,'[3]Sistema Escolar'!$C$3:$E$5000,3,0)</f>
        <v>COLEGIO ESTADUAL PROFESSORA GILDETE DE SOUZA VIANA</v>
      </c>
      <c r="G32" s="67" t="s">
        <v>554</v>
      </c>
      <c r="H32" s="67" t="s">
        <v>556</v>
      </c>
      <c r="I32" s="67" t="s">
        <v>519</v>
      </c>
      <c r="J32" s="81" t="s">
        <v>4492</v>
      </c>
      <c r="K32" s="74"/>
      <c r="L32" s="46"/>
      <c r="M32" s="46"/>
      <c r="T32" s="86"/>
      <c r="U32" s="100"/>
      <c r="V32" s="97"/>
      <c r="W32" s="100"/>
      <c r="X32" s="104"/>
      <c r="Y32" s="101"/>
      <c r="Z32" s="101"/>
      <c r="AA32" s="104"/>
      <c r="AB32" s="104"/>
      <c r="AF32" s="90"/>
      <c r="AK32"/>
      <c r="AM32" s="108"/>
      <c r="AN32" s="108"/>
      <c r="AO32" s="108"/>
      <c r="AP32" s="108"/>
      <c r="AQ32" s="108"/>
      <c r="AR32" s="108"/>
    </row>
    <row r="33" spans="1:44" s="48" customFormat="1" ht="24" customHeight="1">
      <c r="A33" s="124" t="s">
        <v>1860</v>
      </c>
      <c r="B33" s="260" t="s">
        <v>23</v>
      </c>
      <c r="C33" s="125">
        <v>1126808</v>
      </c>
      <c r="D33" s="125">
        <v>1103030</v>
      </c>
      <c r="E33" s="125">
        <v>29041333</v>
      </c>
      <c r="F33" s="106" t="str">
        <f>VLOOKUP($C33,'[3]Sistema Escolar'!$C$3:$E$5000,3,0)</f>
        <v>CENTRO EST DE EDUCACAO PROFI EM RECURSOS NATURAIS DO CENTRO BAIANO</v>
      </c>
      <c r="G33" s="67" t="s">
        <v>554</v>
      </c>
      <c r="H33" s="67" t="s">
        <v>555</v>
      </c>
      <c r="I33" s="67" t="s">
        <v>519</v>
      </c>
      <c r="J33" s="81" t="s">
        <v>4492</v>
      </c>
      <c r="K33" s="74"/>
      <c r="L33" s="46"/>
      <c r="M33" s="46"/>
      <c r="T33" s="86"/>
      <c r="U33" s="100"/>
      <c r="V33" s="97"/>
      <c r="W33" s="100"/>
      <c r="X33" s="104"/>
      <c r="Y33" s="101"/>
      <c r="Z33" s="104"/>
      <c r="AA33" s="104"/>
      <c r="AB33" s="104"/>
      <c r="AF33" s="90"/>
      <c r="AH33" s="46"/>
      <c r="AK33"/>
      <c r="AM33" s="108"/>
      <c r="AN33" s="108"/>
      <c r="AO33" s="108"/>
      <c r="AP33" s="108"/>
      <c r="AQ33" s="108"/>
      <c r="AR33" s="108"/>
    </row>
    <row r="34" spans="1:44" s="48" customFormat="1" ht="24" customHeight="1">
      <c r="A34" s="124" t="s">
        <v>1861</v>
      </c>
      <c r="B34" s="260" t="s">
        <v>24</v>
      </c>
      <c r="C34" s="125">
        <v>1178324</v>
      </c>
      <c r="D34" s="125">
        <v>1105547</v>
      </c>
      <c r="E34" s="125">
        <v>29863724</v>
      </c>
      <c r="F34" s="106" t="str">
        <f>VLOOKUP($C34,'[3]Sistema Escolar'!$C$3:$E$5000,3,0)</f>
        <v>CENTRO ESTADUAL DE EDUCACAO PROFISSIONAL AGUAS</v>
      </c>
      <c r="G34" s="67" t="s">
        <v>557</v>
      </c>
      <c r="H34" s="67" t="s">
        <v>558</v>
      </c>
      <c r="I34" s="67" t="s">
        <v>519</v>
      </c>
      <c r="J34" s="81" t="s">
        <v>4492</v>
      </c>
      <c r="L34" s="46"/>
      <c r="M34" s="46"/>
      <c r="T34" s="86"/>
      <c r="U34" s="100"/>
      <c r="V34" s="97"/>
      <c r="W34" s="100"/>
      <c r="X34" s="104"/>
      <c r="Y34" s="101"/>
      <c r="Z34" s="101"/>
      <c r="AA34" s="104"/>
      <c r="AB34" s="104"/>
      <c r="AF34" s="90"/>
      <c r="AK34"/>
      <c r="AM34" s="108"/>
      <c r="AN34" s="108"/>
      <c r="AO34" s="108"/>
      <c r="AP34" s="108"/>
      <c r="AQ34" s="108"/>
      <c r="AR34" s="108"/>
    </row>
    <row r="35" spans="1:44" s="48" customFormat="1" ht="24" customHeight="1">
      <c r="A35" s="124" t="s">
        <v>1861</v>
      </c>
      <c r="B35" s="260" t="s">
        <v>24</v>
      </c>
      <c r="C35" s="125">
        <v>1127502</v>
      </c>
      <c r="D35" s="125">
        <v>1103051</v>
      </c>
      <c r="E35" s="125">
        <v>29036143</v>
      </c>
      <c r="F35" s="106" t="str">
        <f>VLOOKUP($C35,'[3]Sistema Escolar'!$C$3:$E$5000,3,0)</f>
        <v>COLEGIO ESTADUAL DE TEMPO INTEGRAL DE BARRA</v>
      </c>
      <c r="G35" s="67" t="s">
        <v>557</v>
      </c>
      <c r="H35" s="67" t="s">
        <v>560</v>
      </c>
      <c r="I35" s="67" t="s">
        <v>519</v>
      </c>
      <c r="J35" s="81" t="s">
        <v>4492</v>
      </c>
      <c r="L35" s="46"/>
      <c r="M35" s="46"/>
      <c r="T35" s="86"/>
      <c r="U35" s="100"/>
      <c r="V35" s="97"/>
      <c r="W35" s="100"/>
      <c r="X35" s="104"/>
      <c r="Y35" s="101"/>
      <c r="Z35" s="101"/>
      <c r="AA35" s="104"/>
      <c r="AB35" s="104"/>
      <c r="AF35" s="90"/>
      <c r="AK35"/>
      <c r="AM35" s="108"/>
      <c r="AN35" s="108"/>
      <c r="AO35" s="108"/>
      <c r="AP35" s="108"/>
      <c r="AQ35" s="108"/>
      <c r="AR35" s="108"/>
    </row>
    <row r="36" spans="1:44" s="48" customFormat="1" ht="24" customHeight="1">
      <c r="A36" s="124" t="s">
        <v>1861</v>
      </c>
      <c r="B36" s="260" t="s">
        <v>24</v>
      </c>
      <c r="C36" s="125">
        <v>1179431</v>
      </c>
      <c r="D36" s="125">
        <v>9999999</v>
      </c>
      <c r="E36" s="125">
        <v>29464374</v>
      </c>
      <c r="F36" s="106" t="str">
        <f>VLOOKUP($C36,'[3]Sistema Escolar'!$C$3:$E$5000,3,0)</f>
        <v>CENT REG DE ENS MEDIO COM INTERMEDIACAO TEC-CEMIT VELHO CHICO-BARRA</v>
      </c>
      <c r="G36" s="67" t="s">
        <v>557</v>
      </c>
      <c r="H36" s="67" t="s">
        <v>559</v>
      </c>
      <c r="I36" s="67" t="s">
        <v>519</v>
      </c>
      <c r="J36" s="81" t="s">
        <v>4492</v>
      </c>
      <c r="L36" s="46"/>
      <c r="M36" s="46"/>
      <c r="T36" s="86"/>
      <c r="U36" s="100"/>
      <c r="V36" s="46"/>
      <c r="W36" s="100"/>
      <c r="X36" s="104"/>
      <c r="Y36" s="101"/>
      <c r="Z36" s="101"/>
      <c r="AA36" s="104"/>
      <c r="AB36" s="104"/>
      <c r="AF36" s="90"/>
      <c r="AK36"/>
      <c r="AM36" s="108"/>
      <c r="AN36" s="108"/>
      <c r="AO36" s="108"/>
      <c r="AP36" s="108"/>
      <c r="AQ36" s="108"/>
      <c r="AR36" s="108"/>
    </row>
    <row r="37" spans="1:44" s="48" customFormat="1" ht="24" customHeight="1">
      <c r="A37" s="124" t="s">
        <v>1861</v>
      </c>
      <c r="B37" s="260" t="s">
        <v>26</v>
      </c>
      <c r="C37" s="125">
        <v>1179282</v>
      </c>
      <c r="D37" s="125">
        <v>9999999</v>
      </c>
      <c r="E37" s="125">
        <v>29461499</v>
      </c>
      <c r="F37" s="106" t="str">
        <f>VLOOKUP($C37,'[3]Sistema Escolar'!$C$3:$E$5000,3,0)</f>
        <v>CENT.REG.DE ENS.MEDIO COM INTERMEDIACAO TEC.- CEMIT DO VELHO CHICO</v>
      </c>
      <c r="G37" s="67" t="s">
        <v>561</v>
      </c>
      <c r="H37" s="67" t="s">
        <v>562</v>
      </c>
      <c r="I37" s="67" t="s">
        <v>519</v>
      </c>
      <c r="J37" s="81" t="s">
        <v>4492</v>
      </c>
      <c r="L37" s="46"/>
      <c r="M37" s="46"/>
      <c r="T37" s="86"/>
      <c r="U37" s="100"/>
      <c r="V37" s="46"/>
      <c r="W37" s="100"/>
      <c r="X37" s="104"/>
      <c r="Y37" s="101"/>
      <c r="Z37" s="104"/>
      <c r="AA37" s="104"/>
      <c r="AB37" s="104"/>
      <c r="AF37" s="90"/>
      <c r="AK37"/>
      <c r="AM37" s="108"/>
      <c r="AN37" s="108"/>
      <c r="AO37" s="108"/>
      <c r="AP37" s="108"/>
      <c r="AQ37" s="108"/>
      <c r="AR37" s="108"/>
    </row>
    <row r="38" spans="1:44" s="48" customFormat="1" ht="24" customHeight="1">
      <c r="A38" s="124" t="s">
        <v>1861</v>
      </c>
      <c r="B38" s="260" t="s">
        <v>26</v>
      </c>
      <c r="C38" s="125">
        <v>1178018</v>
      </c>
      <c r="D38" s="125">
        <v>1103393</v>
      </c>
      <c r="E38" s="125">
        <v>29427940</v>
      </c>
      <c r="F38" s="106" t="str">
        <f>VLOOKUP($C38,'[3]Sistema Escolar'!$C$3:$E$5000,3,0)</f>
        <v>COLEGIO ESTADUAL DO CAMPO PROJETO FORMOSO</v>
      </c>
      <c r="G38" s="67" t="s">
        <v>561</v>
      </c>
      <c r="H38" s="67" t="s">
        <v>565</v>
      </c>
      <c r="I38" s="67" t="s">
        <v>519</v>
      </c>
      <c r="J38" s="81" t="s">
        <v>4492</v>
      </c>
      <c r="K38" s="108">
        <v>46083</v>
      </c>
      <c r="L38" s="46"/>
      <c r="M38" s="46"/>
      <c r="T38" s="86"/>
      <c r="U38" s="100"/>
      <c r="V38" s="97"/>
      <c r="W38" s="100"/>
      <c r="X38" s="104"/>
      <c r="Y38" s="101"/>
      <c r="Z38" s="104"/>
      <c r="AA38" s="104"/>
      <c r="AB38" s="104"/>
      <c r="AF38" s="90"/>
      <c r="AK38"/>
      <c r="AM38" s="108"/>
      <c r="AN38" s="108"/>
      <c r="AO38" s="108"/>
      <c r="AP38" s="108"/>
      <c r="AQ38" s="108"/>
      <c r="AR38" s="108"/>
    </row>
    <row r="39" spans="1:44" s="48" customFormat="1" ht="24" customHeight="1">
      <c r="A39" s="124" t="s">
        <v>1861</v>
      </c>
      <c r="B39" s="260" t="s">
        <v>26</v>
      </c>
      <c r="C39" s="125">
        <v>1131720</v>
      </c>
      <c r="D39" s="125">
        <v>1103387</v>
      </c>
      <c r="E39" s="125">
        <v>29043085</v>
      </c>
      <c r="F39" s="106" t="str">
        <f>VLOOKUP($C39,'[3]Sistema Escolar'!$C$3:$E$5000,3,0)</f>
        <v>COLEGIO ESTADUAL MONSENHOR TURIBIO VILANOVA</v>
      </c>
      <c r="G39" s="67" t="s">
        <v>561</v>
      </c>
      <c r="H39" s="67" t="s">
        <v>564</v>
      </c>
      <c r="I39" s="67" t="s">
        <v>519</v>
      </c>
      <c r="J39" s="81" t="s">
        <v>4492</v>
      </c>
      <c r="L39" s="46"/>
      <c r="M39" s="46"/>
      <c r="T39" s="86"/>
      <c r="U39" s="100"/>
      <c r="V39" s="97"/>
      <c r="W39" s="100"/>
      <c r="X39" s="104"/>
      <c r="Y39" s="101"/>
      <c r="Z39" s="104"/>
      <c r="AA39" s="104"/>
      <c r="AB39" s="104"/>
      <c r="AF39" s="90"/>
      <c r="AK39"/>
      <c r="AM39" s="108"/>
      <c r="AN39" s="108"/>
      <c r="AO39" s="108"/>
      <c r="AP39" s="108"/>
      <c r="AQ39" s="108"/>
      <c r="AR39" s="108"/>
    </row>
    <row r="40" spans="1:44" s="48" customFormat="1" ht="24" customHeight="1">
      <c r="A40" s="124" t="s">
        <v>1861</v>
      </c>
      <c r="B40" s="260" t="s">
        <v>26</v>
      </c>
      <c r="C40" s="125">
        <v>1179704</v>
      </c>
      <c r="D40" s="125">
        <v>9999999</v>
      </c>
      <c r="E40" s="125">
        <v>29481325</v>
      </c>
      <c r="F40" s="106" t="str">
        <f>VLOOKUP($C40,'[3]Sistema Escolar'!$C$3:$E$5000,3,0)</f>
        <v>COLEGIO DA POLICIA MILITAR - CPM BOM JESUS DA LAPA</v>
      </c>
      <c r="G40" s="67" t="s">
        <v>561</v>
      </c>
      <c r="H40" s="67" t="s">
        <v>567</v>
      </c>
      <c r="I40" s="67" t="s">
        <v>519</v>
      </c>
      <c r="J40" s="81" t="s">
        <v>4492</v>
      </c>
      <c r="L40" s="46"/>
      <c r="M40" s="46"/>
      <c r="T40" s="86"/>
      <c r="U40" s="100"/>
      <c r="V40" s="46"/>
      <c r="W40" s="100"/>
      <c r="X40" s="104"/>
      <c r="Y40" s="101"/>
      <c r="Z40" s="104"/>
      <c r="AA40" s="104"/>
      <c r="AB40" s="104"/>
      <c r="AF40" s="90"/>
      <c r="AK40"/>
      <c r="AM40" s="108"/>
      <c r="AN40" s="108"/>
      <c r="AO40" s="108"/>
      <c r="AP40" s="108"/>
      <c r="AQ40" s="108"/>
      <c r="AR40" s="108"/>
    </row>
    <row r="41" spans="1:44" s="48" customFormat="1" ht="24" customHeight="1">
      <c r="A41" s="124" t="s">
        <v>1861</v>
      </c>
      <c r="B41" s="260" t="s">
        <v>26</v>
      </c>
      <c r="C41" s="125">
        <v>1179668</v>
      </c>
      <c r="D41" s="125">
        <v>9999999</v>
      </c>
      <c r="E41" s="125">
        <v>29474892</v>
      </c>
      <c r="F41" s="106" t="str">
        <f>VLOOKUP($C41,'[3]Sistema Escolar'!$C$3:$E$5000,3,0)</f>
        <v>COLEGIO ESTADUAL SOLDADO EVERTON OLIVEIRA DE SANTANA</v>
      </c>
      <c r="G41" s="67" t="s">
        <v>561</v>
      </c>
      <c r="H41" s="67" t="s">
        <v>563</v>
      </c>
      <c r="I41" s="67" t="s">
        <v>519</v>
      </c>
      <c r="J41" s="81" t="s">
        <v>4492</v>
      </c>
      <c r="K41" s="48" t="s">
        <v>2102</v>
      </c>
      <c r="L41" s="46"/>
      <c r="M41" s="46"/>
      <c r="T41" s="86"/>
      <c r="U41" s="100"/>
      <c r="V41" s="97"/>
      <c r="W41" s="100"/>
      <c r="X41" s="104"/>
      <c r="Y41" s="101"/>
      <c r="Z41" s="101"/>
      <c r="AA41" s="104"/>
      <c r="AB41" s="104"/>
      <c r="AF41" s="90"/>
      <c r="AH41" s="46"/>
      <c r="AK41"/>
      <c r="AM41" s="108"/>
      <c r="AN41" s="108"/>
      <c r="AO41" s="108"/>
      <c r="AP41" s="108"/>
      <c r="AQ41" s="108"/>
      <c r="AR41" s="108"/>
    </row>
    <row r="42" spans="1:44" s="48" customFormat="1" ht="24" customHeight="1">
      <c r="A42" s="124" t="s">
        <v>1861</v>
      </c>
      <c r="B42" s="260" t="s">
        <v>26</v>
      </c>
      <c r="C42" s="125">
        <v>1176437</v>
      </c>
      <c r="D42" s="125">
        <v>1103391</v>
      </c>
      <c r="E42" s="125">
        <v>29385334</v>
      </c>
      <c r="F42" s="106" t="str">
        <f>VLOOKUP($C42,'[3]Sistema Escolar'!$C$3:$E$5000,3,0)</f>
        <v>COLEGIO ESTADUAL SAO VICENTE DE PAULO</v>
      </c>
      <c r="G42" s="67" t="s">
        <v>561</v>
      </c>
      <c r="H42" s="67" t="s">
        <v>566</v>
      </c>
      <c r="I42" s="67" t="s">
        <v>519</v>
      </c>
      <c r="J42" s="81" t="s">
        <v>4492</v>
      </c>
      <c r="L42" s="46"/>
      <c r="M42" s="46"/>
      <c r="T42" s="86"/>
      <c r="U42" s="100"/>
      <c r="V42" s="97"/>
      <c r="W42" s="100"/>
      <c r="X42" s="104"/>
      <c r="Y42" s="101"/>
      <c r="Z42" s="104"/>
      <c r="AA42" s="104"/>
      <c r="AB42" s="104"/>
      <c r="AF42" s="90"/>
      <c r="AK42"/>
      <c r="AM42" s="108"/>
      <c r="AN42" s="108"/>
      <c r="AO42" s="108"/>
      <c r="AP42" s="108"/>
      <c r="AQ42" s="108"/>
      <c r="AR42" s="108"/>
    </row>
    <row r="43" spans="1:44" s="48" customFormat="1" ht="24" customHeight="1">
      <c r="A43" s="124" t="s">
        <v>1861</v>
      </c>
      <c r="B43" s="260" t="s">
        <v>27</v>
      </c>
      <c r="C43" s="125">
        <v>1127456</v>
      </c>
      <c r="D43" s="125">
        <v>1103060</v>
      </c>
      <c r="E43" s="125">
        <v>29205000</v>
      </c>
      <c r="F43" s="106" t="str">
        <f>VLOOKUP($C43,'[3]Sistema Escolar'!$C$3:$E$5000,3,0)</f>
        <v>COLEGIO ESTADUAL PAPA JOAO PAULO I</v>
      </c>
      <c r="G43" s="67" t="s">
        <v>534</v>
      </c>
      <c r="H43" s="67" t="s">
        <v>568</v>
      </c>
      <c r="I43" s="67" t="s">
        <v>519</v>
      </c>
      <c r="J43" s="81" t="s">
        <v>4492</v>
      </c>
      <c r="L43" s="46"/>
      <c r="M43" s="46"/>
      <c r="T43" s="86"/>
      <c r="U43" s="100"/>
      <c r="V43" s="97"/>
      <c r="W43" s="100"/>
      <c r="X43" s="104"/>
      <c r="Y43" s="101"/>
      <c r="Z43" s="101"/>
      <c r="AA43" s="104"/>
      <c r="AB43" s="104"/>
      <c r="AF43" s="90"/>
      <c r="AK43"/>
      <c r="AM43" s="108"/>
      <c r="AN43" s="108"/>
      <c r="AO43" s="108"/>
      <c r="AP43" s="108"/>
      <c r="AQ43" s="108"/>
      <c r="AR43" s="108"/>
    </row>
    <row r="44" spans="1:44" s="48" customFormat="1" ht="24" customHeight="1">
      <c r="A44" s="124" t="s">
        <v>1861</v>
      </c>
      <c r="B44" s="260" t="s">
        <v>27</v>
      </c>
      <c r="C44" s="125">
        <v>1179813</v>
      </c>
      <c r="D44" s="125">
        <v>9999999</v>
      </c>
      <c r="E44" s="125">
        <v>29489466</v>
      </c>
      <c r="F44" s="106" t="str">
        <f>VLOOKUP($C44,'[3]Sistema Escolar'!$C$3:$E$5000,3,0)</f>
        <v>COLEGIO ESTADUAL DO CAMPO RITA DE OLIVEIRA BARAUNA</v>
      </c>
      <c r="G44" s="67" t="s">
        <v>2039</v>
      </c>
      <c r="H44" s="67" t="s">
        <v>2039</v>
      </c>
      <c r="I44" s="67" t="s">
        <v>519</v>
      </c>
      <c r="J44" s="81" t="s">
        <v>4492</v>
      </c>
      <c r="K44" s="226"/>
      <c r="L44" s="46"/>
      <c r="M44" s="46"/>
      <c r="T44" s="86"/>
      <c r="U44" s="100"/>
      <c r="V44" s="97"/>
      <c r="W44" s="100"/>
      <c r="X44" s="104"/>
      <c r="Y44" s="101"/>
      <c r="Z44" s="101"/>
      <c r="AA44" s="104"/>
      <c r="AB44" s="104"/>
      <c r="AF44" s="90"/>
      <c r="AK44"/>
      <c r="AM44" s="108"/>
      <c r="AN44" s="108"/>
      <c r="AO44" s="108"/>
      <c r="AP44" s="108"/>
      <c r="AQ44" s="108"/>
      <c r="AR44" s="108"/>
    </row>
    <row r="45" spans="1:44" s="48" customFormat="1" ht="24" customHeight="1">
      <c r="A45" s="124" t="s">
        <v>1861</v>
      </c>
      <c r="B45" s="260" t="s">
        <v>28</v>
      </c>
      <c r="C45" s="125">
        <v>1128762</v>
      </c>
      <c r="D45" s="125">
        <v>1103712</v>
      </c>
      <c r="E45" s="125">
        <v>29044570</v>
      </c>
      <c r="F45" s="106" t="str">
        <f>VLOOKUP($C45,'[3]Sistema Escolar'!$C$3:$E$5000,3,0)</f>
        <v>COLEGIO ESTADUAL DE TEMPO INTEGRAL VELHO CHICO</v>
      </c>
      <c r="G45" s="67" t="s">
        <v>569</v>
      </c>
      <c r="H45" s="67" t="s">
        <v>570</v>
      </c>
      <c r="I45" s="67" t="s">
        <v>519</v>
      </c>
      <c r="J45" s="81" t="s">
        <v>4492</v>
      </c>
      <c r="L45" s="46"/>
      <c r="M45" s="46"/>
      <c r="T45" s="86"/>
      <c r="U45" s="100"/>
      <c r="V45" s="97"/>
      <c r="W45" s="100"/>
      <c r="X45" s="104"/>
      <c r="Y45" s="101"/>
      <c r="Z45" s="101"/>
      <c r="AA45" s="104"/>
      <c r="AB45" s="104"/>
      <c r="AF45" s="90"/>
      <c r="AK45"/>
      <c r="AM45" s="108"/>
      <c r="AN45" s="108"/>
      <c r="AO45" s="108"/>
      <c r="AP45" s="108"/>
      <c r="AQ45" s="108"/>
      <c r="AR45" s="108"/>
    </row>
    <row r="46" spans="1:44" s="48" customFormat="1" ht="24" customHeight="1">
      <c r="A46" s="124" t="s">
        <v>1861</v>
      </c>
      <c r="B46" s="260" t="s">
        <v>29</v>
      </c>
      <c r="C46" s="125">
        <v>1178280</v>
      </c>
      <c r="D46" s="125">
        <v>1105521</v>
      </c>
      <c r="E46" s="125">
        <v>29455405</v>
      </c>
      <c r="F46" s="106" t="str">
        <f>VLOOKUP($C46,'[3]Sistema Escolar'!$C$3:$E$5000,3,0)</f>
        <v>COLEGIO ESTADUAL FILOMENA PEREIRA RODRIGUES</v>
      </c>
      <c r="G46" s="67" t="s">
        <v>571</v>
      </c>
      <c r="H46" s="67" t="s">
        <v>572</v>
      </c>
      <c r="I46" s="67" t="s">
        <v>519</v>
      </c>
      <c r="J46" s="81" t="s">
        <v>4492</v>
      </c>
      <c r="K46" s="48" t="s">
        <v>2102</v>
      </c>
      <c r="L46" s="46"/>
      <c r="M46" s="46"/>
      <c r="T46" s="86"/>
      <c r="U46" s="100"/>
      <c r="V46" s="97"/>
      <c r="W46" s="100"/>
      <c r="X46" s="104"/>
      <c r="Y46" s="101"/>
      <c r="Z46" s="101"/>
      <c r="AA46" s="104"/>
      <c r="AB46" s="104"/>
      <c r="AF46" s="90"/>
      <c r="AK46"/>
      <c r="AM46" s="108"/>
      <c r="AN46" s="108"/>
      <c r="AO46" s="108"/>
      <c r="AP46" s="108"/>
      <c r="AQ46" s="108"/>
      <c r="AR46" s="108"/>
    </row>
    <row r="47" spans="1:44" s="48" customFormat="1" ht="24" customHeight="1">
      <c r="A47" s="124" t="s">
        <v>1861</v>
      </c>
      <c r="B47" s="260" t="s">
        <v>30</v>
      </c>
      <c r="C47" s="125">
        <v>1178432</v>
      </c>
      <c r="D47" s="125">
        <v>1105582</v>
      </c>
      <c r="E47" s="125">
        <v>29345936</v>
      </c>
      <c r="F47" s="106" t="str">
        <f>VLOOKUP($C47,'[3]Sistema Escolar'!$C$3:$E$5000,3,0)</f>
        <v>COLEGIO ESTADUAL INDIGENA MARECHAL RONDON</v>
      </c>
      <c r="G47" s="67" t="s">
        <v>573</v>
      </c>
      <c r="H47" s="67" t="s">
        <v>575</v>
      </c>
      <c r="I47" s="67" t="s">
        <v>519</v>
      </c>
      <c r="J47" s="81" t="s">
        <v>4492</v>
      </c>
      <c r="L47" s="46"/>
      <c r="M47" s="46"/>
      <c r="T47" s="86"/>
      <c r="U47" s="100"/>
      <c r="V47" s="97"/>
      <c r="W47" s="100"/>
      <c r="X47" s="104"/>
      <c r="Y47" s="101"/>
      <c r="Z47" s="101"/>
      <c r="AA47" s="104"/>
      <c r="AB47" s="104"/>
      <c r="AF47" s="90"/>
      <c r="AK47"/>
      <c r="AM47" s="108"/>
      <c r="AN47" s="108"/>
      <c r="AO47" s="108"/>
      <c r="AP47" s="108"/>
      <c r="AQ47" s="108"/>
      <c r="AR47" s="108"/>
    </row>
    <row r="48" spans="1:44" s="48" customFormat="1" ht="24" customHeight="1">
      <c r="A48" s="124" t="s">
        <v>1861</v>
      </c>
      <c r="B48" s="260" t="s">
        <v>30</v>
      </c>
      <c r="C48" s="125">
        <v>1127324</v>
      </c>
      <c r="D48" s="125">
        <v>1103069</v>
      </c>
      <c r="E48" s="125">
        <v>29038820</v>
      </c>
      <c r="F48" s="106" t="str">
        <f>VLOOKUP($C48,'[3]Sistema Escolar'!$C$3:$E$5000,3,0)</f>
        <v>COLEGIO ESTADUAL DE TEMPO INTEGRAL PROFª ODONTINA LARANJEIRA DE SOUZA</v>
      </c>
      <c r="G48" s="67" t="s">
        <v>573</v>
      </c>
      <c r="H48" s="67" t="s">
        <v>576</v>
      </c>
      <c r="I48" s="67" t="s">
        <v>519</v>
      </c>
      <c r="J48" s="81" t="s">
        <v>4492</v>
      </c>
      <c r="K48" s="63"/>
      <c r="L48" s="46"/>
      <c r="M48" s="46"/>
      <c r="T48" s="86"/>
      <c r="U48" s="100"/>
      <c r="V48" s="97"/>
      <c r="W48" s="100"/>
      <c r="X48" s="104"/>
      <c r="Y48" s="101"/>
      <c r="Z48" s="101"/>
      <c r="AA48" s="104"/>
      <c r="AB48" s="104"/>
      <c r="AF48" s="90"/>
      <c r="AK48"/>
      <c r="AM48" s="108"/>
      <c r="AN48" s="108"/>
      <c r="AO48" s="108"/>
      <c r="AP48" s="108"/>
      <c r="AQ48" s="108"/>
      <c r="AR48" s="108"/>
    </row>
    <row r="49" spans="1:44" s="48" customFormat="1" ht="24" customHeight="1">
      <c r="A49" s="124" t="s">
        <v>1861</v>
      </c>
      <c r="B49" s="260" t="s">
        <v>30</v>
      </c>
      <c r="C49" s="125">
        <v>1176434</v>
      </c>
      <c r="D49" s="125">
        <v>1103079</v>
      </c>
      <c r="E49" s="125">
        <v>29391512</v>
      </c>
      <c r="F49" s="106" t="str">
        <f>VLOOKUP($C49,'[3]Sistema Escolar'!$C$3:$E$5000,3,0)</f>
        <v>CENTRO TERRITORIAL DE EDUCACAO PROFISSIONAL DO VELHO CHICO</v>
      </c>
      <c r="G49" s="67" t="s">
        <v>573</v>
      </c>
      <c r="H49" s="67" t="s">
        <v>574</v>
      </c>
      <c r="I49" s="67" t="s">
        <v>519</v>
      </c>
      <c r="J49" s="81" t="s">
        <v>4492</v>
      </c>
      <c r="L49" s="46"/>
      <c r="M49" s="46"/>
      <c r="T49" s="86"/>
      <c r="U49" s="100"/>
      <c r="V49" s="97"/>
      <c r="W49" s="100"/>
      <c r="X49" s="104"/>
      <c r="Y49" s="101"/>
      <c r="Z49" s="101"/>
      <c r="AA49" s="104"/>
      <c r="AB49" s="104"/>
      <c r="AF49" s="90"/>
      <c r="AK49"/>
      <c r="AM49" s="108"/>
      <c r="AN49" s="108"/>
      <c r="AO49" s="108"/>
      <c r="AP49" s="108"/>
      <c r="AQ49" s="108"/>
      <c r="AR49" s="108"/>
    </row>
    <row r="50" spans="1:44" s="48" customFormat="1" ht="24" customHeight="1">
      <c r="A50" s="124" t="s">
        <v>1861</v>
      </c>
      <c r="B50" s="260" t="s">
        <v>31</v>
      </c>
      <c r="C50" s="125">
        <v>1131402</v>
      </c>
      <c r="D50" s="125">
        <v>1103198</v>
      </c>
      <c r="E50" s="125">
        <v>29245893</v>
      </c>
      <c r="F50" s="106" t="str">
        <f>VLOOKUP($C50,'[3]Sistema Escolar'!$C$3:$E$5000,3,0)</f>
        <v>COLEGIO ESTADUAL DE TEMPO INTEGRAL DE IGAPORA</v>
      </c>
      <c r="G50" s="67" t="s">
        <v>577</v>
      </c>
      <c r="H50" s="67" t="s">
        <v>578</v>
      </c>
      <c r="I50" s="67" t="s">
        <v>519</v>
      </c>
      <c r="J50" s="81" t="s">
        <v>4492</v>
      </c>
      <c r="L50" s="46"/>
      <c r="M50" s="46"/>
      <c r="T50" s="86"/>
      <c r="U50" s="100"/>
      <c r="V50" s="97"/>
      <c r="W50" s="100"/>
      <c r="X50" s="104"/>
      <c r="Y50" s="101"/>
      <c r="Z50" s="104"/>
      <c r="AA50" s="104"/>
      <c r="AB50" s="104"/>
      <c r="AF50" s="90"/>
      <c r="AK50"/>
      <c r="AM50" s="108"/>
      <c r="AN50" s="108"/>
      <c r="AO50" s="108"/>
      <c r="AP50" s="108"/>
      <c r="AQ50" s="108"/>
      <c r="AR50" s="108"/>
    </row>
    <row r="51" spans="1:44" s="48" customFormat="1" ht="24" customHeight="1">
      <c r="A51" s="124" t="s">
        <v>1861</v>
      </c>
      <c r="B51" s="260" t="s">
        <v>32</v>
      </c>
      <c r="C51" s="125">
        <v>1178150</v>
      </c>
      <c r="D51" s="125">
        <v>1105429</v>
      </c>
      <c r="E51" s="125">
        <v>29437911</v>
      </c>
      <c r="F51" s="106" t="str">
        <f>VLOOKUP($C51,'[3]Sistema Escolar'!$C$3:$E$5000,3,0)</f>
        <v>COLEGIO ESTADUAL DE TEMPO INTEGRAL DE MALHADA</v>
      </c>
      <c r="G51" s="67" t="s">
        <v>579</v>
      </c>
      <c r="H51" s="67" t="s">
        <v>580</v>
      </c>
      <c r="I51" s="67" t="s">
        <v>519</v>
      </c>
      <c r="J51" s="81" t="s">
        <v>4492</v>
      </c>
      <c r="L51" s="46"/>
      <c r="M51" s="46"/>
      <c r="T51" s="86"/>
      <c r="U51" s="100"/>
      <c r="V51" s="97"/>
      <c r="W51" s="100"/>
      <c r="X51" s="104"/>
      <c r="Y51" s="101"/>
      <c r="Z51" s="101"/>
      <c r="AA51" s="104"/>
      <c r="AB51" s="104"/>
      <c r="AF51" s="90"/>
      <c r="AK51"/>
      <c r="AM51" s="108"/>
      <c r="AN51" s="108"/>
      <c r="AO51" s="108"/>
      <c r="AP51" s="108"/>
      <c r="AQ51" s="108"/>
      <c r="AR51" s="108"/>
    </row>
    <row r="52" spans="1:44" s="48" customFormat="1" ht="24" customHeight="1">
      <c r="A52" s="124" t="s">
        <v>1861</v>
      </c>
      <c r="B52" s="260" t="s">
        <v>33</v>
      </c>
      <c r="C52" s="125">
        <v>1178100</v>
      </c>
      <c r="D52" s="125">
        <v>1104567</v>
      </c>
      <c r="E52" s="125">
        <v>29431670</v>
      </c>
      <c r="F52" s="106" t="str">
        <f>VLOOKUP($C52,'[3]Sistema Escolar'!$C$3:$E$5000,3,0)</f>
        <v>COLEGIO ESTADUAL DE TEMPO INTEGRAL GRANDES MESTRES BRASILEIROS</v>
      </c>
      <c r="G52" s="67" t="s">
        <v>571</v>
      </c>
      <c r="H52" s="67" t="s">
        <v>581</v>
      </c>
      <c r="I52" s="67" t="s">
        <v>519</v>
      </c>
      <c r="J52" s="81" t="s">
        <v>4492</v>
      </c>
      <c r="L52" s="46"/>
      <c r="M52" s="46"/>
      <c r="T52" s="86"/>
      <c r="U52" s="100"/>
      <c r="V52" s="97"/>
      <c r="W52" s="100"/>
      <c r="X52" s="104"/>
      <c r="Y52" s="101"/>
      <c r="Z52" s="104"/>
      <c r="AA52" s="104"/>
      <c r="AB52" s="104"/>
      <c r="AF52" s="90"/>
      <c r="AK52"/>
      <c r="AM52" s="108"/>
      <c r="AN52" s="108"/>
      <c r="AO52" s="108"/>
      <c r="AP52" s="108"/>
      <c r="AQ52" s="108"/>
      <c r="AR52" s="108"/>
    </row>
    <row r="53" spans="1:44" s="48" customFormat="1" ht="24" customHeight="1">
      <c r="A53" s="124" t="s">
        <v>1861</v>
      </c>
      <c r="B53" s="260" t="s">
        <v>34</v>
      </c>
      <c r="C53" s="125">
        <v>1178021</v>
      </c>
      <c r="D53" s="125">
        <v>1103088</v>
      </c>
      <c r="E53" s="125">
        <v>29430259</v>
      </c>
      <c r="F53" s="106" t="str">
        <f>VLOOKUP($C53,'[3]Sistema Escolar'!$C$3:$E$5000,3,0)</f>
        <v>COLEGIO ESTADUAL DE TEMPO INTEGRAL NEMISIA RIBEIRO DOS SANTOS</v>
      </c>
      <c r="G53" s="67" t="s">
        <v>573</v>
      </c>
      <c r="H53" s="67" t="s">
        <v>582</v>
      </c>
      <c r="I53" s="67" t="s">
        <v>519</v>
      </c>
      <c r="J53" s="81" t="s">
        <v>4492</v>
      </c>
      <c r="L53" s="46"/>
      <c r="M53" s="46"/>
      <c r="T53" s="86"/>
      <c r="U53" s="100"/>
      <c r="V53" s="97"/>
      <c r="W53" s="100"/>
      <c r="X53" s="104"/>
      <c r="Y53" s="101"/>
      <c r="Z53" s="101"/>
      <c r="AA53" s="104"/>
      <c r="AB53" s="104"/>
      <c r="AF53" s="90"/>
      <c r="AK53"/>
      <c r="AM53" s="108"/>
      <c r="AN53" s="108"/>
      <c r="AO53" s="108"/>
      <c r="AP53" s="108"/>
      <c r="AQ53" s="108"/>
      <c r="AR53" s="108"/>
    </row>
    <row r="54" spans="1:44" s="48" customFormat="1" ht="24" customHeight="1">
      <c r="A54" s="124" t="s">
        <v>1861</v>
      </c>
      <c r="B54" s="260" t="s">
        <v>35</v>
      </c>
      <c r="C54" s="125">
        <v>1179304</v>
      </c>
      <c r="D54" s="125">
        <v>9999999</v>
      </c>
      <c r="E54" s="125">
        <v>29460794</v>
      </c>
      <c r="F54" s="106" t="str">
        <f>VLOOKUP($C54,'[3]Sistema Escolar'!$C$3:$E$5000,3,0)</f>
        <v>COLEGIO ESTADUAL INDIGENA PAJE ROQUE MOISES DA SILVA</v>
      </c>
      <c r="G54" s="67" t="s">
        <v>573</v>
      </c>
      <c r="H54" s="67" t="s">
        <v>585</v>
      </c>
      <c r="I54" s="67" t="s">
        <v>2047</v>
      </c>
      <c r="J54" s="81" t="s">
        <v>4494</v>
      </c>
      <c r="L54" s="46"/>
      <c r="M54" s="46"/>
      <c r="T54" s="86"/>
      <c r="U54" s="100"/>
      <c r="V54" s="97"/>
      <c r="W54" s="100"/>
      <c r="X54" s="100"/>
      <c r="Y54" s="101"/>
      <c r="Z54" s="101"/>
      <c r="AA54" s="104"/>
      <c r="AB54" s="104"/>
      <c r="AF54" s="90"/>
      <c r="AK54"/>
      <c r="AM54" s="108"/>
      <c r="AN54" s="108"/>
      <c r="AO54" s="108"/>
      <c r="AP54" s="108"/>
      <c r="AQ54" s="108"/>
      <c r="AR54" s="108"/>
    </row>
    <row r="55" spans="1:44" s="48" customFormat="1" ht="24" customHeight="1">
      <c r="A55" s="124" t="s">
        <v>1861</v>
      </c>
      <c r="B55" s="260" t="s">
        <v>35</v>
      </c>
      <c r="C55" s="125">
        <v>1178407</v>
      </c>
      <c r="D55" s="125">
        <v>1105564</v>
      </c>
      <c r="E55" s="125">
        <v>29397758</v>
      </c>
      <c r="F55" s="106" t="str">
        <f>VLOOKUP($C55,'[3]Sistema Escolar'!$C$3:$E$5000,3,0)</f>
        <v>COLEGIO ESTADUAL DO CAMPO SIDNEY MASCARENHAS</v>
      </c>
      <c r="G55" s="67" t="s">
        <v>573</v>
      </c>
      <c r="H55" s="67" t="s">
        <v>583</v>
      </c>
      <c r="I55" s="67" t="s">
        <v>519</v>
      </c>
      <c r="J55" s="81" t="s">
        <v>4492</v>
      </c>
      <c r="L55" s="46"/>
      <c r="M55" s="46"/>
      <c r="T55" s="86"/>
      <c r="U55" s="100"/>
      <c r="V55" s="97"/>
      <c r="W55" s="100"/>
      <c r="X55" s="104"/>
      <c r="Y55" s="101"/>
      <c r="Z55" s="104"/>
      <c r="AA55" s="104"/>
      <c r="AB55" s="104"/>
      <c r="AF55" s="90"/>
      <c r="AK55"/>
      <c r="AM55" s="108"/>
      <c r="AN55" s="108"/>
      <c r="AO55" s="108"/>
      <c r="AP55" s="108"/>
      <c r="AQ55" s="108"/>
      <c r="AR55" s="108"/>
    </row>
    <row r="56" spans="1:44" s="48" customFormat="1" ht="24" customHeight="1">
      <c r="A56" s="124" t="s">
        <v>1861</v>
      </c>
      <c r="B56" s="260" t="s">
        <v>35</v>
      </c>
      <c r="C56" s="125">
        <v>1176177</v>
      </c>
      <c r="D56" s="125">
        <v>1103089</v>
      </c>
      <c r="E56" s="125">
        <v>29332400</v>
      </c>
      <c r="F56" s="106" t="str">
        <f>VLOOKUP($C56,'[3]Sistema Escolar'!$C$3:$E$5000,3,0)</f>
        <v>COLEGIO ESTADUAL SUZANA DE ARAUJO BOMFIM</v>
      </c>
      <c r="G56" s="67" t="s">
        <v>573</v>
      </c>
      <c r="H56" s="67" t="s">
        <v>584</v>
      </c>
      <c r="I56" s="67" t="s">
        <v>2047</v>
      </c>
      <c r="J56" s="81" t="s">
        <v>4495</v>
      </c>
      <c r="L56" s="46"/>
      <c r="M56" s="46"/>
      <c r="T56" s="86"/>
      <c r="U56" s="100"/>
      <c r="V56" s="97"/>
      <c r="W56" s="100"/>
      <c r="X56" s="104"/>
      <c r="Y56" s="101"/>
      <c r="Z56" s="104"/>
      <c r="AA56" s="104"/>
      <c r="AB56" s="104"/>
      <c r="AF56" s="90"/>
      <c r="AK56"/>
      <c r="AM56" s="108"/>
      <c r="AN56" s="108"/>
      <c r="AO56" s="108"/>
      <c r="AP56" s="108"/>
      <c r="AQ56" s="108"/>
      <c r="AR56" s="108"/>
    </row>
    <row r="57" spans="1:44" s="48" customFormat="1" ht="24" customHeight="1">
      <c r="A57" s="124" t="s">
        <v>1861</v>
      </c>
      <c r="B57" s="260" t="s">
        <v>36</v>
      </c>
      <c r="C57" s="125">
        <v>1127855</v>
      </c>
      <c r="D57" s="125">
        <v>1103093</v>
      </c>
      <c r="E57" s="125">
        <v>29210399</v>
      </c>
      <c r="F57" s="106" t="str">
        <f>VLOOKUP($C57,'[3]Sistema Escolar'!$C$3:$E$5000,3,0)</f>
        <v>COLEGIO ESTADUAL DE TEMPO INTEGRAL TIRADENTES</v>
      </c>
      <c r="G57" s="67" t="s">
        <v>586</v>
      </c>
      <c r="H57" s="67" t="s">
        <v>587</v>
      </c>
      <c r="I57" s="67" t="s">
        <v>519</v>
      </c>
      <c r="J57" s="81" t="s">
        <v>4492</v>
      </c>
      <c r="L57" s="46"/>
      <c r="M57" s="46"/>
      <c r="T57" s="86"/>
      <c r="U57" s="100"/>
      <c r="V57" s="97"/>
      <c r="W57" s="100"/>
      <c r="X57" s="104"/>
      <c r="Y57" s="101"/>
      <c r="Z57" s="101"/>
      <c r="AA57" s="104"/>
      <c r="AB57" s="104"/>
      <c r="AF57" s="90"/>
      <c r="AK57"/>
      <c r="AM57" s="108"/>
      <c r="AN57" s="108"/>
      <c r="AO57" s="108"/>
      <c r="AP57" s="108"/>
      <c r="AQ57" s="108"/>
      <c r="AR57" s="108"/>
    </row>
    <row r="58" spans="1:44" s="48" customFormat="1" ht="24" customHeight="1">
      <c r="A58" s="124" t="s">
        <v>1861</v>
      </c>
      <c r="B58" s="260" t="s">
        <v>37</v>
      </c>
      <c r="C58" s="125">
        <v>1178009</v>
      </c>
      <c r="D58" s="125">
        <v>1103100</v>
      </c>
      <c r="E58" s="125">
        <v>29425395</v>
      </c>
      <c r="F58" s="106" t="str">
        <f>VLOOKUP($C58,'[3]Sistema Escolar'!$C$3:$E$5000,3,0)</f>
        <v>COLEGIO ESTADUAL DE TEMPO INTEGRAL EVANDRO BRANDAO</v>
      </c>
      <c r="G58" s="67" t="s">
        <v>588</v>
      </c>
      <c r="H58" s="67" t="s">
        <v>589</v>
      </c>
      <c r="I58" s="67" t="s">
        <v>519</v>
      </c>
      <c r="J58" s="81" t="s">
        <v>4492</v>
      </c>
      <c r="K58" s="108">
        <v>46083</v>
      </c>
      <c r="L58" s="46"/>
      <c r="M58" s="46"/>
      <c r="T58" s="86"/>
      <c r="U58" s="100"/>
      <c r="V58" s="97"/>
      <c r="W58" s="100"/>
      <c r="X58" s="104"/>
      <c r="Y58" s="101"/>
      <c r="Z58" s="101"/>
      <c r="AA58" s="104"/>
      <c r="AB58" s="104"/>
      <c r="AF58" s="90"/>
      <c r="AK58"/>
      <c r="AM58" s="108"/>
      <c r="AN58" s="108"/>
      <c r="AO58" s="108"/>
      <c r="AP58" s="108"/>
      <c r="AQ58" s="108"/>
      <c r="AR58" s="108"/>
    </row>
    <row r="59" spans="1:44" s="48" customFormat="1" ht="24" customHeight="1">
      <c r="A59" s="124" t="s">
        <v>1861</v>
      </c>
      <c r="B59" s="260" t="s">
        <v>39</v>
      </c>
      <c r="C59" s="125">
        <v>1164742</v>
      </c>
      <c r="D59" s="125">
        <v>1103430</v>
      </c>
      <c r="E59" s="125">
        <v>29252555</v>
      </c>
      <c r="F59" s="106" t="str">
        <f>VLOOKUP($C59,'[3]Sistema Escolar'!$C$3:$E$5000,3,0)</f>
        <v>COLEGIO ESTADUAL DE TEMPO INTEGRAL SINESIO COSTA</v>
      </c>
      <c r="G59" s="67" t="s">
        <v>590</v>
      </c>
      <c r="H59" s="67" t="s">
        <v>591</v>
      </c>
      <c r="I59" s="67" t="s">
        <v>519</v>
      </c>
      <c r="J59" s="81" t="s">
        <v>4492</v>
      </c>
      <c r="L59" s="46"/>
      <c r="M59" s="46"/>
      <c r="T59" s="86"/>
      <c r="U59" s="100"/>
      <c r="V59" s="97"/>
      <c r="W59" s="100"/>
      <c r="X59" s="104"/>
      <c r="Y59" s="101"/>
      <c r="Z59" s="104"/>
      <c r="AA59" s="104"/>
      <c r="AB59" s="104"/>
      <c r="AF59" s="90"/>
      <c r="AK59"/>
      <c r="AM59" s="108"/>
      <c r="AN59" s="108"/>
      <c r="AO59" s="108"/>
      <c r="AP59" s="108"/>
      <c r="AQ59" s="108"/>
      <c r="AR59" s="108"/>
    </row>
    <row r="60" spans="1:44" s="48" customFormat="1" ht="24" customHeight="1">
      <c r="A60" s="124" t="s">
        <v>1861</v>
      </c>
      <c r="B60" s="260" t="s">
        <v>40</v>
      </c>
      <c r="C60" s="125">
        <v>1178023</v>
      </c>
      <c r="D60" s="125">
        <v>1103454</v>
      </c>
      <c r="E60" s="125">
        <v>29430534</v>
      </c>
      <c r="F60" s="106" t="str">
        <f>VLOOKUP($C60,'[3]Sistema Escolar'!$C$3:$E$5000,3,0)</f>
        <v>COLEGIO ESTADUAL ANISIO HONORATO GODOY</v>
      </c>
      <c r="G60" s="67" t="s">
        <v>592</v>
      </c>
      <c r="H60" s="67" t="s">
        <v>593</v>
      </c>
      <c r="I60" s="67" t="s">
        <v>519</v>
      </c>
      <c r="J60" s="81" t="s">
        <v>4492</v>
      </c>
      <c r="L60" s="46"/>
      <c r="M60" s="46"/>
      <c r="T60" s="86"/>
      <c r="U60" s="100"/>
      <c r="V60" s="97"/>
      <c r="W60" s="100"/>
      <c r="X60" s="104"/>
      <c r="Y60" s="101"/>
      <c r="Z60" s="101"/>
      <c r="AA60" s="104"/>
      <c r="AB60" s="104"/>
      <c r="AF60" s="90"/>
      <c r="AK60"/>
      <c r="AM60" s="108"/>
      <c r="AN60" s="108"/>
      <c r="AO60" s="108"/>
      <c r="AP60" s="108"/>
      <c r="AQ60" s="108"/>
      <c r="AR60" s="108"/>
    </row>
    <row r="61" spans="1:44" s="48" customFormat="1" ht="24" customHeight="1">
      <c r="A61" s="56" t="s">
        <v>1861</v>
      </c>
      <c r="B61" s="163" t="s">
        <v>40</v>
      </c>
      <c r="C61" s="56">
        <v>1179772</v>
      </c>
      <c r="D61" s="56">
        <v>9999999</v>
      </c>
      <c r="E61" s="56">
        <v>29487110</v>
      </c>
      <c r="F61" s="106" t="str">
        <f>VLOOKUP($C61,'[3]Sistema Escolar'!$C$3:$E$5000,3,0)</f>
        <v>COLEGIO ESTADUAL DE TEMPO INTEGRAL CLEONICE OLEGARIO DOS SANTOS</v>
      </c>
      <c r="G61" s="67" t="s">
        <v>592</v>
      </c>
      <c r="H61" s="67" t="s">
        <v>1922</v>
      </c>
      <c r="I61" s="67" t="s">
        <v>2047</v>
      </c>
      <c r="J61" s="81" t="s">
        <v>4496</v>
      </c>
      <c r="L61" s="46"/>
      <c r="M61" s="46"/>
      <c r="T61" s="86"/>
      <c r="U61" s="100"/>
      <c r="V61" s="97"/>
      <c r="W61" s="100"/>
      <c r="X61" s="104"/>
      <c r="Y61" s="101"/>
      <c r="Z61" s="101"/>
      <c r="AA61" s="104"/>
      <c r="AB61" s="104"/>
      <c r="AF61" s="90"/>
      <c r="AK61"/>
      <c r="AM61" s="108"/>
      <c r="AN61" s="108"/>
      <c r="AO61" s="108"/>
      <c r="AP61" s="108"/>
      <c r="AQ61" s="108"/>
      <c r="AR61" s="108"/>
    </row>
    <row r="62" spans="1:44" s="48" customFormat="1" ht="24" customHeight="1">
      <c r="A62" s="124" t="s">
        <v>1861</v>
      </c>
      <c r="B62" s="260" t="s">
        <v>41</v>
      </c>
      <c r="C62" s="125">
        <v>1176059</v>
      </c>
      <c r="D62" s="125">
        <v>1103462</v>
      </c>
      <c r="E62" s="125">
        <v>29047455</v>
      </c>
      <c r="F62" s="106" t="str">
        <f>VLOOKUP($C62,'[3]Sistema Escolar'!$C$3:$E$5000,3,0)</f>
        <v>COLEGIO ESTADUAL DO CAMPO DE TEMPO INTEGRAL THOMAZ LEITE</v>
      </c>
      <c r="G62" s="67" t="s">
        <v>561</v>
      </c>
      <c r="H62" s="67" t="s">
        <v>594</v>
      </c>
      <c r="I62" s="67" t="s">
        <v>519</v>
      </c>
      <c r="J62" s="81" t="s">
        <v>4492</v>
      </c>
      <c r="L62" s="46"/>
      <c r="M62" s="46"/>
      <c r="T62" s="86"/>
      <c r="U62" s="100"/>
      <c r="V62" s="97"/>
      <c r="W62" s="100"/>
      <c r="X62" s="104"/>
      <c r="Y62" s="101"/>
      <c r="Z62" s="101"/>
      <c r="AA62" s="104"/>
      <c r="AB62" s="104"/>
      <c r="AF62" s="90"/>
      <c r="AK62"/>
      <c r="AM62" s="108"/>
      <c r="AN62" s="108"/>
      <c r="AO62" s="108"/>
      <c r="AP62" s="108"/>
      <c r="AQ62" s="108"/>
      <c r="AR62" s="108"/>
    </row>
    <row r="63" spans="1:44" s="48" customFormat="1" ht="24" customHeight="1">
      <c r="A63" s="124" t="s">
        <v>1861</v>
      </c>
      <c r="B63" s="260" t="s">
        <v>41</v>
      </c>
      <c r="C63" s="125">
        <v>1164890</v>
      </c>
      <c r="D63" s="125">
        <v>1103460</v>
      </c>
      <c r="E63" s="125">
        <v>29047250</v>
      </c>
      <c r="F63" s="106" t="str">
        <f>VLOOKUP($C63,'[3]Sistema Escolar'!$C$3:$E$5000,3,0)</f>
        <v>COLEGIO ESTADUAL DE TEMPO INTEGRAL NOSSA SENHORA DO ROSARIO</v>
      </c>
      <c r="G63" s="67" t="s">
        <v>561</v>
      </c>
      <c r="H63" s="67" t="s">
        <v>595</v>
      </c>
      <c r="I63" s="67" t="s">
        <v>519</v>
      </c>
      <c r="J63" s="81" t="s">
        <v>4492</v>
      </c>
      <c r="L63" s="46"/>
      <c r="M63" s="46"/>
      <c r="T63" s="86"/>
      <c r="U63" s="100"/>
      <c r="V63" s="97"/>
      <c r="W63" s="100"/>
      <c r="X63" s="104"/>
      <c r="Y63" s="101"/>
      <c r="Z63" s="101"/>
      <c r="AA63" s="104"/>
      <c r="AB63" s="104"/>
      <c r="AF63" s="90"/>
      <c r="AK63"/>
      <c r="AM63" s="108"/>
      <c r="AN63" s="108"/>
      <c r="AO63" s="108"/>
      <c r="AP63" s="108"/>
      <c r="AQ63" s="108"/>
      <c r="AR63" s="108"/>
    </row>
    <row r="64" spans="1:44" s="48" customFormat="1" ht="24" customHeight="1">
      <c r="A64" s="124" t="s">
        <v>1862</v>
      </c>
      <c r="B64" s="260" t="s">
        <v>42</v>
      </c>
      <c r="C64" s="125">
        <v>1168110</v>
      </c>
      <c r="D64" s="125">
        <v>1105031</v>
      </c>
      <c r="E64" s="125">
        <v>29211590</v>
      </c>
      <c r="F64" s="106" t="str">
        <f>VLOOKUP($C64,'[3]Sistema Escolar'!$C$3:$E$5000,3,0)</f>
        <v>COLEGIO ESTADUAL DOUTOR FRANCISCO ROCHA FILHO</v>
      </c>
      <c r="G64" s="67" t="s">
        <v>596</v>
      </c>
      <c r="H64" s="67" t="s">
        <v>597</v>
      </c>
      <c r="I64" s="67" t="s">
        <v>519</v>
      </c>
      <c r="J64" s="81" t="s">
        <v>4492</v>
      </c>
      <c r="L64" s="46"/>
      <c r="M64" s="46"/>
      <c r="T64" s="86"/>
      <c r="U64" s="100"/>
      <c r="V64" s="97"/>
      <c r="W64" s="100"/>
      <c r="X64" s="104"/>
      <c r="Y64" s="101"/>
      <c r="Z64" s="101"/>
      <c r="AA64" s="104"/>
      <c r="AB64" s="104"/>
      <c r="AF64" s="90"/>
      <c r="AK64"/>
      <c r="AM64" s="108"/>
      <c r="AN64" s="108"/>
      <c r="AO64" s="108"/>
      <c r="AP64" s="108"/>
      <c r="AQ64" s="108"/>
      <c r="AR64" s="108"/>
    </row>
    <row r="65" spans="1:44" s="48" customFormat="1" ht="24" customHeight="1">
      <c r="A65" s="124" t="s">
        <v>1862</v>
      </c>
      <c r="B65" s="260" t="s">
        <v>43</v>
      </c>
      <c r="C65" s="125">
        <v>1178017</v>
      </c>
      <c r="D65" s="125">
        <v>1104540</v>
      </c>
      <c r="E65" s="125">
        <v>29425166</v>
      </c>
      <c r="F65" s="106" t="str">
        <f>VLOOKUP($C65,'[3]Sistema Escolar'!$C$3:$E$5000,3,0)</f>
        <v>COLEGIO ESTADUAL DE TEMPO INTEGRAL EDGAR SILVA</v>
      </c>
      <c r="G65" s="67" t="s">
        <v>598</v>
      </c>
      <c r="H65" s="67" t="s">
        <v>599</v>
      </c>
      <c r="I65" s="67" t="s">
        <v>519</v>
      </c>
      <c r="J65" s="81" t="s">
        <v>4492</v>
      </c>
      <c r="K65" s="108">
        <v>46085</v>
      </c>
      <c r="L65" s="46"/>
      <c r="M65" s="46"/>
      <c r="T65" s="86"/>
      <c r="U65" s="100"/>
      <c r="V65" s="97"/>
      <c r="W65" s="100"/>
      <c r="X65" s="104"/>
      <c r="Y65" s="101"/>
      <c r="Z65" s="104"/>
      <c r="AA65" s="104"/>
      <c r="AB65" s="104"/>
      <c r="AF65" s="90"/>
      <c r="AH65" s="46"/>
      <c r="AK65"/>
      <c r="AM65" s="108"/>
      <c r="AN65" s="108"/>
      <c r="AO65" s="108"/>
      <c r="AP65" s="108"/>
      <c r="AQ65" s="108"/>
      <c r="AR65" s="108"/>
    </row>
    <row r="66" spans="1:44" s="48" customFormat="1" ht="24" customHeight="1">
      <c r="A66" s="124" t="s">
        <v>1862</v>
      </c>
      <c r="B66" s="260" t="s">
        <v>43</v>
      </c>
      <c r="C66" s="125">
        <v>1179291</v>
      </c>
      <c r="D66" s="125">
        <v>9999999</v>
      </c>
      <c r="E66" s="125">
        <v>29459621</v>
      </c>
      <c r="F66" s="106" t="str">
        <f>VLOOKUP($C66,'[3]Sistema Escolar'!$C$3:$E$5000,3,0)</f>
        <v>COLEGIO ESTADUAL PROFESSORA CARMENILZA DE ARAUJO LIMA DE MATOS</v>
      </c>
      <c r="G66" s="67" t="s">
        <v>598</v>
      </c>
      <c r="H66" s="67" t="s">
        <v>600</v>
      </c>
      <c r="I66" s="67" t="s">
        <v>2047</v>
      </c>
      <c r="J66" s="81" t="s">
        <v>4497</v>
      </c>
      <c r="L66" s="46"/>
      <c r="M66" s="46"/>
      <c r="T66" s="86"/>
      <c r="U66" s="100"/>
      <c r="V66" s="97"/>
      <c r="W66" s="100"/>
      <c r="X66" s="104"/>
      <c r="Y66" s="101"/>
      <c r="Z66" s="101"/>
      <c r="AA66" s="104"/>
      <c r="AB66" s="104"/>
      <c r="AF66" s="90"/>
      <c r="AH66" s="46"/>
      <c r="AK66"/>
      <c r="AM66" s="108"/>
      <c r="AN66" s="108"/>
      <c r="AO66" s="108"/>
      <c r="AP66" s="108"/>
      <c r="AQ66" s="108"/>
      <c r="AR66" s="108"/>
    </row>
    <row r="67" spans="1:44" s="48" customFormat="1" ht="24" customHeight="1">
      <c r="A67" s="124" t="s">
        <v>1862</v>
      </c>
      <c r="B67" s="260" t="s">
        <v>44</v>
      </c>
      <c r="C67" s="125">
        <v>1176466</v>
      </c>
      <c r="D67" s="125">
        <v>1102749</v>
      </c>
      <c r="E67" s="125">
        <v>29385253</v>
      </c>
      <c r="F67" s="106" t="str">
        <f>VLOOKUP($C67,'[3]Sistema Escolar'!$C$3:$E$5000,3,0)</f>
        <v>COLEGIO ESTADUAL DE TEMPO INTEGRAL PROFESSORA ANA LUCIA AGUIAR VIANA</v>
      </c>
      <c r="G67" s="67" t="s">
        <v>596</v>
      </c>
      <c r="H67" s="67" t="s">
        <v>601</v>
      </c>
      <c r="I67" s="67" t="s">
        <v>519</v>
      </c>
      <c r="J67" s="81" t="s">
        <v>4492</v>
      </c>
      <c r="L67" s="46"/>
      <c r="M67" s="46"/>
      <c r="T67" s="86"/>
      <c r="U67" s="100"/>
      <c r="V67" s="97"/>
      <c r="W67" s="100"/>
      <c r="X67" s="104"/>
      <c r="Y67" s="101"/>
      <c r="Z67" s="101"/>
      <c r="AA67" s="104"/>
      <c r="AB67" s="104"/>
      <c r="AF67" s="90"/>
      <c r="AK67"/>
      <c r="AM67" s="108"/>
      <c r="AN67" s="108"/>
      <c r="AO67" s="108"/>
      <c r="AP67" s="108"/>
      <c r="AQ67" s="108"/>
      <c r="AR67" s="108"/>
    </row>
    <row r="68" spans="1:44" s="48" customFormat="1" ht="24" customHeight="1">
      <c r="A68" s="124" t="s">
        <v>1862</v>
      </c>
      <c r="B68" s="260" t="s">
        <v>45</v>
      </c>
      <c r="C68" s="125">
        <v>1133014</v>
      </c>
      <c r="D68" s="125">
        <v>1103466</v>
      </c>
      <c r="E68" s="125">
        <v>29214211</v>
      </c>
      <c r="F68" s="106" t="str">
        <f>VLOOKUP($C68,'[3]Sistema Escolar'!$C$3:$E$5000,3,0)</f>
        <v>COLEGIO ESTADUAL DE TEMPO INTEGRAL RUI BARBOSA</v>
      </c>
      <c r="G68" s="67" t="s">
        <v>602</v>
      </c>
      <c r="H68" s="67" t="s">
        <v>603</v>
      </c>
      <c r="I68" s="67" t="s">
        <v>519</v>
      </c>
      <c r="J68" s="81" t="s">
        <v>4492</v>
      </c>
      <c r="L68" s="46"/>
      <c r="M68" s="46"/>
      <c r="T68" s="86"/>
      <c r="U68" s="100"/>
      <c r="V68" s="97"/>
      <c r="W68" s="100"/>
      <c r="X68" s="104"/>
      <c r="Y68" s="101"/>
      <c r="Z68" s="101"/>
      <c r="AA68" s="104"/>
      <c r="AB68" s="104"/>
      <c r="AF68" s="90"/>
      <c r="AK68"/>
      <c r="AM68" s="108"/>
      <c r="AN68" s="108"/>
      <c r="AO68" s="108"/>
      <c r="AP68" s="108"/>
      <c r="AQ68" s="108"/>
      <c r="AR68" s="108"/>
    </row>
    <row r="69" spans="1:44" s="48" customFormat="1" ht="24" customHeight="1">
      <c r="A69" s="124" t="s">
        <v>1862</v>
      </c>
      <c r="B69" s="260" t="s">
        <v>46</v>
      </c>
      <c r="C69" s="125">
        <v>1178103</v>
      </c>
      <c r="D69" s="125">
        <v>1104569</v>
      </c>
      <c r="E69" s="125">
        <v>29221935</v>
      </c>
      <c r="F69" s="106" t="str">
        <f>VLOOKUP($C69,'[3]Sistema Escolar'!$C$3:$E$5000,3,0)</f>
        <v>COLEGIO ESTADUAL DE TEMPO INTEGRAL DE BONITO</v>
      </c>
      <c r="G69" s="67" t="s">
        <v>598</v>
      </c>
      <c r="H69" s="67" t="s">
        <v>604</v>
      </c>
      <c r="I69" s="67" t="s">
        <v>2047</v>
      </c>
      <c r="J69" s="81" t="s">
        <v>4498</v>
      </c>
      <c r="L69" s="46"/>
      <c r="M69" s="46"/>
      <c r="T69" s="86"/>
      <c r="U69" s="100"/>
      <c r="V69" s="97"/>
      <c r="W69" s="100"/>
      <c r="X69" s="104"/>
      <c r="Y69" s="101"/>
      <c r="Z69" s="104"/>
      <c r="AA69" s="104"/>
      <c r="AB69" s="104"/>
      <c r="AF69" s="90"/>
      <c r="AK69"/>
      <c r="AM69" s="108"/>
      <c r="AN69" s="108"/>
      <c r="AO69" s="108"/>
      <c r="AP69" s="108"/>
      <c r="AQ69" s="108"/>
      <c r="AR69" s="108"/>
    </row>
    <row r="70" spans="1:44" s="48" customFormat="1" ht="24" customHeight="1">
      <c r="A70" s="124" t="s">
        <v>1862</v>
      </c>
      <c r="B70" s="260" t="s">
        <v>47</v>
      </c>
      <c r="C70" s="125">
        <v>1178403</v>
      </c>
      <c r="D70" s="125">
        <v>1105560</v>
      </c>
      <c r="E70" s="125">
        <v>29397740</v>
      </c>
      <c r="F70" s="106" t="str">
        <f>VLOOKUP($C70,'[3]Sistema Escolar'!$C$3:$E$5000,3,0)</f>
        <v>COLEGIO ESTADUAL DO CAMPO DE TEMPO INTEGRAL DE CASCAVEL</v>
      </c>
      <c r="G70" s="67" t="s">
        <v>596</v>
      </c>
      <c r="H70" s="67" t="s">
        <v>605</v>
      </c>
      <c r="I70" s="67" t="s">
        <v>519</v>
      </c>
      <c r="J70" s="81" t="s">
        <v>4492</v>
      </c>
      <c r="K70" s="63"/>
      <c r="L70" s="46"/>
      <c r="M70" s="46"/>
      <c r="T70" s="86"/>
      <c r="U70" s="100"/>
      <c r="V70" s="97"/>
      <c r="W70" s="100"/>
      <c r="X70" s="104"/>
      <c r="Y70" s="101"/>
      <c r="Z70" s="101"/>
      <c r="AA70" s="104"/>
      <c r="AB70" s="104"/>
      <c r="AF70" s="90"/>
      <c r="AK70"/>
      <c r="AM70" s="108"/>
      <c r="AN70" s="108"/>
      <c r="AO70" s="108"/>
      <c r="AP70" s="108"/>
      <c r="AQ70" s="108"/>
      <c r="AR70" s="108"/>
    </row>
    <row r="71" spans="1:44" s="48" customFormat="1" ht="24" customHeight="1">
      <c r="A71" s="124" t="s">
        <v>1862</v>
      </c>
      <c r="B71" s="260" t="s">
        <v>47</v>
      </c>
      <c r="C71" s="125">
        <v>1168411</v>
      </c>
      <c r="D71" s="125">
        <v>1102780</v>
      </c>
      <c r="E71" s="125">
        <v>29214939</v>
      </c>
      <c r="F71" s="106" t="str">
        <f>VLOOKUP($C71,'[3]Sistema Escolar'!$C$3:$E$5000,3,0)</f>
        <v>COLEGIO ESTADUAL DE TEMPO INTEGRAL DE IBICOARA</v>
      </c>
      <c r="G71" s="67" t="s">
        <v>596</v>
      </c>
      <c r="H71" s="67" t="s">
        <v>606</v>
      </c>
      <c r="I71" s="67" t="s">
        <v>2047</v>
      </c>
      <c r="J71" s="81" t="s">
        <v>4499</v>
      </c>
      <c r="L71" s="46"/>
      <c r="M71" s="46"/>
      <c r="T71" s="86"/>
      <c r="U71" s="100"/>
      <c r="V71" s="97"/>
      <c r="W71" s="100"/>
      <c r="X71" s="104"/>
      <c r="Y71" s="101"/>
      <c r="Z71" s="104"/>
      <c r="AA71" s="104"/>
      <c r="AB71" s="104"/>
      <c r="AF71" s="90"/>
      <c r="AH71" s="46"/>
      <c r="AK71"/>
      <c r="AM71" s="108"/>
      <c r="AN71" s="108"/>
      <c r="AO71" s="108"/>
      <c r="AP71" s="108"/>
      <c r="AQ71" s="108"/>
      <c r="AR71" s="108"/>
    </row>
    <row r="72" spans="1:44" s="48" customFormat="1" ht="24" customHeight="1">
      <c r="A72" s="124" t="s">
        <v>1862</v>
      </c>
      <c r="B72" s="260" t="s">
        <v>48</v>
      </c>
      <c r="C72" s="125">
        <v>1132166</v>
      </c>
      <c r="D72" s="125">
        <v>1103472</v>
      </c>
      <c r="E72" s="125">
        <v>29206936</v>
      </c>
      <c r="F72" s="106" t="str">
        <f>VLOOKUP($C72,'[3]Sistema Escolar'!$C$3:$E$5000,3,0)</f>
        <v>COLEGIO ESTADUAL DO CAMPO DE LAGOA DO DIONISIO</v>
      </c>
      <c r="G72" s="67" t="s">
        <v>607</v>
      </c>
      <c r="H72" s="67" t="s">
        <v>609</v>
      </c>
      <c r="I72" s="67" t="s">
        <v>519</v>
      </c>
      <c r="J72" s="81" t="s">
        <v>4492</v>
      </c>
      <c r="L72" s="46"/>
      <c r="M72" s="46"/>
      <c r="T72" s="86"/>
      <c r="U72" s="100"/>
      <c r="V72" s="97"/>
      <c r="W72" s="100"/>
      <c r="X72" s="104"/>
      <c r="Y72" s="101"/>
      <c r="Z72" s="101"/>
      <c r="AA72" s="104"/>
      <c r="AB72" s="104"/>
      <c r="AF72" s="90"/>
      <c r="AK72"/>
      <c r="AM72" s="108"/>
      <c r="AN72" s="108"/>
      <c r="AO72" s="108"/>
      <c r="AP72" s="108"/>
      <c r="AQ72" s="108"/>
      <c r="AR72" s="108"/>
    </row>
    <row r="73" spans="1:44" s="48" customFormat="1" ht="24" customHeight="1">
      <c r="A73" s="124" t="s">
        <v>1862</v>
      </c>
      <c r="B73" s="260" t="s">
        <v>48</v>
      </c>
      <c r="C73" s="125">
        <v>1133090</v>
      </c>
      <c r="D73" s="125">
        <v>1103478</v>
      </c>
      <c r="E73" s="125">
        <v>29207770</v>
      </c>
      <c r="F73" s="106" t="str">
        <f>VLOOKUP($C73,'[3]Sistema Escolar'!$C$3:$E$5000,3,0)</f>
        <v>COLEGIO ESTADUAL DE TEMPO INTEGRAL EVILASIO SANTANA GAMA</v>
      </c>
      <c r="G73" s="67" t="s">
        <v>607</v>
      </c>
      <c r="H73" s="67" t="s">
        <v>608</v>
      </c>
      <c r="I73" s="67" t="s">
        <v>519</v>
      </c>
      <c r="J73" s="81" t="s">
        <v>4492</v>
      </c>
      <c r="L73" s="46"/>
      <c r="M73" s="46"/>
      <c r="T73" s="86"/>
      <c r="U73" s="100"/>
      <c r="V73" s="97"/>
      <c r="W73" s="100"/>
      <c r="X73" s="104"/>
      <c r="Y73" s="101"/>
      <c r="Z73" s="101"/>
      <c r="AA73" s="104"/>
      <c r="AB73" s="104"/>
      <c r="AF73" s="90"/>
      <c r="AK73"/>
      <c r="AM73" s="108"/>
      <c r="AN73" s="108"/>
      <c r="AO73" s="108"/>
      <c r="AP73" s="108"/>
      <c r="AQ73" s="108"/>
      <c r="AR73" s="108"/>
    </row>
    <row r="74" spans="1:44" s="48" customFormat="1" ht="24" customHeight="1">
      <c r="A74" s="124" t="s">
        <v>1862</v>
      </c>
      <c r="B74" s="260" t="s">
        <v>49</v>
      </c>
      <c r="C74" s="125">
        <v>1124368</v>
      </c>
      <c r="D74" s="125">
        <v>1102231</v>
      </c>
      <c r="E74" s="125">
        <v>29225060</v>
      </c>
      <c r="F74" s="106" t="str">
        <f>VLOOKUP($C74,'[3]Sistema Escolar'!$C$3:$E$5000,3,0)</f>
        <v>COLEGIO ESTADUAL DE TEMPO INTEGRAL ANTONIO FERNANDO SOUZA RAMOS</v>
      </c>
      <c r="G74" s="67" t="s">
        <v>610</v>
      </c>
      <c r="H74" s="67" t="s">
        <v>611</v>
      </c>
      <c r="I74" s="67" t="s">
        <v>519</v>
      </c>
      <c r="J74" s="81" t="s">
        <v>4492</v>
      </c>
      <c r="L74" s="46"/>
      <c r="M74" s="46"/>
      <c r="T74" s="86"/>
      <c r="U74" s="100"/>
      <c r="V74" s="97"/>
      <c r="W74" s="100"/>
      <c r="X74" s="104"/>
      <c r="Y74" s="101"/>
      <c r="Z74" s="104"/>
      <c r="AA74" s="104"/>
      <c r="AB74" s="104"/>
      <c r="AF74" s="90"/>
      <c r="AK74"/>
      <c r="AM74" s="108"/>
      <c r="AN74" s="108"/>
      <c r="AO74" s="108"/>
      <c r="AP74" s="108"/>
      <c r="AQ74" s="108"/>
      <c r="AR74" s="108"/>
    </row>
    <row r="75" spans="1:44" s="48" customFormat="1" ht="24" customHeight="1">
      <c r="A75" s="124" t="s">
        <v>1862</v>
      </c>
      <c r="B75" s="260" t="s">
        <v>50</v>
      </c>
      <c r="C75" s="125">
        <v>1133278</v>
      </c>
      <c r="D75" s="125">
        <v>1103484</v>
      </c>
      <c r="E75" s="125">
        <v>29063299</v>
      </c>
      <c r="F75" s="106" t="str">
        <f>VLOOKUP($C75,'[3]Sistema Escolar'!$C$3:$E$5000,3,0)</f>
        <v>COLEGIO ESTADUAL DE TEMPO INTEGRAL DE IRAQUARA</v>
      </c>
      <c r="G75" s="67" t="s">
        <v>612</v>
      </c>
      <c r="H75" s="67" t="s">
        <v>613</v>
      </c>
      <c r="I75" s="67" t="s">
        <v>2047</v>
      </c>
      <c r="J75" s="81" t="s">
        <v>4500</v>
      </c>
      <c r="L75" s="46"/>
      <c r="M75" s="46"/>
      <c r="T75" s="86"/>
      <c r="U75" s="100"/>
      <c r="V75" s="97"/>
      <c r="W75" s="100"/>
      <c r="X75" s="104"/>
      <c r="Y75" s="101"/>
      <c r="Z75" s="101"/>
      <c r="AA75" s="104"/>
      <c r="AB75" s="104"/>
      <c r="AF75" s="90"/>
      <c r="AK75"/>
      <c r="AM75" s="108"/>
      <c r="AN75" s="108"/>
      <c r="AO75" s="108"/>
      <c r="AP75" s="108"/>
      <c r="AQ75" s="108"/>
      <c r="AR75" s="108"/>
    </row>
    <row r="76" spans="1:44" s="48" customFormat="1" ht="24" customHeight="1">
      <c r="A76" s="124" t="s">
        <v>1862</v>
      </c>
      <c r="B76" s="260" t="s">
        <v>50</v>
      </c>
      <c r="C76" s="125">
        <v>1179607</v>
      </c>
      <c r="D76" s="125">
        <v>9999999</v>
      </c>
      <c r="E76" s="125">
        <v>29470552</v>
      </c>
      <c r="F76" s="106" t="str">
        <f>VLOOKUP($C76,'[3]Sistema Escolar'!$C$3:$E$5000,3,0)</f>
        <v>COLEGIO ESTADUAL DO CAMPO PROFESSORA MARIA MENEZES RIBEIRO</v>
      </c>
      <c r="G76" s="67" t="s">
        <v>612</v>
      </c>
      <c r="H76" s="67" t="s">
        <v>614</v>
      </c>
      <c r="I76" s="67" t="s">
        <v>519</v>
      </c>
      <c r="J76" s="81" t="s">
        <v>4492</v>
      </c>
      <c r="L76" s="46"/>
      <c r="M76" s="46"/>
      <c r="T76" s="86"/>
      <c r="U76" s="100"/>
      <c r="V76" s="97"/>
      <c r="W76" s="100"/>
      <c r="X76" s="104"/>
      <c r="Y76" s="101"/>
      <c r="Z76" s="101"/>
      <c r="AA76" s="104"/>
      <c r="AB76" s="104"/>
      <c r="AF76" s="90"/>
      <c r="AK76"/>
      <c r="AM76" s="108"/>
      <c r="AN76" s="108"/>
      <c r="AO76" s="108"/>
      <c r="AP76" s="108"/>
      <c r="AQ76" s="108"/>
      <c r="AR76" s="108"/>
    </row>
    <row r="77" spans="1:44" s="48" customFormat="1" ht="24" customHeight="1">
      <c r="A77" s="124" t="s">
        <v>1862</v>
      </c>
      <c r="B77" s="260" t="s">
        <v>51</v>
      </c>
      <c r="C77" s="125">
        <v>1170360</v>
      </c>
      <c r="D77" s="125">
        <v>1102700</v>
      </c>
      <c r="E77" s="125">
        <v>29215382</v>
      </c>
      <c r="F77" s="106" t="str">
        <f>VLOOKUP($C77,'[3]Sistema Escolar'!$C$3:$E$5000,3,0)</f>
        <v>COLEGIO ESTADUAL DE TEMPO INTEGRAL JOSE AMERICO ARAUJO</v>
      </c>
      <c r="G77" s="67" t="s">
        <v>615</v>
      </c>
      <c r="H77" s="67" t="s">
        <v>616</v>
      </c>
      <c r="I77" s="67" t="s">
        <v>519</v>
      </c>
      <c r="J77" s="81" t="s">
        <v>4492</v>
      </c>
      <c r="L77" s="46"/>
      <c r="M77" s="46"/>
      <c r="T77" s="86"/>
      <c r="U77" s="100"/>
      <c r="V77" s="97"/>
      <c r="W77" s="100"/>
      <c r="X77" s="104"/>
      <c r="Y77" s="101"/>
      <c r="Z77" s="104"/>
      <c r="AA77" s="104"/>
      <c r="AB77" s="104"/>
      <c r="AF77" s="90"/>
      <c r="AK77"/>
      <c r="AM77" s="108"/>
      <c r="AN77" s="108"/>
      <c r="AO77" s="108"/>
      <c r="AP77" s="108"/>
      <c r="AQ77" s="108"/>
      <c r="AR77" s="108"/>
    </row>
    <row r="78" spans="1:44" s="48" customFormat="1" ht="24" customHeight="1">
      <c r="A78" s="124" t="s">
        <v>1862</v>
      </c>
      <c r="B78" s="260" t="s">
        <v>52</v>
      </c>
      <c r="C78" s="125">
        <v>1124481</v>
      </c>
      <c r="D78" s="125">
        <v>1102790</v>
      </c>
      <c r="E78" s="125">
        <v>29216206</v>
      </c>
      <c r="F78" s="106" t="str">
        <f>VLOOKUP($C78,'[3]Sistema Escolar'!$C$3:$E$5000,3,0)</f>
        <v>COLEGIO ESTADUAL HORACIO DE MATOS</v>
      </c>
      <c r="G78" s="67" t="s">
        <v>617</v>
      </c>
      <c r="H78" s="67" t="s">
        <v>618</v>
      </c>
      <c r="I78" s="67" t="s">
        <v>519</v>
      </c>
      <c r="J78" s="81" t="s">
        <v>4492</v>
      </c>
      <c r="L78" s="46"/>
      <c r="M78" s="46"/>
      <c r="T78" s="86"/>
      <c r="U78" s="100"/>
      <c r="V78" s="97"/>
      <c r="W78" s="100"/>
      <c r="X78" s="104"/>
      <c r="Y78" s="101"/>
      <c r="Z78" s="104"/>
      <c r="AA78" s="104"/>
      <c r="AB78" s="104"/>
      <c r="AF78" s="90"/>
      <c r="AK78"/>
      <c r="AM78" s="108"/>
      <c r="AN78" s="108"/>
      <c r="AO78" s="108"/>
      <c r="AP78" s="108"/>
      <c r="AQ78" s="108"/>
      <c r="AR78" s="108"/>
    </row>
    <row r="79" spans="1:44" s="48" customFormat="1" ht="24" customHeight="1">
      <c r="A79" s="65">
        <v>3</v>
      </c>
      <c r="B79" s="211" t="s">
        <v>52</v>
      </c>
      <c r="C79" s="71">
        <v>1124511</v>
      </c>
      <c r="D79" s="71">
        <v>1102793</v>
      </c>
      <c r="E79" s="71">
        <v>29216265</v>
      </c>
      <c r="F79" s="106" t="str">
        <f>VLOOKUP($C79,'[3]Sistema Escolar'!$C$3:$E$5000,3,0)</f>
        <v>COLEGIO ESTADUAL DO CAMPO RODOLFO DE ABREU</v>
      </c>
      <c r="G79" s="68" t="s">
        <v>2031</v>
      </c>
      <c r="H79" s="68" t="s">
        <v>2031</v>
      </c>
      <c r="I79" s="67" t="s">
        <v>519</v>
      </c>
      <c r="J79" s="81" t="s">
        <v>4492</v>
      </c>
      <c r="L79" s="46"/>
      <c r="M79" s="46"/>
      <c r="T79" s="86"/>
      <c r="U79" s="100"/>
      <c r="V79" s="97"/>
      <c r="W79" s="100"/>
      <c r="X79" s="104"/>
      <c r="Y79" s="101"/>
      <c r="Z79" s="104"/>
      <c r="AA79" s="104"/>
      <c r="AB79" s="104"/>
      <c r="AF79" s="90"/>
      <c r="AK79"/>
      <c r="AM79" s="108"/>
      <c r="AN79" s="108"/>
      <c r="AO79" s="108"/>
      <c r="AP79" s="108"/>
      <c r="AQ79" s="108"/>
      <c r="AR79" s="108"/>
    </row>
    <row r="80" spans="1:44" s="48" customFormat="1" ht="24" customHeight="1">
      <c r="A80" s="124" t="s">
        <v>1862</v>
      </c>
      <c r="B80" s="260" t="s">
        <v>53</v>
      </c>
      <c r="C80" s="125">
        <v>1164149</v>
      </c>
      <c r="D80" s="125">
        <v>1103492</v>
      </c>
      <c r="E80" s="125">
        <v>29216486</v>
      </c>
      <c r="F80" s="106" t="str">
        <f>VLOOKUP($C80,'[3]Sistema Escolar'!$C$3:$E$5000,3,0)</f>
        <v>CENTRO EDUCACIONAL RENATO PEREIRA VIANA</v>
      </c>
      <c r="G80" s="67" t="s">
        <v>619</v>
      </c>
      <c r="H80" s="67" t="s">
        <v>620</v>
      </c>
      <c r="I80" s="67" t="s">
        <v>519</v>
      </c>
      <c r="J80" s="81" t="s">
        <v>4492</v>
      </c>
      <c r="L80" s="46"/>
      <c r="M80" s="46"/>
      <c r="T80" s="86"/>
      <c r="U80" s="100"/>
      <c r="V80" s="97"/>
      <c r="W80" s="100"/>
      <c r="X80" s="104"/>
      <c r="Y80" s="101"/>
      <c r="Z80" s="104"/>
      <c r="AA80" s="104"/>
      <c r="AB80" s="104"/>
      <c r="AF80" s="90"/>
      <c r="AK80"/>
      <c r="AM80" s="108"/>
      <c r="AN80" s="108"/>
      <c r="AO80" s="108"/>
      <c r="AP80" s="108"/>
      <c r="AQ80" s="108"/>
      <c r="AR80" s="108"/>
    </row>
    <row r="81" spans="1:44" s="48" customFormat="1" ht="24" customHeight="1">
      <c r="A81" s="124" t="s">
        <v>1862</v>
      </c>
      <c r="B81" s="260" t="s">
        <v>54</v>
      </c>
      <c r="C81" s="125">
        <v>1123647</v>
      </c>
      <c r="D81" s="125">
        <v>1102703</v>
      </c>
      <c r="E81" s="125">
        <v>29232988</v>
      </c>
      <c r="F81" s="106" t="str">
        <f>VLOOKUP($C81,'[3]Sistema Escolar'!$C$3:$E$5000,3,0)</f>
        <v>COLEGIO ESTADUAL DE TEMPO INTEGRAL EURIDICE SANTANA</v>
      </c>
      <c r="G81" s="67" t="s">
        <v>598</v>
      </c>
      <c r="H81" s="67" t="s">
        <v>621</v>
      </c>
      <c r="I81" s="67" t="s">
        <v>519</v>
      </c>
      <c r="J81" s="81" t="s">
        <v>4492</v>
      </c>
      <c r="L81" s="46"/>
      <c r="M81" s="46"/>
      <c r="T81" s="86"/>
      <c r="U81" s="100"/>
      <c r="V81" s="97"/>
      <c r="W81" s="100"/>
      <c r="X81" s="104"/>
      <c r="Y81" s="101"/>
      <c r="Z81" s="104"/>
      <c r="AA81" s="104"/>
      <c r="AB81" s="104"/>
      <c r="AF81" s="90"/>
      <c r="AK81"/>
      <c r="AM81" s="108"/>
      <c r="AN81" s="108"/>
      <c r="AO81" s="108"/>
      <c r="AP81" s="108"/>
      <c r="AQ81" s="108"/>
      <c r="AR81" s="108"/>
    </row>
    <row r="82" spans="1:44" s="48" customFormat="1" ht="24" customHeight="1">
      <c r="A82" s="124" t="s">
        <v>1862</v>
      </c>
      <c r="B82" s="260" t="s">
        <v>55</v>
      </c>
      <c r="C82" s="125">
        <v>1178439</v>
      </c>
      <c r="D82" s="125">
        <v>1105590</v>
      </c>
      <c r="E82" s="125">
        <v>29399220</v>
      </c>
      <c r="F82" s="106" t="str">
        <f>VLOOKUP($C82,'[3]Sistema Escolar'!$C$3:$E$5000,3,0)</f>
        <v>COLEGIO ESTADUAL DO CAMPO DE ICO</v>
      </c>
      <c r="G82" s="67" t="s">
        <v>622</v>
      </c>
      <c r="H82" s="67" t="s">
        <v>625</v>
      </c>
      <c r="I82" s="67" t="s">
        <v>519</v>
      </c>
      <c r="J82" s="81" t="s">
        <v>4492</v>
      </c>
      <c r="L82" s="46"/>
      <c r="M82" s="46"/>
      <c r="T82" s="86"/>
      <c r="U82" s="100"/>
      <c r="V82" s="97"/>
      <c r="W82" s="100"/>
      <c r="X82" s="104"/>
      <c r="Y82" s="101"/>
      <c r="Z82" s="101"/>
      <c r="AA82" s="104"/>
      <c r="AB82" s="104"/>
      <c r="AF82" s="90"/>
      <c r="AK82"/>
      <c r="AM82" s="108"/>
      <c r="AN82" s="108"/>
      <c r="AO82" s="108"/>
      <c r="AP82" s="108"/>
      <c r="AQ82" s="108"/>
      <c r="AR82" s="108"/>
    </row>
    <row r="83" spans="1:44" s="48" customFormat="1" ht="24" customHeight="1">
      <c r="A83" s="124" t="s">
        <v>1862</v>
      </c>
      <c r="B83" s="260" t="s">
        <v>55</v>
      </c>
      <c r="C83" s="125">
        <v>1178028</v>
      </c>
      <c r="D83" s="125">
        <v>1102595</v>
      </c>
      <c r="E83" s="125">
        <v>29425557</v>
      </c>
      <c r="F83" s="106" t="str">
        <f>VLOOKUP($C83,'[3]Sistema Escolar'!$C$3:$E$5000,3,0)</f>
        <v>COLEGIO ESTADUAL DE FEDEGOSOS</v>
      </c>
      <c r="G83" s="67" t="s">
        <v>622</v>
      </c>
      <c r="H83" s="67" t="s">
        <v>624</v>
      </c>
      <c r="I83" s="67" t="s">
        <v>519</v>
      </c>
      <c r="J83" s="81" t="s">
        <v>4492</v>
      </c>
      <c r="L83" s="46" t="s">
        <v>2029</v>
      </c>
      <c r="M83" s="46"/>
      <c r="T83" s="86"/>
      <c r="U83" s="100"/>
      <c r="V83" s="97"/>
      <c r="W83" s="100"/>
      <c r="X83" s="104"/>
      <c r="Y83" s="101"/>
      <c r="Z83" s="101"/>
      <c r="AA83" s="104"/>
      <c r="AB83" s="104"/>
      <c r="AF83" s="90"/>
      <c r="AH83" s="46"/>
      <c r="AK83"/>
      <c r="AM83" s="108"/>
      <c r="AN83" s="108"/>
      <c r="AO83" s="108"/>
      <c r="AP83" s="108"/>
      <c r="AQ83" s="108"/>
      <c r="AR83" s="108"/>
    </row>
    <row r="84" spans="1:44" s="48" customFormat="1" ht="24" customHeight="1">
      <c r="A84" s="124" t="s">
        <v>1862</v>
      </c>
      <c r="B84" s="260" t="s">
        <v>55</v>
      </c>
      <c r="C84" s="125">
        <v>1176457</v>
      </c>
      <c r="D84" s="125">
        <v>1102593</v>
      </c>
      <c r="E84" s="125">
        <v>29390869</v>
      </c>
      <c r="F84" s="106" t="str">
        <f>VLOOKUP($C84,'[3]Sistema Escolar'!$C$3:$E$5000,3,0)</f>
        <v>CENTRO TERRITORIAL DE EDUCAÇÃO PROFISSIONAL DA CHAPADA DIAMANTINA II</v>
      </c>
      <c r="G84" s="67" t="s">
        <v>622</v>
      </c>
      <c r="H84" s="67" t="s">
        <v>623</v>
      </c>
      <c r="I84" s="67" t="s">
        <v>519</v>
      </c>
      <c r="J84" s="81" t="s">
        <v>4492</v>
      </c>
      <c r="L84" s="46"/>
      <c r="M84" s="46"/>
      <c r="T84" s="86"/>
      <c r="U84" s="100"/>
      <c r="V84" s="97"/>
      <c r="W84" s="100"/>
      <c r="X84" s="104"/>
      <c r="Y84" s="101"/>
      <c r="Z84" s="104"/>
      <c r="AA84" s="104"/>
      <c r="AB84" s="104"/>
      <c r="AF84" s="90"/>
      <c r="AK84"/>
      <c r="AM84" s="108"/>
      <c r="AN84" s="108"/>
      <c r="AO84" s="108"/>
      <c r="AP84" s="108"/>
      <c r="AQ84" s="108"/>
      <c r="AR84" s="108"/>
    </row>
    <row r="85" spans="1:44" s="48" customFormat="1" ht="24" customHeight="1">
      <c r="A85" s="124" t="s">
        <v>1862</v>
      </c>
      <c r="B85" s="260" t="s">
        <v>56</v>
      </c>
      <c r="C85" s="125">
        <v>1132468</v>
      </c>
      <c r="D85" s="125">
        <v>1103493</v>
      </c>
      <c r="E85" s="125">
        <v>29216818</v>
      </c>
      <c r="F85" s="106" t="str">
        <f>VLOOKUP($C85,'[3]Sistema Escolar'!$C$3:$E$5000,3,0)</f>
        <v>COLEGIO ESTADUAL DE TEMPO INTEGRAL DE MUCUGE</v>
      </c>
      <c r="G85" s="67" t="s">
        <v>626</v>
      </c>
      <c r="H85" s="67" t="s">
        <v>627</v>
      </c>
      <c r="I85" s="67" t="s">
        <v>519</v>
      </c>
      <c r="J85" s="81" t="s">
        <v>4492</v>
      </c>
      <c r="L85" s="46" t="s">
        <v>2029</v>
      </c>
      <c r="M85" s="46"/>
      <c r="T85" s="86"/>
      <c r="U85" s="100"/>
      <c r="V85" s="97"/>
      <c r="W85" s="100"/>
      <c r="X85" s="104"/>
      <c r="Y85" s="101"/>
      <c r="Z85" s="101"/>
      <c r="AA85" s="104"/>
      <c r="AB85" s="104"/>
      <c r="AF85" s="90"/>
      <c r="AK85"/>
      <c r="AM85" s="108"/>
      <c r="AN85" s="108"/>
      <c r="AO85" s="108"/>
      <c r="AP85" s="108"/>
      <c r="AQ85" s="108"/>
      <c r="AR85" s="108"/>
    </row>
    <row r="86" spans="1:44" s="48" customFormat="1" ht="24" customHeight="1">
      <c r="A86" s="124" t="s">
        <v>1862</v>
      </c>
      <c r="B86" s="260" t="s">
        <v>57</v>
      </c>
      <c r="C86" s="125">
        <v>1178029</v>
      </c>
      <c r="D86" s="125">
        <v>1102707</v>
      </c>
      <c r="E86" s="125">
        <v>29425123</v>
      </c>
      <c r="F86" s="106" t="str">
        <f>VLOOKUP($C86,'[3]Sistema Escolar'!$C$3:$E$5000,3,0)</f>
        <v>COLEGIO ESTADUAL DE TEMPO INTEGRAL EDILSON JOAQUIM DOS SANTOS</v>
      </c>
      <c r="G86" s="67" t="s">
        <v>598</v>
      </c>
      <c r="H86" s="67" t="s">
        <v>628</v>
      </c>
      <c r="I86" s="67" t="s">
        <v>2047</v>
      </c>
      <c r="J86" s="81" t="s">
        <v>4501</v>
      </c>
      <c r="L86" s="46"/>
      <c r="M86" s="46"/>
      <c r="T86" s="86"/>
      <c r="U86" s="100"/>
      <c r="V86" s="97"/>
      <c r="W86" s="100"/>
      <c r="X86" s="104"/>
      <c r="Y86" s="101"/>
      <c r="Z86" s="104"/>
      <c r="AA86" s="104"/>
      <c r="AB86" s="104"/>
      <c r="AF86" s="90"/>
      <c r="AK86"/>
      <c r="AM86" s="108"/>
      <c r="AN86" s="108"/>
      <c r="AO86" s="108"/>
      <c r="AP86" s="108"/>
      <c r="AQ86" s="108"/>
      <c r="AR86" s="108"/>
    </row>
    <row r="87" spans="1:44" s="48" customFormat="1" ht="24" customHeight="1">
      <c r="A87" s="124" t="s">
        <v>1862</v>
      </c>
      <c r="B87" s="260" t="s">
        <v>58</v>
      </c>
      <c r="C87" s="125">
        <v>1164491</v>
      </c>
      <c r="D87" s="125">
        <v>1103501</v>
      </c>
      <c r="E87" s="125">
        <v>29209994</v>
      </c>
      <c r="F87" s="106" t="str">
        <f>VLOOKUP($C87,'[3]Sistema Escolar'!$C$3:$E$5000,3,0)</f>
        <v>COLEGIO ESTADUAL CASTRO ALVES</v>
      </c>
      <c r="G87" s="67" t="s">
        <v>607</v>
      </c>
      <c r="H87" s="67" t="s">
        <v>629</v>
      </c>
      <c r="I87" s="67" t="s">
        <v>519</v>
      </c>
      <c r="J87" s="81" t="s">
        <v>4492</v>
      </c>
      <c r="L87" s="46"/>
      <c r="M87" s="46"/>
      <c r="T87" s="86"/>
      <c r="U87" s="100"/>
      <c r="V87" s="97"/>
      <c r="W87" s="100"/>
      <c r="X87" s="104"/>
      <c r="Y87" s="101"/>
      <c r="Z87" s="104"/>
      <c r="AA87" s="104"/>
      <c r="AB87" s="104"/>
      <c r="AF87" s="90"/>
      <c r="AK87"/>
      <c r="AM87" s="108"/>
      <c r="AN87" s="108"/>
      <c r="AO87" s="108"/>
      <c r="AP87" s="108"/>
      <c r="AQ87" s="108"/>
      <c r="AR87" s="108"/>
    </row>
    <row r="88" spans="1:44" s="48" customFormat="1" ht="24" customHeight="1">
      <c r="A88" s="124" t="s">
        <v>1862</v>
      </c>
      <c r="B88" s="260" t="s">
        <v>59</v>
      </c>
      <c r="C88" s="125">
        <v>1132565</v>
      </c>
      <c r="D88" s="125">
        <v>1103504</v>
      </c>
      <c r="E88" s="125">
        <v>29217768</v>
      </c>
      <c r="F88" s="106" t="str">
        <f>VLOOKUP($C88,'[3]Sistema Escolar'!$C$3:$E$5000,3,0)</f>
        <v>COLEGIO ESTADUAL DE TEMPO INTEGRAL DE PALMEIRAS</v>
      </c>
      <c r="G88" s="67" t="s">
        <v>607</v>
      </c>
      <c r="H88" s="67" t="s">
        <v>630</v>
      </c>
      <c r="I88" s="67" t="s">
        <v>2047</v>
      </c>
      <c r="J88" s="81" t="s">
        <v>4502</v>
      </c>
      <c r="K88" s="74"/>
      <c r="L88" s="46"/>
      <c r="M88" s="46"/>
      <c r="T88" s="86"/>
      <c r="U88" s="100"/>
      <c r="V88" s="97"/>
      <c r="W88" s="100"/>
      <c r="X88" s="104"/>
      <c r="Y88" s="101"/>
      <c r="Z88" s="104"/>
      <c r="AA88" s="104"/>
      <c r="AB88" s="104"/>
      <c r="AF88" s="90"/>
      <c r="AK88"/>
      <c r="AM88" s="108"/>
      <c r="AN88" s="108"/>
      <c r="AO88" s="108"/>
      <c r="AP88" s="108"/>
      <c r="AQ88" s="108"/>
      <c r="AR88" s="108"/>
    </row>
    <row r="89" spans="1:44" s="48" customFormat="1" ht="24" customHeight="1">
      <c r="A89" s="124" t="s">
        <v>1862</v>
      </c>
      <c r="B89" s="260" t="s">
        <v>60</v>
      </c>
      <c r="C89" s="125">
        <v>1179483</v>
      </c>
      <c r="D89" s="125">
        <v>9999999</v>
      </c>
      <c r="E89" s="125">
        <v>29467870</v>
      </c>
      <c r="F89" s="106" t="str">
        <f>VLOOKUP($C89,'[3]Sistema Escolar'!$C$3:$E$5000,3,0)</f>
        <v>COLEGIO ESTADUAL DO CAMPO DE INUBIA</v>
      </c>
      <c r="G89" s="67" t="s">
        <v>632</v>
      </c>
      <c r="H89" s="67" t="s">
        <v>633</v>
      </c>
      <c r="I89" s="67" t="s">
        <v>519</v>
      </c>
      <c r="J89" s="81" t="s">
        <v>4492</v>
      </c>
      <c r="L89" s="46"/>
      <c r="M89" s="46"/>
      <c r="T89" s="86"/>
      <c r="U89" s="100"/>
      <c r="V89" s="97"/>
      <c r="W89" s="100"/>
      <c r="X89" s="104"/>
      <c r="Y89" s="101"/>
      <c r="Z89" s="101"/>
      <c r="AA89" s="104"/>
      <c r="AB89" s="104"/>
      <c r="AF89" s="90"/>
      <c r="AK89"/>
      <c r="AM89" s="108"/>
      <c r="AN89" s="108"/>
      <c r="AO89" s="108"/>
      <c r="AP89" s="108"/>
      <c r="AQ89" s="108"/>
      <c r="AR89" s="108"/>
    </row>
    <row r="90" spans="1:44" s="48" customFormat="1" ht="24" customHeight="1">
      <c r="A90" s="124" t="s">
        <v>1862</v>
      </c>
      <c r="B90" s="260" t="s">
        <v>60</v>
      </c>
      <c r="C90" s="125">
        <v>1132794</v>
      </c>
      <c r="D90" s="125">
        <v>1103514</v>
      </c>
      <c r="E90" s="125">
        <v>29218489</v>
      </c>
      <c r="F90" s="106" t="str">
        <f>VLOOKUP($C90,'[3]Sistema Escolar'!$C$3:$E$5000,3,0)</f>
        <v>COLEGIO ESTADUAL DE TEMPO INTEGRAL CORONEL HORACIO DE MATOS</v>
      </c>
      <c r="G90" s="67" t="s">
        <v>607</v>
      </c>
      <c r="H90" s="67" t="s">
        <v>631</v>
      </c>
      <c r="I90" s="67" t="s">
        <v>519</v>
      </c>
      <c r="J90" s="81" t="s">
        <v>4492</v>
      </c>
      <c r="L90" s="46"/>
      <c r="M90" s="46"/>
      <c r="T90" s="86"/>
      <c r="U90" s="100"/>
      <c r="V90" s="97"/>
      <c r="W90" s="100"/>
      <c r="X90" s="104"/>
      <c r="Y90" s="101"/>
      <c r="Z90" s="101"/>
      <c r="AA90" s="104"/>
      <c r="AB90" s="104"/>
      <c r="AF90" s="90"/>
      <c r="AH90" s="46"/>
      <c r="AK90"/>
      <c r="AM90" s="108"/>
      <c r="AN90" s="108"/>
      <c r="AO90" s="108"/>
      <c r="AP90" s="108"/>
      <c r="AQ90" s="108"/>
      <c r="AR90" s="108"/>
    </row>
    <row r="91" spans="1:44" s="48" customFormat="1" ht="24" customHeight="1">
      <c r="A91" s="65" t="s">
        <v>1862</v>
      </c>
      <c r="B91" s="211" t="s">
        <v>60</v>
      </c>
      <c r="C91" s="56">
        <v>1179708</v>
      </c>
      <c r="D91" s="56">
        <v>9999999</v>
      </c>
      <c r="E91" s="56">
        <v>29483891</v>
      </c>
      <c r="F91" s="106" t="str">
        <f>VLOOKUP($C91,'[3]Sistema Escolar'!$C$3:$E$5000,3,0)</f>
        <v>COLEGIO ESTADUAL DO CAMPO DE CABRALIA</v>
      </c>
      <c r="G91" s="67" t="s">
        <v>607</v>
      </c>
      <c r="H91" s="67" t="s">
        <v>1824</v>
      </c>
      <c r="I91" s="67" t="s">
        <v>519</v>
      </c>
      <c r="J91" s="81" t="s">
        <v>4492</v>
      </c>
      <c r="L91" s="46" t="s">
        <v>2029</v>
      </c>
      <c r="M91" s="46"/>
      <c r="T91" s="86"/>
      <c r="U91" s="100"/>
      <c r="V91" s="97"/>
      <c r="W91" s="100"/>
      <c r="X91" s="104"/>
      <c r="Y91" s="101"/>
      <c r="Z91" s="104"/>
      <c r="AA91" s="104"/>
      <c r="AB91" s="104"/>
      <c r="AF91" s="90"/>
      <c r="AK91"/>
      <c r="AM91" s="108"/>
      <c r="AN91" s="108"/>
      <c r="AO91" s="108"/>
      <c r="AP91" s="108"/>
      <c r="AQ91" s="108"/>
      <c r="AR91" s="108"/>
    </row>
    <row r="92" spans="1:44" s="48" customFormat="1" ht="24" customHeight="1">
      <c r="A92" s="124" t="s">
        <v>1862</v>
      </c>
      <c r="B92" s="260" t="s">
        <v>61</v>
      </c>
      <c r="C92" s="125">
        <v>1178261</v>
      </c>
      <c r="D92" s="125">
        <v>1105502</v>
      </c>
      <c r="E92" s="125">
        <v>29467403</v>
      </c>
      <c r="F92" s="106" t="str">
        <f>VLOOKUP($C92,'[3]Sistema Escolar'!$C$3:$E$5000,3,0)</f>
        <v>COLEGIO ESTADUAL CARLOS SOUTO</v>
      </c>
      <c r="G92" s="67" t="s">
        <v>632</v>
      </c>
      <c r="H92" s="67" t="s">
        <v>634</v>
      </c>
      <c r="I92" s="67" t="s">
        <v>2047</v>
      </c>
      <c r="J92" s="81" t="s">
        <v>4503</v>
      </c>
      <c r="L92" s="46"/>
      <c r="M92" s="46"/>
      <c r="T92" s="86"/>
      <c r="U92" s="100"/>
      <c r="V92" s="97"/>
      <c r="W92" s="100"/>
      <c r="X92" s="104"/>
      <c r="Y92" s="101"/>
      <c r="Z92" s="104"/>
      <c r="AA92" s="104"/>
      <c r="AB92" s="104"/>
      <c r="AF92" s="90"/>
      <c r="AH92" s="46"/>
      <c r="AK92"/>
      <c r="AM92" s="108"/>
      <c r="AN92" s="108"/>
      <c r="AO92" s="108"/>
      <c r="AP92" s="108"/>
      <c r="AQ92" s="108"/>
      <c r="AR92" s="108"/>
    </row>
    <row r="93" spans="1:44" s="48" customFormat="1" ht="24" customHeight="1">
      <c r="A93" s="124" t="s">
        <v>1862</v>
      </c>
      <c r="B93" s="260" t="s">
        <v>61</v>
      </c>
      <c r="C93" s="125">
        <v>1167997</v>
      </c>
      <c r="D93" s="125">
        <v>1102829</v>
      </c>
      <c r="E93" s="125">
        <v>29219841</v>
      </c>
      <c r="F93" s="106" t="str">
        <f>VLOOKUP($C93,'[3]Sistema Escolar'!$C$3:$E$5000,3,0)</f>
        <v>COLEGIO ESTADUAL DO CAMPO MARCOLINO MOURA</v>
      </c>
      <c r="G93" s="67" t="s">
        <v>632</v>
      </c>
      <c r="H93" s="67" t="s">
        <v>635</v>
      </c>
      <c r="I93" s="67" t="s">
        <v>519</v>
      </c>
      <c r="J93" s="81" t="s">
        <v>4492</v>
      </c>
      <c r="L93" s="46"/>
      <c r="M93" s="46"/>
      <c r="T93" s="86"/>
      <c r="U93" s="100"/>
      <c r="V93" s="97"/>
      <c r="W93" s="100"/>
      <c r="X93" s="104"/>
      <c r="Y93" s="101"/>
      <c r="Z93" s="104"/>
      <c r="AA93" s="104"/>
      <c r="AB93" s="104"/>
      <c r="AF93" s="90"/>
      <c r="AK93"/>
      <c r="AM93" s="108"/>
      <c r="AN93" s="108"/>
      <c r="AO93" s="108"/>
      <c r="AP93" s="108"/>
      <c r="AQ93" s="108"/>
      <c r="AR93" s="108"/>
    </row>
    <row r="94" spans="1:44" s="48" customFormat="1" ht="24" customHeight="1">
      <c r="A94" s="124" t="s">
        <v>1862</v>
      </c>
      <c r="B94" s="260" t="s">
        <v>62</v>
      </c>
      <c r="C94" s="125">
        <v>1133138</v>
      </c>
      <c r="D94" s="125">
        <v>1103532</v>
      </c>
      <c r="E94" s="125">
        <v>29220076</v>
      </c>
      <c r="F94" s="106" t="str">
        <f>VLOOKUP($C94,'[3]Sistema Escolar'!$C$3:$E$5000,3,0)</f>
        <v>CENTRO ESTADUAL DE EDUCACAO PROFISSIONAL DE SEABRA</v>
      </c>
      <c r="G94" s="67" t="s">
        <v>607</v>
      </c>
      <c r="H94" s="67" t="s">
        <v>637</v>
      </c>
      <c r="I94" s="67" t="s">
        <v>519</v>
      </c>
      <c r="J94" s="81" t="s">
        <v>4492</v>
      </c>
      <c r="L94" s="46"/>
      <c r="M94" s="46"/>
      <c r="T94" s="86"/>
      <c r="U94" s="100"/>
      <c r="V94" s="97"/>
      <c r="W94" s="100"/>
      <c r="X94" s="104"/>
      <c r="Y94" s="101"/>
      <c r="Z94" s="101"/>
      <c r="AA94" s="104"/>
      <c r="AB94" s="104"/>
      <c r="AF94" s="90"/>
      <c r="AK94"/>
      <c r="AM94" s="108"/>
      <c r="AN94" s="108"/>
      <c r="AO94" s="108"/>
      <c r="AP94" s="108"/>
      <c r="AQ94" s="108"/>
      <c r="AR94" s="108"/>
    </row>
    <row r="95" spans="1:44" s="48" customFormat="1" ht="24" customHeight="1">
      <c r="A95" s="124" t="s">
        <v>1862</v>
      </c>
      <c r="B95" s="260" t="s">
        <v>62</v>
      </c>
      <c r="C95" s="125">
        <v>1179283</v>
      </c>
      <c r="D95" s="125">
        <v>9999999</v>
      </c>
      <c r="E95" s="125">
        <v>29461502</v>
      </c>
      <c r="F95" s="106" t="str">
        <f>VLOOKUP($C95,'[3]Sistema Escolar'!$C$3:$E$5000,3,0)</f>
        <v>CENT.REG.DE ENS.MEDIO COM INTERMEDIACAO TEC.CEMIT DA CHAPADA DIAMANTIN</v>
      </c>
      <c r="G95" s="67" t="s">
        <v>607</v>
      </c>
      <c r="H95" s="67" t="s">
        <v>636</v>
      </c>
      <c r="I95" s="67" t="s">
        <v>519</v>
      </c>
      <c r="J95" s="81" t="s">
        <v>4492</v>
      </c>
      <c r="L95" s="46"/>
      <c r="M95" s="46"/>
      <c r="T95" s="86"/>
      <c r="U95" s="100"/>
      <c r="V95" s="46"/>
      <c r="W95" s="100"/>
      <c r="X95" s="104"/>
      <c r="Y95" s="101"/>
      <c r="Z95" s="104"/>
      <c r="AA95" s="104"/>
      <c r="AB95" s="104"/>
      <c r="AF95" s="90"/>
      <c r="AK95"/>
      <c r="AM95" s="108"/>
      <c r="AN95" s="108"/>
      <c r="AO95" s="108"/>
      <c r="AP95" s="108"/>
      <c r="AQ95" s="108"/>
      <c r="AR95" s="108"/>
    </row>
    <row r="96" spans="1:44" s="48" customFormat="1" ht="24" customHeight="1">
      <c r="A96" s="65" t="s">
        <v>1862</v>
      </c>
      <c r="B96" s="211" t="s">
        <v>62</v>
      </c>
      <c r="C96" s="126">
        <v>1133022</v>
      </c>
      <c r="D96" s="126">
        <v>1103528</v>
      </c>
      <c r="E96" s="126">
        <v>29221307</v>
      </c>
      <c r="F96" s="106" t="str">
        <f>VLOOKUP($C96,'[3]Sistema Escolar'!$C$3:$E$5000,3,0)</f>
        <v>COLEGIO ESTADUAL DO CAMPO FILINTO JUSTINIANO BASTOS</v>
      </c>
      <c r="G96" s="56" t="s">
        <v>607</v>
      </c>
      <c r="H96" s="56" t="s">
        <v>2002</v>
      </c>
      <c r="I96" s="67" t="s">
        <v>519</v>
      </c>
      <c r="J96" s="81" t="s">
        <v>4492</v>
      </c>
      <c r="L96" s="46"/>
      <c r="M96" s="46"/>
      <c r="T96" s="86"/>
      <c r="U96" s="100"/>
      <c r="V96" s="46"/>
      <c r="W96" s="100"/>
      <c r="X96" s="104"/>
      <c r="Y96" s="101"/>
      <c r="Z96" s="104"/>
      <c r="AA96" s="104"/>
      <c r="AB96" s="104"/>
      <c r="AF96" s="90"/>
      <c r="AK96"/>
      <c r="AM96" s="108"/>
      <c r="AN96" s="108"/>
      <c r="AO96" s="108"/>
      <c r="AP96" s="108"/>
      <c r="AQ96" s="108"/>
      <c r="AR96" s="108"/>
    </row>
    <row r="97" spans="1:44" s="48" customFormat="1" ht="24" customHeight="1">
      <c r="A97" s="255">
        <v>3</v>
      </c>
      <c r="B97" s="261" t="s">
        <v>62</v>
      </c>
      <c r="C97" s="145">
        <v>1179784</v>
      </c>
      <c r="D97" s="125">
        <v>9999999</v>
      </c>
      <c r="E97" s="145">
        <v>44171</v>
      </c>
      <c r="F97" s="106" t="str">
        <f>VLOOKUP($C97,'[3]Sistema Escolar'!$C$3:$E$5000,3,0)</f>
        <v>CENTRO DE APOIO PEDAGOGICO ESPECIALIZADO - CAPE SEABRA</v>
      </c>
      <c r="G97" s="56" t="s">
        <v>2039</v>
      </c>
      <c r="H97" s="56" t="s">
        <v>2039</v>
      </c>
      <c r="I97" s="67" t="s">
        <v>519</v>
      </c>
      <c r="J97" s="81"/>
      <c r="L97" s="46"/>
      <c r="M97" s="46"/>
      <c r="T97" s="86"/>
      <c r="U97" s="100"/>
      <c r="V97" s="46"/>
      <c r="W97" s="100"/>
      <c r="X97" s="104"/>
      <c r="Y97" s="101"/>
      <c r="Z97" s="104"/>
      <c r="AA97" s="104"/>
      <c r="AB97" s="104"/>
      <c r="AF97" s="90"/>
      <c r="AK97"/>
      <c r="AM97" s="108"/>
      <c r="AN97" s="108"/>
      <c r="AO97" s="108"/>
      <c r="AP97" s="108"/>
      <c r="AQ97" s="108"/>
      <c r="AR97" s="108"/>
    </row>
    <row r="98" spans="1:44" s="48" customFormat="1" ht="24" customHeight="1">
      <c r="A98" s="124" t="s">
        <v>1862</v>
      </c>
      <c r="B98" s="260" t="s">
        <v>63</v>
      </c>
      <c r="C98" s="125">
        <v>1133235</v>
      </c>
      <c r="D98" s="125">
        <v>1103536</v>
      </c>
      <c r="E98" s="125">
        <v>29067391</v>
      </c>
      <c r="F98" s="106" t="str">
        <f>VLOOKUP($C98,'[3]Sistema Escolar'!$C$3:$E$5000,3,0)</f>
        <v>COLEGIO ESTADUAL DE TEMPO INTEGRAL DE SOUTO SOARES</v>
      </c>
      <c r="G98" s="67" t="s">
        <v>612</v>
      </c>
      <c r="H98" s="67" t="s">
        <v>638</v>
      </c>
      <c r="I98" s="67" t="s">
        <v>519</v>
      </c>
      <c r="J98" s="81" t="s">
        <v>4492</v>
      </c>
      <c r="L98" s="46"/>
      <c r="M98" s="46"/>
      <c r="T98" s="86"/>
      <c r="U98" s="100"/>
      <c r="V98" s="97"/>
      <c r="W98" s="100"/>
      <c r="X98" s="104"/>
      <c r="Y98" s="101"/>
      <c r="Z98" s="101"/>
      <c r="AA98" s="104"/>
      <c r="AB98" s="104"/>
      <c r="AF98" s="90"/>
      <c r="AK98"/>
      <c r="AM98" s="108"/>
      <c r="AN98" s="108"/>
      <c r="AO98" s="108"/>
      <c r="AP98" s="108"/>
      <c r="AQ98" s="108"/>
      <c r="AR98" s="108"/>
    </row>
    <row r="99" spans="1:44" s="48" customFormat="1" ht="24" customHeight="1">
      <c r="A99" s="57">
        <v>3</v>
      </c>
      <c r="B99" s="163" t="s">
        <v>63</v>
      </c>
      <c r="C99" s="145">
        <v>1179793</v>
      </c>
      <c r="D99" s="56">
        <v>9999999</v>
      </c>
      <c r="E99" s="249">
        <v>29493854</v>
      </c>
      <c r="F99" s="106" t="str">
        <f>VLOOKUP($C99,'[3]Sistema Escolar'!$C$3:$E$5000,3,0)</f>
        <v>COLEGIO ESTADUAL DO CAMPO DE TEMPO INTEGRAL PROF ADEMAR SOUZA OLIVEIRA</v>
      </c>
      <c r="G99" s="67" t="s">
        <v>612</v>
      </c>
      <c r="H99" s="67" t="s">
        <v>2025</v>
      </c>
      <c r="I99" s="67" t="s">
        <v>519</v>
      </c>
      <c r="J99" s="81" t="s">
        <v>4492</v>
      </c>
      <c r="L99" s="46"/>
      <c r="M99" s="46"/>
      <c r="T99" s="86"/>
      <c r="U99" s="100"/>
      <c r="V99" s="97"/>
      <c r="W99" s="100"/>
      <c r="X99" s="104"/>
      <c r="Y99" s="101"/>
      <c r="Z99" s="101"/>
      <c r="AA99" s="104"/>
      <c r="AB99" s="104"/>
      <c r="AF99" s="90"/>
      <c r="AK99"/>
      <c r="AM99" s="108"/>
      <c r="AN99" s="108"/>
      <c r="AO99" s="108"/>
      <c r="AP99" s="108"/>
      <c r="AQ99" s="108"/>
      <c r="AR99" s="108"/>
    </row>
    <row r="100" spans="1:44" s="48" customFormat="1" ht="24" customHeight="1">
      <c r="A100" s="124" t="s">
        <v>1862</v>
      </c>
      <c r="B100" s="260" t="s">
        <v>64</v>
      </c>
      <c r="C100" s="125">
        <v>1178095</v>
      </c>
      <c r="D100" s="125">
        <v>1104563</v>
      </c>
      <c r="E100" s="125">
        <v>29428742</v>
      </c>
      <c r="F100" s="106" t="str">
        <f>VLOOKUP($C100,'[3]Sistema Escolar'!$C$3:$E$5000,3,0)</f>
        <v>COLEGIO ESTADUAL PROFESSORA ZENAIDE ALVES BARRETO</v>
      </c>
      <c r="G100" s="67" t="s">
        <v>639</v>
      </c>
      <c r="H100" s="67" t="s">
        <v>640</v>
      </c>
      <c r="I100" s="67" t="s">
        <v>519</v>
      </c>
      <c r="J100" s="81" t="s">
        <v>4492</v>
      </c>
      <c r="L100" s="46"/>
      <c r="M100" s="46"/>
      <c r="T100" s="86"/>
      <c r="U100" s="100"/>
      <c r="V100" s="97"/>
      <c r="W100" s="100"/>
      <c r="X100" s="104"/>
      <c r="Y100" s="101"/>
      <c r="Z100" s="104"/>
      <c r="AA100" s="104"/>
      <c r="AB100" s="104"/>
      <c r="AF100" s="90"/>
      <c r="AK100"/>
      <c r="AM100" s="108"/>
      <c r="AN100" s="108"/>
      <c r="AO100" s="108"/>
      <c r="AP100" s="108"/>
      <c r="AQ100" s="108"/>
      <c r="AR100" s="108"/>
    </row>
    <row r="101" spans="1:44" s="48" customFormat="1" ht="24" customHeight="1">
      <c r="A101" s="124" t="s">
        <v>1862</v>
      </c>
      <c r="B101" s="260" t="s">
        <v>65</v>
      </c>
      <c r="C101" s="125">
        <v>1123876</v>
      </c>
      <c r="D101" s="125">
        <v>1102727</v>
      </c>
      <c r="E101" s="125">
        <v>29221943</v>
      </c>
      <c r="F101" s="106" t="str">
        <f>VLOOKUP($C101,'[3]Sistema Escolar'!$C$3:$E$5000,3,0)</f>
        <v>CENTRO TERRITORIAL DE EDUCACAO PROFISSIONAL DA CHAPADA DIAMANTINA</v>
      </c>
      <c r="G101" s="67" t="s">
        <v>639</v>
      </c>
      <c r="H101" s="67" t="s">
        <v>641</v>
      </c>
      <c r="I101" s="67" t="s">
        <v>519</v>
      </c>
      <c r="J101" s="81" t="s">
        <v>4492</v>
      </c>
      <c r="K101" s="48" t="s">
        <v>2102</v>
      </c>
      <c r="L101" s="46"/>
      <c r="M101" s="46"/>
      <c r="T101" s="86"/>
      <c r="U101" s="100"/>
      <c r="V101" s="97"/>
      <c r="W101" s="100"/>
      <c r="X101" s="104"/>
      <c r="Y101" s="101"/>
      <c r="Z101" s="104"/>
      <c r="AA101" s="104"/>
      <c r="AB101" s="104"/>
      <c r="AF101" s="90"/>
      <c r="AK101"/>
      <c r="AM101" s="108"/>
      <c r="AN101" s="108"/>
      <c r="AO101" s="108"/>
      <c r="AP101" s="108"/>
      <c r="AQ101" s="108"/>
      <c r="AR101" s="108"/>
    </row>
    <row r="102" spans="1:44" s="48" customFormat="1" ht="24" customHeight="1">
      <c r="A102" s="124" t="s">
        <v>1863</v>
      </c>
      <c r="B102" s="260" t="s">
        <v>66</v>
      </c>
      <c r="C102" s="125">
        <v>1115431</v>
      </c>
      <c r="D102" s="125">
        <v>1101949</v>
      </c>
      <c r="E102" s="125">
        <v>29135710</v>
      </c>
      <c r="F102" s="106" t="str">
        <f>VLOOKUP($C102,'[3]Sistema Escolar'!$C$3:$E$5000,3,0)</f>
        <v>CENTRO TERRITORIAL DE EDUCACAO PROFISSIONAL DE ARACI</v>
      </c>
      <c r="G102" s="67" t="s">
        <v>642</v>
      </c>
      <c r="H102" s="67" t="s">
        <v>643</v>
      </c>
      <c r="I102" s="67" t="s">
        <v>519</v>
      </c>
      <c r="J102" s="81" t="s">
        <v>4492</v>
      </c>
      <c r="L102" s="46"/>
      <c r="M102" s="46"/>
      <c r="T102" s="86"/>
      <c r="U102" s="100"/>
      <c r="V102" s="97"/>
      <c r="W102" s="100"/>
      <c r="X102" s="104"/>
      <c r="Y102" s="101"/>
      <c r="Z102" s="101"/>
      <c r="AA102" s="104"/>
      <c r="AB102" s="104"/>
      <c r="AF102" s="90"/>
      <c r="AK102"/>
      <c r="AM102" s="108"/>
      <c r="AN102" s="108"/>
      <c r="AO102" s="108"/>
      <c r="AP102" s="108"/>
      <c r="AQ102" s="108"/>
      <c r="AR102" s="108"/>
    </row>
    <row r="103" spans="1:44" s="48" customFormat="1" ht="24" customHeight="1">
      <c r="A103" s="124" t="s">
        <v>1863</v>
      </c>
      <c r="B103" s="260" t="s">
        <v>67</v>
      </c>
      <c r="C103" s="125">
        <v>1115520</v>
      </c>
      <c r="D103" s="125">
        <v>1102099</v>
      </c>
      <c r="E103" s="125">
        <v>29147409</v>
      </c>
      <c r="F103" s="106" t="str">
        <f>VLOOKUP($C103,'[3]Sistema Escolar'!$C$3:$E$5000,3,0)</f>
        <v>COLEGIO ESTADUAL DE BARROCAS</v>
      </c>
      <c r="G103" s="67" t="s">
        <v>644</v>
      </c>
      <c r="H103" s="67" t="s">
        <v>645</v>
      </c>
      <c r="I103" s="67" t="s">
        <v>519</v>
      </c>
      <c r="J103" s="81" t="s">
        <v>4492</v>
      </c>
      <c r="L103" s="46"/>
      <c r="M103" s="46"/>
      <c r="T103" s="86"/>
      <c r="U103" s="100"/>
      <c r="V103" s="97"/>
      <c r="W103" s="100"/>
      <c r="X103" s="104"/>
      <c r="Y103" s="101"/>
      <c r="Z103" s="101"/>
      <c r="AA103" s="104"/>
      <c r="AB103" s="104"/>
      <c r="AF103" s="90"/>
      <c r="AK103"/>
      <c r="AM103" s="108"/>
      <c r="AN103" s="108"/>
      <c r="AO103" s="108"/>
      <c r="AP103" s="108"/>
      <c r="AQ103" s="108"/>
      <c r="AR103" s="108"/>
    </row>
    <row r="104" spans="1:44" s="48" customFormat="1" ht="24" customHeight="1">
      <c r="A104" s="124" t="s">
        <v>1863</v>
      </c>
      <c r="B104" s="260" t="s">
        <v>68</v>
      </c>
      <c r="C104" s="125">
        <v>1115547</v>
      </c>
      <c r="D104" s="125">
        <v>1101955</v>
      </c>
      <c r="E104" s="125">
        <v>29136385</v>
      </c>
      <c r="F104" s="106" t="str">
        <f>VLOOKUP($C104,'[3]Sistema Escolar'!$C$3:$E$5000,3,0)</f>
        <v>COLEGIO ESTADUAL DE TEMPO INTEGRAL DE BIRITINGA</v>
      </c>
      <c r="G104" s="67" t="s">
        <v>644</v>
      </c>
      <c r="H104" s="67" t="s">
        <v>646</v>
      </c>
      <c r="I104" s="67" t="s">
        <v>2047</v>
      </c>
      <c r="J104" s="81" t="s">
        <v>4504</v>
      </c>
      <c r="L104" s="46" t="s">
        <v>2029</v>
      </c>
      <c r="M104" s="46"/>
      <c r="T104" s="86"/>
      <c r="U104" s="100"/>
      <c r="V104" s="97"/>
      <c r="W104" s="100"/>
      <c r="X104" s="104"/>
      <c r="Y104" s="101"/>
      <c r="Z104" s="101"/>
      <c r="AA104" s="104"/>
      <c r="AB104" s="104"/>
      <c r="AF104" s="90"/>
      <c r="AK104"/>
      <c r="AM104" s="108"/>
      <c r="AN104" s="108"/>
      <c r="AO104" s="108"/>
      <c r="AP104" s="108"/>
      <c r="AQ104" s="108"/>
      <c r="AR104" s="108"/>
    </row>
    <row r="105" spans="1:44" s="48" customFormat="1" ht="24" customHeight="1">
      <c r="A105" s="124" t="s">
        <v>1863</v>
      </c>
      <c r="B105" s="260" t="s">
        <v>69</v>
      </c>
      <c r="C105" s="125">
        <v>1105606</v>
      </c>
      <c r="D105" s="125">
        <v>1100816</v>
      </c>
      <c r="E105" s="125">
        <v>29136571</v>
      </c>
      <c r="F105" s="106" t="str">
        <f>VLOOKUP($C105,'[3]Sistema Escolar'!$C$3:$E$5000,3,0)</f>
        <v>COLEGIO ESTADUAL JOSE RUFINO</v>
      </c>
      <c r="G105" s="67" t="s">
        <v>647</v>
      </c>
      <c r="H105" s="67" t="s">
        <v>648</v>
      </c>
      <c r="I105" s="67" t="s">
        <v>2047</v>
      </c>
      <c r="J105" s="81" t="s">
        <v>4505</v>
      </c>
      <c r="L105" s="46"/>
      <c r="M105" s="46"/>
      <c r="T105" s="86"/>
      <c r="U105" s="100"/>
      <c r="V105" s="97"/>
      <c r="W105" s="100"/>
      <c r="X105" s="104"/>
      <c r="Y105" s="101"/>
      <c r="Z105" s="101"/>
      <c r="AA105" s="104"/>
      <c r="AB105" s="104"/>
      <c r="AF105" s="90"/>
      <c r="AK105"/>
      <c r="AM105" s="108"/>
      <c r="AN105" s="108"/>
      <c r="AO105" s="108"/>
      <c r="AP105" s="108"/>
      <c r="AQ105" s="108"/>
      <c r="AR105" s="108"/>
    </row>
    <row r="106" spans="1:44" s="48" customFormat="1" ht="24" customHeight="1">
      <c r="A106" s="124" t="s">
        <v>1863</v>
      </c>
      <c r="B106" s="260" t="s">
        <v>70</v>
      </c>
      <c r="C106" s="125">
        <v>1178245</v>
      </c>
      <c r="D106" s="125">
        <v>1101961</v>
      </c>
      <c r="E106" s="125">
        <v>29115604</v>
      </c>
      <c r="F106" s="106" t="str">
        <f>VLOOKUP($C106,'[3]Sistema Escolar'!$C$3:$E$5000,3,0)</f>
        <v>COLEGIO ESTADUAL OSMILTON BATISTA SOUZA</v>
      </c>
      <c r="G106" s="67" t="s">
        <v>644</v>
      </c>
      <c r="H106" s="67" t="s">
        <v>651</v>
      </c>
      <c r="I106" s="67" t="s">
        <v>2047</v>
      </c>
      <c r="J106" s="81" t="s">
        <v>4506</v>
      </c>
      <c r="L106" s="46"/>
      <c r="M106" s="46"/>
      <c r="T106" s="86"/>
      <c r="U106" s="100"/>
      <c r="V106" s="97"/>
      <c r="W106" s="100"/>
      <c r="X106" s="104"/>
      <c r="Y106" s="101"/>
      <c r="Z106" s="101"/>
      <c r="AA106" s="104"/>
      <c r="AB106" s="104"/>
      <c r="AF106" s="90"/>
      <c r="AK106"/>
      <c r="AM106" s="108"/>
      <c r="AN106" s="108"/>
      <c r="AO106" s="108"/>
      <c r="AP106" s="108"/>
      <c r="AQ106" s="108"/>
      <c r="AR106" s="108"/>
    </row>
    <row r="107" spans="1:44" s="48" customFormat="1" ht="24" customHeight="1">
      <c r="A107" s="124" t="s">
        <v>1863</v>
      </c>
      <c r="B107" s="260" t="s">
        <v>70</v>
      </c>
      <c r="C107" s="125">
        <v>1176868</v>
      </c>
      <c r="D107" s="125">
        <v>1101962</v>
      </c>
      <c r="E107" s="125">
        <v>29116422</v>
      </c>
      <c r="F107" s="106" t="str">
        <f>VLOOKUP($C107,'[3]Sistema Escolar'!$C$3:$E$5000,3,0)</f>
        <v>COLEGIO ESTADUAL DE TEMPO INTEGRAL SENHOR DO BONFIM</v>
      </c>
      <c r="G107" s="67" t="s">
        <v>644</v>
      </c>
      <c r="H107" s="67" t="s">
        <v>652</v>
      </c>
      <c r="I107" s="67" t="s">
        <v>2047</v>
      </c>
      <c r="J107" s="81" t="s">
        <v>4507</v>
      </c>
      <c r="L107" s="46"/>
      <c r="M107" s="46"/>
      <c r="T107" s="86"/>
      <c r="U107" s="100"/>
      <c r="V107" s="97"/>
      <c r="W107" s="100"/>
      <c r="X107" s="104"/>
      <c r="Y107" s="101"/>
      <c r="Z107" s="101"/>
      <c r="AA107" s="104"/>
      <c r="AB107" s="104"/>
      <c r="AF107" s="90"/>
      <c r="AH107" s="46"/>
      <c r="AK107"/>
      <c r="AM107" s="108"/>
      <c r="AN107" s="108"/>
      <c r="AO107" s="108"/>
      <c r="AP107" s="108"/>
      <c r="AQ107" s="108"/>
      <c r="AR107" s="108"/>
    </row>
    <row r="108" spans="1:44" s="48" customFormat="1" ht="24" customHeight="1">
      <c r="A108" s="124" t="s">
        <v>1863</v>
      </c>
      <c r="B108" s="260" t="s">
        <v>70</v>
      </c>
      <c r="C108" s="125">
        <v>1178125</v>
      </c>
      <c r="D108" s="125">
        <v>1105053</v>
      </c>
      <c r="E108" s="125">
        <v>29437164</v>
      </c>
      <c r="F108" s="106" t="str">
        <f>VLOOKUP($C108,'[3]Sistema Escolar'!$C$3:$E$5000,3,0)</f>
        <v>COLEGIO ESTADUAL DO CAMPO CAMINHO DO SABER</v>
      </c>
      <c r="G108" s="67" t="s">
        <v>649</v>
      </c>
      <c r="H108" s="67" t="s">
        <v>650</v>
      </c>
      <c r="I108" s="67" t="s">
        <v>519</v>
      </c>
      <c r="J108" s="81" t="s">
        <v>4492</v>
      </c>
      <c r="L108" s="46"/>
      <c r="M108" s="46"/>
      <c r="T108" s="86"/>
      <c r="U108" s="100"/>
      <c r="V108" s="97"/>
      <c r="W108" s="100"/>
      <c r="X108" s="104"/>
      <c r="Y108" s="101"/>
      <c r="Z108" s="101"/>
      <c r="AA108" s="104"/>
      <c r="AB108" s="104"/>
      <c r="AF108" s="90"/>
      <c r="AK108"/>
      <c r="AM108" s="108"/>
      <c r="AN108" s="108"/>
      <c r="AO108" s="108"/>
      <c r="AP108" s="108"/>
      <c r="AQ108" s="108"/>
      <c r="AR108" s="108"/>
    </row>
    <row r="109" spans="1:44" s="48" customFormat="1" ht="24" customHeight="1">
      <c r="A109" s="124" t="s">
        <v>1863</v>
      </c>
      <c r="B109" s="260" t="s">
        <v>71</v>
      </c>
      <c r="C109" s="125">
        <v>1115903</v>
      </c>
      <c r="D109" s="125">
        <v>1101990</v>
      </c>
      <c r="E109" s="125">
        <v>29137900</v>
      </c>
      <c r="F109" s="106" t="str">
        <f>VLOOKUP($C109,'[3]Sistema Escolar'!$C$3:$E$5000,3,0)</f>
        <v>COLEGIO ESTADUAL DO CAMPO RIO BRANCO</v>
      </c>
      <c r="G109" s="67" t="s">
        <v>653</v>
      </c>
      <c r="H109" s="67" t="s">
        <v>660</v>
      </c>
      <c r="I109" s="67" t="s">
        <v>519</v>
      </c>
      <c r="J109" s="81" t="s">
        <v>4492</v>
      </c>
      <c r="L109" s="46"/>
      <c r="M109" s="46"/>
      <c r="T109" s="86"/>
      <c r="U109" s="100"/>
      <c r="V109" s="97"/>
      <c r="W109" s="100"/>
      <c r="X109" s="104"/>
      <c r="Y109" s="101"/>
      <c r="Z109" s="101"/>
      <c r="AA109" s="104"/>
      <c r="AB109" s="104"/>
      <c r="AF109" s="90"/>
      <c r="AK109"/>
      <c r="AM109" s="108"/>
      <c r="AN109" s="108"/>
      <c r="AO109" s="108"/>
      <c r="AP109" s="108"/>
      <c r="AQ109" s="108"/>
      <c r="AR109" s="108"/>
    </row>
    <row r="110" spans="1:44" s="48" customFormat="1" ht="24" customHeight="1">
      <c r="A110" s="124" t="s">
        <v>1863</v>
      </c>
      <c r="B110" s="260" t="s">
        <v>71</v>
      </c>
      <c r="C110" s="125">
        <v>1115733</v>
      </c>
      <c r="D110" s="125">
        <v>1101980</v>
      </c>
      <c r="E110" s="125">
        <v>29137845</v>
      </c>
      <c r="F110" s="106" t="str">
        <f>VLOOKUP($C110,'[3]Sistema Escolar'!$C$3:$E$5000,3,0)</f>
        <v>COLEGIO ESTADUAL DO ACUDINHO</v>
      </c>
      <c r="G110" s="67" t="s">
        <v>653</v>
      </c>
      <c r="H110" s="67" t="s">
        <v>655</v>
      </c>
      <c r="I110" s="67" t="s">
        <v>519</v>
      </c>
      <c r="J110" s="81" t="s">
        <v>4492</v>
      </c>
      <c r="L110" s="46"/>
      <c r="M110" s="46"/>
      <c r="T110" s="86"/>
      <c r="U110" s="100"/>
      <c r="V110" s="97"/>
      <c r="W110" s="100"/>
      <c r="X110" s="104"/>
      <c r="Y110" s="101"/>
      <c r="Z110" s="101"/>
      <c r="AA110" s="104"/>
      <c r="AB110" s="104"/>
      <c r="AF110" s="90"/>
      <c r="AK110"/>
      <c r="AM110" s="108"/>
      <c r="AN110" s="108"/>
      <c r="AO110" s="108"/>
      <c r="AP110" s="108"/>
      <c r="AQ110" s="108"/>
      <c r="AR110" s="108"/>
    </row>
    <row r="111" spans="1:44" s="48" customFormat="1" ht="24" customHeight="1">
      <c r="A111" s="124" t="s">
        <v>1863</v>
      </c>
      <c r="B111" s="260" t="s">
        <v>71</v>
      </c>
      <c r="C111" s="125">
        <v>1115717</v>
      </c>
      <c r="D111" s="125">
        <v>1101978</v>
      </c>
      <c r="E111" s="125">
        <v>29137870</v>
      </c>
      <c r="F111" s="106" t="str">
        <f>VLOOKUP($C111,'[3]Sistema Escolar'!$C$3:$E$5000,3,0)</f>
        <v>COLEGIO ESTADUAL DO CAMPO HAMILTON RIOS DE ARAUJO</v>
      </c>
      <c r="G111" s="67" t="s">
        <v>653</v>
      </c>
      <c r="H111" s="67" t="s">
        <v>657</v>
      </c>
      <c r="I111" s="67" t="s">
        <v>519</v>
      </c>
      <c r="J111" s="81" t="s">
        <v>4492</v>
      </c>
      <c r="L111" s="46"/>
      <c r="M111" s="46"/>
      <c r="T111" s="86"/>
      <c r="U111" s="100"/>
      <c r="V111" s="97"/>
      <c r="W111" s="100"/>
      <c r="X111" s="104"/>
      <c r="Y111" s="101"/>
      <c r="Z111" s="104"/>
      <c r="AA111" s="104"/>
      <c r="AB111" s="104"/>
      <c r="AF111" s="90"/>
      <c r="AK111"/>
      <c r="AM111" s="108"/>
      <c r="AN111" s="108"/>
      <c r="AO111" s="108"/>
      <c r="AP111" s="108"/>
      <c r="AQ111" s="108"/>
      <c r="AR111" s="108"/>
    </row>
    <row r="112" spans="1:44" s="48" customFormat="1" ht="24" customHeight="1">
      <c r="A112" s="124" t="s">
        <v>1863</v>
      </c>
      <c r="B112" s="260" t="s">
        <v>71</v>
      </c>
      <c r="C112" s="125">
        <v>1115660</v>
      </c>
      <c r="D112" s="125">
        <v>1101973</v>
      </c>
      <c r="E112" s="125">
        <v>29138442</v>
      </c>
      <c r="F112" s="106" t="str">
        <f>VLOOKUP($C112,'[3]Sistema Escolar'!$C$3:$E$5000,3,0)</f>
        <v>COLEGIO ESTADUAL DO CAMPO DE BANDIACU</v>
      </c>
      <c r="G112" s="67" t="s">
        <v>653</v>
      </c>
      <c r="H112" s="67" t="s">
        <v>654</v>
      </c>
      <c r="I112" s="67" t="s">
        <v>519</v>
      </c>
      <c r="J112" s="81" t="s">
        <v>4492</v>
      </c>
      <c r="L112" s="46"/>
      <c r="M112" s="46"/>
      <c r="T112" s="86"/>
      <c r="U112" s="100"/>
      <c r="V112" s="97"/>
      <c r="W112" s="100"/>
      <c r="X112" s="104"/>
      <c r="Y112" s="101"/>
      <c r="Z112" s="104"/>
      <c r="AA112" s="104"/>
      <c r="AB112" s="104"/>
      <c r="AF112" s="90"/>
      <c r="AK112"/>
      <c r="AM112" s="108"/>
      <c r="AN112" s="108"/>
      <c r="AO112" s="108"/>
      <c r="AP112" s="108"/>
      <c r="AQ112" s="108"/>
      <c r="AR112" s="108"/>
    </row>
    <row r="113" spans="1:44" s="48" customFormat="1" ht="24" customHeight="1">
      <c r="A113" s="124" t="s">
        <v>1863</v>
      </c>
      <c r="B113" s="260" t="s">
        <v>71</v>
      </c>
      <c r="C113" s="125">
        <v>1115679</v>
      </c>
      <c r="D113" s="125">
        <v>1101974</v>
      </c>
      <c r="E113" s="125">
        <v>29139155</v>
      </c>
      <c r="F113" s="106" t="str">
        <f>VLOOKUP($C113,'[3]Sistema Escolar'!$C$3:$E$5000,3,0)</f>
        <v>COLEGIO ESTADUAL DO CAMPO DUQUE DE CAXIAS</v>
      </c>
      <c r="G113" s="67" t="s">
        <v>653</v>
      </c>
      <c r="H113" s="67" t="s">
        <v>656</v>
      </c>
      <c r="I113" s="67" t="s">
        <v>519</v>
      </c>
      <c r="J113" s="81" t="s">
        <v>4492</v>
      </c>
      <c r="L113" s="46"/>
      <c r="M113" s="46"/>
      <c r="T113" s="86"/>
      <c r="U113" s="100"/>
      <c r="V113" s="97"/>
      <c r="W113" s="100"/>
      <c r="X113" s="104"/>
      <c r="Y113" s="101"/>
      <c r="Z113" s="104"/>
      <c r="AA113" s="104"/>
      <c r="AB113" s="104"/>
      <c r="AF113" s="90"/>
      <c r="AK113"/>
      <c r="AM113" s="108"/>
      <c r="AN113" s="108"/>
      <c r="AO113" s="108"/>
      <c r="AP113" s="108"/>
      <c r="AQ113" s="108"/>
      <c r="AR113" s="108"/>
    </row>
    <row r="114" spans="1:44" s="48" customFormat="1" ht="24" customHeight="1">
      <c r="A114" s="124" t="s">
        <v>1863</v>
      </c>
      <c r="B114" s="260" t="s">
        <v>71</v>
      </c>
      <c r="C114" s="125">
        <v>1115865</v>
      </c>
      <c r="D114" s="125">
        <v>1101985</v>
      </c>
      <c r="E114" s="125">
        <v>29137853</v>
      </c>
      <c r="F114" s="106" t="str">
        <f>VLOOKUP($C114,'[3]Sistema Escolar'!$C$3:$E$5000,3,0)</f>
        <v>COLEGIO POLIVALENTE DE CONCEICAO DO COITE</v>
      </c>
      <c r="G114" s="67" t="s">
        <v>653</v>
      </c>
      <c r="H114" s="67" t="s">
        <v>661</v>
      </c>
      <c r="I114" s="67" t="s">
        <v>519</v>
      </c>
      <c r="J114" s="81" t="s">
        <v>4492</v>
      </c>
      <c r="L114" s="46"/>
      <c r="M114" s="46"/>
      <c r="T114" s="86"/>
      <c r="U114" s="100"/>
      <c r="V114" s="97"/>
      <c r="W114" s="100"/>
      <c r="X114" s="104"/>
      <c r="Y114" s="101"/>
      <c r="Z114" s="101"/>
      <c r="AA114" s="104"/>
      <c r="AB114" s="104"/>
      <c r="AF114" s="90"/>
      <c r="AK114"/>
      <c r="AM114" s="108"/>
      <c r="AN114" s="108"/>
      <c r="AO114" s="108"/>
      <c r="AP114" s="108"/>
      <c r="AQ114" s="108"/>
      <c r="AR114" s="108"/>
    </row>
    <row r="115" spans="1:44" s="48" customFormat="1" ht="24" customHeight="1">
      <c r="A115" s="124" t="s">
        <v>1863</v>
      </c>
      <c r="B115" s="260" t="s">
        <v>71</v>
      </c>
      <c r="C115" s="125">
        <v>1115806</v>
      </c>
      <c r="D115" s="125">
        <v>1101983</v>
      </c>
      <c r="E115" s="125">
        <v>29139325</v>
      </c>
      <c r="F115" s="106" t="str">
        <f>VLOOKUP($C115,'[3]Sistema Escolar'!$C$3:$E$5000,3,0)</f>
        <v>COLEGIO ESTADUAL JOSE FERREIRA DE OLIVEIRA</v>
      </c>
      <c r="G115" s="67" t="s">
        <v>653</v>
      </c>
      <c r="H115" s="67" t="s">
        <v>658</v>
      </c>
      <c r="I115" s="67" t="s">
        <v>519</v>
      </c>
      <c r="J115" s="81" t="s">
        <v>4492</v>
      </c>
      <c r="L115" s="46"/>
      <c r="M115" s="46"/>
      <c r="T115" s="86"/>
      <c r="U115" s="100"/>
      <c r="V115" s="97"/>
      <c r="W115" s="100"/>
      <c r="X115" s="104"/>
      <c r="Y115" s="101"/>
      <c r="Z115" s="101"/>
      <c r="AA115" s="104"/>
      <c r="AB115" s="104"/>
      <c r="AF115" s="90"/>
      <c r="AK115"/>
      <c r="AM115" s="108"/>
      <c r="AN115" s="108"/>
      <c r="AO115" s="108"/>
      <c r="AP115" s="108"/>
      <c r="AQ115" s="108"/>
      <c r="AR115" s="108"/>
    </row>
    <row r="116" spans="1:44" s="48" customFormat="1" ht="24" customHeight="1">
      <c r="A116" s="124" t="s">
        <v>1863</v>
      </c>
      <c r="B116" s="260" t="s">
        <v>71</v>
      </c>
      <c r="C116" s="125">
        <v>1178073</v>
      </c>
      <c r="D116" s="125">
        <v>1104526</v>
      </c>
      <c r="E116" s="125">
        <v>29432200</v>
      </c>
      <c r="F116" s="106" t="str">
        <f>VLOOKUP($C116,'[3]Sistema Escolar'!$C$3:$E$5000,3,0)</f>
        <v>COLEGIO EST DE TEMPO INTEGRAL PROF OLGARINA PITANGUEIRA PINHEIRO</v>
      </c>
      <c r="G116" s="67" t="s">
        <v>653</v>
      </c>
      <c r="H116" s="67" t="s">
        <v>659</v>
      </c>
      <c r="I116" s="67" t="s">
        <v>519</v>
      </c>
      <c r="J116" s="81" t="s">
        <v>4492</v>
      </c>
      <c r="L116" s="46"/>
      <c r="M116" s="46"/>
      <c r="T116" s="86"/>
      <c r="U116" s="100"/>
      <c r="V116" s="97"/>
      <c r="W116" s="100"/>
      <c r="X116" s="104"/>
      <c r="Y116" s="101"/>
      <c r="Z116" s="101"/>
      <c r="AA116" s="104"/>
      <c r="AB116" s="104"/>
      <c r="AF116" s="90"/>
      <c r="AK116"/>
      <c r="AM116" s="108"/>
      <c r="AN116" s="108"/>
      <c r="AO116" s="108"/>
      <c r="AP116" s="108"/>
      <c r="AQ116" s="108"/>
      <c r="AR116" s="108"/>
    </row>
    <row r="117" spans="1:44" s="48" customFormat="1" ht="24" customHeight="1">
      <c r="A117" s="124" t="s">
        <v>1863</v>
      </c>
      <c r="B117" s="260" t="s">
        <v>72</v>
      </c>
      <c r="C117" s="125">
        <v>1177070</v>
      </c>
      <c r="D117" s="125">
        <v>1100851</v>
      </c>
      <c r="E117" s="125">
        <v>29410975</v>
      </c>
      <c r="F117" s="106" t="str">
        <f>VLOOKUP($C117,'[3]Sistema Escolar'!$C$3:$E$5000,3,0)</f>
        <v>COLEGIO ESTADUAL DE TEMPO INTEGRAL ARISTIDES CEDRAZ DE OLIVEIRA</v>
      </c>
      <c r="G117" s="67" t="s">
        <v>647</v>
      </c>
      <c r="H117" s="67" t="s">
        <v>662</v>
      </c>
      <c r="I117" s="67" t="s">
        <v>519</v>
      </c>
      <c r="J117" s="81" t="s">
        <v>4492</v>
      </c>
      <c r="L117" s="46"/>
      <c r="M117" s="46"/>
      <c r="T117" s="86"/>
      <c r="U117" s="100"/>
      <c r="V117" s="97"/>
      <c r="W117" s="100"/>
      <c r="X117" s="104"/>
      <c r="Y117" s="101"/>
      <c r="Z117" s="101"/>
      <c r="AA117" s="104"/>
      <c r="AB117" s="104"/>
      <c r="AF117" s="90"/>
      <c r="AK117"/>
      <c r="AM117" s="108"/>
      <c r="AN117" s="108"/>
      <c r="AO117" s="108"/>
      <c r="AP117" s="108"/>
      <c r="AQ117" s="108"/>
      <c r="AR117" s="108"/>
    </row>
    <row r="118" spans="1:44" s="48" customFormat="1" ht="24" customHeight="1">
      <c r="A118" s="124" t="s">
        <v>1863</v>
      </c>
      <c r="B118" s="260" t="s">
        <v>73</v>
      </c>
      <c r="C118" s="125">
        <v>1178273</v>
      </c>
      <c r="D118" s="125">
        <v>1105513</v>
      </c>
      <c r="E118" s="125">
        <v>29447763</v>
      </c>
      <c r="F118" s="106" t="str">
        <f>VLOOKUP($C118,'[3]Sistema Escolar'!$C$3:$E$5000,3,0)</f>
        <v>COLEGIO ESTADUAL DO CAMPO DE TEMPO INTEGRAL JOAO FRANCISCO DA SILVA</v>
      </c>
      <c r="G118" s="67" t="s">
        <v>649</v>
      </c>
      <c r="H118" s="67" t="s">
        <v>664</v>
      </c>
      <c r="I118" s="67" t="s">
        <v>519</v>
      </c>
      <c r="J118" s="81" t="s">
        <v>4492</v>
      </c>
      <c r="L118" s="46"/>
      <c r="M118" s="46"/>
      <c r="T118" s="86"/>
      <c r="U118" s="100"/>
      <c r="V118" s="97"/>
      <c r="W118" s="100"/>
      <c r="X118" s="104"/>
      <c r="Y118" s="101"/>
      <c r="Z118" s="101"/>
      <c r="AA118" s="104"/>
      <c r="AB118" s="104"/>
      <c r="AF118" s="90"/>
      <c r="AK118"/>
      <c r="AM118" s="108"/>
      <c r="AN118" s="108"/>
      <c r="AO118" s="108"/>
      <c r="AP118" s="108"/>
      <c r="AQ118" s="108"/>
      <c r="AR118" s="108"/>
    </row>
    <row r="119" spans="1:44" s="48" customFormat="1" ht="24" customHeight="1">
      <c r="A119" s="124" t="s">
        <v>1863</v>
      </c>
      <c r="B119" s="260" t="s">
        <v>73</v>
      </c>
      <c r="C119" s="125">
        <v>1178099</v>
      </c>
      <c r="D119" s="125">
        <v>1104566</v>
      </c>
      <c r="E119" s="125">
        <v>29431573</v>
      </c>
      <c r="F119" s="106" t="str">
        <f>VLOOKUP($C119,'[3]Sistema Escolar'!$C$3:$E$5000,3,0)</f>
        <v>COLEGIO ESTADUAL DE TEMPO INTEGRAL ARY SILVA</v>
      </c>
      <c r="G119" s="67" t="s">
        <v>649</v>
      </c>
      <c r="H119" s="67" t="s">
        <v>663</v>
      </c>
      <c r="I119" s="67" t="s">
        <v>519</v>
      </c>
      <c r="J119" s="81" t="s">
        <v>4492</v>
      </c>
      <c r="L119" s="46"/>
      <c r="M119" s="46"/>
      <c r="T119" s="86"/>
      <c r="U119" s="100"/>
      <c r="V119" s="97"/>
      <c r="W119" s="100"/>
      <c r="X119" s="104"/>
      <c r="Y119" s="101"/>
      <c r="Z119" s="101"/>
      <c r="AA119" s="104"/>
      <c r="AB119" s="104"/>
      <c r="AF119" s="90"/>
      <c r="AK119"/>
      <c r="AM119" s="108"/>
      <c r="AN119" s="108"/>
      <c r="AO119" s="108"/>
      <c r="AP119" s="108"/>
      <c r="AQ119" s="108"/>
      <c r="AR119" s="108"/>
    </row>
    <row r="120" spans="1:44" s="48" customFormat="1" ht="24" customHeight="1">
      <c r="A120" s="124" t="s">
        <v>1863</v>
      </c>
      <c r="B120" s="260" t="s">
        <v>74</v>
      </c>
      <c r="C120" s="125">
        <v>1116691</v>
      </c>
      <c r="D120" s="125">
        <v>1102117</v>
      </c>
      <c r="E120" s="125">
        <v>29146631</v>
      </c>
      <c r="F120" s="106" t="str">
        <f>VLOOKUP($C120,'[3]Sistema Escolar'!$C$3:$E$5000,3,0)</f>
        <v>COLEGIO ESTADUAL DO CAMPO SACO DO CORREIO</v>
      </c>
      <c r="G120" s="67" t="s">
        <v>644</v>
      </c>
      <c r="H120" s="67" t="s">
        <v>666</v>
      </c>
      <c r="I120" s="67" t="s">
        <v>519</v>
      </c>
      <c r="J120" s="81" t="s">
        <v>4492</v>
      </c>
      <c r="L120" s="46"/>
      <c r="M120" s="46"/>
      <c r="T120" s="86"/>
      <c r="U120" s="100"/>
      <c r="V120" s="97"/>
      <c r="W120" s="100"/>
      <c r="X120" s="104"/>
      <c r="Y120" s="101"/>
      <c r="Z120" s="101"/>
      <c r="AA120" s="104"/>
      <c r="AB120" s="104"/>
      <c r="AF120" s="90"/>
      <c r="AK120"/>
      <c r="AM120" s="108"/>
      <c r="AN120" s="108"/>
      <c r="AO120" s="108"/>
      <c r="AP120" s="108"/>
      <c r="AQ120" s="108"/>
      <c r="AR120" s="108"/>
    </row>
    <row r="121" spans="1:44" s="48" customFormat="1" ht="24" customHeight="1">
      <c r="A121" s="124" t="s">
        <v>1863</v>
      </c>
      <c r="B121" s="260" t="s">
        <v>74</v>
      </c>
      <c r="C121" s="125">
        <v>1178222</v>
      </c>
      <c r="D121" s="125">
        <v>1105473</v>
      </c>
      <c r="E121" s="125">
        <v>29443296</v>
      </c>
      <c r="F121" s="106" t="str">
        <f>VLOOKUP($C121,'[3]Sistema Escolar'!$C$3:$E$5000,3,0)</f>
        <v>COLEGIO ESTADUAL DOUTOR JAIRO AZZI</v>
      </c>
      <c r="G121" s="67" t="s">
        <v>644</v>
      </c>
      <c r="H121" s="67" t="s">
        <v>665</v>
      </c>
      <c r="I121" s="67" t="s">
        <v>519</v>
      </c>
      <c r="J121" s="81" t="s">
        <v>4492</v>
      </c>
      <c r="L121" s="46"/>
      <c r="M121" s="46"/>
      <c r="T121" s="86"/>
      <c r="U121" s="100"/>
      <c r="V121" s="97"/>
      <c r="W121" s="100"/>
      <c r="X121" s="104"/>
      <c r="Y121" s="101"/>
      <c r="Z121" s="101"/>
      <c r="AA121" s="104"/>
      <c r="AB121" s="104"/>
      <c r="AF121" s="90"/>
      <c r="AK121"/>
      <c r="AM121" s="108"/>
      <c r="AN121" s="108"/>
      <c r="AO121" s="108"/>
      <c r="AP121" s="108"/>
      <c r="AQ121" s="108"/>
      <c r="AR121" s="108"/>
    </row>
    <row r="122" spans="1:44" s="48" customFormat="1" ht="24" customHeight="1">
      <c r="A122" s="124" t="s">
        <v>1863</v>
      </c>
      <c r="B122" s="260" t="s">
        <v>75</v>
      </c>
      <c r="C122" s="125">
        <v>1177073</v>
      </c>
      <c r="D122" s="125">
        <v>1102066</v>
      </c>
      <c r="E122" s="125">
        <v>29411947</v>
      </c>
      <c r="F122" s="106" t="str">
        <f>VLOOKUP($C122,'[3]Sistema Escolar'!$C$3:$E$5000,3,0)</f>
        <v>COLEGIO ESTADUAL DE TEMPO INTEGRAL SANTA CRUZ</v>
      </c>
      <c r="G122" s="67" t="s">
        <v>667</v>
      </c>
      <c r="H122" s="67" t="s">
        <v>669</v>
      </c>
      <c r="I122" s="67" t="s">
        <v>519</v>
      </c>
      <c r="J122" s="81" t="s">
        <v>4492</v>
      </c>
      <c r="L122" s="46"/>
      <c r="M122" s="46"/>
      <c r="T122" s="86"/>
      <c r="U122" s="100"/>
      <c r="V122" s="97"/>
      <c r="W122" s="100"/>
      <c r="X122" s="104"/>
      <c r="Y122" s="101"/>
      <c r="Z122" s="101"/>
      <c r="AA122" s="104"/>
      <c r="AB122" s="104"/>
      <c r="AF122" s="90"/>
      <c r="AK122"/>
      <c r="AM122" s="108"/>
      <c r="AN122" s="108"/>
      <c r="AO122" s="108"/>
      <c r="AP122" s="108"/>
      <c r="AQ122" s="108"/>
      <c r="AR122" s="108"/>
    </row>
    <row r="123" spans="1:44" s="48" customFormat="1" ht="24" customHeight="1">
      <c r="A123" s="124" t="s">
        <v>1863</v>
      </c>
      <c r="B123" s="260" t="s">
        <v>75</v>
      </c>
      <c r="C123" s="125">
        <v>1179389</v>
      </c>
      <c r="D123" s="125">
        <v>9999999</v>
      </c>
      <c r="E123" s="125">
        <v>29464382</v>
      </c>
      <c r="F123" s="106" t="str">
        <f>VLOOKUP($C123,'[3]Sistema Escolar'!$C$3:$E$5000,3,0)</f>
        <v>COLEGIO ESTADUAL DO CAMPO DE PEDRA VERMELHA</v>
      </c>
      <c r="G123" s="67" t="s">
        <v>667</v>
      </c>
      <c r="H123" s="67" t="s">
        <v>668</v>
      </c>
      <c r="I123" s="67" t="s">
        <v>2047</v>
      </c>
      <c r="J123" s="81" t="s">
        <v>4508</v>
      </c>
      <c r="L123" s="46"/>
      <c r="M123" s="46"/>
      <c r="T123" s="86"/>
      <c r="U123" s="100"/>
      <c r="V123" s="97"/>
      <c r="W123" s="100"/>
      <c r="X123" s="104"/>
      <c r="Y123" s="101"/>
      <c r="Z123" s="101"/>
      <c r="AA123" s="104"/>
      <c r="AB123" s="104"/>
      <c r="AF123" s="90"/>
      <c r="AH123" s="46"/>
      <c r="AK123"/>
      <c r="AM123" s="108"/>
      <c r="AN123" s="108"/>
      <c r="AO123" s="108"/>
      <c r="AP123" s="108"/>
      <c r="AQ123" s="108"/>
      <c r="AR123" s="108"/>
    </row>
    <row r="124" spans="1:44" s="48" customFormat="1" ht="24" customHeight="1">
      <c r="A124" s="124" t="s">
        <v>1863</v>
      </c>
      <c r="B124" s="260" t="s">
        <v>76</v>
      </c>
      <c r="C124" s="125">
        <v>1178091</v>
      </c>
      <c r="D124" s="125">
        <v>1105526</v>
      </c>
      <c r="E124" s="125">
        <v>29432022</v>
      </c>
      <c r="F124" s="106" t="str">
        <f>VLOOKUP($C124,'[3]Sistema Escolar'!$C$3:$E$5000,3,0)</f>
        <v>COLEGIO ESTADUAL DE TEMPO INTEGRAL MANOEL GUIMARAES SANTANA</v>
      </c>
      <c r="G124" s="67" t="s">
        <v>670</v>
      </c>
      <c r="H124" s="67" t="s">
        <v>671</v>
      </c>
      <c r="I124" s="67" t="s">
        <v>2047</v>
      </c>
      <c r="J124" s="81" t="s">
        <v>4509</v>
      </c>
      <c r="L124" s="46"/>
      <c r="M124" s="46"/>
      <c r="T124" s="86"/>
      <c r="U124" s="100"/>
      <c r="V124" s="97"/>
      <c r="W124" s="100"/>
      <c r="X124" s="104"/>
      <c r="Y124" s="101"/>
      <c r="Z124" s="101"/>
      <c r="AA124" s="104"/>
      <c r="AB124" s="104"/>
      <c r="AF124" s="90"/>
      <c r="AK124"/>
      <c r="AM124" s="108"/>
      <c r="AN124" s="108"/>
      <c r="AO124" s="108"/>
      <c r="AP124" s="108"/>
      <c r="AQ124" s="108"/>
      <c r="AR124" s="108"/>
    </row>
    <row r="125" spans="1:44" s="48" customFormat="1" ht="24" customHeight="1">
      <c r="A125" s="124" t="s">
        <v>1863</v>
      </c>
      <c r="B125" s="260" t="s">
        <v>77</v>
      </c>
      <c r="C125" s="125">
        <v>1178050</v>
      </c>
      <c r="D125" s="125">
        <v>1102077</v>
      </c>
      <c r="E125" s="125">
        <v>29426537</v>
      </c>
      <c r="F125" s="106" t="str">
        <f>VLOOKUP($C125,'[3]Sistema Escolar'!$C$3:$E$5000,3,0)</f>
        <v>CETEP DE TEMPO INTEGRAL SANTO ANTONIO DAS QUEIMADAS</v>
      </c>
      <c r="G125" s="67" t="s">
        <v>672</v>
      </c>
      <c r="H125" s="67" t="s">
        <v>673</v>
      </c>
      <c r="I125" s="67" t="s">
        <v>519</v>
      </c>
      <c r="J125" s="81" t="s">
        <v>4492</v>
      </c>
      <c r="K125" s="108">
        <v>46083</v>
      </c>
      <c r="L125" s="46"/>
      <c r="M125" s="46"/>
      <c r="T125" s="86"/>
      <c r="U125" s="100"/>
      <c r="V125" s="97"/>
      <c r="W125" s="100"/>
      <c r="X125" s="104"/>
      <c r="Y125" s="101"/>
      <c r="Z125" s="101"/>
      <c r="AA125" s="104"/>
      <c r="AB125" s="104"/>
      <c r="AF125" s="90"/>
      <c r="AK125"/>
      <c r="AM125" s="108"/>
      <c r="AN125" s="108"/>
      <c r="AO125" s="108"/>
      <c r="AP125" s="108"/>
      <c r="AQ125" s="108"/>
      <c r="AR125" s="108"/>
    </row>
    <row r="126" spans="1:44" s="48" customFormat="1" ht="24" customHeight="1">
      <c r="A126" s="124" t="s">
        <v>1863</v>
      </c>
      <c r="B126" s="260" t="s">
        <v>78</v>
      </c>
      <c r="C126" s="125">
        <v>1179117</v>
      </c>
      <c r="D126" s="125">
        <v>1105569</v>
      </c>
      <c r="E126" s="125">
        <v>29399238</v>
      </c>
      <c r="F126" s="106" t="str">
        <f>VLOOKUP($C126,'[3]Sistema Escolar'!$C$3:$E$5000,3,0)</f>
        <v>COLEGIO ESTADUAL DO CAMPO DE TEMPO INTEGRAL SAO SEBASTIAO</v>
      </c>
      <c r="G126" s="67" t="s">
        <v>644</v>
      </c>
      <c r="H126" s="67" t="s">
        <v>675</v>
      </c>
      <c r="I126" s="67" t="s">
        <v>519</v>
      </c>
      <c r="J126" s="81" t="s">
        <v>4492</v>
      </c>
      <c r="L126" s="46"/>
      <c r="M126" s="46"/>
      <c r="T126" s="86"/>
      <c r="U126" s="100"/>
      <c r="V126" s="97"/>
      <c r="W126" s="100"/>
      <c r="X126" s="104"/>
      <c r="Y126" s="101"/>
      <c r="Z126" s="101"/>
      <c r="AA126" s="104"/>
      <c r="AB126" s="104"/>
      <c r="AF126" s="90"/>
      <c r="AK126"/>
      <c r="AM126" s="108"/>
      <c r="AN126" s="108"/>
      <c r="AO126" s="108"/>
      <c r="AP126" s="108"/>
      <c r="AQ126" s="108"/>
      <c r="AR126" s="108"/>
    </row>
    <row r="127" spans="1:44" s="48" customFormat="1" ht="24" customHeight="1">
      <c r="A127" s="124" t="s">
        <v>1863</v>
      </c>
      <c r="B127" s="260" t="s">
        <v>78</v>
      </c>
      <c r="C127" s="125">
        <v>1178079</v>
      </c>
      <c r="D127" s="125">
        <v>1104529</v>
      </c>
      <c r="E127" s="125">
        <v>29432154</v>
      </c>
      <c r="F127" s="106" t="str">
        <f>VLOOKUP($C127,'[3]Sistema Escolar'!$C$3:$E$5000,3,0)</f>
        <v>COLEGIO ESTADUAL DE TEMPO INTEGRAL PADRE FRANCISCO GONCALVES DE SOUZA</v>
      </c>
      <c r="G127" s="67" t="s">
        <v>644</v>
      </c>
      <c r="H127" s="67" t="s">
        <v>674</v>
      </c>
      <c r="I127" s="67" t="s">
        <v>519</v>
      </c>
      <c r="J127" s="81" t="s">
        <v>4492</v>
      </c>
      <c r="L127" s="46"/>
      <c r="M127" s="46"/>
      <c r="T127" s="86"/>
      <c r="U127" s="100"/>
      <c r="V127" s="97"/>
      <c r="W127" s="100"/>
      <c r="X127" s="104"/>
      <c r="Y127" s="101"/>
      <c r="Z127" s="104"/>
      <c r="AA127" s="104"/>
      <c r="AB127" s="104"/>
      <c r="AF127" s="90"/>
      <c r="AK127"/>
      <c r="AM127" s="108"/>
      <c r="AN127" s="108"/>
      <c r="AO127" s="108"/>
      <c r="AP127" s="108"/>
      <c r="AQ127" s="108"/>
      <c r="AR127" s="108"/>
    </row>
    <row r="128" spans="1:44" s="48" customFormat="1" ht="24" customHeight="1">
      <c r="A128" s="124" t="s">
        <v>1863</v>
      </c>
      <c r="B128" s="260" t="s">
        <v>79</v>
      </c>
      <c r="C128" s="125">
        <v>1115997</v>
      </c>
      <c r="D128" s="125">
        <v>1102086</v>
      </c>
      <c r="E128" s="125">
        <v>29142229</v>
      </c>
      <c r="F128" s="106" t="str">
        <f>VLOOKUP($C128,'[3]Sistema Escolar'!$C$3:$E$5000,3,0)</f>
        <v>COLEGIO ESTADUAL DE TEMPO INTEGRAL OLAVO ALVES PINTO</v>
      </c>
      <c r="G128" s="67" t="s">
        <v>676</v>
      </c>
      <c r="H128" s="67" t="s">
        <v>677</v>
      </c>
      <c r="I128" s="67" t="s">
        <v>519</v>
      </c>
      <c r="J128" s="81" t="s">
        <v>4492</v>
      </c>
      <c r="L128" s="46"/>
      <c r="M128" s="46"/>
      <c r="T128" s="86"/>
      <c r="U128" s="100"/>
      <c r="V128" s="97"/>
      <c r="W128" s="100"/>
      <c r="X128" s="104"/>
      <c r="Y128" s="101"/>
      <c r="Z128" s="101"/>
      <c r="AA128" s="104"/>
      <c r="AB128" s="104"/>
      <c r="AF128" s="90"/>
      <c r="AK128"/>
      <c r="AM128" s="108"/>
      <c r="AN128" s="108"/>
      <c r="AO128" s="108"/>
      <c r="AP128" s="108"/>
      <c r="AQ128" s="108"/>
      <c r="AR128" s="108"/>
    </row>
    <row r="129" spans="1:44" s="48" customFormat="1" ht="24" customHeight="1">
      <c r="A129" s="124" t="s">
        <v>1863</v>
      </c>
      <c r="B129" s="260" t="s">
        <v>80</v>
      </c>
      <c r="C129" s="125">
        <v>1178326</v>
      </c>
      <c r="D129" s="125">
        <v>1105545</v>
      </c>
      <c r="E129" s="125">
        <v>29397693</v>
      </c>
      <c r="F129" s="106" t="str">
        <f>VLOOKUP($C129,'[3]Sistema Escolar'!$C$3:$E$5000,3,0)</f>
        <v>CENTRO ESTADUAL DE EDUCACAO PROFISSIONAL DO CAMPO PAULO FREIRE</v>
      </c>
      <c r="G129" s="67" t="s">
        <v>678</v>
      </c>
      <c r="H129" s="67" t="s">
        <v>679</v>
      </c>
      <c r="I129" s="67" t="s">
        <v>519</v>
      </c>
      <c r="J129" s="81" t="s">
        <v>4492</v>
      </c>
      <c r="L129" s="46"/>
      <c r="M129" s="46"/>
      <c r="T129" s="86"/>
      <c r="U129" s="100"/>
      <c r="V129" s="97"/>
      <c r="W129" s="100"/>
      <c r="X129" s="104"/>
      <c r="Y129" s="101"/>
      <c r="Z129" s="101"/>
      <c r="AA129" s="104"/>
      <c r="AB129" s="104"/>
      <c r="AF129" s="90"/>
      <c r="AK129"/>
      <c r="AM129" s="108"/>
      <c r="AN129" s="108"/>
      <c r="AO129" s="108"/>
      <c r="AP129" s="108"/>
      <c r="AQ129" s="108"/>
      <c r="AR129" s="108"/>
    </row>
    <row r="130" spans="1:44" s="48" customFormat="1" ht="24" customHeight="1">
      <c r="A130" s="124" t="s">
        <v>1863</v>
      </c>
      <c r="B130" s="260" t="s">
        <v>80</v>
      </c>
      <c r="C130" s="125">
        <v>1115776</v>
      </c>
      <c r="D130" s="125">
        <v>1102088</v>
      </c>
      <c r="E130" s="125">
        <v>29144302</v>
      </c>
      <c r="F130" s="106" t="str">
        <f>VLOOKUP($C130,'[3]Sistema Escolar'!$C$3:$E$5000,3,0)</f>
        <v>COLEGIO ESTADUAL DE TEMPO INTEGRAL JOSE LEITAO</v>
      </c>
      <c r="G130" s="67" t="s">
        <v>678</v>
      </c>
      <c r="H130" s="67" t="s">
        <v>680</v>
      </c>
      <c r="I130" s="67" t="s">
        <v>2047</v>
      </c>
      <c r="J130" s="81" t="s">
        <v>4510</v>
      </c>
      <c r="L130" s="46"/>
      <c r="M130" s="46"/>
      <c r="T130" s="86"/>
      <c r="U130" s="100"/>
      <c r="V130" s="97"/>
      <c r="W130" s="100"/>
      <c r="X130" s="104"/>
      <c r="Y130" s="101"/>
      <c r="Z130" s="101"/>
      <c r="AA130" s="104"/>
      <c r="AB130" s="104"/>
      <c r="AF130" s="90"/>
      <c r="AH130" s="46"/>
      <c r="AK130"/>
      <c r="AM130" s="108"/>
      <c r="AN130" s="108"/>
      <c r="AO130" s="108"/>
      <c r="AP130" s="108"/>
      <c r="AQ130" s="108"/>
      <c r="AR130" s="108"/>
    </row>
    <row r="131" spans="1:44" s="48" customFormat="1" ht="24" customHeight="1">
      <c r="A131" s="124" t="s">
        <v>1863</v>
      </c>
      <c r="B131" s="260" t="s">
        <v>80</v>
      </c>
      <c r="C131" s="125">
        <v>1115814</v>
      </c>
      <c r="D131" s="125">
        <v>1102089</v>
      </c>
      <c r="E131" s="125">
        <v>29145120</v>
      </c>
      <c r="F131" s="106" t="str">
        <f>VLOOKUP($C131,'[3]Sistema Escolar'!$C$3:$E$5000,3,0)</f>
        <v>COLEGIO ESTADUAL DO CAMPO DE TEMPO INTEGRAL NECY NOVAES</v>
      </c>
      <c r="G131" s="67" t="s">
        <v>678</v>
      </c>
      <c r="H131" s="67" t="s">
        <v>681</v>
      </c>
      <c r="I131" s="67" t="s">
        <v>2047</v>
      </c>
      <c r="J131" s="81" t="s">
        <v>4511</v>
      </c>
      <c r="L131" s="46"/>
      <c r="M131" s="46"/>
      <c r="T131" s="86"/>
      <c r="U131" s="100"/>
      <c r="V131" s="97"/>
      <c r="W131" s="100"/>
      <c r="X131" s="104"/>
      <c r="Y131" s="101"/>
      <c r="Z131" s="101"/>
      <c r="AA131" s="104"/>
      <c r="AB131" s="104"/>
      <c r="AF131" s="90"/>
      <c r="AK131"/>
      <c r="AM131" s="108"/>
      <c r="AN131" s="108"/>
      <c r="AO131" s="108"/>
      <c r="AP131" s="108"/>
      <c r="AQ131" s="108"/>
      <c r="AR131" s="108"/>
    </row>
    <row r="132" spans="1:44" s="48" customFormat="1" ht="24" customHeight="1">
      <c r="A132" s="124" t="s">
        <v>1863</v>
      </c>
      <c r="B132" s="260" t="s">
        <v>81</v>
      </c>
      <c r="C132" s="125">
        <v>1116365</v>
      </c>
      <c r="D132" s="125">
        <v>1102093</v>
      </c>
      <c r="E132" s="125">
        <v>29145287</v>
      </c>
      <c r="F132" s="106" t="str">
        <f>VLOOKUP($C132,'[3]Sistema Escolar'!$C$3:$E$5000,3,0)</f>
        <v>CENTRO ESTADUAL DE EDUCACAO PROFISSIONAL DO SEMI ARIDO</v>
      </c>
      <c r="G132" s="67" t="s">
        <v>682</v>
      </c>
      <c r="H132" s="67" t="s">
        <v>683</v>
      </c>
      <c r="I132" s="67" t="s">
        <v>519</v>
      </c>
      <c r="J132" s="81" t="s">
        <v>4492</v>
      </c>
      <c r="L132" s="46"/>
      <c r="M132" s="46"/>
      <c r="T132" s="86"/>
      <c r="U132" s="100"/>
      <c r="V132" s="97"/>
      <c r="W132" s="100"/>
      <c r="X132" s="104"/>
      <c r="Y132" s="101"/>
      <c r="Z132" s="101"/>
      <c r="AA132" s="104"/>
      <c r="AB132" s="104"/>
      <c r="AF132" s="90"/>
      <c r="AK132"/>
      <c r="AM132" s="108"/>
      <c r="AN132" s="108"/>
      <c r="AO132" s="108"/>
      <c r="AP132" s="108"/>
      <c r="AQ132" s="108"/>
      <c r="AR132" s="108"/>
    </row>
    <row r="133" spans="1:44" s="48" customFormat="1" ht="24" customHeight="1">
      <c r="A133" s="124" t="s">
        <v>1863</v>
      </c>
      <c r="B133" s="260" t="s">
        <v>82</v>
      </c>
      <c r="C133" s="125">
        <v>1116209</v>
      </c>
      <c r="D133" s="125">
        <v>1104525</v>
      </c>
      <c r="E133" s="125">
        <v>29145538</v>
      </c>
      <c r="F133" s="106" t="str">
        <f>VLOOKUP($C133,'[3]Sistema Escolar'!$C$3:$E$5000,3,0)</f>
        <v>COLEGIO ESTADUAL RUBEM NOGUEIRA</v>
      </c>
      <c r="G133" s="67" t="s">
        <v>644</v>
      </c>
      <c r="H133" s="67" t="s">
        <v>690</v>
      </c>
      <c r="I133" s="67" t="s">
        <v>519</v>
      </c>
      <c r="J133" s="81" t="s">
        <v>4492</v>
      </c>
      <c r="L133" s="46"/>
      <c r="M133" s="46"/>
      <c r="T133" s="86"/>
      <c r="U133" s="100"/>
      <c r="V133" s="97"/>
      <c r="W133" s="100"/>
      <c r="X133" s="104"/>
      <c r="Y133" s="101"/>
      <c r="Z133" s="104"/>
      <c r="AA133" s="104"/>
      <c r="AB133" s="104"/>
      <c r="AF133" s="90"/>
      <c r="AK133"/>
      <c r="AM133" s="108"/>
      <c r="AN133" s="108"/>
      <c r="AO133" s="108"/>
      <c r="AP133" s="108"/>
      <c r="AQ133" s="108"/>
      <c r="AR133" s="108"/>
    </row>
    <row r="134" spans="1:44" s="48" customFormat="1" ht="24" customHeight="1">
      <c r="A134" s="124" t="s">
        <v>1863</v>
      </c>
      <c r="B134" s="260" t="s">
        <v>82</v>
      </c>
      <c r="C134" s="125">
        <v>1178088</v>
      </c>
      <c r="D134" s="125">
        <v>1104533</v>
      </c>
      <c r="E134" s="125">
        <v>29432235</v>
      </c>
      <c r="F134" s="106" t="str">
        <f>VLOOKUP($C134,'[3]Sistema Escolar'!$C$3:$E$5000,3,0)</f>
        <v>CENTRO TERRITORIAL DE EDUCACAO PROFISSIONAL DO SISAL</v>
      </c>
      <c r="G134" s="67" t="s">
        <v>644</v>
      </c>
      <c r="H134" s="67" t="s">
        <v>686</v>
      </c>
      <c r="I134" s="67" t="s">
        <v>519</v>
      </c>
      <c r="J134" s="81" t="s">
        <v>4492</v>
      </c>
      <c r="L134" s="46"/>
      <c r="M134" s="46"/>
      <c r="T134" s="86"/>
      <c r="U134" s="100"/>
      <c r="V134" s="97"/>
      <c r="W134" s="100"/>
      <c r="X134" s="104"/>
      <c r="Y134" s="101"/>
      <c r="Z134" s="104"/>
      <c r="AA134" s="104"/>
      <c r="AB134" s="104"/>
      <c r="AF134" s="90"/>
      <c r="AK134"/>
      <c r="AM134" s="108"/>
      <c r="AN134" s="108"/>
      <c r="AO134" s="108"/>
      <c r="AP134" s="108"/>
      <c r="AQ134" s="108"/>
      <c r="AR134" s="108"/>
    </row>
    <row r="135" spans="1:44" s="48" customFormat="1" ht="24" customHeight="1">
      <c r="A135" s="124" t="s">
        <v>1863</v>
      </c>
      <c r="B135" s="260" t="s">
        <v>82</v>
      </c>
      <c r="C135" s="125">
        <v>1166427</v>
      </c>
      <c r="D135" s="125">
        <v>1102125</v>
      </c>
      <c r="E135" s="125">
        <v>29365430</v>
      </c>
      <c r="F135" s="106" t="str">
        <f>VLOOKUP($C135,'[3]Sistema Escolar'!$C$3:$E$5000,3,0)</f>
        <v>COLEGIO ESTADUAL DO CAMPO ALUIZIO CARNEIRO DA SILVA</v>
      </c>
      <c r="G135" s="67" t="s">
        <v>644</v>
      </c>
      <c r="H135" s="67" t="s">
        <v>687</v>
      </c>
      <c r="I135" s="67" t="s">
        <v>2047</v>
      </c>
      <c r="J135" s="81" t="s">
        <v>4512</v>
      </c>
      <c r="L135" s="46"/>
      <c r="M135" s="46"/>
      <c r="T135" s="86"/>
      <c r="U135" s="100"/>
      <c r="V135" s="97"/>
      <c r="W135" s="100"/>
      <c r="X135" s="104"/>
      <c r="Y135" s="101"/>
      <c r="Z135" s="101"/>
      <c r="AA135" s="104"/>
      <c r="AB135" s="104"/>
      <c r="AF135" s="90"/>
      <c r="AK135"/>
      <c r="AM135" s="108"/>
      <c r="AN135" s="108"/>
      <c r="AO135" s="108"/>
      <c r="AP135" s="108"/>
      <c r="AQ135" s="108"/>
      <c r="AR135" s="108"/>
    </row>
    <row r="136" spans="1:44" s="48" customFormat="1" ht="24" customHeight="1">
      <c r="A136" s="124" t="s">
        <v>1863</v>
      </c>
      <c r="B136" s="260" t="s">
        <v>82</v>
      </c>
      <c r="C136" s="125">
        <v>1178235</v>
      </c>
      <c r="D136" s="125">
        <v>1102128</v>
      </c>
      <c r="E136" s="125">
        <v>29372895</v>
      </c>
      <c r="F136" s="106" t="str">
        <f>VLOOKUP($C136,'[3]Sistema Escolar'!$C$3:$E$5000,3,0)</f>
        <v>COLEGIO ESTADUAL DO CAMPO DE SANTANA</v>
      </c>
      <c r="G136" s="67" t="s">
        <v>644</v>
      </c>
      <c r="H136" s="67" t="s">
        <v>688</v>
      </c>
      <c r="I136" s="67" t="s">
        <v>2047</v>
      </c>
      <c r="J136" s="81" t="s">
        <v>4513</v>
      </c>
      <c r="L136" s="46"/>
      <c r="M136" s="46"/>
      <c r="T136" s="86"/>
      <c r="U136" s="100"/>
      <c r="V136" s="97"/>
      <c r="W136" s="100"/>
      <c r="X136" s="104"/>
      <c r="Y136" s="101"/>
      <c r="Z136" s="101"/>
      <c r="AA136" s="104"/>
      <c r="AB136" s="104"/>
      <c r="AF136" s="90"/>
      <c r="AK136"/>
      <c r="AM136" s="108"/>
      <c r="AN136" s="108"/>
      <c r="AO136" s="108"/>
      <c r="AP136" s="108"/>
      <c r="AQ136" s="108"/>
      <c r="AR136" s="108"/>
    </row>
    <row r="137" spans="1:44" s="48" customFormat="1" ht="24" customHeight="1">
      <c r="A137" s="124" t="s">
        <v>1863</v>
      </c>
      <c r="B137" s="260" t="s">
        <v>82</v>
      </c>
      <c r="C137" s="125">
        <v>1179292</v>
      </c>
      <c r="D137" s="125">
        <v>9999999</v>
      </c>
      <c r="E137" s="125">
        <v>29460816</v>
      </c>
      <c r="F137" s="106" t="str">
        <f>VLOOKUP($C137,'[3]Sistema Escolar'!$C$3:$E$5000,3,0)</f>
        <v>CENTRO REGIONAL DE ENSINO MEDIO COM INTERMEDIACAO TECNOLO -CEMIT SISAL</v>
      </c>
      <c r="G137" s="67" t="s">
        <v>644</v>
      </c>
      <c r="H137" s="67" t="s">
        <v>685</v>
      </c>
      <c r="I137" s="67" t="s">
        <v>519</v>
      </c>
      <c r="J137" s="81" t="s">
        <v>4492</v>
      </c>
      <c r="L137" s="46"/>
      <c r="M137" s="46"/>
      <c r="T137" s="86"/>
      <c r="U137" s="100"/>
      <c r="V137" s="46"/>
      <c r="W137" s="100"/>
      <c r="X137" s="104"/>
      <c r="Y137" s="101"/>
      <c r="Z137" s="101"/>
      <c r="AA137" s="104"/>
      <c r="AB137" s="104"/>
      <c r="AF137" s="90"/>
      <c r="AK137"/>
      <c r="AM137" s="108"/>
      <c r="AN137" s="108"/>
      <c r="AO137" s="108"/>
      <c r="AP137" s="108"/>
      <c r="AQ137" s="108"/>
      <c r="AR137" s="108"/>
    </row>
    <row r="138" spans="1:44" s="48" customFormat="1" ht="24" customHeight="1">
      <c r="A138" s="124" t="s">
        <v>1863</v>
      </c>
      <c r="B138" s="260" t="s">
        <v>82</v>
      </c>
      <c r="C138" s="125">
        <v>1116241</v>
      </c>
      <c r="D138" s="125">
        <v>1102103</v>
      </c>
      <c r="E138" s="125">
        <v>29146151</v>
      </c>
      <c r="F138" s="106" t="str">
        <f>VLOOKUP($C138,'[3]Sistema Escolar'!$C$3:$E$5000,3,0)</f>
        <v>COLEGIO ESTADUAL DE TEMPO INTEGRAL DE SERRINHA</v>
      </c>
      <c r="G138" s="67" t="s">
        <v>644</v>
      </c>
      <c r="H138" s="67" t="s">
        <v>689</v>
      </c>
      <c r="I138" s="67" t="s">
        <v>519</v>
      </c>
      <c r="J138" s="81" t="s">
        <v>4492</v>
      </c>
      <c r="L138" s="46"/>
      <c r="M138" s="46"/>
      <c r="T138" s="86"/>
      <c r="U138" s="100"/>
      <c r="V138" s="97"/>
      <c r="W138" s="100"/>
      <c r="X138" s="104"/>
      <c r="Y138" s="101"/>
      <c r="Z138" s="101"/>
      <c r="AA138" s="104"/>
      <c r="AB138" s="104"/>
      <c r="AF138" s="90"/>
      <c r="AK138"/>
      <c r="AM138" s="108"/>
      <c r="AN138" s="108"/>
      <c r="AO138" s="108"/>
      <c r="AP138" s="108"/>
      <c r="AQ138" s="108"/>
      <c r="AR138" s="108"/>
    </row>
    <row r="139" spans="1:44" s="48" customFormat="1" ht="24" customHeight="1">
      <c r="A139" s="124" t="s">
        <v>1863</v>
      </c>
      <c r="B139" s="260" t="s">
        <v>82</v>
      </c>
      <c r="C139" s="125">
        <v>1179664</v>
      </c>
      <c r="D139" s="125">
        <v>9999999</v>
      </c>
      <c r="E139" s="125">
        <v>29474698</v>
      </c>
      <c r="F139" s="106" t="str">
        <f>VLOOKUP($C139,'[3]Sistema Escolar'!$C$3:$E$5000,3,0)</f>
        <v>CENTRO JUVENIL DE CIENCIA E CULTURA - CJCC SERRINHA</v>
      </c>
      <c r="G139" s="67" t="s">
        <v>644</v>
      </c>
      <c r="H139" s="67" t="s">
        <v>684</v>
      </c>
      <c r="I139" s="67" t="s">
        <v>519</v>
      </c>
      <c r="J139" s="81" t="s">
        <v>4492</v>
      </c>
      <c r="L139" s="46"/>
      <c r="M139" s="46"/>
      <c r="T139" s="86"/>
      <c r="U139" s="100"/>
      <c r="V139" s="46"/>
      <c r="W139" s="100"/>
      <c r="X139" s="100"/>
      <c r="Y139" s="101"/>
      <c r="Z139" s="101"/>
      <c r="AA139" s="104"/>
      <c r="AB139" s="104"/>
      <c r="AF139" s="90"/>
      <c r="AK139"/>
      <c r="AM139" s="108"/>
      <c r="AN139" s="108"/>
      <c r="AO139" s="108"/>
      <c r="AP139" s="108"/>
      <c r="AQ139" s="108"/>
      <c r="AR139" s="108"/>
    </row>
    <row r="140" spans="1:44" s="48" customFormat="1" ht="24" customHeight="1">
      <c r="A140" s="124" t="s">
        <v>1863</v>
      </c>
      <c r="B140" s="260" t="s">
        <v>83</v>
      </c>
      <c r="C140" s="125">
        <v>1116446</v>
      </c>
      <c r="D140" s="125">
        <v>1102133</v>
      </c>
      <c r="E140" s="125">
        <v>29147913</v>
      </c>
      <c r="F140" s="106" t="str">
        <f>VLOOKUP($C140,'[3]Sistema Escolar'!$C$3:$E$5000,3,0)</f>
        <v>COLEGIO ESTADUAL DE TEMPO INTEGRAL DE TEOFILANDIA</v>
      </c>
      <c r="G140" s="67" t="s">
        <v>691</v>
      </c>
      <c r="H140" s="67" t="s">
        <v>692</v>
      </c>
      <c r="I140" s="67" t="s">
        <v>519</v>
      </c>
      <c r="J140" s="81" t="s">
        <v>4492</v>
      </c>
      <c r="L140" s="46"/>
      <c r="M140" s="46"/>
      <c r="T140" s="86"/>
      <c r="U140" s="100"/>
      <c r="V140" s="97"/>
      <c r="W140" s="100"/>
      <c r="X140" s="104"/>
      <c r="Y140" s="101"/>
      <c r="Z140" s="101"/>
      <c r="AA140" s="104"/>
      <c r="AB140" s="104"/>
      <c r="AF140" s="90"/>
      <c r="AK140"/>
      <c r="AM140" s="108"/>
      <c r="AN140" s="108"/>
      <c r="AO140" s="108"/>
      <c r="AP140" s="108"/>
      <c r="AQ140" s="108"/>
      <c r="AR140" s="108"/>
    </row>
    <row r="141" spans="1:44" s="48" customFormat="1" ht="24" customHeight="1">
      <c r="A141" s="124" t="s">
        <v>1863</v>
      </c>
      <c r="B141" s="260" t="s">
        <v>84</v>
      </c>
      <c r="C141" s="125">
        <v>1114958</v>
      </c>
      <c r="D141" s="125">
        <v>1102140</v>
      </c>
      <c r="E141" s="125">
        <v>29123143</v>
      </c>
      <c r="F141" s="106" t="str">
        <f>VLOOKUP($C141,'[3]Sistema Escolar'!$C$3:$E$5000,3,0)</f>
        <v>COLEGIO ESTADUAL ROMULO GALVAO</v>
      </c>
      <c r="G141" s="67" t="s">
        <v>693</v>
      </c>
      <c r="H141" s="67" t="s">
        <v>695</v>
      </c>
      <c r="I141" s="67" t="s">
        <v>2047</v>
      </c>
      <c r="J141" s="81" t="s">
        <v>4514</v>
      </c>
      <c r="L141" s="46"/>
      <c r="M141" s="46"/>
      <c r="T141" s="86"/>
      <c r="U141" s="100"/>
      <c r="V141" s="97"/>
      <c r="W141" s="100"/>
      <c r="X141" s="104"/>
      <c r="Y141" s="101"/>
      <c r="Z141" s="101"/>
      <c r="AA141" s="104"/>
      <c r="AB141" s="104"/>
      <c r="AF141" s="90"/>
      <c r="AH141" s="46"/>
      <c r="AK141"/>
      <c r="AM141" s="108"/>
      <c r="AN141" s="108"/>
      <c r="AO141" s="108"/>
      <c r="AP141" s="108"/>
      <c r="AQ141" s="108"/>
      <c r="AR141" s="108"/>
    </row>
    <row r="142" spans="1:44" s="48" customFormat="1" ht="24" customHeight="1">
      <c r="A142" s="124" t="s">
        <v>1863</v>
      </c>
      <c r="B142" s="260" t="s">
        <v>84</v>
      </c>
      <c r="C142" s="125">
        <v>1115105</v>
      </c>
      <c r="D142" s="125">
        <v>1102144</v>
      </c>
      <c r="E142" s="125">
        <v>29124212</v>
      </c>
      <c r="F142" s="106" t="str">
        <f>VLOOKUP($C142,'[3]Sistema Escolar'!$C$3:$E$5000,3,0)</f>
        <v>COLEGIO ESTADUAL DE TEMPO INTEGRAL DE TUCANO</v>
      </c>
      <c r="G142" s="67" t="s">
        <v>693</v>
      </c>
      <c r="H142" s="67" t="s">
        <v>694</v>
      </c>
      <c r="I142" s="67" t="s">
        <v>519</v>
      </c>
      <c r="J142" s="81" t="s">
        <v>4492</v>
      </c>
      <c r="L142" s="46"/>
      <c r="M142" s="46"/>
      <c r="T142" s="86"/>
      <c r="U142" s="100"/>
      <c r="V142" s="97"/>
      <c r="W142" s="100"/>
      <c r="X142" s="104"/>
      <c r="Y142" s="101"/>
      <c r="Z142" s="101"/>
      <c r="AA142" s="104"/>
      <c r="AB142" s="104"/>
      <c r="AF142" s="90"/>
      <c r="AK142"/>
      <c r="AM142" s="108"/>
      <c r="AN142" s="108"/>
      <c r="AO142" s="108"/>
      <c r="AP142" s="108"/>
      <c r="AQ142" s="108"/>
      <c r="AR142" s="108"/>
    </row>
    <row r="143" spans="1:44" s="48" customFormat="1" ht="24" customHeight="1">
      <c r="A143" s="124" t="s">
        <v>1863</v>
      </c>
      <c r="B143" s="260" t="s">
        <v>85</v>
      </c>
      <c r="C143" s="125">
        <v>1178102</v>
      </c>
      <c r="D143" s="125">
        <v>1104528</v>
      </c>
      <c r="E143" s="125">
        <v>29432120</v>
      </c>
      <c r="F143" s="106" t="str">
        <f>VLOOKUP($C143,'[3]Sistema Escolar'!$C$3:$E$5000,3,0)</f>
        <v>COLEGIO ESTADUAL DE VALENTE</v>
      </c>
      <c r="G143" s="67" t="s">
        <v>696</v>
      </c>
      <c r="H143" s="67" t="s">
        <v>697</v>
      </c>
      <c r="I143" s="67" t="s">
        <v>2047</v>
      </c>
      <c r="J143" s="81" t="s">
        <v>4515</v>
      </c>
      <c r="L143" s="46"/>
      <c r="M143" s="46"/>
      <c r="T143" s="86"/>
      <c r="U143" s="100"/>
      <c r="V143" s="97"/>
      <c r="W143" s="100"/>
      <c r="X143" s="104"/>
      <c r="Y143" s="101"/>
      <c r="Z143" s="101"/>
      <c r="AA143" s="104"/>
      <c r="AB143" s="104"/>
      <c r="AF143" s="90"/>
      <c r="AK143"/>
      <c r="AM143" s="108"/>
      <c r="AN143" s="108"/>
      <c r="AO143" s="108"/>
      <c r="AP143" s="108"/>
      <c r="AQ143" s="108"/>
      <c r="AR143" s="108"/>
    </row>
    <row r="144" spans="1:44" s="48" customFormat="1" ht="24" customHeight="1">
      <c r="A144" s="124" t="s">
        <v>1863</v>
      </c>
      <c r="B144" s="260" t="s">
        <v>85</v>
      </c>
      <c r="C144" s="125">
        <v>1116713</v>
      </c>
      <c r="D144" s="125">
        <v>1102156</v>
      </c>
      <c r="E144" s="125">
        <v>29149380</v>
      </c>
      <c r="F144" s="106" t="str">
        <f>VLOOKUP($C144,'[3]Sistema Escolar'!$C$3:$E$5000,3,0)</f>
        <v>COLEGIO ESTADUAL DE TEMPO INTEGRAL WILSON LINS</v>
      </c>
      <c r="G144" s="67" t="s">
        <v>696</v>
      </c>
      <c r="H144" s="67" t="s">
        <v>699</v>
      </c>
      <c r="I144" s="67" t="s">
        <v>519</v>
      </c>
      <c r="J144" s="81" t="s">
        <v>4492</v>
      </c>
      <c r="L144" s="46"/>
      <c r="M144" s="46"/>
      <c r="T144" s="86"/>
      <c r="U144" s="100"/>
      <c r="V144" s="97"/>
      <c r="W144" s="100"/>
      <c r="X144" s="104"/>
      <c r="Y144" s="101"/>
      <c r="Z144" s="101"/>
      <c r="AA144" s="104"/>
      <c r="AB144" s="104"/>
      <c r="AF144" s="90"/>
      <c r="AK144"/>
      <c r="AM144" s="108"/>
      <c r="AN144" s="108"/>
      <c r="AO144" s="108"/>
      <c r="AP144" s="108"/>
      <c r="AQ144" s="108"/>
      <c r="AR144" s="108"/>
    </row>
    <row r="145" spans="1:44" s="48" customFormat="1" ht="24" customHeight="1">
      <c r="A145" s="124" t="s">
        <v>1863</v>
      </c>
      <c r="B145" s="260" t="s">
        <v>85</v>
      </c>
      <c r="C145" s="125">
        <v>1178275</v>
      </c>
      <c r="D145" s="125">
        <v>1105514</v>
      </c>
      <c r="E145" s="125">
        <v>29915783</v>
      </c>
      <c r="F145" s="106" t="str">
        <f>VLOOKUP($C145,'[3]Sistema Escolar'!$C$3:$E$5000,3,0)</f>
        <v>COLEGIO ESTADUAL DO CAMPO LUCIBERTO OLIVEIRA DOS SANTOS</v>
      </c>
      <c r="G145" s="67" t="s">
        <v>696</v>
      </c>
      <c r="H145" s="67" t="s">
        <v>698</v>
      </c>
      <c r="I145" s="67" t="s">
        <v>519</v>
      </c>
      <c r="J145" s="81" t="s">
        <v>4492</v>
      </c>
      <c r="L145" s="46"/>
      <c r="M145" s="46"/>
      <c r="T145" s="86"/>
      <c r="U145" s="100"/>
      <c r="V145" s="97"/>
      <c r="W145" s="100"/>
      <c r="X145" s="104"/>
      <c r="Y145" s="101"/>
      <c r="Z145" s="104"/>
      <c r="AA145" s="104"/>
      <c r="AB145" s="104"/>
      <c r="AF145" s="90"/>
      <c r="AK145"/>
      <c r="AM145" s="108"/>
      <c r="AN145" s="108"/>
      <c r="AO145" s="108"/>
      <c r="AP145" s="108"/>
      <c r="AQ145" s="108"/>
      <c r="AR145" s="108"/>
    </row>
    <row r="146" spans="1:44" s="48" customFormat="1" ht="24" customHeight="1">
      <c r="A146" s="124" t="s">
        <v>469</v>
      </c>
      <c r="B146" s="260" t="s">
        <v>86</v>
      </c>
      <c r="C146" s="125">
        <v>1111495</v>
      </c>
      <c r="D146" s="125">
        <v>1101575</v>
      </c>
      <c r="E146" s="125">
        <v>29292280</v>
      </c>
      <c r="F146" s="106" t="str">
        <f>VLOOKUP($C146,'[3]Sistema Escolar'!$C$3:$E$5000,3,0)</f>
        <v>COLEGIO ESTADUAL SENADOR LUIZ VIANA FILHO</v>
      </c>
      <c r="G146" s="67" t="s">
        <v>700</v>
      </c>
      <c r="H146" s="67" t="s">
        <v>701</v>
      </c>
      <c r="I146" s="67" t="s">
        <v>2047</v>
      </c>
      <c r="J146" s="81" t="s">
        <v>4516</v>
      </c>
      <c r="L146" s="46"/>
      <c r="M146" s="46"/>
      <c r="T146" s="86"/>
      <c r="U146" s="100"/>
      <c r="V146" s="97"/>
      <c r="W146" s="100"/>
      <c r="X146" s="104"/>
      <c r="Y146" s="101"/>
      <c r="Z146" s="101"/>
      <c r="AA146" s="104"/>
      <c r="AB146" s="104"/>
      <c r="AF146" s="90"/>
      <c r="AK146"/>
      <c r="AM146" s="108"/>
      <c r="AN146" s="108"/>
      <c r="AO146" s="108"/>
      <c r="AP146" s="108"/>
      <c r="AQ146" s="108"/>
      <c r="AR146" s="108"/>
    </row>
    <row r="147" spans="1:44" s="48" customFormat="1" ht="24" customHeight="1">
      <c r="A147" s="124" t="s">
        <v>469</v>
      </c>
      <c r="B147" s="260" t="s">
        <v>87</v>
      </c>
      <c r="C147" s="125">
        <v>1178142</v>
      </c>
      <c r="D147" s="125">
        <v>1105472</v>
      </c>
      <c r="E147" s="125">
        <v>29886732</v>
      </c>
      <c r="F147" s="106" t="str">
        <f>VLOOKUP($C147,'[3]Sistema Escolar'!$C$3:$E$5000,3,0)</f>
        <v>CENTRO EST DE EDUC PROF DA FLORESTA DO CACAU E DO CHOCOL MILTON SANTOS</v>
      </c>
      <c r="G147" s="67" t="s">
        <v>702</v>
      </c>
      <c r="H147" s="67" t="s">
        <v>703</v>
      </c>
      <c r="I147" s="67" t="s">
        <v>519</v>
      </c>
      <c r="J147" s="81" t="s">
        <v>4492</v>
      </c>
      <c r="K147" s="108">
        <v>46086</v>
      </c>
      <c r="L147" s="46"/>
      <c r="M147" s="46"/>
      <c r="T147" s="86"/>
      <c r="U147" s="100"/>
      <c r="V147" s="97"/>
      <c r="W147" s="100"/>
      <c r="X147" s="104"/>
      <c r="Y147" s="101"/>
      <c r="Z147" s="101"/>
      <c r="AA147" s="104"/>
      <c r="AB147" s="104"/>
      <c r="AF147" s="90"/>
      <c r="AH147" s="46"/>
      <c r="AK147"/>
      <c r="AM147" s="108"/>
      <c r="AN147" s="108"/>
      <c r="AO147" s="108"/>
      <c r="AP147" s="108"/>
      <c r="AQ147" s="108"/>
      <c r="AR147" s="108"/>
    </row>
    <row r="148" spans="1:44" s="48" customFormat="1" ht="24" customHeight="1">
      <c r="A148" s="124" t="s">
        <v>469</v>
      </c>
      <c r="B148" s="260" t="s">
        <v>87</v>
      </c>
      <c r="C148" s="125">
        <v>1161093</v>
      </c>
      <c r="D148" s="125">
        <v>1101443</v>
      </c>
      <c r="E148" s="125">
        <v>29292808</v>
      </c>
      <c r="F148" s="106" t="str">
        <f>VLOOKUP($C148,'[3]Sistema Escolar'!$C$3:$E$5000,3,0)</f>
        <v>COLEGIO ESTADUAL BRAULIO XAVIER</v>
      </c>
      <c r="G148" s="67" t="s">
        <v>704</v>
      </c>
      <c r="H148" s="67" t="s">
        <v>705</v>
      </c>
      <c r="I148" s="67" t="s">
        <v>2047</v>
      </c>
      <c r="J148" s="81" t="s">
        <v>4517</v>
      </c>
      <c r="L148" s="46"/>
      <c r="M148" s="46"/>
      <c r="T148" s="86"/>
      <c r="U148" s="100"/>
      <c r="V148" s="97"/>
      <c r="W148" s="100"/>
      <c r="X148" s="104"/>
      <c r="Y148" s="101"/>
      <c r="Z148" s="101"/>
      <c r="AA148" s="104"/>
      <c r="AB148" s="104"/>
      <c r="AF148" s="90"/>
      <c r="AK148"/>
      <c r="AM148" s="108"/>
      <c r="AN148" s="108"/>
      <c r="AO148" s="108"/>
      <c r="AP148" s="108"/>
      <c r="AQ148" s="108"/>
      <c r="AR148" s="108"/>
    </row>
    <row r="149" spans="1:44" s="48" customFormat="1" ht="24" customHeight="1">
      <c r="A149" s="124" t="s">
        <v>469</v>
      </c>
      <c r="B149" s="260" t="s">
        <v>88</v>
      </c>
      <c r="C149" s="125">
        <v>1111550</v>
      </c>
      <c r="D149" s="125">
        <v>1101578</v>
      </c>
      <c r="E149" s="125">
        <v>29293197</v>
      </c>
      <c r="F149" s="106" t="str">
        <f>VLOOKUP($C149,'[3]Sistema Escolar'!$C$3:$E$5000,3,0)</f>
        <v>COLEGIO ESTADUAL DE TEMPO INTEGRAL PROFESSORA JAIDE ROCHA</v>
      </c>
      <c r="G149" s="67" t="s">
        <v>706</v>
      </c>
      <c r="H149" s="67" t="s">
        <v>707</v>
      </c>
      <c r="I149" s="67" t="s">
        <v>519</v>
      </c>
      <c r="J149" s="81" t="s">
        <v>4492</v>
      </c>
      <c r="L149" s="46"/>
      <c r="M149" s="46"/>
      <c r="T149" s="86"/>
      <c r="U149" s="100"/>
      <c r="V149" s="97"/>
      <c r="W149" s="100"/>
      <c r="X149" s="104"/>
      <c r="Y149" s="101"/>
      <c r="Z149" s="101"/>
      <c r="AA149" s="104"/>
      <c r="AB149" s="104"/>
      <c r="AF149" s="90"/>
      <c r="AK149"/>
      <c r="AM149" s="108"/>
      <c r="AN149" s="108"/>
      <c r="AO149" s="108"/>
      <c r="AP149" s="108"/>
      <c r="AQ149" s="108"/>
      <c r="AR149" s="108"/>
    </row>
    <row r="150" spans="1:44" s="48" customFormat="1" ht="24" customHeight="1">
      <c r="A150" s="124" t="s">
        <v>469</v>
      </c>
      <c r="B150" s="260" t="s">
        <v>89</v>
      </c>
      <c r="C150" s="125">
        <v>1112491</v>
      </c>
      <c r="D150" s="125">
        <v>1101583</v>
      </c>
      <c r="E150" s="125">
        <v>29294037</v>
      </c>
      <c r="F150" s="106" t="str">
        <f>VLOOKUP($C150,'[3]Sistema Escolar'!$C$3:$E$5000,3,0)</f>
        <v>COLEGIO ESTADUAL LOMANTO JUNIOR</v>
      </c>
      <c r="G150" s="67" t="s">
        <v>708</v>
      </c>
      <c r="H150" s="67" t="s">
        <v>709</v>
      </c>
      <c r="I150" s="67" t="s">
        <v>2047</v>
      </c>
      <c r="J150" s="81" t="s">
        <v>4518</v>
      </c>
      <c r="L150" s="46"/>
      <c r="M150" s="46"/>
      <c r="T150" s="86"/>
      <c r="U150" s="100"/>
      <c r="V150" s="97"/>
      <c r="W150" s="100"/>
      <c r="X150" s="104"/>
      <c r="Y150" s="101"/>
      <c r="Z150" s="104"/>
      <c r="AA150" s="104"/>
      <c r="AB150" s="104"/>
      <c r="AF150" s="90"/>
      <c r="AK150"/>
      <c r="AM150" s="108"/>
      <c r="AN150" s="108"/>
      <c r="AO150" s="108"/>
      <c r="AP150" s="108"/>
      <c r="AQ150" s="108"/>
      <c r="AR150" s="108"/>
    </row>
    <row r="151" spans="1:44" s="48" customFormat="1" ht="24" customHeight="1">
      <c r="A151" s="124" t="s">
        <v>469</v>
      </c>
      <c r="B151" s="260" t="s">
        <v>90</v>
      </c>
      <c r="C151" s="125">
        <v>1111584</v>
      </c>
      <c r="D151" s="125">
        <v>1101587</v>
      </c>
      <c r="E151" s="125">
        <v>29294606</v>
      </c>
      <c r="F151" s="106" t="str">
        <f>VLOOKUP($C151,'[3]Sistema Escolar'!$C$3:$E$5000,3,0)</f>
        <v>COLEGIO ESTADUAL ENEDINA OLIVA</v>
      </c>
      <c r="G151" s="67" t="s">
        <v>710</v>
      </c>
      <c r="H151" s="67" t="s">
        <v>711</v>
      </c>
      <c r="I151" s="67" t="s">
        <v>519</v>
      </c>
      <c r="J151" s="81" t="s">
        <v>4492</v>
      </c>
      <c r="L151" s="46"/>
      <c r="M151" s="46"/>
      <c r="T151" s="86"/>
      <c r="U151" s="100"/>
      <c r="V151" s="97"/>
      <c r="W151" s="100"/>
      <c r="X151" s="104"/>
      <c r="Y151" s="101"/>
      <c r="Z151" s="101"/>
      <c r="AA151" s="104"/>
      <c r="AB151" s="104"/>
      <c r="AF151" s="90"/>
      <c r="AK151"/>
      <c r="AM151" s="108"/>
      <c r="AN151" s="108"/>
      <c r="AO151" s="108"/>
      <c r="AP151" s="108"/>
      <c r="AQ151" s="108"/>
      <c r="AR151" s="108"/>
    </row>
    <row r="152" spans="1:44" s="48" customFormat="1" ht="24" customHeight="1">
      <c r="A152" s="124" t="s">
        <v>469</v>
      </c>
      <c r="B152" s="260" t="s">
        <v>90</v>
      </c>
      <c r="C152" s="125">
        <v>1178186</v>
      </c>
      <c r="D152" s="125">
        <v>1105444</v>
      </c>
      <c r="E152" s="125">
        <v>29446570</v>
      </c>
      <c r="F152" s="106" t="str">
        <f>VLOOKUP($C152,'[3]Sistema Escolar'!$C$3:$E$5000,3,0)</f>
        <v>COLEGIO ESTADUAL INDIGENA TUPINAMBA SERRA DO PADEIRO</v>
      </c>
      <c r="G152" s="67" t="s">
        <v>710</v>
      </c>
      <c r="H152" s="67" t="s">
        <v>712</v>
      </c>
      <c r="I152" s="67" t="s">
        <v>2047</v>
      </c>
      <c r="J152" s="81" t="s">
        <v>4519</v>
      </c>
      <c r="L152" s="46"/>
      <c r="M152" s="46"/>
      <c r="T152" s="86"/>
      <c r="U152" s="100"/>
      <c r="V152" s="97"/>
      <c r="W152" s="100"/>
      <c r="X152" s="104"/>
      <c r="Y152" s="101"/>
      <c r="Z152" s="101"/>
      <c r="AA152" s="104"/>
      <c r="AB152" s="104"/>
      <c r="AF152" s="90"/>
      <c r="AK152"/>
      <c r="AM152" s="108"/>
      <c r="AN152" s="108"/>
      <c r="AO152" s="108"/>
      <c r="AP152" s="108"/>
      <c r="AQ152" s="108"/>
      <c r="AR152" s="108"/>
    </row>
    <row r="153" spans="1:44" s="48" customFormat="1" ht="24" customHeight="1">
      <c r="A153" s="124" t="s">
        <v>469</v>
      </c>
      <c r="B153" s="260" t="s">
        <v>91</v>
      </c>
      <c r="C153" s="125">
        <v>1111797</v>
      </c>
      <c r="D153" s="125">
        <v>1101602</v>
      </c>
      <c r="E153" s="125">
        <v>29295866</v>
      </c>
      <c r="F153" s="106" t="str">
        <f>VLOOKUP($C153,'[3]Sistema Escolar'!$C$3:$E$5000,3,0)</f>
        <v>COLEGIO ESTADUAL DE TEMPO INTEGRAL DE CAMACAN</v>
      </c>
      <c r="G153" s="67" t="s">
        <v>702</v>
      </c>
      <c r="H153" s="67" t="s">
        <v>714</v>
      </c>
      <c r="I153" s="67" t="s">
        <v>519</v>
      </c>
      <c r="J153" s="81" t="s">
        <v>4492</v>
      </c>
      <c r="L153" s="46"/>
      <c r="M153" s="46"/>
      <c r="T153" s="86"/>
      <c r="U153" s="100"/>
      <c r="V153" s="97"/>
      <c r="W153" s="100"/>
      <c r="X153" s="104"/>
      <c r="Y153" s="101"/>
      <c r="Z153" s="101"/>
      <c r="AA153" s="104"/>
      <c r="AB153" s="104"/>
      <c r="AF153" s="90"/>
      <c r="AK153"/>
      <c r="AM153" s="108"/>
      <c r="AN153" s="108"/>
      <c r="AO153" s="108"/>
      <c r="AP153" s="108"/>
      <c r="AQ153" s="108"/>
      <c r="AR153" s="108"/>
    </row>
    <row r="154" spans="1:44" s="48" customFormat="1" ht="24" customHeight="1">
      <c r="A154" s="124" t="s">
        <v>469</v>
      </c>
      <c r="B154" s="260" t="s">
        <v>91</v>
      </c>
      <c r="C154" s="125">
        <v>1176394</v>
      </c>
      <c r="D154" s="125">
        <v>1101604</v>
      </c>
      <c r="E154" s="125">
        <v>29351502</v>
      </c>
      <c r="F154" s="106" t="str">
        <f>VLOOKUP($C154,'[3]Sistema Escolar'!$C$3:$E$5000,3,0)</f>
        <v>COLEGIO ESTADUAL ANISIO LOUREIRO</v>
      </c>
      <c r="G154" s="67" t="s">
        <v>702</v>
      </c>
      <c r="H154" s="67" t="s">
        <v>713</v>
      </c>
      <c r="I154" s="67" t="s">
        <v>519</v>
      </c>
      <c r="J154" s="81" t="s">
        <v>4492</v>
      </c>
      <c r="L154" s="46"/>
      <c r="M154" s="46"/>
      <c r="T154" s="86"/>
      <c r="U154" s="100"/>
      <c r="V154" s="97"/>
      <c r="W154" s="100"/>
      <c r="X154" s="104"/>
      <c r="Y154" s="101"/>
      <c r="Z154" s="104"/>
      <c r="AA154" s="104"/>
      <c r="AB154" s="104"/>
      <c r="AF154" s="90"/>
      <c r="AK154"/>
      <c r="AM154" s="108"/>
      <c r="AN154" s="108"/>
      <c r="AO154" s="108"/>
      <c r="AP154" s="108"/>
      <c r="AQ154" s="108"/>
      <c r="AR154" s="108"/>
    </row>
    <row r="155" spans="1:44" s="48" customFormat="1" ht="24" customHeight="1">
      <c r="A155" s="124" t="s">
        <v>469</v>
      </c>
      <c r="B155" s="260" t="s">
        <v>92</v>
      </c>
      <c r="C155" s="125">
        <v>1178107</v>
      </c>
      <c r="D155" s="125">
        <v>1104592</v>
      </c>
      <c r="E155" s="125">
        <v>29436184</v>
      </c>
      <c r="F155" s="106" t="str">
        <f>VLOOKUP($C155,'[3]Sistema Escolar'!$C$3:$E$5000,3,0)</f>
        <v>COLEGIO ESTADUAL DE TEMPO INTEGRAL DE CANAVIEIRAS</v>
      </c>
      <c r="G155" s="67" t="s">
        <v>715</v>
      </c>
      <c r="H155" s="67" t="s">
        <v>716</v>
      </c>
      <c r="I155" s="67" t="s">
        <v>2047</v>
      </c>
      <c r="J155" s="81" t="s">
        <v>4520</v>
      </c>
      <c r="L155" s="46"/>
      <c r="M155" s="46"/>
      <c r="T155" s="86"/>
      <c r="U155" s="100"/>
      <c r="V155" s="97"/>
      <c r="W155" s="100"/>
      <c r="X155" s="104"/>
      <c r="Y155" s="101"/>
      <c r="Z155" s="101"/>
      <c r="AA155" s="104"/>
      <c r="AB155" s="104"/>
      <c r="AF155" s="90"/>
      <c r="AK155"/>
      <c r="AM155" s="108"/>
      <c r="AN155" s="108"/>
      <c r="AO155" s="108"/>
      <c r="AP155" s="108"/>
      <c r="AQ155" s="108"/>
      <c r="AR155" s="108"/>
    </row>
    <row r="156" spans="1:44" s="48" customFormat="1" ht="24" customHeight="1">
      <c r="A156" s="124" t="s">
        <v>469</v>
      </c>
      <c r="B156" s="260" t="s">
        <v>93</v>
      </c>
      <c r="C156" s="125">
        <v>1178112</v>
      </c>
      <c r="D156" s="125">
        <v>1104598</v>
      </c>
      <c r="E156" s="125">
        <v>29434017</v>
      </c>
      <c r="F156" s="106" t="str">
        <f>VLOOKUP($C156,'[3]Sistema Escolar'!$C$3:$E$5000,3,0)</f>
        <v>COLEGIO ESTADUAL DE TEMPO INTEGRAL ALMAKAZIR GALLY GALVAO</v>
      </c>
      <c r="G156" s="67" t="s">
        <v>700</v>
      </c>
      <c r="H156" s="67" t="s">
        <v>717</v>
      </c>
      <c r="I156" s="67" t="s">
        <v>519</v>
      </c>
      <c r="J156" s="81" t="s">
        <v>4492</v>
      </c>
      <c r="L156" s="46"/>
      <c r="M156" s="46"/>
      <c r="T156" s="86"/>
      <c r="U156" s="100"/>
      <c r="V156" s="97"/>
      <c r="W156" s="100"/>
      <c r="X156" s="104"/>
      <c r="Y156" s="101"/>
      <c r="Z156" s="104"/>
      <c r="AA156" s="104"/>
      <c r="AB156" s="104"/>
      <c r="AF156" s="90"/>
      <c r="AK156"/>
      <c r="AM156" s="108"/>
      <c r="AN156" s="108"/>
      <c r="AO156" s="108"/>
      <c r="AP156" s="108"/>
      <c r="AQ156" s="108"/>
      <c r="AR156" s="108"/>
    </row>
    <row r="157" spans="1:44" s="48" customFormat="1" ht="24" customHeight="1">
      <c r="A157" s="124" t="s">
        <v>469</v>
      </c>
      <c r="B157" s="260" t="s">
        <v>94</v>
      </c>
      <c r="C157" s="125">
        <v>1158947</v>
      </c>
      <c r="D157" s="125">
        <v>1101614</v>
      </c>
      <c r="E157" s="125">
        <v>29298520</v>
      </c>
      <c r="F157" s="106" t="str">
        <f>VLOOKUP($C157,'[3]Sistema Escolar'!$C$3:$E$5000,3,0)</f>
        <v>COLEGIO ESTADUAL DE TEMPO INTEGRAL FRED GEDEON</v>
      </c>
      <c r="G157" s="67" t="s">
        <v>718</v>
      </c>
      <c r="H157" s="67" t="s">
        <v>719</v>
      </c>
      <c r="I157" s="67" t="s">
        <v>519</v>
      </c>
      <c r="J157" s="81" t="s">
        <v>4492</v>
      </c>
      <c r="K157" s="108">
        <v>46087</v>
      </c>
      <c r="L157" s="46"/>
      <c r="M157" s="46"/>
      <c r="T157" s="86"/>
      <c r="U157" s="100"/>
      <c r="V157" s="97"/>
      <c r="W157" s="100"/>
      <c r="X157" s="104"/>
      <c r="Y157" s="101"/>
      <c r="Z157" s="101"/>
      <c r="AA157" s="104"/>
      <c r="AB157" s="104"/>
      <c r="AF157" s="90"/>
      <c r="AK157"/>
      <c r="AM157" s="108"/>
      <c r="AN157" s="108"/>
      <c r="AO157" s="108"/>
      <c r="AP157" s="108"/>
      <c r="AQ157" s="108"/>
      <c r="AR157" s="108"/>
    </row>
    <row r="158" spans="1:44" s="48" customFormat="1" ht="24" customHeight="1">
      <c r="A158" s="124" t="s">
        <v>469</v>
      </c>
      <c r="B158" s="260" t="s">
        <v>95</v>
      </c>
      <c r="C158" s="125">
        <v>1176103</v>
      </c>
      <c r="D158" s="125">
        <v>1101631</v>
      </c>
      <c r="E158" s="125">
        <v>29299802</v>
      </c>
      <c r="F158" s="106" t="str">
        <f>VLOOKUP($C158,'[3]Sistema Escolar'!$C$3:$E$5000,3,0)</f>
        <v>COLEGIO ESTADUAL DO CAMPO CAJUEIRO</v>
      </c>
      <c r="G158" s="67" t="s">
        <v>718</v>
      </c>
      <c r="H158" s="67" t="s">
        <v>720</v>
      </c>
      <c r="I158" s="67" t="s">
        <v>519</v>
      </c>
      <c r="J158" s="81" t="s">
        <v>4492</v>
      </c>
      <c r="L158" s="46"/>
      <c r="M158" s="46"/>
      <c r="T158" s="86"/>
      <c r="U158" s="100"/>
      <c r="V158" s="97"/>
      <c r="W158" s="100"/>
      <c r="X158" s="100"/>
      <c r="Y158" s="101"/>
      <c r="Z158" s="101"/>
      <c r="AA158" s="104"/>
      <c r="AB158" s="104"/>
      <c r="AF158" s="90"/>
      <c r="AK158"/>
      <c r="AM158" s="108"/>
      <c r="AN158" s="108"/>
      <c r="AO158" s="108"/>
      <c r="AP158" s="108"/>
      <c r="AQ158" s="108"/>
      <c r="AR158" s="108"/>
    </row>
    <row r="159" spans="1:44" s="48" customFormat="1" ht="24" customHeight="1">
      <c r="A159" s="124" t="s">
        <v>469</v>
      </c>
      <c r="B159" s="260" t="s">
        <v>95</v>
      </c>
      <c r="C159" s="125">
        <v>1178110</v>
      </c>
      <c r="D159" s="125">
        <v>1104595</v>
      </c>
      <c r="E159" s="125">
        <v>29433886</v>
      </c>
      <c r="F159" s="106" t="str">
        <f>VLOOKUP($C159,'[3]Sistema Escolar'!$C$3:$E$5000,3,0)</f>
        <v>COLEGIO ESTADUAL DE TEMPO INTEGRAL PROFESSORA ELIETE MALAQUIAS</v>
      </c>
      <c r="G159" s="67" t="s">
        <v>718</v>
      </c>
      <c r="H159" s="67" t="s">
        <v>721</v>
      </c>
      <c r="I159" s="67" t="s">
        <v>519</v>
      </c>
      <c r="J159" s="81" t="s">
        <v>4492</v>
      </c>
      <c r="L159" s="46"/>
      <c r="M159" s="46"/>
      <c r="T159" s="86"/>
      <c r="U159" s="100"/>
      <c r="V159" s="97"/>
      <c r="W159" s="100"/>
      <c r="X159" s="104"/>
      <c r="Y159" s="101"/>
      <c r="Z159" s="104"/>
      <c r="AA159" s="104"/>
      <c r="AB159" s="104"/>
      <c r="AF159" s="90"/>
      <c r="AH159" s="46"/>
      <c r="AK159"/>
      <c r="AM159" s="108"/>
      <c r="AN159" s="108"/>
      <c r="AO159" s="108"/>
      <c r="AP159" s="108"/>
      <c r="AQ159" s="108"/>
      <c r="AR159" s="108"/>
    </row>
    <row r="160" spans="1:44" s="48" customFormat="1" ht="24" customHeight="1">
      <c r="A160" s="124" t="s">
        <v>469</v>
      </c>
      <c r="B160" s="260" t="s">
        <v>96</v>
      </c>
      <c r="C160" s="125">
        <v>1179275</v>
      </c>
      <c r="D160" s="125">
        <v>9999999</v>
      </c>
      <c r="E160" s="125">
        <v>29462266</v>
      </c>
      <c r="F160" s="106" t="str">
        <f>VLOOKUP($C160,'[3]Sistema Escolar'!$C$3:$E$5000,3,0)</f>
        <v>COLEGIO ESTADUAL INDIGENA TUPINAMBA DE ACUIPE DE BAIXO</v>
      </c>
      <c r="G160" s="67" t="s">
        <v>704</v>
      </c>
      <c r="H160" s="67" t="s">
        <v>727</v>
      </c>
      <c r="I160" s="67" t="s">
        <v>2047</v>
      </c>
      <c r="J160" s="81" t="s">
        <v>4521</v>
      </c>
      <c r="L160" s="46"/>
      <c r="M160" s="46"/>
      <c r="T160" s="86"/>
      <c r="U160" s="100"/>
      <c r="V160" s="97"/>
      <c r="W160" s="100"/>
      <c r="X160" s="104"/>
      <c r="Y160" s="101"/>
      <c r="Z160" s="101"/>
      <c r="AA160" s="104"/>
      <c r="AB160" s="104"/>
      <c r="AF160" s="90"/>
      <c r="AH160" s="46"/>
      <c r="AK160"/>
      <c r="AM160" s="108"/>
      <c r="AN160" s="108"/>
      <c r="AO160" s="108"/>
      <c r="AP160" s="108"/>
      <c r="AQ160" s="108"/>
      <c r="AR160" s="108"/>
    </row>
    <row r="161" spans="1:44" s="48" customFormat="1" ht="24" customHeight="1">
      <c r="A161" s="124" t="s">
        <v>469</v>
      </c>
      <c r="B161" s="260" t="s">
        <v>96</v>
      </c>
      <c r="C161" s="125">
        <v>1178075</v>
      </c>
      <c r="D161" s="125">
        <v>1105062</v>
      </c>
      <c r="E161" s="125">
        <v>29431298</v>
      </c>
      <c r="F161" s="106" t="str">
        <f>VLOOKUP($C161,'[3]Sistema Escolar'!$C$3:$E$5000,3,0)</f>
        <v>COLEGIO ESTADUAL INDIGENA TUPINAMBA DE OLIVENCA</v>
      </c>
      <c r="G161" s="67" t="s">
        <v>704</v>
      </c>
      <c r="H161" s="67" t="s">
        <v>728</v>
      </c>
      <c r="I161" s="67" t="s">
        <v>2047</v>
      </c>
      <c r="J161" s="81" t="s">
        <v>4522</v>
      </c>
      <c r="L161" s="46"/>
      <c r="M161" s="46"/>
      <c r="T161" s="86"/>
      <c r="U161" s="100"/>
      <c r="V161" s="97"/>
      <c r="W161" s="100"/>
      <c r="X161" s="104"/>
      <c r="Y161" s="101"/>
      <c r="Z161" s="101"/>
      <c r="AA161" s="104"/>
      <c r="AB161" s="104"/>
      <c r="AF161" s="90"/>
      <c r="AK161"/>
      <c r="AM161" s="108"/>
      <c r="AN161" s="108"/>
      <c r="AO161" s="108"/>
      <c r="AP161" s="108"/>
      <c r="AQ161" s="108"/>
      <c r="AR161" s="108"/>
    </row>
    <row r="162" spans="1:44" s="48" customFormat="1" ht="24" customHeight="1">
      <c r="A162" s="124" t="s">
        <v>469</v>
      </c>
      <c r="B162" s="260" t="s">
        <v>96</v>
      </c>
      <c r="C162" s="125">
        <v>1179622</v>
      </c>
      <c r="D162" s="125">
        <v>9999999</v>
      </c>
      <c r="E162" s="125">
        <v>29473160</v>
      </c>
      <c r="F162" s="106" t="str">
        <f>VLOOKUP($C162,'[3]Sistema Escolar'!$C$3:$E$5000,3,0)</f>
        <v>ESCOLA ESTADUAL INDIGENA TUPINAMBA DE ABAETE</v>
      </c>
      <c r="G162" s="67" t="s">
        <v>733</v>
      </c>
      <c r="H162" s="67" t="s">
        <v>734</v>
      </c>
      <c r="I162" s="67" t="s">
        <v>2047</v>
      </c>
      <c r="J162" s="81" t="s">
        <v>4523</v>
      </c>
      <c r="L162" s="46"/>
      <c r="M162" s="46"/>
      <c r="T162" s="86"/>
      <c r="U162" s="100"/>
      <c r="V162" s="97"/>
      <c r="W162" s="100"/>
      <c r="X162" s="104"/>
      <c r="Y162" s="101"/>
      <c r="Z162" s="101"/>
      <c r="AA162" s="104"/>
      <c r="AB162" s="104"/>
      <c r="AF162" s="90"/>
      <c r="AK162"/>
      <c r="AM162" s="108"/>
      <c r="AN162" s="108"/>
      <c r="AO162" s="108"/>
      <c r="AP162" s="108"/>
      <c r="AQ162" s="108"/>
      <c r="AR162" s="108"/>
    </row>
    <row r="163" spans="1:44" s="48" customFormat="1" ht="24" customHeight="1">
      <c r="A163" s="124" t="s">
        <v>469</v>
      </c>
      <c r="B163" s="260" t="s">
        <v>96</v>
      </c>
      <c r="C163" s="125">
        <v>1111096</v>
      </c>
      <c r="D163" s="125">
        <v>1101458</v>
      </c>
      <c r="E163" s="125">
        <v>29301483</v>
      </c>
      <c r="F163" s="106" t="str">
        <f>VLOOKUP($C163,'[3]Sistema Escolar'!$C$3:$E$5000,3,0)</f>
        <v>CENTRO ESTADUAL DE EDUCACAO PROFISSIONAL DO CHOCOLATE NELSON SCHAUN</v>
      </c>
      <c r="G163" s="67" t="s">
        <v>704</v>
      </c>
      <c r="H163" s="67" t="s">
        <v>722</v>
      </c>
      <c r="I163" s="67" t="s">
        <v>2047</v>
      </c>
      <c r="J163" s="81" t="s">
        <v>4524</v>
      </c>
      <c r="L163" s="46"/>
      <c r="M163" s="46"/>
      <c r="T163" s="86"/>
      <c r="U163" s="100"/>
      <c r="V163" s="97"/>
      <c r="W163" s="100"/>
      <c r="X163" s="104"/>
      <c r="Y163" s="101"/>
      <c r="Z163" s="101"/>
      <c r="AA163" s="104"/>
      <c r="AB163" s="104"/>
      <c r="AF163" s="90"/>
      <c r="AH163" s="46"/>
      <c r="AK163"/>
      <c r="AM163" s="108"/>
      <c r="AN163" s="108"/>
      <c r="AO163" s="108"/>
      <c r="AP163" s="108"/>
      <c r="AQ163" s="108"/>
      <c r="AR163" s="108"/>
    </row>
    <row r="164" spans="1:44" s="48" customFormat="1" ht="24" customHeight="1">
      <c r="A164" s="124" t="s">
        <v>469</v>
      </c>
      <c r="B164" s="260" t="s">
        <v>96</v>
      </c>
      <c r="C164" s="125">
        <v>1111436</v>
      </c>
      <c r="D164" s="125">
        <v>1101487</v>
      </c>
      <c r="E164" s="125">
        <v>29303125</v>
      </c>
      <c r="F164" s="106" t="str">
        <f>VLOOKUP($C164,'[3]Sistema Escolar'!$C$3:$E$5000,3,0)</f>
        <v>COLEGIO ESTADUAL DO CAMPO JORGE CALMON</v>
      </c>
      <c r="G164" s="67" t="s">
        <v>704</v>
      </c>
      <c r="H164" s="67" t="s">
        <v>729</v>
      </c>
      <c r="I164" s="67" t="s">
        <v>519</v>
      </c>
      <c r="J164" s="81" t="s">
        <v>4492</v>
      </c>
      <c r="K164" s="226"/>
      <c r="L164" s="46"/>
      <c r="M164" s="46"/>
      <c r="T164" s="86"/>
      <c r="U164" s="100"/>
      <c r="V164" s="97"/>
      <c r="W164" s="100"/>
      <c r="X164" s="104"/>
      <c r="Y164" s="101"/>
      <c r="Z164" s="101"/>
      <c r="AA164" s="104"/>
      <c r="AB164" s="104"/>
      <c r="AF164" s="90"/>
      <c r="AK164"/>
      <c r="AM164" s="108"/>
      <c r="AN164" s="108"/>
      <c r="AO164" s="108"/>
      <c r="AP164" s="108"/>
      <c r="AQ164" s="108"/>
      <c r="AR164" s="108"/>
    </row>
    <row r="165" spans="1:44" s="48" customFormat="1" ht="24" customHeight="1">
      <c r="A165" s="124" t="s">
        <v>469</v>
      </c>
      <c r="B165" s="260" t="s">
        <v>96</v>
      </c>
      <c r="C165" s="125">
        <v>1176424</v>
      </c>
      <c r="D165" s="125">
        <v>1101499</v>
      </c>
      <c r="E165" s="125">
        <v>29386284</v>
      </c>
      <c r="F165" s="106" t="str">
        <f>VLOOKUP($C165,'[3]Sistema Escolar'!$C$3:$E$5000,3,0)</f>
        <v>COLEGIO ESTADUAL DE TEMPO INTEGRAL JORGE AMADO</v>
      </c>
      <c r="G165" s="67" t="s">
        <v>704</v>
      </c>
      <c r="H165" s="67" t="s">
        <v>732</v>
      </c>
      <c r="I165" s="67" t="s">
        <v>2047</v>
      </c>
      <c r="J165" s="81" t="s">
        <v>4525</v>
      </c>
      <c r="L165" s="46"/>
      <c r="M165" s="46"/>
      <c r="T165" s="86"/>
      <c r="U165" s="100"/>
      <c r="V165" s="97"/>
      <c r="W165" s="100"/>
      <c r="X165" s="104"/>
      <c r="Y165" s="101"/>
      <c r="Z165" s="101"/>
      <c r="AA165" s="104"/>
      <c r="AB165" s="104"/>
      <c r="AF165" s="90"/>
      <c r="AK165"/>
      <c r="AM165" s="108"/>
      <c r="AN165" s="108"/>
      <c r="AO165" s="108"/>
      <c r="AP165" s="108"/>
      <c r="AQ165" s="108"/>
      <c r="AR165" s="108"/>
    </row>
    <row r="166" spans="1:44" s="48" customFormat="1" ht="24" customHeight="1">
      <c r="A166" s="124" t="s">
        <v>469</v>
      </c>
      <c r="B166" s="260" t="s">
        <v>96</v>
      </c>
      <c r="C166" s="125">
        <v>1179628</v>
      </c>
      <c r="D166" s="125">
        <v>9999999</v>
      </c>
      <c r="E166" s="125">
        <v>29473101</v>
      </c>
      <c r="F166" s="106" t="str">
        <f>VLOOKUP($C166,'[3]Sistema Escolar'!$C$3:$E$5000,3,0)</f>
        <v>COLEGIO ESTADUAL INDIGENA TUPINAMBA AMOTARA</v>
      </c>
      <c r="G166" s="67" t="s">
        <v>704</v>
      </c>
      <c r="H166" s="67" t="s">
        <v>726</v>
      </c>
      <c r="I166" s="67" t="s">
        <v>519</v>
      </c>
      <c r="J166" s="81" t="s">
        <v>4492</v>
      </c>
      <c r="K166" s="63"/>
      <c r="L166" s="46"/>
      <c r="M166" s="46"/>
      <c r="T166" s="86"/>
      <c r="U166" s="100"/>
      <c r="V166" s="97"/>
      <c r="W166" s="100"/>
      <c r="X166" s="104"/>
      <c r="Y166" s="101"/>
      <c r="Z166" s="101"/>
      <c r="AA166" s="104"/>
      <c r="AB166" s="104"/>
      <c r="AF166" s="90"/>
      <c r="AK166"/>
      <c r="AM166" s="108"/>
      <c r="AN166" s="108"/>
      <c r="AO166" s="108"/>
      <c r="AP166" s="108"/>
      <c r="AQ166" s="108"/>
      <c r="AR166" s="108"/>
    </row>
    <row r="167" spans="1:44" s="48" customFormat="1" ht="24" customHeight="1">
      <c r="A167" s="124" t="s">
        <v>469</v>
      </c>
      <c r="B167" s="260" t="s">
        <v>96</v>
      </c>
      <c r="C167" s="125">
        <v>1169221</v>
      </c>
      <c r="D167" s="125">
        <v>1101498</v>
      </c>
      <c r="E167" s="125">
        <v>29301882</v>
      </c>
      <c r="F167" s="106" t="str">
        <f>VLOOKUP($C167,'[3]Sistema Escolar'!$C$3:$E$5000,3,0)</f>
        <v>COLEGIO EST DE TEMPO INTEGRAL PROF CARMELITA ANGELA SOUZA OLIVEIRA</v>
      </c>
      <c r="G167" s="67" t="s">
        <v>704</v>
      </c>
      <c r="H167" s="67" t="s">
        <v>730</v>
      </c>
      <c r="I167" s="67" t="s">
        <v>519</v>
      </c>
      <c r="J167" s="81" t="s">
        <v>4492</v>
      </c>
      <c r="K167" s="226"/>
      <c r="L167" s="46"/>
      <c r="M167" s="46"/>
      <c r="T167" s="86"/>
      <c r="U167" s="100"/>
      <c r="V167" s="97"/>
      <c r="W167" s="100"/>
      <c r="X167" s="104"/>
      <c r="Y167" s="101"/>
      <c r="Z167" s="101"/>
      <c r="AA167" s="104"/>
      <c r="AB167" s="104"/>
      <c r="AF167" s="90"/>
      <c r="AK167"/>
      <c r="AM167" s="108"/>
      <c r="AN167" s="108"/>
      <c r="AO167" s="108"/>
      <c r="AP167" s="108"/>
      <c r="AQ167" s="108"/>
      <c r="AR167" s="108"/>
    </row>
    <row r="168" spans="1:44" s="48" customFormat="1" ht="24" customHeight="1">
      <c r="A168" s="124" t="s">
        <v>469</v>
      </c>
      <c r="B168" s="260" t="s">
        <v>96</v>
      </c>
      <c r="C168" s="125">
        <v>1111126</v>
      </c>
      <c r="D168" s="125">
        <v>1101461</v>
      </c>
      <c r="E168" s="126">
        <v>29302269</v>
      </c>
      <c r="F168" s="106" t="str">
        <f>VLOOKUP($C168,'[3]Sistema Escolar'!$C$3:$E$5000,3,0)</f>
        <v>COLEGIO ESTADUAL DO IGUAPE</v>
      </c>
      <c r="G168" s="67" t="s">
        <v>704</v>
      </c>
      <c r="H168" s="67" t="s">
        <v>725</v>
      </c>
      <c r="I168" s="67" t="s">
        <v>519</v>
      </c>
      <c r="J168" s="81" t="s">
        <v>4492</v>
      </c>
      <c r="K168" s="48" t="s">
        <v>2102</v>
      </c>
      <c r="L168" s="46"/>
      <c r="M168" s="46"/>
      <c r="T168" s="86"/>
      <c r="U168" s="100"/>
      <c r="V168" s="97"/>
      <c r="W168" s="100"/>
      <c r="X168" s="104"/>
      <c r="Y168" s="101"/>
      <c r="Z168" s="101"/>
      <c r="AA168" s="104"/>
      <c r="AB168" s="104"/>
      <c r="AF168" s="90"/>
      <c r="AK168"/>
      <c r="AM168" s="108"/>
      <c r="AN168" s="108"/>
      <c r="AO168" s="108"/>
      <c r="AP168" s="108"/>
      <c r="AQ168" s="108"/>
      <c r="AR168" s="108"/>
    </row>
    <row r="169" spans="1:44" s="48" customFormat="1" ht="24" customHeight="1">
      <c r="A169" s="124" t="s">
        <v>469</v>
      </c>
      <c r="B169" s="260" t="s">
        <v>96</v>
      </c>
      <c r="C169" s="125">
        <v>1176675</v>
      </c>
      <c r="D169" s="125">
        <v>1101500</v>
      </c>
      <c r="E169" s="125">
        <v>29406889</v>
      </c>
      <c r="F169" s="106" t="str">
        <f>VLOOKUP($C169,'[3]Sistema Escolar'!$C$3:$E$5000,3,0)</f>
        <v>COLEGIO ESTADUAL PROFESSOR FABIO ARARIPE GOULART</v>
      </c>
      <c r="G169" s="67" t="s">
        <v>704</v>
      </c>
      <c r="H169" s="67" t="s">
        <v>731</v>
      </c>
      <c r="I169" s="67" t="s">
        <v>2047</v>
      </c>
      <c r="J169" s="81" t="s">
        <v>4526</v>
      </c>
      <c r="K169" s="63"/>
      <c r="L169" s="46"/>
      <c r="M169" s="46"/>
      <c r="T169" s="86"/>
      <c r="U169" s="100"/>
      <c r="V169" s="97"/>
      <c r="W169" s="100"/>
      <c r="X169" s="104"/>
      <c r="Y169" s="101"/>
      <c r="Z169" s="101"/>
      <c r="AA169" s="104"/>
      <c r="AB169" s="104"/>
      <c r="AF169" s="90"/>
      <c r="AK169"/>
      <c r="AM169" s="108"/>
      <c r="AN169" s="108"/>
      <c r="AO169" s="108"/>
      <c r="AP169" s="108"/>
      <c r="AQ169" s="108"/>
      <c r="AR169" s="108"/>
    </row>
    <row r="170" spans="1:44" s="48" customFormat="1" ht="24" customHeight="1">
      <c r="A170" s="124" t="s">
        <v>469</v>
      </c>
      <c r="B170" s="260" t="s">
        <v>96</v>
      </c>
      <c r="C170" s="125">
        <v>1159919</v>
      </c>
      <c r="D170" s="125">
        <v>1101497</v>
      </c>
      <c r="E170" s="125">
        <v>29301475</v>
      </c>
      <c r="F170" s="106" t="str">
        <f>VLOOKUP($C170,'[3]Sistema Escolar'!$C$3:$E$5000,3,0)</f>
        <v>COLEGIO DA POLICIA MILITAR - CPM ROMULO GALVAO</v>
      </c>
      <c r="G170" s="67" t="s">
        <v>704</v>
      </c>
      <c r="H170" s="67" t="s">
        <v>723</v>
      </c>
      <c r="I170" s="67" t="s">
        <v>519</v>
      </c>
      <c r="J170" s="81" t="s">
        <v>4492</v>
      </c>
      <c r="L170" s="46"/>
      <c r="M170" s="46"/>
      <c r="T170" s="86"/>
      <c r="U170" s="100"/>
      <c r="V170" s="46"/>
      <c r="W170" s="100"/>
      <c r="X170" s="104"/>
      <c r="Y170" s="101"/>
      <c r="Z170" s="101"/>
      <c r="AA170" s="104"/>
      <c r="AB170" s="104"/>
      <c r="AF170" s="90"/>
      <c r="AK170"/>
      <c r="AM170" s="108"/>
      <c r="AN170" s="108"/>
      <c r="AO170" s="108"/>
      <c r="AP170" s="108"/>
      <c r="AQ170" s="108"/>
      <c r="AR170" s="108"/>
    </row>
    <row r="171" spans="1:44" s="48" customFormat="1" ht="24" customHeight="1">
      <c r="A171" s="124" t="s">
        <v>469</v>
      </c>
      <c r="B171" s="260" t="s">
        <v>96</v>
      </c>
      <c r="C171" s="125">
        <v>1178145</v>
      </c>
      <c r="D171" s="125">
        <v>1105461</v>
      </c>
      <c r="E171" s="125">
        <v>29442079</v>
      </c>
      <c r="F171" s="106" t="str">
        <f>VLOOKUP($C171,'[3]Sistema Escolar'!$C$3:$E$5000,3,0)</f>
        <v>COLEGIO ESTADUAL DE SALOBRINHO</v>
      </c>
      <c r="G171" s="67" t="s">
        <v>704</v>
      </c>
      <c r="H171" s="67" t="s">
        <v>724</v>
      </c>
      <c r="I171" s="67" t="s">
        <v>2047</v>
      </c>
      <c r="J171" s="81" t="s">
        <v>4527</v>
      </c>
      <c r="K171" s="63"/>
      <c r="L171" s="167" t="s">
        <v>2037</v>
      </c>
      <c r="M171" s="46"/>
      <c r="T171" s="86"/>
      <c r="U171" s="100"/>
      <c r="V171" s="97"/>
      <c r="W171" s="100"/>
      <c r="X171" s="104"/>
      <c r="Y171" s="101"/>
      <c r="Z171" s="101"/>
      <c r="AA171" s="104"/>
      <c r="AB171" s="104"/>
      <c r="AF171" s="90"/>
      <c r="AK171"/>
      <c r="AM171" s="108"/>
      <c r="AN171" s="108"/>
      <c r="AO171" s="108"/>
      <c r="AP171" s="108"/>
      <c r="AQ171" s="108"/>
      <c r="AR171" s="108"/>
    </row>
    <row r="172" spans="1:44" s="48" customFormat="1" ht="24" customHeight="1">
      <c r="A172" s="124" t="s">
        <v>469</v>
      </c>
      <c r="B172" s="260" t="s">
        <v>96</v>
      </c>
      <c r="C172" s="125">
        <v>1159838</v>
      </c>
      <c r="D172" s="125">
        <v>1101494</v>
      </c>
      <c r="E172" s="125">
        <v>29302293</v>
      </c>
      <c r="F172" s="106" t="str">
        <f>VLOOKUP($C172,'[3]Sistema Escolar'!$C$3:$E$5000,3,0)</f>
        <v>COLEGIO ESTADUAL DE TEMPO INTEGRAL PROF CARLOS ROBERTO ARLEO BARBOSA</v>
      </c>
      <c r="G172" s="67" t="s">
        <v>704</v>
      </c>
      <c r="H172" s="67" t="s">
        <v>1819</v>
      </c>
      <c r="I172" s="67" t="s">
        <v>519</v>
      </c>
      <c r="J172" s="81" t="s">
        <v>4492</v>
      </c>
      <c r="L172" s="46"/>
      <c r="M172" s="46"/>
      <c r="T172" s="86"/>
      <c r="U172" s="100"/>
      <c r="V172" s="97"/>
      <c r="W172" s="100"/>
      <c r="X172" s="104"/>
      <c r="Y172" s="101"/>
      <c r="Z172" s="101"/>
      <c r="AA172" s="104"/>
      <c r="AB172" s="104"/>
      <c r="AF172" s="90"/>
      <c r="AK172"/>
      <c r="AM172" s="108"/>
      <c r="AN172" s="108"/>
      <c r="AO172" s="108"/>
      <c r="AP172" s="108"/>
      <c r="AQ172" s="108"/>
      <c r="AR172" s="108"/>
    </row>
    <row r="173" spans="1:44" s="48" customFormat="1" ht="24" customHeight="1">
      <c r="A173" s="124" t="s">
        <v>469</v>
      </c>
      <c r="B173" s="260" t="s">
        <v>96</v>
      </c>
      <c r="C173" s="125">
        <v>1179701</v>
      </c>
      <c r="D173" s="125">
        <v>9999999</v>
      </c>
      <c r="E173" s="125">
        <v>29482267</v>
      </c>
      <c r="F173" s="106" t="str">
        <f>VLOOKUP($C173,'[3]Sistema Escolar'!$C$3:$E$5000,3,0)</f>
        <v>CENTRO REG DE ENS MED COM INTER TECNO. DO LIT. SUL - CEMIT LITORAL SUL</v>
      </c>
      <c r="G173" s="67" t="s">
        <v>733</v>
      </c>
      <c r="H173" s="67" t="s">
        <v>735</v>
      </c>
      <c r="I173" s="67" t="s">
        <v>519</v>
      </c>
      <c r="J173" s="81" t="s">
        <v>4492</v>
      </c>
      <c r="L173" s="46"/>
      <c r="M173" s="46"/>
      <c r="T173" s="86"/>
      <c r="U173" s="100"/>
      <c r="V173" s="46"/>
      <c r="W173" s="100"/>
      <c r="X173" s="104"/>
      <c r="Y173" s="101"/>
      <c r="Z173" s="101"/>
      <c r="AA173" s="104"/>
      <c r="AB173" s="104"/>
      <c r="AF173" s="90"/>
      <c r="AK173"/>
      <c r="AM173" s="108"/>
      <c r="AN173" s="108"/>
      <c r="AO173" s="108"/>
      <c r="AP173" s="108"/>
      <c r="AQ173" s="108"/>
      <c r="AR173" s="108"/>
    </row>
    <row r="174" spans="1:44" s="48" customFormat="1" ht="24" customHeight="1">
      <c r="A174" s="65" t="s">
        <v>469</v>
      </c>
      <c r="B174" s="211" t="s">
        <v>96</v>
      </c>
      <c r="C174" s="126">
        <v>1111339</v>
      </c>
      <c r="D174" s="126">
        <v>1101474</v>
      </c>
      <c r="E174" s="126">
        <v>29301394</v>
      </c>
      <c r="F174" s="106" t="str">
        <f>VLOOKUP($C174,'[3]Sistema Escolar'!$C$3:$E$5000,3,0)</f>
        <v>CENTRO EST DE EDUC PROFIS EM GESTAO E TECNOL DA INFORM ALVARO M VIEIRA</v>
      </c>
      <c r="G174" s="56" t="s">
        <v>704</v>
      </c>
      <c r="H174" s="56" t="s">
        <v>2003</v>
      </c>
      <c r="I174" s="67" t="s">
        <v>519</v>
      </c>
      <c r="J174" s="81" t="s">
        <v>4492</v>
      </c>
      <c r="L174" s="46"/>
      <c r="M174" s="46"/>
      <c r="T174" s="86"/>
      <c r="U174" s="100"/>
      <c r="V174" s="46"/>
      <c r="W174" s="100"/>
      <c r="X174" s="104"/>
      <c r="Y174" s="101"/>
      <c r="Z174" s="101"/>
      <c r="AA174" s="104"/>
      <c r="AB174" s="104"/>
      <c r="AF174" s="90"/>
      <c r="AK174"/>
      <c r="AM174" s="108"/>
      <c r="AN174" s="108"/>
      <c r="AO174" s="108"/>
      <c r="AP174" s="108"/>
      <c r="AQ174" s="108"/>
      <c r="AR174" s="108"/>
    </row>
    <row r="175" spans="1:44" s="48" customFormat="1" ht="24" customHeight="1">
      <c r="A175" s="255">
        <v>5</v>
      </c>
      <c r="B175" s="261" t="s">
        <v>96</v>
      </c>
      <c r="C175" s="145">
        <v>1179824</v>
      </c>
      <c r="D175" s="125">
        <v>9999999</v>
      </c>
      <c r="E175" s="145">
        <v>44436</v>
      </c>
      <c r="F175" s="106" t="str">
        <f>VLOOKUP($C175,'[3]Sistema Escolar'!$C$3:$E$5000,3,0)</f>
        <v>COLEGIO ESTADUAL INDIGENA TUPINAMBA ARAMARI</v>
      </c>
      <c r="G175" s="56" t="s">
        <v>2039</v>
      </c>
      <c r="H175" s="56" t="s">
        <v>2039</v>
      </c>
      <c r="I175" s="67" t="s">
        <v>519</v>
      </c>
      <c r="J175" s="81"/>
      <c r="L175" s="46"/>
      <c r="M175" s="46"/>
      <c r="T175" s="86"/>
      <c r="U175" s="100"/>
      <c r="V175" s="46"/>
      <c r="W175" s="100"/>
      <c r="X175" s="104"/>
      <c r="Y175" s="101"/>
      <c r="Z175" s="101"/>
      <c r="AA175" s="104"/>
      <c r="AB175" s="104"/>
      <c r="AF175" s="90"/>
      <c r="AK175"/>
      <c r="AM175" s="108"/>
      <c r="AN175" s="108"/>
      <c r="AO175" s="108"/>
      <c r="AP175" s="108"/>
      <c r="AQ175" s="108"/>
      <c r="AR175" s="108"/>
    </row>
    <row r="176" spans="1:44" s="48" customFormat="1" ht="24" customHeight="1">
      <c r="A176" s="124" t="s">
        <v>469</v>
      </c>
      <c r="B176" s="260" t="s">
        <v>97</v>
      </c>
      <c r="C176" s="125">
        <v>1177091</v>
      </c>
      <c r="D176" s="125">
        <v>1101687</v>
      </c>
      <c r="E176" s="125">
        <v>29424020</v>
      </c>
      <c r="F176" s="106" t="str">
        <f>VLOOKUP($C176,'[3]Sistema Escolar'!$C$3:$E$5000,3,0)</f>
        <v>COLEGIO MODELO LUIS EDUARDO MAGALHAES</v>
      </c>
      <c r="G176" s="67" t="s">
        <v>736</v>
      </c>
      <c r="H176" s="67" t="s">
        <v>745</v>
      </c>
      <c r="I176" s="67" t="s">
        <v>519</v>
      </c>
      <c r="J176" s="81" t="s">
        <v>4492</v>
      </c>
      <c r="L176" s="46"/>
      <c r="M176" s="46"/>
      <c r="T176" s="86"/>
      <c r="U176" s="100"/>
      <c r="V176" s="97"/>
      <c r="W176" s="100"/>
      <c r="X176" s="104"/>
      <c r="Y176" s="101"/>
      <c r="Z176" s="104"/>
      <c r="AA176" s="104"/>
      <c r="AB176" s="104"/>
      <c r="AF176" s="90"/>
      <c r="AK176"/>
      <c r="AM176" s="108"/>
      <c r="AN176" s="108"/>
      <c r="AO176" s="108"/>
      <c r="AP176" s="108"/>
      <c r="AQ176" s="108"/>
      <c r="AR176" s="108"/>
    </row>
    <row r="177" spans="1:44" s="48" customFormat="1" ht="24" customHeight="1">
      <c r="A177" s="124" t="s">
        <v>469</v>
      </c>
      <c r="B177" s="260" t="s">
        <v>97</v>
      </c>
      <c r="C177" s="125">
        <v>1176081</v>
      </c>
      <c r="D177" s="125">
        <v>1101684</v>
      </c>
      <c r="E177" s="125">
        <v>29305390</v>
      </c>
      <c r="F177" s="106" t="str">
        <f>VLOOKUP($C177,'[3]Sistema Escolar'!$C$3:$E$5000,3,0)</f>
        <v>COMPLEXO INTEGRADO DE EDUC BASICA PROFIS E TECNOLOGICA DE ITABUNA</v>
      </c>
      <c r="G177" s="67" t="s">
        <v>736</v>
      </c>
      <c r="H177" s="67" t="s">
        <v>746</v>
      </c>
      <c r="I177" s="67" t="s">
        <v>2047</v>
      </c>
      <c r="J177" s="81" t="s">
        <v>4528</v>
      </c>
      <c r="L177" s="46"/>
      <c r="M177" s="46"/>
      <c r="T177" s="86"/>
      <c r="U177" s="100"/>
      <c r="V177" s="97"/>
      <c r="W177" s="100"/>
      <c r="X177" s="104"/>
      <c r="Y177" s="101"/>
      <c r="Z177" s="101"/>
      <c r="AA177" s="104"/>
      <c r="AB177" s="104"/>
      <c r="AF177" s="90"/>
      <c r="AK177"/>
      <c r="AM177" s="108"/>
      <c r="AN177" s="108"/>
      <c r="AO177" s="108"/>
      <c r="AP177" s="108"/>
      <c r="AQ177" s="108"/>
      <c r="AR177" s="108"/>
    </row>
    <row r="178" spans="1:44" s="48" customFormat="1" ht="24" customHeight="1">
      <c r="A178" s="124" t="s">
        <v>469</v>
      </c>
      <c r="B178" s="260" t="s">
        <v>97</v>
      </c>
      <c r="C178" s="125">
        <v>1112211</v>
      </c>
      <c r="D178" s="125">
        <v>1101668</v>
      </c>
      <c r="E178" s="125">
        <v>29304237</v>
      </c>
      <c r="F178" s="106" t="str">
        <f>VLOOKUP($C178,'[3]Sistema Escolar'!$C$3:$E$5000,3,0)</f>
        <v>COLEGIO DA POLICIA MILITAR - CPM ANTONIO CARLOS MAGALHAES</v>
      </c>
      <c r="G178" s="67" t="s">
        <v>736</v>
      </c>
      <c r="H178" s="67" t="s">
        <v>741</v>
      </c>
      <c r="I178" s="67" t="s">
        <v>519</v>
      </c>
      <c r="J178" s="81" t="s">
        <v>4492</v>
      </c>
      <c r="L178" s="46"/>
      <c r="M178" s="46"/>
      <c r="T178" s="86"/>
      <c r="U178" s="100"/>
      <c r="V178" s="46"/>
      <c r="W178" s="100"/>
      <c r="X178" s="104"/>
      <c r="Y178" s="101"/>
      <c r="Z178" s="101"/>
      <c r="AA178" s="104"/>
      <c r="AB178" s="104"/>
      <c r="AF178" s="90"/>
      <c r="AK178"/>
      <c r="AM178" s="108"/>
      <c r="AN178" s="108"/>
      <c r="AO178" s="108"/>
      <c r="AP178" s="108"/>
      <c r="AQ178" s="108"/>
      <c r="AR178" s="108"/>
    </row>
    <row r="179" spans="1:44" s="48" customFormat="1" ht="24" customHeight="1">
      <c r="A179" s="124" t="s">
        <v>469</v>
      </c>
      <c r="B179" s="260" t="s">
        <v>97</v>
      </c>
      <c r="C179" s="125">
        <v>1112149</v>
      </c>
      <c r="D179" s="125">
        <v>1101666</v>
      </c>
      <c r="E179" s="125">
        <v>29304296</v>
      </c>
      <c r="F179" s="106" t="str">
        <f>VLOOKUP($C179,'[3]Sistema Escolar'!$C$3:$E$5000,3,0)</f>
        <v>COLEGIO ESTADUAL DE TEMPO INTEGRAL OSCAR MARINHO FALCAO</v>
      </c>
      <c r="G179" s="67" t="s">
        <v>736</v>
      </c>
      <c r="H179" s="67" t="s">
        <v>740</v>
      </c>
      <c r="I179" s="67" t="s">
        <v>519</v>
      </c>
      <c r="J179" s="81" t="s">
        <v>4492</v>
      </c>
      <c r="L179" s="46"/>
      <c r="M179" s="46"/>
      <c r="T179" s="86"/>
      <c r="U179" s="100"/>
      <c r="V179" s="97"/>
      <c r="W179" s="100"/>
      <c r="X179" s="104"/>
      <c r="Y179" s="101"/>
      <c r="Z179" s="104"/>
      <c r="AA179" s="104"/>
      <c r="AB179" s="104"/>
      <c r="AF179" s="90"/>
      <c r="AK179"/>
      <c r="AM179" s="108"/>
      <c r="AN179" s="108"/>
      <c r="AO179" s="108"/>
      <c r="AP179" s="108"/>
      <c r="AQ179" s="108"/>
      <c r="AR179" s="108"/>
    </row>
    <row r="180" spans="1:44" s="48" customFormat="1" ht="24" customHeight="1">
      <c r="A180" s="124" t="s">
        <v>469</v>
      </c>
      <c r="B180" s="260" t="s">
        <v>97</v>
      </c>
      <c r="C180" s="125">
        <v>1146698</v>
      </c>
      <c r="D180" s="125">
        <v>1101674</v>
      </c>
      <c r="E180" s="125">
        <v>29305373</v>
      </c>
      <c r="F180" s="106" t="str">
        <f>VLOOKUP($C180,'[3]Sistema Escolar'!$C$3:$E$5000,3,0)</f>
        <v>CENTRO DE APOIO PEDAGOGICO ESPECIALIZADO - GRAPIUNA</v>
      </c>
      <c r="G180" s="67" t="s">
        <v>736</v>
      </c>
      <c r="H180" s="67" t="s">
        <v>737</v>
      </c>
      <c r="I180" s="67" t="s">
        <v>519</v>
      </c>
      <c r="J180" s="81" t="s">
        <v>4492</v>
      </c>
      <c r="L180" s="46"/>
      <c r="M180" s="46"/>
      <c r="T180" s="86"/>
      <c r="U180" s="100"/>
      <c r="V180" s="46"/>
      <c r="W180" s="100"/>
      <c r="X180" s="100"/>
      <c r="Y180" s="101"/>
      <c r="Z180" s="101"/>
      <c r="AA180" s="104"/>
      <c r="AB180" s="104"/>
      <c r="AF180" s="90"/>
      <c r="AK180"/>
      <c r="AM180" s="108"/>
      <c r="AN180" s="108"/>
      <c r="AO180" s="108"/>
      <c r="AP180" s="108"/>
      <c r="AQ180" s="108"/>
      <c r="AR180" s="108"/>
    </row>
    <row r="181" spans="1:44" s="48" customFormat="1" ht="24" customHeight="1">
      <c r="A181" s="124" t="s">
        <v>469</v>
      </c>
      <c r="B181" s="260" t="s">
        <v>97</v>
      </c>
      <c r="C181" s="125">
        <v>1112092</v>
      </c>
      <c r="D181" s="125">
        <v>1101662</v>
      </c>
      <c r="E181" s="125">
        <v>29304377</v>
      </c>
      <c r="F181" s="106" t="str">
        <f>VLOOKUP($C181,'[3]Sistema Escolar'!$C$3:$E$5000,3,0)</f>
        <v>CENTRO ESTADUAL DE EDUCACAO PROFISSIONAL EM BIOTECNOLOGIA E SAUDE</v>
      </c>
      <c r="G181" s="67" t="s">
        <v>738</v>
      </c>
      <c r="H181" s="67" t="s">
        <v>739</v>
      </c>
      <c r="I181" s="67" t="s">
        <v>519</v>
      </c>
      <c r="J181" s="81" t="s">
        <v>4492</v>
      </c>
      <c r="L181" s="46"/>
      <c r="M181" s="46"/>
      <c r="T181" s="86"/>
      <c r="U181" s="100"/>
      <c r="V181" s="97"/>
      <c r="W181" s="100"/>
      <c r="X181" s="104"/>
      <c r="Y181" s="101"/>
      <c r="Z181" s="101"/>
      <c r="AA181" s="104"/>
      <c r="AB181" s="104"/>
      <c r="AF181" s="90"/>
      <c r="AK181"/>
      <c r="AM181" s="108"/>
      <c r="AN181" s="108"/>
      <c r="AO181" s="108"/>
      <c r="AP181" s="108"/>
      <c r="AQ181" s="108"/>
      <c r="AR181" s="108"/>
    </row>
    <row r="182" spans="1:44" s="48" customFormat="1" ht="24" customHeight="1">
      <c r="A182" s="124" t="s">
        <v>469</v>
      </c>
      <c r="B182" s="260" t="s">
        <v>97</v>
      </c>
      <c r="C182" s="125">
        <v>1112009</v>
      </c>
      <c r="D182" s="125">
        <v>1101658</v>
      </c>
      <c r="E182" s="125">
        <v>29306230</v>
      </c>
      <c r="F182" s="106" t="str">
        <f>VLOOKUP($C182,'[3]Sistema Escolar'!$C$3:$E$5000,3,0)</f>
        <v>COLEGIO ESTADUAL ADONIAS FILHO</v>
      </c>
      <c r="G182" s="67" t="s">
        <v>736</v>
      </c>
      <c r="H182" s="67" t="s">
        <v>742</v>
      </c>
      <c r="I182" s="67" t="s">
        <v>2047</v>
      </c>
      <c r="J182" s="81" t="s">
        <v>4529</v>
      </c>
      <c r="K182" s="63"/>
      <c r="L182" s="46"/>
      <c r="M182" s="46"/>
      <c r="T182" s="86"/>
      <c r="U182" s="100"/>
      <c r="V182" s="97"/>
      <c r="W182" s="100"/>
      <c r="X182" s="104"/>
      <c r="Y182" s="101"/>
      <c r="Z182" s="104"/>
      <c r="AA182" s="104"/>
      <c r="AB182" s="104"/>
      <c r="AF182" s="90"/>
      <c r="AK182"/>
      <c r="AM182" s="108"/>
      <c r="AN182" s="108"/>
      <c r="AO182" s="108"/>
      <c r="AP182" s="108"/>
      <c r="AQ182" s="108"/>
      <c r="AR182" s="108"/>
    </row>
    <row r="183" spans="1:44" s="48" customFormat="1" ht="24" customHeight="1">
      <c r="A183" s="124" t="s">
        <v>469</v>
      </c>
      <c r="B183" s="260" t="s">
        <v>97</v>
      </c>
      <c r="C183" s="125">
        <v>1111940</v>
      </c>
      <c r="D183" s="125">
        <v>1101656</v>
      </c>
      <c r="E183" s="125">
        <v>29306264</v>
      </c>
      <c r="F183" s="106" t="str">
        <f>VLOOKUP($C183,'[3]Sistema Escolar'!$C$3:$E$5000,3,0)</f>
        <v>COLEGIO ESTADUAL INACIO TOSTA FILHO</v>
      </c>
      <c r="G183" s="67" t="s">
        <v>736</v>
      </c>
      <c r="H183" s="67" t="s">
        <v>743</v>
      </c>
      <c r="I183" s="67" t="s">
        <v>2047</v>
      </c>
      <c r="J183" s="81" t="s">
        <v>4530</v>
      </c>
      <c r="L183" s="46"/>
      <c r="M183" s="46"/>
      <c r="T183" s="86"/>
      <c r="U183" s="100"/>
      <c r="V183" s="97"/>
      <c r="W183" s="100"/>
      <c r="X183" s="104"/>
      <c r="Y183" s="101"/>
      <c r="Z183" s="101"/>
      <c r="AA183" s="104"/>
      <c r="AB183" s="104"/>
      <c r="AF183" s="90"/>
      <c r="AK183"/>
      <c r="AM183" s="108"/>
      <c r="AN183" s="108"/>
      <c r="AO183" s="108"/>
      <c r="AP183" s="108"/>
      <c r="AQ183" s="108"/>
      <c r="AR183" s="108"/>
    </row>
    <row r="184" spans="1:44" s="48" customFormat="1" ht="24" customHeight="1">
      <c r="A184" s="124" t="s">
        <v>469</v>
      </c>
      <c r="B184" s="260" t="s">
        <v>97</v>
      </c>
      <c r="C184" s="125">
        <v>1112084</v>
      </c>
      <c r="D184" s="125">
        <v>1101660</v>
      </c>
      <c r="E184" s="125">
        <v>29304776</v>
      </c>
      <c r="F184" s="106" t="str">
        <f>VLOOKUP($C184,'[3]Sistema Escolar'!$C$3:$E$5000,3,0)</f>
        <v>COLEGIO ESTADUAL VALDELICE SOARES PINHEIRO</v>
      </c>
      <c r="G184" s="67" t="s">
        <v>736</v>
      </c>
      <c r="H184" s="67" t="s">
        <v>744</v>
      </c>
      <c r="I184" s="67" t="s">
        <v>519</v>
      </c>
      <c r="J184" s="81" t="s">
        <v>4492</v>
      </c>
      <c r="L184" s="46"/>
      <c r="M184" s="46"/>
      <c r="T184" s="86"/>
      <c r="U184" s="100"/>
      <c r="V184" s="97"/>
      <c r="W184" s="100"/>
      <c r="X184" s="104"/>
      <c r="Y184" s="101"/>
      <c r="Z184" s="101"/>
      <c r="AA184" s="104"/>
      <c r="AB184" s="104"/>
      <c r="AF184" s="90"/>
      <c r="AH184" s="46"/>
      <c r="AK184"/>
      <c r="AM184" s="108"/>
      <c r="AN184" s="108"/>
      <c r="AO184" s="108"/>
      <c r="AP184" s="108"/>
      <c r="AQ184" s="108"/>
      <c r="AR184" s="108"/>
    </row>
    <row r="185" spans="1:44" s="48" customFormat="1" ht="24" customHeight="1">
      <c r="A185" s="57" t="s">
        <v>469</v>
      </c>
      <c r="B185" s="163" t="s">
        <v>97</v>
      </c>
      <c r="C185" s="59">
        <v>1111738</v>
      </c>
      <c r="D185" s="59">
        <v>1101641</v>
      </c>
      <c r="E185" s="59">
        <v>29306205</v>
      </c>
      <c r="F185" s="106" t="str">
        <f>VLOOKUP($C185,'[3]Sistema Escolar'!$C$3:$E$5000,3,0)</f>
        <v>COLEGIO ESTADUAL PROFESSOR ADEUM HILARIO SAUER</v>
      </c>
      <c r="G185" s="67" t="s">
        <v>736</v>
      </c>
      <c r="H185" s="67" t="s">
        <v>1837</v>
      </c>
      <c r="I185" s="67" t="s">
        <v>519</v>
      </c>
      <c r="J185" s="81" t="s">
        <v>4492</v>
      </c>
      <c r="L185" s="46"/>
      <c r="M185" s="46"/>
      <c r="T185" s="86"/>
      <c r="U185" s="100"/>
      <c r="V185" s="97"/>
      <c r="W185" s="100"/>
      <c r="X185" s="104"/>
      <c r="Y185" s="101"/>
      <c r="Z185" s="101"/>
      <c r="AA185" s="104"/>
      <c r="AB185" s="104"/>
      <c r="AF185" s="90"/>
      <c r="AK185"/>
      <c r="AM185" s="108"/>
      <c r="AN185" s="108"/>
      <c r="AO185" s="108"/>
      <c r="AP185" s="108"/>
      <c r="AQ185" s="108"/>
      <c r="AR185" s="108"/>
    </row>
    <row r="186" spans="1:44" s="48" customFormat="1" ht="24" customHeight="1">
      <c r="A186" s="124" t="s">
        <v>469</v>
      </c>
      <c r="B186" s="260" t="s">
        <v>98</v>
      </c>
      <c r="C186" s="125">
        <v>1178751</v>
      </c>
      <c r="D186" s="125">
        <v>1105605</v>
      </c>
      <c r="E186" s="125">
        <v>29449219</v>
      </c>
      <c r="F186" s="106" t="str">
        <f>VLOOKUP($C186,'[3]Sistema Escolar'!$C$3:$E$5000,3,0)</f>
        <v>COLEGIO ESTADUAL DO CAMPO PROFESSORA LUCIA MARIA BATISTA DA SILVA</v>
      </c>
      <c r="G186" s="67" t="s">
        <v>747</v>
      </c>
      <c r="H186" s="67" t="s">
        <v>749</v>
      </c>
      <c r="I186" s="67" t="s">
        <v>519</v>
      </c>
      <c r="J186" s="81" t="s">
        <v>4492</v>
      </c>
      <c r="K186" s="108">
        <v>46083</v>
      </c>
      <c r="L186" s="46"/>
      <c r="M186" s="46"/>
      <c r="T186" s="86"/>
      <c r="U186" s="100"/>
      <c r="V186" s="97"/>
      <c r="W186" s="100"/>
      <c r="X186" s="104"/>
      <c r="Y186" s="101"/>
      <c r="Z186" s="101"/>
      <c r="AA186" s="104"/>
      <c r="AB186" s="104"/>
      <c r="AF186" s="90"/>
      <c r="AK186"/>
      <c r="AM186" s="108"/>
      <c r="AN186" s="108"/>
      <c r="AO186" s="108"/>
      <c r="AP186" s="108"/>
      <c r="AQ186" s="108"/>
      <c r="AR186" s="108"/>
    </row>
    <row r="187" spans="1:44" s="48" customFormat="1" ht="24" customHeight="1">
      <c r="A187" s="124" t="s">
        <v>469</v>
      </c>
      <c r="B187" s="260" t="s">
        <v>98</v>
      </c>
      <c r="C187" s="125">
        <v>1111347</v>
      </c>
      <c r="D187" s="125">
        <v>1101504</v>
      </c>
      <c r="E187" s="125">
        <v>29306760</v>
      </c>
      <c r="F187" s="106" t="str">
        <f>VLOOKUP($C187,'[3]Sistema Escolar'!$C$3:$E$5000,3,0)</f>
        <v>COLEGIO ESTADUAL DE TEMPO INTEGRAL AURELINO LEAL</v>
      </c>
      <c r="G187" s="67" t="s">
        <v>747</v>
      </c>
      <c r="H187" s="67" t="s">
        <v>748</v>
      </c>
      <c r="I187" s="67" t="s">
        <v>519</v>
      </c>
      <c r="J187" s="81" t="s">
        <v>4492</v>
      </c>
      <c r="K187" s="108">
        <v>46083</v>
      </c>
      <c r="L187" s="46"/>
      <c r="M187" s="46"/>
      <c r="T187" s="86"/>
      <c r="U187" s="100"/>
      <c r="V187" s="97"/>
      <c r="W187" s="100"/>
      <c r="X187" s="104"/>
      <c r="Y187" s="101"/>
      <c r="Z187" s="101"/>
      <c r="AA187" s="104"/>
      <c r="AB187" s="104"/>
      <c r="AF187" s="90"/>
      <c r="AK187"/>
      <c r="AM187" s="108"/>
      <c r="AN187" s="108"/>
      <c r="AO187" s="108"/>
      <c r="AP187" s="108"/>
      <c r="AQ187" s="108"/>
      <c r="AR187" s="108"/>
    </row>
    <row r="188" spans="1:44" s="48" customFormat="1" ht="24" customHeight="1">
      <c r="A188" s="124" t="s">
        <v>469</v>
      </c>
      <c r="B188" s="260" t="s">
        <v>99</v>
      </c>
      <c r="C188" s="125">
        <v>1112262</v>
      </c>
      <c r="D188" s="125">
        <v>1101689</v>
      </c>
      <c r="E188" s="125">
        <v>29308046</v>
      </c>
      <c r="F188" s="106" t="str">
        <f>VLOOKUP($C188,'[3]Sistema Escolar'!$C$3:$E$5000,3,0)</f>
        <v>COLEGIO ESTADUAL DE TEMPO INTEGRAL CORDEIRO DE MIRANDA</v>
      </c>
      <c r="G188" s="67" t="s">
        <v>738</v>
      </c>
      <c r="H188" s="67" t="s">
        <v>750</v>
      </c>
      <c r="I188" s="67" t="s">
        <v>519</v>
      </c>
      <c r="J188" s="81" t="s">
        <v>4492</v>
      </c>
      <c r="L188" s="46"/>
      <c r="M188" s="46"/>
      <c r="T188" s="86"/>
      <c r="U188" s="100"/>
      <c r="V188" s="97"/>
      <c r="W188" s="100"/>
      <c r="X188" s="104"/>
      <c r="Y188" s="101"/>
      <c r="Z188" s="104"/>
      <c r="AA188" s="104"/>
      <c r="AB188" s="104"/>
      <c r="AF188" s="90"/>
      <c r="AK188"/>
      <c r="AM188" s="108"/>
      <c r="AN188" s="108"/>
      <c r="AO188" s="108"/>
      <c r="AP188" s="108"/>
      <c r="AQ188" s="108"/>
      <c r="AR188" s="108"/>
    </row>
    <row r="189" spans="1:44" s="48" customFormat="1" ht="24" customHeight="1">
      <c r="A189" s="124" t="s">
        <v>469</v>
      </c>
      <c r="B189" s="260" t="s">
        <v>100</v>
      </c>
      <c r="C189" s="125">
        <v>1112408</v>
      </c>
      <c r="D189" s="125">
        <v>1101694</v>
      </c>
      <c r="E189" s="125">
        <v>29308747</v>
      </c>
      <c r="F189" s="106" t="str">
        <f>VLOOKUP($C189,'[3]Sistema Escolar'!$C$3:$E$5000,3,0)</f>
        <v>COLEGIO ESTADUAL DE TEMPO INTEGRAL DE ITAJUIPE</v>
      </c>
      <c r="G189" s="67" t="s">
        <v>751</v>
      </c>
      <c r="H189" s="67" t="s">
        <v>752</v>
      </c>
      <c r="I189" s="67" t="s">
        <v>519</v>
      </c>
      <c r="J189" s="81" t="s">
        <v>4492</v>
      </c>
      <c r="L189" s="46"/>
      <c r="M189" s="46"/>
      <c r="T189" s="86"/>
      <c r="U189" s="100"/>
      <c r="V189" s="97"/>
      <c r="W189" s="100"/>
      <c r="X189" s="104"/>
      <c r="Y189" s="101"/>
      <c r="Z189" s="101"/>
      <c r="AA189" s="104"/>
      <c r="AB189" s="104"/>
      <c r="AF189" s="90"/>
      <c r="AK189"/>
      <c r="AM189" s="108"/>
      <c r="AN189" s="108"/>
      <c r="AO189" s="108"/>
      <c r="AP189" s="108"/>
      <c r="AQ189" s="108"/>
      <c r="AR189" s="108"/>
    </row>
    <row r="190" spans="1:44" s="48" customFormat="1" ht="24" customHeight="1">
      <c r="A190" s="124" t="s">
        <v>469</v>
      </c>
      <c r="B190" s="260" t="s">
        <v>101</v>
      </c>
      <c r="C190" s="125">
        <v>1158688</v>
      </c>
      <c r="D190" s="125">
        <v>1101698</v>
      </c>
      <c r="E190" s="125">
        <v>29309425</v>
      </c>
      <c r="F190" s="106" t="str">
        <f>VLOOKUP($C190,'[3]Sistema Escolar'!$C$3:$E$5000,3,0)</f>
        <v>COLEGIO ESTADUAL DE TEMPO INTEGRAL DOM PAULO LOPES DE FARIA</v>
      </c>
      <c r="G190" s="67" t="s">
        <v>708</v>
      </c>
      <c r="H190" s="67" t="s">
        <v>753</v>
      </c>
      <c r="I190" s="67" t="s">
        <v>519</v>
      </c>
      <c r="J190" s="81" t="s">
        <v>4492</v>
      </c>
      <c r="L190" s="46"/>
      <c r="M190" s="46"/>
      <c r="T190" s="86"/>
      <c r="U190" s="100"/>
      <c r="V190" s="97"/>
      <c r="W190" s="100"/>
      <c r="X190" s="104"/>
      <c r="Y190" s="101"/>
      <c r="Z190" s="101"/>
      <c r="AA190" s="104"/>
      <c r="AB190" s="104"/>
      <c r="AF190" s="90"/>
      <c r="AK190"/>
      <c r="AM190" s="108"/>
      <c r="AN190" s="108"/>
      <c r="AO190" s="108"/>
      <c r="AP190" s="108"/>
      <c r="AQ190" s="108"/>
      <c r="AR190" s="108"/>
    </row>
    <row r="191" spans="1:44" s="48" customFormat="1" ht="24" customHeight="1">
      <c r="A191" s="124" t="s">
        <v>469</v>
      </c>
      <c r="B191" s="260" t="s">
        <v>102</v>
      </c>
      <c r="C191" s="125">
        <v>1112602</v>
      </c>
      <c r="D191" s="125">
        <v>1101703</v>
      </c>
      <c r="E191" s="125">
        <v>29310512</v>
      </c>
      <c r="F191" s="106" t="str">
        <f>VLOOKUP($C191,'[3]Sistema Escolar'!$C$3:$E$5000,3,0)</f>
        <v>COLEGIO EST DE TEMPO INTEGRAL PROF ANTONIO MARCOS SANTOS ESTEVES</v>
      </c>
      <c r="G191" s="67" t="s">
        <v>754</v>
      </c>
      <c r="H191" s="67" t="s">
        <v>755</v>
      </c>
      <c r="I191" s="67" t="s">
        <v>519</v>
      </c>
      <c r="J191" s="81" t="s">
        <v>4492</v>
      </c>
      <c r="L191" s="46"/>
      <c r="M191" s="46"/>
      <c r="T191" s="86"/>
      <c r="U191" s="100"/>
      <c r="V191" s="97"/>
      <c r="W191" s="100"/>
      <c r="X191" s="104"/>
      <c r="Y191" s="101"/>
      <c r="Z191" s="101"/>
      <c r="AA191" s="104"/>
      <c r="AB191" s="104"/>
      <c r="AF191" s="90"/>
      <c r="AH191" s="46"/>
      <c r="AK191"/>
      <c r="AM191" s="108"/>
      <c r="AN191" s="108"/>
      <c r="AO191" s="108"/>
      <c r="AP191" s="108"/>
      <c r="AQ191" s="108"/>
      <c r="AR191" s="108"/>
    </row>
    <row r="192" spans="1:44" s="48" customFormat="1" ht="24" customHeight="1">
      <c r="A192" s="124" t="s">
        <v>469</v>
      </c>
      <c r="B192" s="260" t="s">
        <v>103</v>
      </c>
      <c r="C192" s="125">
        <v>1159277</v>
      </c>
      <c r="D192" s="125">
        <v>1101704</v>
      </c>
      <c r="E192" s="125">
        <v>29310660</v>
      </c>
      <c r="F192" s="106" t="str">
        <f>VLOOKUP($C192,'[3]Sistema Escolar'!$C$3:$E$5000,3,0)</f>
        <v>COLEGIO ESTADUAL DE TEMPO INTEGRAL AMELIA AMADO</v>
      </c>
      <c r="G192" s="67" t="s">
        <v>736</v>
      </c>
      <c r="H192" s="67" t="s">
        <v>756</v>
      </c>
      <c r="I192" s="67" t="s">
        <v>2047</v>
      </c>
      <c r="J192" s="81" t="s">
        <v>4531</v>
      </c>
      <c r="L192" s="46"/>
      <c r="M192" s="46"/>
      <c r="T192" s="86"/>
      <c r="U192" s="100"/>
      <c r="V192" s="97"/>
      <c r="W192" s="100"/>
      <c r="X192" s="104"/>
      <c r="Y192" s="101"/>
      <c r="Z192" s="101"/>
      <c r="AA192" s="104"/>
      <c r="AB192" s="104"/>
      <c r="AF192" s="90"/>
      <c r="AK192"/>
      <c r="AM192" s="108"/>
      <c r="AN192" s="108"/>
      <c r="AO192" s="108"/>
      <c r="AP192" s="108"/>
      <c r="AQ192" s="108"/>
      <c r="AR192" s="108"/>
    </row>
    <row r="193" spans="1:44" s="48" customFormat="1" ht="24" customHeight="1">
      <c r="A193" s="124" t="s">
        <v>469</v>
      </c>
      <c r="B193" s="260" t="s">
        <v>104</v>
      </c>
      <c r="C193" s="125">
        <v>1159641</v>
      </c>
      <c r="D193" s="125">
        <v>1101507</v>
      </c>
      <c r="E193" s="125">
        <v>29288150</v>
      </c>
      <c r="F193" s="106" t="str">
        <f>VLOOKUP($C193,'[3]Sistema Escolar'!$C$3:$E$5000,3,0)</f>
        <v>COLEGIO ESTADUAL DO CAMPO CLEMENTE MARIANI</v>
      </c>
      <c r="G193" s="67" t="s">
        <v>706</v>
      </c>
      <c r="H193" s="67" t="s">
        <v>759</v>
      </c>
      <c r="I193" s="67" t="s">
        <v>519</v>
      </c>
      <c r="J193" s="81" t="s">
        <v>4492</v>
      </c>
      <c r="K193" s="108">
        <v>46086</v>
      </c>
      <c r="L193" s="46"/>
      <c r="M193" s="46"/>
      <c r="T193" s="86"/>
      <c r="U193" s="100"/>
      <c r="V193" s="97"/>
      <c r="W193" s="100"/>
      <c r="X193" s="104"/>
      <c r="Y193" s="101"/>
      <c r="Z193" s="101"/>
      <c r="AA193" s="104"/>
      <c r="AB193" s="104"/>
      <c r="AF193" s="90"/>
      <c r="AK193"/>
      <c r="AM193" s="108"/>
      <c r="AN193" s="108"/>
      <c r="AO193" s="108"/>
      <c r="AP193" s="108"/>
      <c r="AQ193" s="108"/>
      <c r="AR193" s="108"/>
    </row>
    <row r="194" spans="1:44" s="48" customFormat="1" ht="24" customHeight="1">
      <c r="A194" s="124" t="s">
        <v>469</v>
      </c>
      <c r="B194" s="260" t="s">
        <v>104</v>
      </c>
      <c r="C194" s="125">
        <v>1179678</v>
      </c>
      <c r="D194" s="125">
        <v>9999999</v>
      </c>
      <c r="E194" s="125">
        <v>29477492</v>
      </c>
      <c r="F194" s="106" t="str">
        <f>VLOOKUP($C194,'[3]Sistema Escolar'!$C$3:$E$5000,3,0)</f>
        <v>COLEGIO ESTADUAL ANTONIO EDUARDO RIBEIRO ROCHA</v>
      </c>
      <c r="G194" s="67" t="s">
        <v>706</v>
      </c>
      <c r="H194" s="67" t="s">
        <v>758</v>
      </c>
      <c r="I194" s="67" t="s">
        <v>519</v>
      </c>
      <c r="J194" s="81" t="s">
        <v>4492</v>
      </c>
      <c r="L194" s="46"/>
      <c r="M194" s="46"/>
      <c r="T194" s="86"/>
      <c r="U194" s="100"/>
      <c r="V194" s="97"/>
      <c r="W194" s="100"/>
      <c r="X194" s="104"/>
      <c r="Y194" s="101"/>
      <c r="Z194" s="101"/>
      <c r="AA194" s="104"/>
      <c r="AB194" s="104"/>
      <c r="AF194" s="90"/>
      <c r="AK194"/>
      <c r="AM194" s="108"/>
      <c r="AN194" s="108"/>
      <c r="AO194" s="108"/>
      <c r="AP194" s="108"/>
      <c r="AQ194" s="108"/>
      <c r="AR194" s="108"/>
    </row>
    <row r="195" spans="1:44" s="48" customFormat="1" ht="24" customHeight="1">
      <c r="A195" s="124" t="s">
        <v>469</v>
      </c>
      <c r="B195" s="260" t="s">
        <v>104</v>
      </c>
      <c r="C195" s="125">
        <v>1159668</v>
      </c>
      <c r="D195" s="125">
        <v>1101509</v>
      </c>
      <c r="E195" s="125">
        <v>29288142</v>
      </c>
      <c r="F195" s="106" t="str">
        <f>VLOOKUP($C195,'[3]Sistema Escolar'!$C$3:$E$5000,3,0)</f>
        <v>CENTRO TERRITORIAL DE EDUCAÇÃO PROFISSIONAL DO LITORAL SUL</v>
      </c>
      <c r="G195" s="67" t="s">
        <v>747</v>
      </c>
      <c r="H195" s="67" t="s">
        <v>757</v>
      </c>
      <c r="I195" s="67" t="s">
        <v>2047</v>
      </c>
      <c r="J195" s="81" t="s">
        <v>4532</v>
      </c>
      <c r="L195" s="46"/>
      <c r="M195" s="46"/>
      <c r="T195" s="86"/>
      <c r="U195" s="100"/>
      <c r="V195" s="97"/>
      <c r="W195" s="100"/>
      <c r="X195" s="104"/>
      <c r="Y195" s="101"/>
      <c r="Z195" s="101"/>
      <c r="AA195" s="104"/>
      <c r="AB195" s="104"/>
      <c r="AF195" s="90"/>
      <c r="AK195"/>
      <c r="AM195" s="108"/>
      <c r="AN195" s="108"/>
      <c r="AO195" s="108"/>
      <c r="AP195" s="108"/>
      <c r="AQ195" s="108"/>
      <c r="AR195" s="108"/>
    </row>
    <row r="196" spans="1:44" s="48" customFormat="1" ht="24" customHeight="1">
      <c r="A196" s="124" t="s">
        <v>469</v>
      </c>
      <c r="B196" s="260" t="s">
        <v>105</v>
      </c>
      <c r="C196" s="125">
        <v>1159617</v>
      </c>
      <c r="D196" s="125">
        <v>1101511</v>
      </c>
      <c r="E196" s="125">
        <v>29311500</v>
      </c>
      <c r="F196" s="106" t="str">
        <f>VLOOKUP($C196,'[3]Sistema Escolar'!$C$3:$E$5000,3,0)</f>
        <v>COLEGIO ESTADUAL DE TEMPO INTEGRAL PROFESSORA MARILENA SENA LOUREIRO</v>
      </c>
      <c r="G196" s="67" t="s">
        <v>704</v>
      </c>
      <c r="H196" s="67" t="s">
        <v>761</v>
      </c>
      <c r="I196" s="67" t="s">
        <v>519</v>
      </c>
      <c r="J196" s="81" t="s">
        <v>4492</v>
      </c>
      <c r="L196" s="46"/>
      <c r="M196" s="46"/>
      <c r="T196" s="86"/>
      <c r="U196" s="100"/>
      <c r="V196" s="97"/>
      <c r="W196" s="100"/>
      <c r="X196" s="104"/>
      <c r="Y196" s="101"/>
      <c r="Z196" s="104"/>
      <c r="AA196" s="104"/>
      <c r="AB196" s="104"/>
      <c r="AF196" s="90"/>
      <c r="AK196"/>
      <c r="AL196" s="52"/>
      <c r="AM196" s="108"/>
      <c r="AN196" s="108"/>
      <c r="AO196" s="108"/>
      <c r="AP196" s="108"/>
      <c r="AQ196" s="108"/>
      <c r="AR196" s="108"/>
    </row>
    <row r="197" spans="1:44" s="48" customFormat="1" ht="24" customHeight="1">
      <c r="A197" s="124" t="s">
        <v>469</v>
      </c>
      <c r="B197" s="260" t="s">
        <v>105</v>
      </c>
      <c r="C197" s="125">
        <v>1159587</v>
      </c>
      <c r="D197" s="125">
        <v>1101510</v>
      </c>
      <c r="E197" s="125">
        <v>29311497</v>
      </c>
      <c r="F197" s="106" t="str">
        <f>VLOOKUP($C197,'[3]Sistema Escolar'!$C$3:$E$5000,3,0)</f>
        <v>COLEGIO ESTADUAL CAROLINA SEVERIANO RIBEIRO</v>
      </c>
      <c r="G197" s="67" t="s">
        <v>704</v>
      </c>
      <c r="H197" s="67" t="s">
        <v>760</v>
      </c>
      <c r="I197" s="67" t="s">
        <v>2047</v>
      </c>
      <c r="J197" s="81" t="s">
        <v>4533</v>
      </c>
      <c r="L197" s="46"/>
      <c r="M197" s="46"/>
      <c r="T197" s="86"/>
      <c r="U197" s="100"/>
      <c r="V197" s="97"/>
      <c r="W197" s="100"/>
      <c r="X197" s="104"/>
      <c r="Y197" s="101"/>
      <c r="Z197" s="101"/>
      <c r="AA197" s="104"/>
      <c r="AB197" s="104"/>
      <c r="AF197" s="90"/>
      <c r="AH197" s="46"/>
      <c r="AK197"/>
      <c r="AM197" s="108"/>
      <c r="AN197" s="108"/>
      <c r="AO197" s="108"/>
      <c r="AP197" s="108"/>
      <c r="AQ197" s="108"/>
      <c r="AR197" s="108"/>
    </row>
    <row r="198" spans="1:44" s="48" customFormat="1" ht="24" customHeight="1">
      <c r="A198" s="124" t="s">
        <v>469</v>
      </c>
      <c r="B198" s="260" t="s">
        <v>106</v>
      </c>
      <c r="C198" s="125">
        <v>1177011</v>
      </c>
      <c r="D198" s="125">
        <v>1101708</v>
      </c>
      <c r="E198" s="125">
        <v>29407044</v>
      </c>
      <c r="F198" s="106" t="str">
        <f>VLOOKUP($C198,'[3]Sistema Escolar'!$C$3:$E$5000,3,0)</f>
        <v>COLEGIO ESTADUAL DA ALDEIA INDIGENA CARAMURU PARAGUACU</v>
      </c>
      <c r="G198" s="67" t="s">
        <v>702</v>
      </c>
      <c r="H198" s="67" t="s">
        <v>762</v>
      </c>
      <c r="I198" s="67" t="s">
        <v>2047</v>
      </c>
      <c r="J198" s="81" t="s">
        <v>4534</v>
      </c>
      <c r="L198" s="46"/>
      <c r="M198" s="46"/>
      <c r="T198" s="86"/>
      <c r="U198" s="100"/>
      <c r="V198" s="97"/>
      <c r="W198" s="100"/>
      <c r="X198" s="104"/>
      <c r="Y198" s="101"/>
      <c r="Z198" s="101"/>
      <c r="AA198" s="104"/>
      <c r="AB198" s="104"/>
      <c r="AF198" s="90"/>
      <c r="AH198" s="46"/>
      <c r="AK198"/>
      <c r="AM198" s="108"/>
      <c r="AN198" s="108"/>
      <c r="AO198" s="108"/>
      <c r="AP198" s="108"/>
      <c r="AQ198" s="108"/>
      <c r="AR198" s="108"/>
    </row>
    <row r="199" spans="1:44" s="48" customFormat="1" ht="24" customHeight="1">
      <c r="A199" s="124" t="s">
        <v>469</v>
      </c>
      <c r="B199" s="260" t="s">
        <v>106</v>
      </c>
      <c r="C199" s="125">
        <v>1177077</v>
      </c>
      <c r="D199" s="125">
        <v>1101709</v>
      </c>
      <c r="E199" s="125">
        <v>29406897</v>
      </c>
      <c r="F199" s="106" t="str">
        <f>VLOOKUP($C199,'[3]Sistema Escolar'!$C$3:$E$5000,3,0)</f>
        <v>COLEGIO ESTADUAL GERSON DE SOUZA MELO PATAXO</v>
      </c>
      <c r="G199" s="67" t="s">
        <v>702</v>
      </c>
      <c r="H199" s="67" t="s">
        <v>763</v>
      </c>
      <c r="I199" s="67" t="s">
        <v>2047</v>
      </c>
      <c r="J199" s="81" t="s">
        <v>4535</v>
      </c>
      <c r="K199" s="46"/>
      <c r="L199" s="46"/>
      <c r="M199" s="46"/>
      <c r="T199" s="86"/>
      <c r="U199" s="100"/>
      <c r="V199" s="97"/>
      <c r="W199" s="100"/>
      <c r="X199" s="104"/>
      <c r="Y199" s="101"/>
      <c r="Z199" s="104"/>
      <c r="AA199" s="104"/>
      <c r="AB199" s="104"/>
      <c r="AF199" s="90"/>
      <c r="AK199"/>
      <c r="AM199" s="108"/>
      <c r="AN199" s="108"/>
      <c r="AO199" s="108"/>
      <c r="AP199" s="108"/>
      <c r="AQ199" s="108"/>
      <c r="AR199" s="108"/>
    </row>
    <row r="200" spans="1:44" s="48" customFormat="1" ht="24" customHeight="1">
      <c r="A200" s="124" t="s">
        <v>469</v>
      </c>
      <c r="B200" s="260" t="s">
        <v>107</v>
      </c>
      <c r="C200" s="125">
        <v>1177004</v>
      </c>
      <c r="D200" s="125">
        <v>1101517</v>
      </c>
      <c r="E200" s="125">
        <v>29406668</v>
      </c>
      <c r="F200" s="106" t="str">
        <f>VLOOKUP($C200,'[3]Sistema Escolar'!$C$3:$E$5000,3,0)</f>
        <v>COLEGIO ESTADUAL JORGE AMADO</v>
      </c>
      <c r="G200" s="67" t="s">
        <v>704</v>
      </c>
      <c r="H200" s="67" t="s">
        <v>764</v>
      </c>
      <c r="I200" s="67" t="s">
        <v>2047</v>
      </c>
      <c r="J200" s="81" t="s">
        <v>4536</v>
      </c>
      <c r="L200" s="46"/>
      <c r="M200" s="46"/>
      <c r="T200" s="86"/>
      <c r="U200" s="100"/>
      <c r="V200" s="97"/>
      <c r="W200" s="100"/>
      <c r="X200" s="104"/>
      <c r="Y200" s="101"/>
      <c r="Z200" s="101"/>
      <c r="AA200" s="104"/>
      <c r="AB200" s="104"/>
      <c r="AF200" s="90"/>
      <c r="AK200"/>
      <c r="AM200" s="108"/>
      <c r="AN200" s="108"/>
      <c r="AO200" s="108"/>
      <c r="AP200" s="108"/>
      <c r="AQ200" s="108"/>
      <c r="AR200" s="108"/>
    </row>
    <row r="201" spans="1:44" s="48" customFormat="1" ht="24" customHeight="1">
      <c r="A201" s="124" t="s">
        <v>469</v>
      </c>
      <c r="B201" s="260" t="s">
        <v>108</v>
      </c>
      <c r="C201" s="125">
        <v>1170912</v>
      </c>
      <c r="D201" s="125">
        <v>1101714</v>
      </c>
      <c r="E201" s="125">
        <v>29313171</v>
      </c>
      <c r="F201" s="106" t="str">
        <f>VLOOKUP($C201,'[3]Sistema Escolar'!$C$3:$E$5000,3,0)</f>
        <v>COLEGIO ESTADUAL 13 DE JUNHO</v>
      </c>
      <c r="G201" s="67" t="s">
        <v>710</v>
      </c>
      <c r="H201" s="67" t="s">
        <v>765</v>
      </c>
      <c r="I201" s="67" t="s">
        <v>2047</v>
      </c>
      <c r="J201" s="81" t="s">
        <v>4537</v>
      </c>
      <c r="L201" s="46"/>
      <c r="M201" s="46"/>
      <c r="T201" s="86"/>
      <c r="U201" s="100"/>
      <c r="V201" s="97"/>
      <c r="W201" s="100"/>
      <c r="X201" s="104"/>
      <c r="Y201" s="101"/>
      <c r="Z201" s="104"/>
      <c r="AA201" s="104"/>
      <c r="AB201" s="104"/>
      <c r="AF201" s="90"/>
      <c r="AK201"/>
      <c r="AM201" s="108"/>
      <c r="AN201" s="108"/>
      <c r="AO201" s="108"/>
      <c r="AP201" s="108"/>
      <c r="AQ201" s="108"/>
      <c r="AR201" s="108"/>
    </row>
    <row r="202" spans="1:44" s="48" customFormat="1" ht="24" customHeight="1">
      <c r="A202" s="124" t="s">
        <v>469</v>
      </c>
      <c r="B202" s="260" t="s">
        <v>109</v>
      </c>
      <c r="C202" s="125">
        <v>1112777</v>
      </c>
      <c r="D202" s="125">
        <v>1101718</v>
      </c>
      <c r="E202" s="125">
        <v>29313848</v>
      </c>
      <c r="F202" s="106" t="str">
        <f>VLOOKUP($C202,'[3]Sistema Escolar'!$C$3:$E$5000,3,0)</f>
        <v>COLEGIO ESTADUAL DE TEMPO INTEGRAL OCTACILIO MANOEL GOMES</v>
      </c>
      <c r="G202" s="67" t="s">
        <v>706</v>
      </c>
      <c r="H202" s="67" t="s">
        <v>766</v>
      </c>
      <c r="I202" s="67" t="s">
        <v>519</v>
      </c>
      <c r="J202" s="81" t="s">
        <v>4492</v>
      </c>
      <c r="K202" s="74"/>
      <c r="L202" s="46"/>
      <c r="M202" s="46"/>
      <c r="T202" s="86"/>
      <c r="U202" s="100"/>
      <c r="V202" s="97"/>
      <c r="W202" s="100"/>
      <c r="X202" s="104"/>
      <c r="Y202" s="101"/>
      <c r="Z202" s="101"/>
      <c r="AA202" s="104"/>
      <c r="AB202" s="104"/>
      <c r="AF202" s="90"/>
      <c r="AK202"/>
      <c r="AM202" s="108"/>
      <c r="AN202" s="108"/>
      <c r="AO202" s="108"/>
      <c r="AP202" s="108"/>
      <c r="AQ202" s="108"/>
      <c r="AR202" s="108"/>
    </row>
    <row r="203" spans="1:44" s="48" customFormat="1" ht="24" customHeight="1">
      <c r="A203" s="124" t="s">
        <v>469</v>
      </c>
      <c r="B203" s="260" t="s">
        <v>110</v>
      </c>
      <c r="C203" s="125">
        <v>1139136</v>
      </c>
      <c r="D203" s="125">
        <v>1101518</v>
      </c>
      <c r="E203" s="125">
        <v>29315492</v>
      </c>
      <c r="F203" s="106" t="str">
        <f>VLOOKUP($C203,'[3]Sistema Escolar'!$C$3:$E$5000,3,0)</f>
        <v>COLEGIO ESTADUAL MENANDRO MINAHIM</v>
      </c>
      <c r="G203" s="67" t="s">
        <v>767</v>
      </c>
      <c r="H203" s="67" t="s">
        <v>768</v>
      </c>
      <c r="I203" s="67" t="s">
        <v>2047</v>
      </c>
      <c r="J203" s="81" t="s">
        <v>4538</v>
      </c>
      <c r="L203" s="46"/>
      <c r="M203" s="46"/>
      <c r="T203" s="86"/>
      <c r="U203" s="100"/>
      <c r="V203" s="97"/>
      <c r="W203" s="100"/>
      <c r="X203" s="104"/>
      <c r="Y203" s="101"/>
      <c r="Z203" s="101"/>
      <c r="AA203" s="104"/>
      <c r="AB203" s="104"/>
      <c r="AF203" s="90"/>
      <c r="AK203"/>
      <c r="AM203" s="108"/>
      <c r="AN203" s="108"/>
      <c r="AO203" s="108"/>
      <c r="AP203" s="108"/>
      <c r="AQ203" s="108"/>
      <c r="AR203" s="108"/>
    </row>
    <row r="204" spans="1:44" s="48" customFormat="1" ht="24" customHeight="1">
      <c r="A204" s="124" t="s">
        <v>469</v>
      </c>
      <c r="B204" s="260" t="s">
        <v>111</v>
      </c>
      <c r="C204" s="125">
        <v>1159790</v>
      </c>
      <c r="D204" s="125">
        <v>1101523</v>
      </c>
      <c r="E204" s="125">
        <v>29316260</v>
      </c>
      <c r="F204" s="106" t="str">
        <f>VLOOKUP($C204,'[3]Sistema Escolar'!$C$3:$E$5000,3,0)</f>
        <v>COLEGIO ESTADUAL DE TEMPO INTEGRAL CARNEIRO RIBEIRO</v>
      </c>
      <c r="G204" s="67" t="s">
        <v>704</v>
      </c>
      <c r="H204" s="67" t="s">
        <v>769</v>
      </c>
      <c r="I204" s="67" t="s">
        <v>519</v>
      </c>
      <c r="J204" s="81" t="s">
        <v>4492</v>
      </c>
      <c r="K204" s="108">
        <v>46083</v>
      </c>
      <c r="L204" s="46"/>
      <c r="M204" s="46"/>
      <c r="T204" s="86"/>
      <c r="U204" s="100"/>
      <c r="V204" s="97"/>
      <c r="W204" s="100"/>
      <c r="X204" s="104"/>
      <c r="Y204" s="101"/>
      <c r="Z204" s="101"/>
      <c r="AA204" s="104"/>
      <c r="AB204" s="104"/>
      <c r="AF204" s="90"/>
      <c r="AK204"/>
      <c r="AM204" s="108"/>
      <c r="AN204" s="108"/>
      <c r="AO204" s="108"/>
      <c r="AP204" s="108"/>
      <c r="AQ204" s="108"/>
      <c r="AR204" s="108"/>
    </row>
    <row r="205" spans="1:44" s="48" customFormat="1" ht="24" customHeight="1">
      <c r="A205" s="124" t="s">
        <v>469</v>
      </c>
      <c r="B205" s="260" t="s">
        <v>111</v>
      </c>
      <c r="C205" s="125">
        <v>1179595</v>
      </c>
      <c r="D205" s="125">
        <v>9999999</v>
      </c>
      <c r="E205" s="125">
        <v>29470358</v>
      </c>
      <c r="F205" s="106" t="str">
        <f>VLOOKUP($C205,'[3]Sistema Escolar'!$C$3:$E$5000,3,0)</f>
        <v>COLEGIO ESTADUAL DO CAMPO DE TEMPO INTEGRAL DE SERRA GRANDE</v>
      </c>
      <c r="G205" s="67" t="s">
        <v>704</v>
      </c>
      <c r="H205" s="67" t="s">
        <v>770</v>
      </c>
      <c r="I205" s="67" t="s">
        <v>2047</v>
      </c>
      <c r="J205" s="81" t="s">
        <v>4539</v>
      </c>
      <c r="L205" s="46"/>
      <c r="M205" s="46"/>
      <c r="T205" s="86"/>
      <c r="U205" s="100"/>
      <c r="V205" s="97"/>
      <c r="W205" s="100"/>
      <c r="X205" s="104"/>
      <c r="Y205" s="101"/>
      <c r="Z205" s="101"/>
      <c r="AA205" s="104"/>
      <c r="AB205" s="104"/>
      <c r="AF205" s="90"/>
      <c r="AK205"/>
      <c r="AM205" s="108"/>
      <c r="AN205" s="108"/>
      <c r="AO205" s="108"/>
      <c r="AP205" s="108"/>
      <c r="AQ205" s="108"/>
      <c r="AR205" s="108"/>
    </row>
    <row r="206" spans="1:44" s="48" customFormat="1" ht="24" customHeight="1">
      <c r="A206" s="124" t="s">
        <v>1864</v>
      </c>
      <c r="B206" s="260" t="s">
        <v>112</v>
      </c>
      <c r="C206" s="125">
        <v>1108966</v>
      </c>
      <c r="D206" s="125">
        <v>1101292</v>
      </c>
      <c r="E206" s="125">
        <v>29161770</v>
      </c>
      <c r="F206" s="106" t="str">
        <f>VLOOKUP($C206,'[3]Sistema Escolar'!$C$3:$E$5000,3,0)</f>
        <v>COLEGIO ESTADUAL DE TEMPO INTEGRAL PROFESSOR ROCHA PITA</v>
      </c>
      <c r="G206" s="67" t="s">
        <v>771</v>
      </c>
      <c r="H206" s="67" t="s">
        <v>772</v>
      </c>
      <c r="I206" s="67" t="s">
        <v>519</v>
      </c>
      <c r="J206" s="81" t="s">
        <v>4492</v>
      </c>
      <c r="L206" s="46"/>
      <c r="M206" s="46"/>
      <c r="T206" s="86"/>
      <c r="U206" s="100"/>
      <c r="V206" s="97"/>
      <c r="W206" s="100"/>
      <c r="X206" s="104"/>
      <c r="Y206" s="101"/>
      <c r="Z206" s="104"/>
      <c r="AA206" s="104"/>
      <c r="AB206" s="104"/>
      <c r="AF206" s="90"/>
      <c r="AK206"/>
      <c r="AM206" s="108"/>
      <c r="AN206" s="108"/>
      <c r="AO206" s="108"/>
      <c r="AP206" s="108"/>
      <c r="AQ206" s="108"/>
      <c r="AR206" s="108"/>
    </row>
    <row r="207" spans="1:44" s="48" customFormat="1" ht="24" customHeight="1">
      <c r="A207" s="124" t="s">
        <v>1864</v>
      </c>
      <c r="B207" s="260" t="s">
        <v>113</v>
      </c>
      <c r="C207" s="125">
        <v>1142862</v>
      </c>
      <c r="D207" s="125">
        <v>1101296</v>
      </c>
      <c r="E207" s="125">
        <v>29285534</v>
      </c>
      <c r="F207" s="106" t="str">
        <f>VLOOKUP($C207,'[3]Sistema Escolar'!$C$3:$E$5000,3,0)</f>
        <v>COLEGIO ESTADUAL CANDIDO MEIRELES</v>
      </c>
      <c r="G207" s="67" t="s">
        <v>773</v>
      </c>
      <c r="H207" s="67" t="s">
        <v>774</v>
      </c>
      <c r="I207" s="67" t="s">
        <v>2047</v>
      </c>
      <c r="J207" s="81" t="s">
        <v>4540</v>
      </c>
      <c r="L207" s="46"/>
      <c r="M207" s="46"/>
      <c r="T207" s="86"/>
      <c r="U207" s="100"/>
      <c r="V207" s="97"/>
      <c r="W207" s="100"/>
      <c r="X207" s="104"/>
      <c r="Y207" s="101"/>
      <c r="Z207" s="104"/>
      <c r="AA207" s="104"/>
      <c r="AB207" s="104"/>
      <c r="AF207" s="90"/>
      <c r="AK207"/>
      <c r="AM207" s="108"/>
      <c r="AN207" s="108"/>
      <c r="AO207" s="108"/>
      <c r="AP207" s="108"/>
      <c r="AQ207" s="108"/>
      <c r="AR207" s="108"/>
    </row>
    <row r="208" spans="1:44" s="48" customFormat="1" ht="24" customHeight="1">
      <c r="A208" s="124" t="s">
        <v>1864</v>
      </c>
      <c r="B208" s="260" t="s">
        <v>114</v>
      </c>
      <c r="C208" s="125">
        <v>1110049</v>
      </c>
      <c r="D208" s="125">
        <v>1101307</v>
      </c>
      <c r="E208" s="125">
        <v>29285801</v>
      </c>
      <c r="F208" s="106" t="str">
        <f>VLOOKUP($C208,'[3]Sistema Escolar'!$C$3:$E$5000,3,0)</f>
        <v>COLEGIO ESTADUAL DE TEMPO INTEGRAL LUIZ ROGERIO DE SOUZA</v>
      </c>
      <c r="G208" s="67" t="s">
        <v>775</v>
      </c>
      <c r="H208" s="67" t="s">
        <v>776</v>
      </c>
      <c r="I208" s="67" t="s">
        <v>519</v>
      </c>
      <c r="J208" s="81" t="s">
        <v>4492</v>
      </c>
      <c r="L208" s="46"/>
      <c r="M208" s="46"/>
      <c r="T208" s="86"/>
      <c r="U208" s="100"/>
      <c r="V208" s="97"/>
      <c r="W208" s="100"/>
      <c r="X208" s="104"/>
      <c r="Y208" s="101"/>
      <c r="Z208" s="104"/>
      <c r="AA208" s="104"/>
      <c r="AB208" s="104"/>
      <c r="AF208" s="90"/>
      <c r="AK208"/>
      <c r="AM208" s="108"/>
      <c r="AN208" s="108"/>
      <c r="AO208" s="108"/>
      <c r="AP208" s="108"/>
      <c r="AQ208" s="108"/>
      <c r="AR208" s="108"/>
    </row>
    <row r="209" spans="1:44" s="48" customFormat="1" ht="24" customHeight="1">
      <c r="A209" s="124" t="s">
        <v>1864</v>
      </c>
      <c r="B209" s="260" t="s">
        <v>115</v>
      </c>
      <c r="C209" s="125">
        <v>1110111</v>
      </c>
      <c r="D209" s="125">
        <v>1101318</v>
      </c>
      <c r="E209" s="125">
        <v>29299063</v>
      </c>
      <c r="F209" s="106" t="str">
        <f>VLOOKUP($C209,'[3]Sistema Escolar'!$C$3:$E$5000,3,0)</f>
        <v>CENTRO TERRITORIAL DE EDUCAÇÃO PROFISSIONAL DO BAIXO SUL</v>
      </c>
      <c r="G209" s="67" t="s">
        <v>777</v>
      </c>
      <c r="H209" s="67" t="s">
        <v>778</v>
      </c>
      <c r="I209" s="67" t="s">
        <v>519</v>
      </c>
      <c r="J209" s="81" t="s">
        <v>4492</v>
      </c>
      <c r="L209" s="46"/>
      <c r="M209" s="46"/>
      <c r="T209" s="86"/>
      <c r="U209" s="100"/>
      <c r="V209" s="97"/>
      <c r="W209" s="100"/>
      <c r="X209" s="104"/>
      <c r="Y209" s="101"/>
      <c r="Z209" s="104"/>
      <c r="AA209" s="104"/>
      <c r="AB209" s="104"/>
      <c r="AF209" s="90"/>
      <c r="AH209" s="46"/>
      <c r="AK209"/>
      <c r="AM209" s="108"/>
      <c r="AN209" s="108"/>
      <c r="AO209" s="108"/>
      <c r="AP209" s="108"/>
      <c r="AQ209" s="108"/>
      <c r="AR209" s="108"/>
    </row>
    <row r="210" spans="1:44" s="48" customFormat="1" ht="24" customHeight="1">
      <c r="A210" s="124" t="s">
        <v>1864</v>
      </c>
      <c r="B210" s="260" t="s">
        <v>115</v>
      </c>
      <c r="C210" s="125">
        <v>1109814</v>
      </c>
      <c r="D210" s="125">
        <v>1101315</v>
      </c>
      <c r="E210" s="125">
        <v>29298954</v>
      </c>
      <c r="F210" s="106" t="str">
        <f>VLOOKUP($C210,'[3]Sistema Escolar'!$C$3:$E$5000,3,0)</f>
        <v>COLEGIO ESTADUAL DE TEMPO INTEGRAL DE GANDU</v>
      </c>
      <c r="G210" s="67" t="s">
        <v>777</v>
      </c>
      <c r="H210" s="67" t="s">
        <v>779</v>
      </c>
      <c r="I210" s="67" t="s">
        <v>519</v>
      </c>
      <c r="J210" s="81" t="s">
        <v>4492</v>
      </c>
      <c r="L210" s="46"/>
      <c r="M210" s="46"/>
      <c r="T210" s="86"/>
      <c r="U210" s="100"/>
      <c r="V210" s="97"/>
      <c r="W210" s="100"/>
      <c r="X210" s="104"/>
      <c r="Y210" s="101"/>
      <c r="Z210" s="101"/>
      <c r="AA210" s="104"/>
      <c r="AB210" s="104"/>
      <c r="AF210" s="90"/>
      <c r="AK210"/>
      <c r="AM210" s="108"/>
      <c r="AN210" s="108"/>
      <c r="AO210" s="108"/>
      <c r="AP210" s="108"/>
      <c r="AQ210" s="108"/>
      <c r="AR210" s="108"/>
    </row>
    <row r="211" spans="1:44" s="48" customFormat="1" ht="24" customHeight="1">
      <c r="A211" s="124" t="s">
        <v>1864</v>
      </c>
      <c r="B211" s="260" t="s">
        <v>117</v>
      </c>
      <c r="C211" s="125">
        <v>1179138</v>
      </c>
      <c r="D211" s="125">
        <v>1105571</v>
      </c>
      <c r="E211" s="125">
        <v>29448816</v>
      </c>
      <c r="F211" s="106" t="str">
        <f>VLOOKUP($C211,'[3]Sistema Escolar'!$C$3:$E$5000,3,0)</f>
        <v>COLEGIO ESTADUAL ANDRELINA EUFRAZIA DE JESUS REIS</v>
      </c>
      <c r="G211" s="67" t="s">
        <v>780</v>
      </c>
      <c r="H211" s="67" t="s">
        <v>1832</v>
      </c>
      <c r="I211" s="67" t="s">
        <v>519</v>
      </c>
      <c r="J211" s="81" t="s">
        <v>4492</v>
      </c>
      <c r="L211" s="46"/>
      <c r="M211" s="46"/>
      <c r="T211" s="86"/>
      <c r="U211" s="100"/>
      <c r="V211" s="97"/>
      <c r="W211" s="100"/>
      <c r="X211" s="104"/>
      <c r="Y211" s="101"/>
      <c r="Z211" s="101"/>
      <c r="AA211" s="104"/>
      <c r="AB211" s="104"/>
      <c r="AF211" s="90"/>
      <c r="AK211"/>
      <c r="AM211" s="108"/>
      <c r="AN211" s="108"/>
      <c r="AO211" s="108"/>
      <c r="AP211" s="108"/>
      <c r="AQ211" s="108"/>
      <c r="AR211" s="108"/>
    </row>
    <row r="212" spans="1:44" s="48" customFormat="1" ht="24" customHeight="1">
      <c r="A212" s="124" t="s">
        <v>1864</v>
      </c>
      <c r="B212" s="260" t="s">
        <v>117</v>
      </c>
      <c r="C212" s="125">
        <v>1178010</v>
      </c>
      <c r="D212" s="125">
        <v>1101327</v>
      </c>
      <c r="E212" s="125">
        <v>29423503</v>
      </c>
      <c r="F212" s="106" t="str">
        <f>VLOOKUP($C212,'[3]Sistema Escolar'!$C$3:$E$5000,3,0)</f>
        <v>COLEGIO ESTADUAL PAULO CESAR DA NOVA ALMEIDA</v>
      </c>
      <c r="G212" s="67" t="s">
        <v>780</v>
      </c>
      <c r="H212" s="67" t="s">
        <v>781</v>
      </c>
      <c r="I212" s="67" t="s">
        <v>519</v>
      </c>
      <c r="J212" s="81" t="s">
        <v>4492</v>
      </c>
      <c r="L212" s="46"/>
      <c r="M212" s="46"/>
      <c r="T212" s="86"/>
      <c r="U212" s="100"/>
      <c r="V212" s="97"/>
      <c r="W212" s="100"/>
      <c r="X212" s="104"/>
      <c r="Y212" s="101"/>
      <c r="Z212" s="104"/>
      <c r="AA212" s="104"/>
      <c r="AB212" s="104"/>
      <c r="AF212" s="90"/>
      <c r="AK212"/>
      <c r="AM212" s="108"/>
      <c r="AN212" s="108"/>
      <c r="AO212" s="108"/>
      <c r="AP212" s="108"/>
      <c r="AQ212" s="108"/>
      <c r="AR212" s="108"/>
    </row>
    <row r="213" spans="1:44" s="48" customFormat="1" ht="24" customHeight="1">
      <c r="A213" s="124" t="s">
        <v>1864</v>
      </c>
      <c r="B213" s="260" t="s">
        <v>118</v>
      </c>
      <c r="C213" s="125">
        <v>1178082</v>
      </c>
      <c r="D213" s="125">
        <v>1104570</v>
      </c>
      <c r="E213" s="125">
        <v>29429269</v>
      </c>
      <c r="F213" s="106" t="str">
        <f>VLOOKUP($C213,'[3]Sistema Escolar'!$C$3:$E$5000,3,0)</f>
        <v>COLEGIO ESTADUAL PROFESSOR NEILTON LIMA MOREIRA</v>
      </c>
      <c r="G213" s="67" t="s">
        <v>782</v>
      </c>
      <c r="H213" s="67" t="s">
        <v>783</v>
      </c>
      <c r="I213" s="67" t="s">
        <v>519</v>
      </c>
      <c r="J213" s="81" t="s">
        <v>4492</v>
      </c>
      <c r="L213" s="46"/>
      <c r="M213" s="46"/>
      <c r="T213" s="86"/>
      <c r="U213" s="100"/>
      <c r="V213" s="97"/>
      <c r="W213" s="100"/>
      <c r="X213" s="104"/>
      <c r="Y213" s="101"/>
      <c r="Z213" s="104"/>
      <c r="AA213" s="104"/>
      <c r="AB213" s="104"/>
      <c r="AF213" s="90"/>
      <c r="AK213"/>
      <c r="AM213" s="108"/>
      <c r="AN213" s="108"/>
      <c r="AO213" s="108"/>
      <c r="AP213" s="108"/>
      <c r="AQ213" s="108"/>
      <c r="AR213" s="108"/>
    </row>
    <row r="214" spans="1:44" s="48" customFormat="1" ht="24" customHeight="1">
      <c r="A214" s="124" t="s">
        <v>1864</v>
      </c>
      <c r="B214" s="260" t="s">
        <v>119</v>
      </c>
      <c r="C214" s="125">
        <v>1110251</v>
      </c>
      <c r="D214" s="125">
        <v>1101333</v>
      </c>
      <c r="E214" s="125">
        <v>29287235</v>
      </c>
      <c r="F214" s="106" t="str">
        <f>VLOOKUP($C214,'[3]Sistema Escolar'!$C$3:$E$5000,3,0)</f>
        <v>COLEGIO ESTADUAL IDELZITO ELOY DE ABREU</v>
      </c>
      <c r="G214" s="67" t="s">
        <v>782</v>
      </c>
      <c r="H214" s="67" t="s">
        <v>784</v>
      </c>
      <c r="I214" s="67" t="s">
        <v>519</v>
      </c>
      <c r="J214" s="81" t="s">
        <v>4492</v>
      </c>
      <c r="L214" s="46"/>
      <c r="M214" s="46"/>
      <c r="T214" s="86"/>
      <c r="U214" s="100"/>
      <c r="V214" s="97"/>
      <c r="W214" s="100"/>
      <c r="X214" s="104"/>
      <c r="Y214" s="101"/>
      <c r="Z214" s="101"/>
      <c r="AA214" s="104"/>
      <c r="AB214" s="104"/>
      <c r="AF214" s="90"/>
      <c r="AK214"/>
      <c r="AM214" s="108"/>
      <c r="AN214" s="108"/>
      <c r="AO214" s="108"/>
      <c r="AP214" s="108"/>
      <c r="AQ214" s="108"/>
      <c r="AR214" s="108"/>
    </row>
    <row r="215" spans="1:44" s="48" customFormat="1" ht="24" customHeight="1">
      <c r="A215" s="124" t="s">
        <v>1864</v>
      </c>
      <c r="B215" s="260" t="s">
        <v>120</v>
      </c>
      <c r="C215" s="125">
        <v>1109229</v>
      </c>
      <c r="D215" s="125">
        <v>1101391</v>
      </c>
      <c r="E215" s="125">
        <v>29166829</v>
      </c>
      <c r="F215" s="106" t="str">
        <f>VLOOKUP($C215,'[3]Sistema Escolar'!$C$3:$E$5000,3,0)</f>
        <v>COLEGIO ESTADUAL DE TEMPO INTEGRAL DOUTOR ARISTIDES MALTEZ</v>
      </c>
      <c r="G215" s="67" t="s">
        <v>785</v>
      </c>
      <c r="H215" s="67" t="s">
        <v>786</v>
      </c>
      <c r="I215" s="67" t="s">
        <v>519</v>
      </c>
      <c r="J215" s="81" t="s">
        <v>4492</v>
      </c>
      <c r="L215" s="46"/>
      <c r="M215" s="46"/>
      <c r="T215" s="86"/>
      <c r="U215" s="100"/>
      <c r="V215" s="97"/>
      <c r="W215" s="100"/>
      <c r="X215" s="104"/>
      <c r="Y215" s="101"/>
      <c r="Z215" s="104"/>
      <c r="AA215" s="104"/>
      <c r="AB215" s="104"/>
      <c r="AF215" s="90"/>
      <c r="AK215"/>
      <c r="AM215" s="108"/>
      <c r="AN215" s="108"/>
      <c r="AO215" s="108"/>
      <c r="AP215" s="108"/>
      <c r="AQ215" s="108"/>
      <c r="AR215" s="108"/>
    </row>
    <row r="216" spans="1:44" s="48" customFormat="1" ht="24" customHeight="1">
      <c r="A216" s="124" t="s">
        <v>1864</v>
      </c>
      <c r="B216" s="260" t="s">
        <v>121</v>
      </c>
      <c r="C216" s="125">
        <v>1110499</v>
      </c>
      <c r="D216" s="125">
        <v>1101342</v>
      </c>
      <c r="E216" s="125">
        <v>29288339</v>
      </c>
      <c r="F216" s="106" t="str">
        <f>VLOOKUP($C216,'[3]Sistema Escolar'!$C$3:$E$5000,3,0)</f>
        <v>COLEGIO ESTADUAL DE TEMPO INTEGRAL ADELAIDE SOUZA</v>
      </c>
      <c r="G216" s="67" t="s">
        <v>773</v>
      </c>
      <c r="H216" s="67" t="s">
        <v>787</v>
      </c>
      <c r="I216" s="67" t="s">
        <v>519</v>
      </c>
      <c r="J216" s="81" t="s">
        <v>4492</v>
      </c>
      <c r="L216" s="46"/>
      <c r="M216" s="46"/>
      <c r="T216" s="86"/>
      <c r="U216" s="100"/>
      <c r="V216" s="97"/>
      <c r="W216" s="100"/>
      <c r="X216" s="104"/>
      <c r="Y216" s="101"/>
      <c r="Z216" s="104"/>
      <c r="AA216" s="104"/>
      <c r="AB216" s="104"/>
      <c r="AF216" s="90"/>
      <c r="AK216"/>
      <c r="AM216" s="108"/>
      <c r="AN216" s="108"/>
      <c r="AO216" s="108"/>
      <c r="AP216" s="108"/>
      <c r="AQ216" s="108"/>
      <c r="AR216" s="108"/>
    </row>
    <row r="217" spans="1:44" s="48" customFormat="1" ht="24" customHeight="1">
      <c r="A217" s="124" t="s">
        <v>1864</v>
      </c>
      <c r="B217" s="260" t="s">
        <v>122</v>
      </c>
      <c r="C217" s="125">
        <v>1158270</v>
      </c>
      <c r="D217" s="125">
        <v>1101348</v>
      </c>
      <c r="E217" s="125">
        <v>29289270</v>
      </c>
      <c r="F217" s="106" t="str">
        <f>VLOOKUP($C217,'[3]Sistema Escolar'!$C$3:$E$5000,3,0)</f>
        <v>COLEGIO ESTADUAL LUIS NAVARRO DE BRITO</v>
      </c>
      <c r="G217" s="67" t="s">
        <v>777</v>
      </c>
      <c r="H217" s="67" t="s">
        <v>788</v>
      </c>
      <c r="I217" s="67" t="s">
        <v>519</v>
      </c>
      <c r="J217" s="81" t="s">
        <v>4492</v>
      </c>
      <c r="L217" s="46"/>
      <c r="M217" s="46"/>
      <c r="T217" s="86"/>
      <c r="U217" s="100"/>
      <c r="V217" s="97"/>
      <c r="W217" s="100"/>
      <c r="X217" s="104"/>
      <c r="Y217" s="101"/>
      <c r="Z217" s="101"/>
      <c r="AA217" s="104"/>
      <c r="AB217" s="104"/>
      <c r="AF217" s="90"/>
      <c r="AK217"/>
      <c r="AM217" s="108"/>
      <c r="AN217" s="108"/>
      <c r="AO217" s="108"/>
      <c r="AP217" s="108"/>
      <c r="AQ217" s="108"/>
      <c r="AR217" s="108"/>
    </row>
    <row r="218" spans="1:44" s="48" customFormat="1" ht="24" customHeight="1">
      <c r="A218" s="124" t="s">
        <v>1864</v>
      </c>
      <c r="B218" s="260" t="s">
        <v>123</v>
      </c>
      <c r="C218" s="125">
        <v>1178081</v>
      </c>
      <c r="D218" s="125">
        <v>1104559</v>
      </c>
      <c r="E218" s="125">
        <v>29431719</v>
      </c>
      <c r="F218" s="106" t="str">
        <f>VLOOKUP($C218,'[3]Sistema Escolar'!$C$3:$E$5000,3,0)</f>
        <v>COLEGIO ESTADUAL DE TEMPO INTEGRAL MARIA XAVIER DE ANDRADE REIS</v>
      </c>
      <c r="G218" s="67" t="s">
        <v>773</v>
      </c>
      <c r="H218" s="67" t="s">
        <v>789</v>
      </c>
      <c r="I218" s="67" t="s">
        <v>519</v>
      </c>
      <c r="J218" s="81" t="s">
        <v>4492</v>
      </c>
      <c r="L218" s="46"/>
      <c r="M218" s="46"/>
      <c r="T218" s="86"/>
      <c r="U218" s="100"/>
      <c r="V218" s="97"/>
      <c r="W218" s="100"/>
      <c r="X218" s="104"/>
      <c r="Y218" s="101"/>
      <c r="Z218" s="101"/>
      <c r="AA218" s="104"/>
      <c r="AB218" s="104"/>
      <c r="AF218" s="90"/>
      <c r="AK218"/>
      <c r="AM218" s="108"/>
      <c r="AN218" s="108"/>
      <c r="AO218" s="108"/>
      <c r="AP218" s="108"/>
      <c r="AQ218" s="108"/>
      <c r="AR218" s="108"/>
    </row>
    <row r="219" spans="1:44" s="48" customFormat="1" ht="24" customHeight="1">
      <c r="A219" s="124" t="s">
        <v>1864</v>
      </c>
      <c r="B219" s="260" t="s">
        <v>124</v>
      </c>
      <c r="C219" s="125">
        <v>1117396</v>
      </c>
      <c r="D219" s="125">
        <v>1101353</v>
      </c>
      <c r="E219" s="125">
        <v>29290678</v>
      </c>
      <c r="F219" s="106" t="str">
        <f>VLOOKUP($C219,'[3]Sistema Escolar'!$C$3:$E$5000,3,0)</f>
        <v>COLEGIO ESTADUAL DE TEMPO INTEGRAL ESTELA ALELUIA GUIMARAES</v>
      </c>
      <c r="G219" s="67" t="s">
        <v>790</v>
      </c>
      <c r="H219" s="67" t="s">
        <v>791</v>
      </c>
      <c r="I219" s="67" t="s">
        <v>519</v>
      </c>
      <c r="J219" s="81" t="s">
        <v>4492</v>
      </c>
      <c r="L219" s="46"/>
      <c r="M219" s="46"/>
      <c r="T219" s="86"/>
      <c r="U219" s="100"/>
      <c r="V219" s="97"/>
      <c r="W219" s="100"/>
      <c r="X219" s="104"/>
      <c r="Y219" s="101"/>
      <c r="Z219" s="104"/>
      <c r="AA219" s="104"/>
      <c r="AB219" s="104"/>
      <c r="AF219" s="90"/>
      <c r="AK219"/>
      <c r="AM219" s="108"/>
      <c r="AN219" s="108"/>
      <c r="AO219" s="108"/>
      <c r="AP219" s="108"/>
      <c r="AQ219" s="108"/>
      <c r="AR219" s="108"/>
    </row>
    <row r="220" spans="1:44" s="48" customFormat="1" ht="24" customHeight="1">
      <c r="A220" s="124" t="s">
        <v>1864</v>
      </c>
      <c r="B220" s="260" t="s">
        <v>125</v>
      </c>
      <c r="C220" s="125">
        <v>1110677</v>
      </c>
      <c r="D220" s="125">
        <v>1101355</v>
      </c>
      <c r="E220" s="125">
        <v>29313325</v>
      </c>
      <c r="F220" s="106" t="str">
        <f>VLOOKUP($C220,'[3]Sistema Escolar'!$C$3:$E$5000,3,0)</f>
        <v>COLEGIO ESTADUAL DE TEMPO INTEGRAL LIBIA TINOCO MELO</v>
      </c>
      <c r="G220" s="67" t="s">
        <v>792</v>
      </c>
      <c r="H220" s="67" t="s">
        <v>793</v>
      </c>
      <c r="I220" s="67" t="s">
        <v>519</v>
      </c>
      <c r="J220" s="81" t="s">
        <v>4492</v>
      </c>
      <c r="L220" s="46"/>
      <c r="M220" s="46"/>
      <c r="T220" s="86"/>
      <c r="U220" s="100"/>
      <c r="V220" s="97"/>
      <c r="W220" s="100"/>
      <c r="X220" s="104"/>
      <c r="Y220" s="101"/>
      <c r="Z220" s="101"/>
      <c r="AA220" s="104"/>
      <c r="AB220" s="104"/>
      <c r="AF220" s="90"/>
      <c r="AK220"/>
      <c r="AM220" s="108"/>
      <c r="AN220" s="108"/>
      <c r="AO220" s="108"/>
      <c r="AP220" s="108"/>
      <c r="AQ220" s="108"/>
      <c r="AR220" s="108"/>
    </row>
    <row r="221" spans="1:44" s="48" customFormat="1" ht="24" customHeight="1">
      <c r="A221" s="124" t="s">
        <v>1864</v>
      </c>
      <c r="B221" s="260" t="s">
        <v>126</v>
      </c>
      <c r="C221" s="125">
        <v>1178011</v>
      </c>
      <c r="D221" s="125">
        <v>1101413</v>
      </c>
      <c r="E221" s="125">
        <v>29426502</v>
      </c>
      <c r="F221" s="106" t="str">
        <f>VLOOKUP($C221,'[3]Sistema Escolar'!$C$3:$E$5000,3,0)</f>
        <v>COLEGIO ESTADUAL JOAO CARDOSO DOS SANTOS</v>
      </c>
      <c r="G221" s="67" t="s">
        <v>773</v>
      </c>
      <c r="H221" s="67" t="s">
        <v>799</v>
      </c>
      <c r="I221" s="67" t="s">
        <v>519</v>
      </c>
      <c r="J221" s="81" t="s">
        <v>4492</v>
      </c>
      <c r="L221" s="46"/>
      <c r="M221" s="46"/>
      <c r="T221" s="86"/>
      <c r="U221" s="100"/>
      <c r="V221" s="97"/>
      <c r="W221" s="100"/>
      <c r="X221" s="104"/>
      <c r="Y221" s="101"/>
      <c r="Z221" s="101"/>
      <c r="AA221" s="104"/>
      <c r="AB221" s="104"/>
      <c r="AF221" s="90"/>
      <c r="AK221"/>
      <c r="AM221" s="108"/>
      <c r="AN221" s="108"/>
      <c r="AO221" s="108"/>
      <c r="AP221" s="108"/>
      <c r="AQ221" s="108"/>
      <c r="AR221" s="108"/>
    </row>
    <row r="222" spans="1:44" s="48" customFormat="1" ht="24" customHeight="1">
      <c r="A222" s="124" t="s">
        <v>1864</v>
      </c>
      <c r="B222" s="260" t="s">
        <v>126</v>
      </c>
      <c r="C222" s="125">
        <v>1179139</v>
      </c>
      <c r="D222" s="125">
        <v>9999999</v>
      </c>
      <c r="E222" s="125">
        <v>29456460</v>
      </c>
      <c r="F222" s="106" t="str">
        <f>VLOOKUP($C222,'[3]Sistema Escolar'!$C$3:$E$5000,3,0)</f>
        <v>COLEGIO ESTADUAL DO CAMPO HERMINIO MANOEL DE JESUS</v>
      </c>
      <c r="G222" s="67" t="s">
        <v>773</v>
      </c>
      <c r="H222" s="67" t="s">
        <v>797</v>
      </c>
      <c r="I222" s="67" t="s">
        <v>519</v>
      </c>
      <c r="J222" s="81" t="s">
        <v>4492</v>
      </c>
      <c r="K222" s="108">
        <v>46087</v>
      </c>
      <c r="L222" s="46"/>
      <c r="M222" s="46"/>
      <c r="T222" s="86"/>
      <c r="U222" s="100"/>
      <c r="V222" s="97"/>
      <c r="W222" s="100"/>
      <c r="X222" s="104"/>
      <c r="Y222" s="101"/>
      <c r="Z222" s="101"/>
      <c r="AA222" s="104"/>
      <c r="AB222" s="104"/>
      <c r="AF222" s="90"/>
      <c r="AK222"/>
      <c r="AM222" s="108"/>
      <c r="AN222" s="108"/>
      <c r="AO222" s="108"/>
      <c r="AP222" s="108"/>
      <c r="AQ222" s="108"/>
      <c r="AR222" s="108"/>
    </row>
    <row r="223" spans="1:44" s="48" customFormat="1" ht="24" customHeight="1">
      <c r="A223" s="124" t="s">
        <v>1864</v>
      </c>
      <c r="B223" s="260" t="s">
        <v>126</v>
      </c>
      <c r="C223" s="125">
        <v>1179311</v>
      </c>
      <c r="D223" s="125">
        <v>9999999</v>
      </c>
      <c r="E223" s="125">
        <v>29460646</v>
      </c>
      <c r="F223" s="106" t="str">
        <f>VLOOKUP($C223,'[3]Sistema Escolar'!$C$3:$E$5000,3,0)</f>
        <v>COLEGIO ESTADUAL QUILOMBOLA BERNARDO BISPO DOS SANTOS</v>
      </c>
      <c r="G223" s="67" t="s">
        <v>773</v>
      </c>
      <c r="H223" s="67" t="s">
        <v>796</v>
      </c>
      <c r="I223" s="67" t="s">
        <v>519</v>
      </c>
      <c r="J223" s="81" t="s">
        <v>4492</v>
      </c>
      <c r="L223" s="46"/>
      <c r="M223" s="46"/>
      <c r="T223" s="86"/>
      <c r="U223" s="100"/>
      <c r="V223" s="97"/>
      <c r="W223" s="100"/>
      <c r="X223" s="104"/>
      <c r="Y223" s="101"/>
      <c r="Z223" s="101"/>
      <c r="AA223" s="104"/>
      <c r="AB223" s="104"/>
      <c r="AF223" s="90"/>
      <c r="AK223"/>
      <c r="AM223" s="108"/>
      <c r="AN223" s="108"/>
      <c r="AO223" s="108"/>
      <c r="AP223" s="108"/>
      <c r="AQ223" s="108"/>
      <c r="AR223" s="108"/>
    </row>
    <row r="224" spans="1:44" s="48" customFormat="1" ht="24" customHeight="1">
      <c r="A224" s="124" t="s">
        <v>1864</v>
      </c>
      <c r="B224" s="260" t="s">
        <v>126</v>
      </c>
      <c r="C224" s="125">
        <v>1179284</v>
      </c>
      <c r="D224" s="125">
        <v>9999999</v>
      </c>
      <c r="E224" s="125">
        <v>29460930</v>
      </c>
      <c r="F224" s="106" t="str">
        <f>VLOOKUP($C224,'[3]Sistema Escolar'!$C$3:$E$5000,3,0)</f>
        <v>CENT.REG.DE ENS.MEDIO COM INTERMEDIACAO TEC.-CEMIT DO BAIXO SUL</v>
      </c>
      <c r="G224" s="67" t="s">
        <v>773</v>
      </c>
      <c r="H224" s="67" t="s">
        <v>795</v>
      </c>
      <c r="I224" s="67" t="s">
        <v>519</v>
      </c>
      <c r="J224" s="81" t="s">
        <v>4492</v>
      </c>
      <c r="L224" s="46"/>
      <c r="M224" s="46"/>
      <c r="T224" s="86"/>
      <c r="U224" s="100"/>
      <c r="V224" s="46"/>
      <c r="W224" s="100"/>
      <c r="X224" s="104"/>
      <c r="Y224" s="101"/>
      <c r="Z224" s="104"/>
      <c r="AA224" s="104"/>
      <c r="AB224" s="104"/>
      <c r="AF224" s="90"/>
      <c r="AK224"/>
      <c r="AM224" s="108"/>
      <c r="AN224" s="108"/>
      <c r="AO224" s="108"/>
      <c r="AP224" s="108"/>
      <c r="AQ224" s="108"/>
      <c r="AR224" s="108"/>
    </row>
    <row r="225" spans="1:44" s="48" customFormat="1" ht="24" customHeight="1">
      <c r="A225" s="124" t="s">
        <v>1864</v>
      </c>
      <c r="B225" s="260" t="s">
        <v>126</v>
      </c>
      <c r="C225" s="125">
        <v>1111070</v>
      </c>
      <c r="D225" s="125">
        <v>1101402</v>
      </c>
      <c r="E225" s="125">
        <v>29290732</v>
      </c>
      <c r="F225" s="106" t="str">
        <f>VLOOKUP($C225,'[3]Sistema Escolar'!$C$3:$E$5000,3,0)</f>
        <v>CENTRO ESTADUAL DE EDUCACAO PROFISSIONAL DA COSTA DO DENDE</v>
      </c>
      <c r="G225" s="67" t="s">
        <v>773</v>
      </c>
      <c r="H225" s="67" t="s">
        <v>794</v>
      </c>
      <c r="I225" s="67" t="s">
        <v>519</v>
      </c>
      <c r="J225" s="81" t="s">
        <v>4492</v>
      </c>
      <c r="L225" s="46"/>
      <c r="M225" s="46"/>
      <c r="T225" s="86"/>
      <c r="U225" s="100"/>
      <c r="V225" s="97"/>
      <c r="W225" s="100"/>
      <c r="X225" s="104"/>
      <c r="Y225" s="101"/>
      <c r="Z225" s="104"/>
      <c r="AA225" s="104"/>
      <c r="AB225" s="104"/>
      <c r="AF225" s="90"/>
      <c r="AK225"/>
      <c r="AM225" s="108"/>
      <c r="AN225" s="108"/>
      <c r="AO225" s="108"/>
      <c r="AP225" s="108"/>
      <c r="AQ225" s="108"/>
      <c r="AR225" s="108"/>
    </row>
    <row r="226" spans="1:44" s="48" customFormat="1" ht="24" customHeight="1">
      <c r="A226" s="124" t="s">
        <v>1864</v>
      </c>
      <c r="B226" s="260" t="s">
        <v>126</v>
      </c>
      <c r="C226" s="125">
        <v>1111045</v>
      </c>
      <c r="D226" s="125">
        <v>1101399</v>
      </c>
      <c r="E226" s="125">
        <v>29290791</v>
      </c>
      <c r="F226" s="106" t="str">
        <f>VLOOKUP($C226,'[3]Sistema Escolar'!$C$3:$E$5000,3,0)</f>
        <v>COLEGIO ESTADUAL GENTIL PARAISO MARTINS</v>
      </c>
      <c r="G226" s="67" t="s">
        <v>773</v>
      </c>
      <c r="H226" s="67" t="s">
        <v>798</v>
      </c>
      <c r="I226" s="67" t="s">
        <v>519</v>
      </c>
      <c r="J226" s="81" t="s">
        <v>4492</v>
      </c>
      <c r="L226" s="46"/>
      <c r="M226" s="46"/>
      <c r="T226" s="86"/>
      <c r="U226" s="100"/>
      <c r="V226" s="97"/>
      <c r="W226" s="100"/>
      <c r="X226" s="104"/>
      <c r="Y226" s="101"/>
      <c r="Z226" s="101"/>
      <c r="AA226" s="104"/>
      <c r="AB226" s="104"/>
      <c r="AF226" s="90"/>
      <c r="AK226"/>
      <c r="AM226" s="108"/>
      <c r="AN226" s="108"/>
      <c r="AO226" s="108"/>
      <c r="AP226" s="108"/>
      <c r="AQ226" s="108"/>
      <c r="AR226" s="108"/>
    </row>
    <row r="227" spans="1:44" s="48" customFormat="1" ht="24" customHeight="1">
      <c r="A227" s="124" t="s">
        <v>1864</v>
      </c>
      <c r="B227" s="260" t="s">
        <v>126</v>
      </c>
      <c r="C227" s="125">
        <v>1179116</v>
      </c>
      <c r="D227" s="125">
        <v>9999999</v>
      </c>
      <c r="E227" s="125">
        <v>29460549</v>
      </c>
      <c r="F227" s="106" t="str">
        <f>VLOOKUP($C227,'[3]Sistema Escolar'!$C$3:$E$5000,3,0)</f>
        <v>COLEGIO ESTADUAL ONILDO RAIMUNDO CRISTO</v>
      </c>
      <c r="G227" s="67" t="s">
        <v>773</v>
      </c>
      <c r="H227" s="67" t="s">
        <v>800</v>
      </c>
      <c r="I227" s="67" t="s">
        <v>519</v>
      </c>
      <c r="J227" s="81" t="s">
        <v>4492</v>
      </c>
      <c r="L227" s="46"/>
      <c r="M227" s="46"/>
      <c r="T227" s="86"/>
      <c r="U227" s="100"/>
      <c r="V227" s="97"/>
      <c r="W227" s="100"/>
      <c r="X227" s="104"/>
      <c r="Y227" s="101"/>
      <c r="Z227" s="101"/>
      <c r="AA227" s="104"/>
      <c r="AB227" s="104"/>
      <c r="AF227" s="90"/>
      <c r="AK227"/>
      <c r="AM227" s="108"/>
      <c r="AN227" s="108"/>
      <c r="AO227" s="108"/>
      <c r="AP227" s="108"/>
      <c r="AQ227" s="108"/>
      <c r="AR227" s="108"/>
    </row>
    <row r="228" spans="1:44" s="48" customFormat="1" ht="24" customHeight="1">
      <c r="A228" s="250">
        <v>6</v>
      </c>
      <c r="B228" s="262" t="s">
        <v>126</v>
      </c>
      <c r="C228" s="67">
        <v>1179786</v>
      </c>
      <c r="D228" s="67">
        <v>9999999</v>
      </c>
      <c r="E228" s="67">
        <v>44173</v>
      </c>
      <c r="F228" s="106" t="str">
        <f>VLOOKUP($C228,'[3]Sistema Escolar'!$C$3:$E$5000,3,0)</f>
        <v>CENTRO DE APOIO PEDAGOGICO ESPECIALIZADO - CAPE VALENCA</v>
      </c>
      <c r="G228" s="67" t="s">
        <v>2039</v>
      </c>
      <c r="H228" s="67" t="s">
        <v>2039</v>
      </c>
      <c r="I228" s="67" t="s">
        <v>519</v>
      </c>
      <c r="J228" s="81" t="s">
        <v>4492</v>
      </c>
      <c r="K228" s="108">
        <v>46083</v>
      </c>
      <c r="L228" s="46"/>
      <c r="M228" s="46"/>
      <c r="T228" s="86"/>
      <c r="U228" s="100"/>
      <c r="V228" s="97"/>
      <c r="W228" s="100"/>
      <c r="X228" s="104"/>
      <c r="Y228" s="101"/>
      <c r="Z228" s="101"/>
      <c r="AA228" s="104"/>
      <c r="AB228" s="104"/>
      <c r="AF228" s="90"/>
      <c r="AK228"/>
      <c r="AM228" s="108"/>
      <c r="AN228" s="108"/>
      <c r="AO228" s="108"/>
      <c r="AP228" s="108"/>
      <c r="AQ228" s="108"/>
      <c r="AR228" s="108"/>
    </row>
    <row r="229" spans="1:44" s="48" customFormat="1" ht="24" customHeight="1">
      <c r="A229" s="124" t="s">
        <v>1864</v>
      </c>
      <c r="B229" s="260" t="s">
        <v>127</v>
      </c>
      <c r="C229" s="125">
        <v>1110685</v>
      </c>
      <c r="D229" s="125">
        <v>1101433</v>
      </c>
      <c r="E229" s="125">
        <v>29317134</v>
      </c>
      <c r="F229" s="106" t="str">
        <f>VLOOKUP($C229,'[3]Sistema Escolar'!$C$3:$E$5000,3,0)</f>
        <v>COLEGIO ESTADUAL NAIR LOPES JENKINS</v>
      </c>
      <c r="G229" s="67" t="s">
        <v>792</v>
      </c>
      <c r="H229" s="67" t="s">
        <v>801</v>
      </c>
      <c r="I229" s="67" t="s">
        <v>519</v>
      </c>
      <c r="J229" s="81" t="s">
        <v>4492</v>
      </c>
      <c r="L229" s="46"/>
      <c r="M229" s="46"/>
      <c r="T229" s="86"/>
      <c r="U229" s="100"/>
      <c r="V229" s="97"/>
      <c r="W229" s="100"/>
      <c r="X229" s="104"/>
      <c r="Y229" s="101"/>
      <c r="Z229" s="101"/>
      <c r="AA229" s="104"/>
      <c r="AB229" s="104"/>
      <c r="AF229" s="90"/>
      <c r="AK229"/>
      <c r="AM229" s="108"/>
      <c r="AN229" s="108"/>
      <c r="AO229" s="108"/>
      <c r="AP229" s="108"/>
      <c r="AQ229" s="108"/>
      <c r="AR229" s="108"/>
    </row>
    <row r="230" spans="1:44" s="48" customFormat="1" ht="24" customHeight="1">
      <c r="A230" s="124" t="s">
        <v>470</v>
      </c>
      <c r="B230" s="260" t="s">
        <v>128</v>
      </c>
      <c r="C230" s="125">
        <v>1178090</v>
      </c>
      <c r="D230" s="125">
        <v>1104561</v>
      </c>
      <c r="E230" s="125">
        <v>29433746</v>
      </c>
      <c r="F230" s="106" t="str">
        <f>VLOOKUP($C230,'[3]Sistema Escolar'!$C$3:$E$5000,3,0)</f>
        <v>COLEGIO ESTADUAL ERALDO TINOCO</v>
      </c>
      <c r="G230" s="67" t="s">
        <v>802</v>
      </c>
      <c r="H230" s="67" t="s">
        <v>803</v>
      </c>
      <c r="I230" s="67" t="s">
        <v>519</v>
      </c>
      <c r="J230" s="81" t="s">
        <v>4492</v>
      </c>
      <c r="L230" s="46"/>
      <c r="M230" s="46"/>
      <c r="T230" s="86"/>
      <c r="U230" s="100"/>
      <c r="V230" s="97"/>
      <c r="W230" s="100"/>
      <c r="X230" s="104"/>
      <c r="Y230" s="101"/>
      <c r="Z230" s="101"/>
      <c r="AA230" s="104"/>
      <c r="AB230" s="104"/>
      <c r="AF230" s="90"/>
      <c r="AK230"/>
      <c r="AM230" s="108"/>
      <c r="AN230" s="108"/>
      <c r="AO230" s="108"/>
      <c r="AP230" s="108"/>
      <c r="AQ230" s="108"/>
      <c r="AR230" s="108"/>
    </row>
    <row r="231" spans="1:44" s="48" customFormat="1" ht="24" customHeight="1">
      <c r="A231" s="124" t="s">
        <v>470</v>
      </c>
      <c r="B231" s="260" t="s">
        <v>128</v>
      </c>
      <c r="C231" s="125">
        <v>1179279</v>
      </c>
      <c r="D231" s="125">
        <v>9999999</v>
      </c>
      <c r="E231" s="125">
        <v>29459010</v>
      </c>
      <c r="F231" s="106" t="str">
        <f>VLOOKUP($C231,'[3]Sistema Escolar'!$C$3:$E$5000,3,0)</f>
        <v>COLEGIO ESTADUAL EUNICE JERONIMO DE OLIVEIRA</v>
      </c>
      <c r="G231" s="67" t="s">
        <v>802</v>
      </c>
      <c r="H231" s="67" t="s">
        <v>804</v>
      </c>
      <c r="I231" s="67" t="s">
        <v>519</v>
      </c>
      <c r="J231" s="81" t="s">
        <v>4492</v>
      </c>
      <c r="L231" s="46"/>
      <c r="M231" s="46"/>
      <c r="T231" s="86"/>
      <c r="U231" s="100"/>
      <c r="V231" s="97"/>
      <c r="W231" s="100"/>
      <c r="X231" s="104"/>
      <c r="Y231" s="101"/>
      <c r="Z231" s="101"/>
      <c r="AA231" s="104"/>
      <c r="AB231" s="104"/>
      <c r="AF231" s="90"/>
      <c r="AK231"/>
      <c r="AM231" s="108"/>
      <c r="AN231" s="108"/>
      <c r="AO231" s="108"/>
      <c r="AP231" s="108"/>
      <c r="AQ231" s="108"/>
      <c r="AR231" s="108"/>
    </row>
    <row r="232" spans="1:44" s="48" customFormat="1" ht="24" customHeight="1">
      <c r="A232" s="124" t="s">
        <v>470</v>
      </c>
      <c r="B232" s="260" t="s">
        <v>129</v>
      </c>
      <c r="C232" s="125">
        <v>1113102</v>
      </c>
      <c r="D232" s="125">
        <v>1101588</v>
      </c>
      <c r="E232" s="125">
        <v>29317789</v>
      </c>
      <c r="F232" s="106" t="str">
        <f>VLOOKUP($C232,'[3]Sistema Escolar'!$C$3:$E$5000,3,0)</f>
        <v>COLEGIO POLIVALENTE DE CARAVELAS</v>
      </c>
      <c r="G232" s="67" t="s">
        <v>805</v>
      </c>
      <c r="H232" s="67" t="s">
        <v>806</v>
      </c>
      <c r="I232" s="67" t="s">
        <v>519</v>
      </c>
      <c r="J232" s="81" t="s">
        <v>4492</v>
      </c>
      <c r="L232" s="46"/>
      <c r="M232" s="46"/>
      <c r="T232" s="86"/>
      <c r="U232" s="100"/>
      <c r="V232" s="97"/>
      <c r="W232" s="100"/>
      <c r="X232" s="104"/>
      <c r="Y232" s="101"/>
      <c r="Z232" s="104"/>
      <c r="AA232" s="104"/>
      <c r="AB232" s="104"/>
      <c r="AF232" s="90"/>
      <c r="AK232"/>
      <c r="AM232" s="108"/>
      <c r="AN232" s="108"/>
      <c r="AO232" s="108"/>
      <c r="AP232" s="108"/>
      <c r="AQ232" s="108"/>
      <c r="AR232" s="108"/>
    </row>
    <row r="233" spans="1:44" s="48" customFormat="1" ht="24" customHeight="1">
      <c r="A233" s="124" t="s">
        <v>470</v>
      </c>
      <c r="B233" s="260" t="s">
        <v>130</v>
      </c>
      <c r="C233" s="125">
        <v>1178216</v>
      </c>
      <c r="D233" s="125">
        <v>1105446</v>
      </c>
      <c r="E233" s="125">
        <v>29444993</v>
      </c>
      <c r="F233" s="106" t="str">
        <f>VLOOKUP($C233,'[3]Sistema Escolar'!$C$3:$E$5000,3,0)</f>
        <v>COLEGIO ESTADUAL PROFESSOR PAULO FREIRE</v>
      </c>
      <c r="G233" s="67" t="s">
        <v>807</v>
      </c>
      <c r="H233" s="67" t="s">
        <v>808</v>
      </c>
      <c r="I233" s="67" t="s">
        <v>519</v>
      </c>
      <c r="J233" s="81" t="s">
        <v>4492</v>
      </c>
      <c r="K233" s="108">
        <v>46083</v>
      </c>
      <c r="L233" s="46"/>
      <c r="M233" s="46"/>
      <c r="T233" s="86"/>
      <c r="U233" s="100"/>
      <c r="V233" s="97"/>
      <c r="W233" s="100"/>
      <c r="X233" s="104"/>
      <c r="Y233" s="101"/>
      <c r="Z233" s="101"/>
      <c r="AA233" s="104"/>
      <c r="AB233" s="104"/>
      <c r="AF233" s="90"/>
      <c r="AK233"/>
      <c r="AM233" s="108"/>
      <c r="AN233" s="108"/>
      <c r="AO233" s="108"/>
      <c r="AP233" s="108"/>
      <c r="AQ233" s="108"/>
      <c r="AR233" s="108"/>
    </row>
    <row r="234" spans="1:44" s="48" customFormat="1" ht="24" customHeight="1">
      <c r="A234" s="124" t="s">
        <v>470</v>
      </c>
      <c r="B234" s="260" t="s">
        <v>131</v>
      </c>
      <c r="C234" s="125">
        <v>1176400</v>
      </c>
      <c r="D234" s="125">
        <v>1101559</v>
      </c>
      <c r="E234" s="125">
        <v>29370485</v>
      </c>
      <c r="F234" s="106" t="str">
        <f>VLOOKUP($C234,'[3]Sistema Escolar'!$C$3:$E$5000,3,0)</f>
        <v>COLEGIO ESTADUAL PROFESSORA MARIA DO CARMO MARQUES DE FREITAS</v>
      </c>
      <c r="G234" s="67" t="s">
        <v>809</v>
      </c>
      <c r="H234" s="67" t="s">
        <v>810</v>
      </c>
      <c r="I234" s="67" t="s">
        <v>519</v>
      </c>
      <c r="J234" s="81" t="s">
        <v>4492</v>
      </c>
      <c r="L234" s="46" t="s">
        <v>2029</v>
      </c>
      <c r="M234" s="46"/>
      <c r="T234" s="86"/>
      <c r="U234" s="100"/>
      <c r="V234" s="97"/>
      <c r="W234" s="100"/>
      <c r="X234" s="104"/>
      <c r="Y234" s="101"/>
      <c r="Z234" s="101"/>
      <c r="AA234" s="104"/>
      <c r="AB234" s="104"/>
      <c r="AF234" s="90"/>
      <c r="AK234"/>
      <c r="AM234" s="108"/>
      <c r="AN234" s="108"/>
      <c r="AO234" s="108"/>
      <c r="AP234" s="108"/>
      <c r="AQ234" s="108"/>
      <c r="AR234" s="108"/>
    </row>
    <row r="235" spans="1:44" s="48" customFormat="1" ht="24" customHeight="1">
      <c r="A235" s="124" t="s">
        <v>470</v>
      </c>
      <c r="B235" s="260" t="s">
        <v>131</v>
      </c>
      <c r="C235" s="125">
        <v>1179481</v>
      </c>
      <c r="D235" s="125">
        <v>9999999</v>
      </c>
      <c r="E235" s="125">
        <v>29469066</v>
      </c>
      <c r="F235" s="106" t="str">
        <f>VLOOKUP($C235,'[3]Sistema Escolar'!$C$3:$E$5000,3,0)</f>
        <v>COMPLEXO INTEGRADO DE EDUC BASICA PROFIS E TECNOLOGICA DE ITAMARAJU</v>
      </c>
      <c r="G235" s="67" t="s">
        <v>809</v>
      </c>
      <c r="H235" s="67" t="s">
        <v>812</v>
      </c>
      <c r="I235" s="67" t="s">
        <v>519</v>
      </c>
      <c r="J235" s="81" t="s">
        <v>4492</v>
      </c>
      <c r="L235" s="46"/>
      <c r="M235" s="46"/>
      <c r="T235" s="86"/>
      <c r="U235" s="100"/>
      <c r="V235" s="97"/>
      <c r="W235" s="100"/>
      <c r="X235" s="104"/>
      <c r="Y235" s="101"/>
      <c r="Z235" s="101"/>
      <c r="AA235" s="104"/>
      <c r="AB235" s="104"/>
      <c r="AF235" s="90"/>
      <c r="AK235"/>
      <c r="AM235" s="108"/>
      <c r="AN235" s="108"/>
      <c r="AO235" s="108"/>
      <c r="AP235" s="108"/>
      <c r="AQ235" s="108"/>
      <c r="AR235" s="108"/>
    </row>
    <row r="236" spans="1:44" s="48" customFormat="1" ht="24" customHeight="1">
      <c r="A236" s="124" t="s">
        <v>470</v>
      </c>
      <c r="B236" s="260" t="s">
        <v>131</v>
      </c>
      <c r="C236" s="125">
        <v>1178109</v>
      </c>
      <c r="D236" s="125">
        <v>1104594</v>
      </c>
      <c r="E236" s="125">
        <v>29446651</v>
      </c>
      <c r="F236" s="106" t="str">
        <f>VLOOKUP($C236,'[3]Sistema Escolar'!$C$3:$E$5000,3,0)</f>
        <v>COLEGIO ESTADUAL PROFESSORA AURIVALDINA JOAZEIRO</v>
      </c>
      <c r="G236" s="67" t="s">
        <v>809</v>
      </c>
      <c r="H236" s="67" t="s">
        <v>811</v>
      </c>
      <c r="I236" s="67" t="s">
        <v>519</v>
      </c>
      <c r="J236" s="81" t="s">
        <v>4492</v>
      </c>
      <c r="L236" s="46"/>
      <c r="M236" s="46"/>
      <c r="T236" s="86"/>
      <c r="U236" s="100"/>
      <c r="V236" s="97"/>
      <c r="W236" s="100"/>
      <c r="X236" s="104"/>
      <c r="Y236" s="101"/>
      <c r="Z236" s="101"/>
      <c r="AA236" s="104"/>
      <c r="AB236" s="104"/>
      <c r="AF236" s="90"/>
      <c r="AK236"/>
      <c r="AM236" s="108"/>
      <c r="AN236" s="108"/>
      <c r="AO236" s="108"/>
      <c r="AP236" s="108"/>
      <c r="AQ236" s="108"/>
      <c r="AR236" s="108"/>
    </row>
    <row r="237" spans="1:44" s="48" customFormat="1" ht="24" customHeight="1">
      <c r="A237" s="124" t="s">
        <v>470</v>
      </c>
      <c r="B237" s="260" t="s">
        <v>132</v>
      </c>
      <c r="C237" s="125">
        <v>1113200</v>
      </c>
      <c r="D237" s="125">
        <v>1101640</v>
      </c>
      <c r="E237" s="125">
        <v>29322480</v>
      </c>
      <c r="F237" s="106" t="str">
        <f>VLOOKUP($C237,'[3]Sistema Escolar'!$C$3:$E$5000,3,0)</f>
        <v>COLEGIO POLIVALENTE DE ITANHEM</v>
      </c>
      <c r="G237" s="67" t="s">
        <v>813</v>
      </c>
      <c r="H237" s="67" t="s">
        <v>814</v>
      </c>
      <c r="I237" s="67" t="s">
        <v>519</v>
      </c>
      <c r="J237" s="81" t="s">
        <v>4492</v>
      </c>
      <c r="L237" s="46"/>
      <c r="M237" s="46"/>
      <c r="T237" s="86"/>
      <c r="U237" s="100"/>
      <c r="V237" s="97"/>
      <c r="W237" s="100"/>
      <c r="X237" s="104"/>
      <c r="Y237" s="101"/>
      <c r="Z237" s="104"/>
      <c r="AA237" s="104"/>
      <c r="AB237" s="104"/>
      <c r="AF237" s="90"/>
      <c r="AK237"/>
      <c r="AM237" s="108"/>
      <c r="AN237" s="108"/>
      <c r="AO237" s="108"/>
      <c r="AP237" s="108"/>
      <c r="AQ237" s="108"/>
      <c r="AR237" s="108"/>
    </row>
    <row r="238" spans="1:44" s="48" customFormat="1" ht="24" customHeight="1">
      <c r="A238" s="124" t="s">
        <v>470</v>
      </c>
      <c r="B238" s="260" t="s">
        <v>133</v>
      </c>
      <c r="C238" s="125">
        <v>1170157</v>
      </c>
      <c r="D238" s="125">
        <v>1101563</v>
      </c>
      <c r="E238" s="125">
        <v>29323800</v>
      </c>
      <c r="F238" s="106" t="str">
        <f>VLOOKUP($C238,'[3]Sistema Escolar'!$C$3:$E$5000,3,0)</f>
        <v>COLEGIO EST DE TEMPO INTEGRAL PROF MARIA EDITE VIEIRA GUSMAO</v>
      </c>
      <c r="G238" s="67" t="s">
        <v>809</v>
      </c>
      <c r="H238" s="67" t="s">
        <v>815</v>
      </c>
      <c r="I238" s="67" t="s">
        <v>519</v>
      </c>
      <c r="J238" s="81" t="s">
        <v>4492</v>
      </c>
      <c r="L238" s="46"/>
      <c r="M238" s="46"/>
      <c r="T238" s="86"/>
      <c r="U238" s="100"/>
      <c r="V238" s="97"/>
      <c r="W238" s="100"/>
      <c r="X238" s="104"/>
      <c r="Y238" s="101"/>
      <c r="Z238" s="101"/>
      <c r="AA238" s="104"/>
      <c r="AB238" s="104"/>
      <c r="AF238" s="90"/>
      <c r="AK238"/>
      <c r="AM238" s="108"/>
      <c r="AN238" s="108"/>
      <c r="AO238" s="108"/>
      <c r="AP238" s="108"/>
      <c r="AQ238" s="108"/>
      <c r="AR238" s="108"/>
    </row>
    <row r="239" spans="1:44" s="48" customFormat="1" ht="24" customHeight="1">
      <c r="A239" s="124" t="s">
        <v>470</v>
      </c>
      <c r="B239" s="260" t="s">
        <v>134</v>
      </c>
      <c r="C239" s="125">
        <v>1157525</v>
      </c>
      <c r="D239" s="125">
        <v>1101667</v>
      </c>
      <c r="E239" s="125">
        <v>29323967</v>
      </c>
      <c r="F239" s="106" t="str">
        <f>VLOOKUP($C239,'[3]Sistema Escolar'!$C$3:$E$5000,3,0)</f>
        <v>COLEGIO ESTADUAL PROFESSORA NEIDE SOARES BORGES</v>
      </c>
      <c r="G239" s="67" t="s">
        <v>816</v>
      </c>
      <c r="H239" s="67" t="s">
        <v>817</v>
      </c>
      <c r="I239" s="67" t="s">
        <v>519</v>
      </c>
      <c r="J239" s="81" t="s">
        <v>4492</v>
      </c>
      <c r="L239" s="46"/>
      <c r="M239" s="46"/>
      <c r="T239" s="86"/>
      <c r="U239" s="100"/>
      <c r="V239" s="97"/>
      <c r="W239" s="100"/>
      <c r="X239" s="104"/>
      <c r="Y239" s="101"/>
      <c r="Z239" s="101"/>
      <c r="AA239" s="104"/>
      <c r="AB239" s="104"/>
      <c r="AF239" s="90"/>
      <c r="AK239"/>
      <c r="AM239" s="108"/>
      <c r="AN239" s="108"/>
      <c r="AO239" s="108"/>
      <c r="AP239" s="108"/>
      <c r="AQ239" s="108"/>
      <c r="AR239" s="108"/>
    </row>
    <row r="240" spans="1:44" s="48" customFormat="1" ht="24" customHeight="1">
      <c r="A240" s="124" t="s">
        <v>470</v>
      </c>
      <c r="B240" s="260" t="s">
        <v>135</v>
      </c>
      <c r="C240" s="125">
        <v>1179661</v>
      </c>
      <c r="D240" s="125">
        <v>9999999</v>
      </c>
      <c r="E240" s="125">
        <v>29474272</v>
      </c>
      <c r="F240" s="106" t="str">
        <f>VLOOKUP($C240,'[3]Sistema Escolar'!$C$3:$E$5000,3,0)</f>
        <v>CENTRO TERRITORIAL DE EDUCACAO PROFISSIONAL DE MEDEIROS NETO</v>
      </c>
      <c r="G240" s="67" t="s">
        <v>816</v>
      </c>
      <c r="H240" s="67" t="s">
        <v>818</v>
      </c>
      <c r="I240" s="67" t="s">
        <v>519</v>
      </c>
      <c r="J240" s="81" t="s">
        <v>4492</v>
      </c>
      <c r="L240" s="46"/>
      <c r="M240" s="46"/>
      <c r="T240" s="86"/>
      <c r="U240" s="100"/>
      <c r="V240" s="97"/>
      <c r="W240" s="100"/>
      <c r="X240" s="104"/>
      <c r="Y240" s="101"/>
      <c r="Z240" s="101"/>
      <c r="AA240" s="104"/>
      <c r="AB240" s="104"/>
      <c r="AF240" s="90"/>
      <c r="AK240"/>
      <c r="AM240" s="108"/>
      <c r="AN240" s="108"/>
      <c r="AO240" s="108"/>
      <c r="AP240" s="108"/>
      <c r="AQ240" s="108"/>
      <c r="AR240" s="108"/>
    </row>
    <row r="241" spans="1:44" s="48" customFormat="1" ht="24" customHeight="1">
      <c r="A241" s="124" t="s">
        <v>470</v>
      </c>
      <c r="B241" s="260" t="s">
        <v>136</v>
      </c>
      <c r="C241" s="125">
        <v>1178093</v>
      </c>
      <c r="D241" s="125">
        <v>1104562</v>
      </c>
      <c r="E241" s="125">
        <v>29433843</v>
      </c>
      <c r="F241" s="106" t="str">
        <f>VLOOKUP($C241,'[3]Sistema Escolar'!$C$3:$E$5000,3,0)</f>
        <v>COLEGIO ESTADUAL INTEGRACAO</v>
      </c>
      <c r="G241" s="67" t="s">
        <v>819</v>
      </c>
      <c r="H241" s="67" t="s">
        <v>821</v>
      </c>
      <c r="I241" s="67" t="s">
        <v>519</v>
      </c>
      <c r="J241" s="81" t="s">
        <v>4492</v>
      </c>
      <c r="L241" s="46"/>
      <c r="M241" s="46"/>
      <c r="T241" s="86"/>
      <c r="U241" s="100"/>
      <c r="V241" s="97"/>
      <c r="W241" s="100"/>
      <c r="X241" s="104"/>
      <c r="Y241" s="101"/>
      <c r="Z241" s="104"/>
      <c r="AA241" s="104"/>
      <c r="AB241" s="104"/>
      <c r="AF241" s="90"/>
      <c r="AK241"/>
      <c r="AM241" s="108"/>
      <c r="AN241" s="108"/>
      <c r="AO241" s="108"/>
      <c r="AP241" s="108"/>
      <c r="AQ241" s="108"/>
      <c r="AR241" s="108"/>
    </row>
    <row r="242" spans="1:44" s="48" customFormat="1" ht="24" customHeight="1">
      <c r="A242" s="124" t="s">
        <v>470</v>
      </c>
      <c r="B242" s="260" t="s">
        <v>136</v>
      </c>
      <c r="C242" s="125">
        <v>1157746</v>
      </c>
      <c r="D242" s="125">
        <v>1101778</v>
      </c>
      <c r="E242" s="125">
        <v>29325099</v>
      </c>
      <c r="F242" s="106" t="str">
        <f>VLOOKUP($C242,'[3]Sistema Escolar'!$C$3:$E$5000,3,0)</f>
        <v>COLEGIO ESTADUAL DE TEMPO INTEGRAL JACI FERREIRA DOS SANTOS</v>
      </c>
      <c r="G242" s="67" t="s">
        <v>819</v>
      </c>
      <c r="H242" s="67" t="s">
        <v>822</v>
      </c>
      <c r="I242" s="67" t="s">
        <v>519</v>
      </c>
      <c r="J242" s="81" t="s">
        <v>4492</v>
      </c>
      <c r="L242" s="46"/>
      <c r="M242" s="46"/>
      <c r="T242" s="86"/>
      <c r="U242" s="100"/>
      <c r="V242" s="97"/>
      <c r="W242" s="100"/>
      <c r="X242" s="104"/>
      <c r="Y242" s="101"/>
      <c r="Z242" s="104"/>
      <c r="AA242" s="104"/>
      <c r="AB242" s="104"/>
      <c r="AF242" s="90"/>
      <c r="AK242"/>
      <c r="AM242" s="108"/>
      <c r="AN242" s="108"/>
      <c r="AO242" s="108"/>
      <c r="AP242" s="108"/>
      <c r="AQ242" s="108"/>
      <c r="AR242" s="108"/>
    </row>
    <row r="243" spans="1:44" s="48" customFormat="1" ht="24" customHeight="1">
      <c r="A243" s="124" t="s">
        <v>470</v>
      </c>
      <c r="B243" s="260" t="s">
        <v>136</v>
      </c>
      <c r="C243" s="125">
        <v>1178427</v>
      </c>
      <c r="D243" s="125">
        <v>1105588</v>
      </c>
      <c r="E243" s="125">
        <v>29399246</v>
      </c>
      <c r="F243" s="106" t="str">
        <f>VLOOKUP($C243,'[3]Sistema Escolar'!$C$3:$E$5000,3,0)</f>
        <v>COLEGIO ESTADUAL DO CAMPO ALCIDES AFONSO DE SOUZA</v>
      </c>
      <c r="G243" s="67" t="s">
        <v>819</v>
      </c>
      <c r="H243" s="67" t="s">
        <v>820</v>
      </c>
      <c r="I243" s="67" t="s">
        <v>519</v>
      </c>
      <c r="J243" s="81" t="s">
        <v>4492</v>
      </c>
      <c r="L243" s="46"/>
      <c r="M243" s="46"/>
      <c r="T243" s="86"/>
      <c r="U243" s="100"/>
      <c r="V243" s="97"/>
      <c r="W243" s="100"/>
      <c r="X243" s="104"/>
      <c r="Y243" s="101"/>
      <c r="Z243" s="101"/>
      <c r="AA243" s="104"/>
      <c r="AB243" s="104"/>
      <c r="AF243" s="90"/>
      <c r="AK243"/>
      <c r="AM243" s="108"/>
      <c r="AN243" s="108"/>
      <c r="AO243" s="108"/>
      <c r="AP243" s="108"/>
      <c r="AQ243" s="108"/>
      <c r="AR243" s="108"/>
    </row>
    <row r="244" spans="1:44" s="48" customFormat="1" ht="24" customHeight="1">
      <c r="A244" s="124" t="s">
        <v>470</v>
      </c>
      <c r="B244" s="260" t="s">
        <v>137</v>
      </c>
      <c r="C244" s="125">
        <v>1178036</v>
      </c>
      <c r="D244" s="125">
        <v>1101831</v>
      </c>
      <c r="E244" s="125">
        <v>29425719</v>
      </c>
      <c r="F244" s="106" t="str">
        <f>VLOOKUP($C244,'[3]Sistema Escolar'!$C$3:$E$5000,3,0)</f>
        <v>COMPLEXO INTEGRADO DE EDUCACAO BASICA, PROFIS E TECNOLOG. CHICO MENDES</v>
      </c>
      <c r="G244" s="67" t="s">
        <v>823</v>
      </c>
      <c r="H244" s="67" t="s">
        <v>824</v>
      </c>
      <c r="I244" s="67" t="s">
        <v>519</v>
      </c>
      <c r="J244" s="81" t="s">
        <v>4492</v>
      </c>
      <c r="L244" s="46"/>
      <c r="M244" s="46"/>
      <c r="T244" s="86"/>
      <c r="U244" s="100"/>
      <c r="V244" s="97"/>
      <c r="W244" s="100"/>
      <c r="X244" s="104"/>
      <c r="Y244" s="101"/>
      <c r="Z244" s="104"/>
      <c r="AA244" s="104"/>
      <c r="AB244" s="104"/>
      <c r="AF244" s="90"/>
      <c r="AK244"/>
      <c r="AM244" s="108"/>
      <c r="AN244" s="108"/>
      <c r="AO244" s="108"/>
      <c r="AP244" s="108"/>
      <c r="AQ244" s="108"/>
      <c r="AR244" s="108"/>
    </row>
    <row r="245" spans="1:44" s="48" customFormat="1" ht="24" customHeight="1">
      <c r="A245" s="124" t="s">
        <v>470</v>
      </c>
      <c r="B245" s="260" t="s">
        <v>137</v>
      </c>
      <c r="C245" s="125">
        <v>1136480</v>
      </c>
      <c r="D245" s="125">
        <v>1101828</v>
      </c>
      <c r="E245" s="125">
        <v>29325803</v>
      </c>
      <c r="F245" s="106" t="str">
        <f>VLOOKUP($C245,'[3]Sistema Escolar'!$C$3:$E$5000,3,0)</f>
        <v>COLEGIO ESTADUAL PROFESSORA JANE ASSIS PEIXOTO</v>
      </c>
      <c r="G245" s="67" t="s">
        <v>823</v>
      </c>
      <c r="H245" s="67" t="s">
        <v>826</v>
      </c>
      <c r="I245" s="67" t="s">
        <v>519</v>
      </c>
      <c r="J245" s="81" t="s">
        <v>4492</v>
      </c>
      <c r="L245" s="46"/>
      <c r="M245" s="46"/>
      <c r="T245" s="86"/>
      <c r="U245" s="100"/>
      <c r="V245" s="97"/>
      <c r="W245" s="100"/>
      <c r="X245" s="104"/>
      <c r="Y245" s="101"/>
      <c r="Z245" s="101"/>
      <c r="AA245" s="104"/>
      <c r="AB245" s="104"/>
      <c r="AF245" s="90"/>
      <c r="AK245"/>
      <c r="AM245" s="108"/>
      <c r="AN245" s="108"/>
      <c r="AO245" s="108"/>
      <c r="AP245" s="108"/>
      <c r="AQ245" s="108"/>
      <c r="AR245" s="108"/>
    </row>
    <row r="246" spans="1:44" s="48" customFormat="1" ht="24" customHeight="1">
      <c r="A246" s="124" t="s">
        <v>470</v>
      </c>
      <c r="B246" s="260" t="s">
        <v>137</v>
      </c>
      <c r="C246" s="125">
        <v>1113579</v>
      </c>
      <c r="D246" s="125">
        <v>1101825</v>
      </c>
      <c r="E246" s="125">
        <v>29628610</v>
      </c>
      <c r="F246" s="106" t="str">
        <f>VLOOKUP($C246,'[3]Sistema Escolar'!$C$3:$E$5000,3,0)</f>
        <v>COLEGIO ESTADUAL PROFESSORA GERALDA MARIA CRISTINA BRITO</v>
      </c>
      <c r="G246" s="67" t="s">
        <v>823</v>
      </c>
      <c r="H246" s="67" t="s">
        <v>825</v>
      </c>
      <c r="I246" s="67" t="s">
        <v>519</v>
      </c>
      <c r="J246" s="81" t="s">
        <v>4492</v>
      </c>
      <c r="L246" s="46"/>
      <c r="M246" s="46"/>
      <c r="T246" s="86"/>
      <c r="U246" s="100"/>
      <c r="V246" s="97"/>
      <c r="W246" s="100"/>
      <c r="X246" s="104"/>
      <c r="Y246" s="101"/>
      <c r="Z246" s="101"/>
      <c r="AA246" s="104"/>
      <c r="AB246" s="104"/>
      <c r="AF246" s="90"/>
      <c r="AK246"/>
      <c r="AM246" s="108"/>
      <c r="AN246" s="108"/>
      <c r="AO246" s="108"/>
      <c r="AP246" s="108"/>
      <c r="AQ246" s="108"/>
      <c r="AR246" s="108"/>
    </row>
    <row r="247" spans="1:44" s="48" customFormat="1" ht="24" customHeight="1">
      <c r="A247" s="124" t="s">
        <v>470</v>
      </c>
      <c r="B247" s="260" t="s">
        <v>138</v>
      </c>
      <c r="C247" s="125">
        <v>1179452</v>
      </c>
      <c r="D247" s="125">
        <v>9999999</v>
      </c>
      <c r="E247" s="125">
        <v>29467551</v>
      </c>
      <c r="F247" s="106" t="str">
        <f>VLOOKUP($C247,'[3]Sistema Escolar'!$C$3:$E$5000,3,0)</f>
        <v>COLEGIO ESTADUAL INDIGENA AKSA PATAXO</v>
      </c>
      <c r="G247" s="67" t="s">
        <v>823</v>
      </c>
      <c r="H247" s="67" t="s">
        <v>832</v>
      </c>
      <c r="I247" s="67" t="s">
        <v>519</v>
      </c>
      <c r="J247" s="81" t="s">
        <v>4492</v>
      </c>
      <c r="L247" s="46"/>
      <c r="M247" s="46"/>
      <c r="T247" s="86"/>
      <c r="U247" s="100"/>
      <c r="V247" s="97"/>
      <c r="W247" s="100"/>
      <c r="X247" s="104"/>
      <c r="Y247" s="101"/>
      <c r="Z247" s="101"/>
      <c r="AA247" s="104"/>
      <c r="AB247" s="104"/>
      <c r="AF247" s="90"/>
      <c r="AK247"/>
      <c r="AM247" s="108"/>
      <c r="AN247" s="108"/>
      <c r="AO247" s="108"/>
      <c r="AP247" s="108"/>
      <c r="AQ247" s="108"/>
      <c r="AR247" s="108"/>
    </row>
    <row r="248" spans="1:44" s="48" customFormat="1" ht="24" customHeight="1">
      <c r="A248" s="124" t="s">
        <v>470</v>
      </c>
      <c r="B248" s="260" t="s">
        <v>138</v>
      </c>
      <c r="C248" s="73">
        <v>1178128</v>
      </c>
      <c r="D248" s="73">
        <v>1105055</v>
      </c>
      <c r="E248" s="73">
        <v>29327229</v>
      </c>
      <c r="F248" s="106" t="str">
        <f>VLOOKUP($C248,'[3]Sistema Escolar'!$C$3:$E$5000,3,0)</f>
        <v>COLEGIO ESTADUAL INDIGENA BOM JESUS</v>
      </c>
      <c r="G248" s="67" t="s">
        <v>823</v>
      </c>
      <c r="H248" s="67" t="s">
        <v>833</v>
      </c>
      <c r="I248" s="67" t="s">
        <v>519</v>
      </c>
      <c r="J248" s="81" t="s">
        <v>4492</v>
      </c>
      <c r="L248" s="46"/>
      <c r="M248" s="46"/>
      <c r="T248" s="86"/>
      <c r="U248" s="100"/>
      <c r="V248" s="97"/>
      <c r="W248" s="100"/>
      <c r="X248" s="104"/>
      <c r="Y248" s="101"/>
      <c r="Z248" s="101"/>
      <c r="AA248" s="104"/>
      <c r="AB248" s="104"/>
      <c r="AF248" s="90"/>
      <c r="AK248"/>
      <c r="AM248" s="108"/>
      <c r="AN248" s="108"/>
      <c r="AO248" s="108"/>
      <c r="AP248" s="108"/>
      <c r="AQ248" s="108"/>
      <c r="AR248" s="108"/>
    </row>
    <row r="249" spans="1:44" s="48" customFormat="1" ht="24" customHeight="1">
      <c r="A249" s="124" t="s">
        <v>470</v>
      </c>
      <c r="B249" s="260" t="s">
        <v>138</v>
      </c>
      <c r="C249" s="73">
        <v>1178127</v>
      </c>
      <c r="D249" s="73">
        <v>1105054</v>
      </c>
      <c r="E249" s="73">
        <v>29327059</v>
      </c>
      <c r="F249" s="106" t="str">
        <f>VLOOKUP($C249,'[3]Sistema Escolar'!$C$3:$E$5000,3,0)</f>
        <v>COLEGIO ESTADUAL INDIGENA DE CORUMBAUZINHO</v>
      </c>
      <c r="G249" s="67" t="s">
        <v>823</v>
      </c>
      <c r="H249" s="67" t="s">
        <v>834</v>
      </c>
      <c r="I249" s="67" t="s">
        <v>519</v>
      </c>
      <c r="J249" s="81" t="s">
        <v>4492</v>
      </c>
      <c r="L249" s="46"/>
      <c r="M249" s="46"/>
      <c r="T249" s="86"/>
      <c r="U249" s="100"/>
      <c r="V249" s="97"/>
      <c r="W249" s="100"/>
      <c r="X249" s="104"/>
      <c r="Y249" s="101"/>
      <c r="Z249" s="101"/>
      <c r="AA249" s="104"/>
      <c r="AB249" s="104"/>
      <c r="AF249" s="90"/>
      <c r="AK249"/>
      <c r="AM249" s="108"/>
      <c r="AN249" s="108"/>
      <c r="AO249" s="108"/>
      <c r="AP249" s="108"/>
      <c r="AQ249" s="108"/>
      <c r="AR249" s="108"/>
    </row>
    <row r="250" spans="1:44" s="48" customFormat="1" ht="24" customHeight="1">
      <c r="A250" s="124" t="s">
        <v>470</v>
      </c>
      <c r="B250" s="260" t="s">
        <v>138</v>
      </c>
      <c r="C250" s="73">
        <v>1179368</v>
      </c>
      <c r="D250" s="73">
        <v>9999999</v>
      </c>
      <c r="E250" s="73">
        <v>29464390</v>
      </c>
      <c r="F250" s="106" t="str">
        <f>VLOOKUP($C250,'[3]Sistema Escolar'!$C$3:$E$5000,3,0)</f>
        <v>COLEGIO ESTADUAL INDIGENA TANARA PATAXO PEQUI/GURITA</v>
      </c>
      <c r="G250" s="67" t="s">
        <v>829</v>
      </c>
      <c r="H250" s="67" t="s">
        <v>835</v>
      </c>
      <c r="I250" s="67" t="s">
        <v>2047</v>
      </c>
      <c r="J250" s="81" t="s">
        <v>4541</v>
      </c>
      <c r="L250" s="46"/>
      <c r="M250" s="46"/>
      <c r="T250" s="86"/>
      <c r="U250" s="100"/>
      <c r="V250" s="97"/>
      <c r="W250" s="100"/>
      <c r="X250" s="104"/>
      <c r="Y250" s="101"/>
      <c r="Z250" s="101"/>
      <c r="AA250" s="104"/>
      <c r="AB250" s="104"/>
      <c r="AF250" s="90"/>
      <c r="AK250"/>
      <c r="AM250" s="108"/>
      <c r="AN250" s="108"/>
      <c r="AO250" s="108"/>
      <c r="AP250" s="108"/>
      <c r="AQ250" s="108"/>
      <c r="AR250" s="108"/>
    </row>
    <row r="251" spans="1:44" s="48" customFormat="1" ht="24" customHeight="1">
      <c r="A251" s="124" t="s">
        <v>470</v>
      </c>
      <c r="B251" s="260" t="s">
        <v>138</v>
      </c>
      <c r="C251" s="73">
        <v>1179453</v>
      </c>
      <c r="D251" s="73">
        <v>9999999</v>
      </c>
      <c r="E251" s="73">
        <v>29467624</v>
      </c>
      <c r="F251" s="106" t="str">
        <f>VLOOKUP($C251,'[3]Sistema Escolar'!$C$3:$E$5000,3,0)</f>
        <v>COLEGIO ESTADUAL INDIGENA TAWA</v>
      </c>
      <c r="G251" s="67" t="s">
        <v>829</v>
      </c>
      <c r="H251" s="67" t="s">
        <v>836</v>
      </c>
      <c r="I251" s="67" t="s">
        <v>519</v>
      </c>
      <c r="J251" s="81" t="s">
        <v>4492</v>
      </c>
      <c r="L251" s="46"/>
      <c r="M251" s="46"/>
      <c r="T251" s="86"/>
      <c r="U251" s="100"/>
      <c r="V251" s="97"/>
      <c r="W251" s="100"/>
      <c r="X251" s="104"/>
      <c r="Y251" s="101"/>
      <c r="Z251" s="101"/>
      <c r="AA251" s="104"/>
      <c r="AB251" s="104"/>
      <c r="AF251" s="90"/>
      <c r="AK251"/>
      <c r="AM251" s="108"/>
      <c r="AN251" s="108"/>
      <c r="AO251" s="108"/>
      <c r="AP251" s="108"/>
      <c r="AQ251" s="108"/>
      <c r="AR251" s="108"/>
    </row>
    <row r="252" spans="1:44" s="48" customFormat="1" ht="24" customHeight="1">
      <c r="A252" s="124" t="s">
        <v>470</v>
      </c>
      <c r="B252" s="260" t="s">
        <v>138</v>
      </c>
      <c r="C252" s="73">
        <v>1179686</v>
      </c>
      <c r="D252" s="73">
        <v>9999999</v>
      </c>
      <c r="E252" s="73">
        <v>29477220</v>
      </c>
      <c r="F252" s="106" t="str">
        <f>VLOOKUP($C252,'[3]Sistema Escolar'!$C$3:$E$5000,3,0)</f>
        <v>COLEGIO ESTADUAL DO CAMPO ANDERSON FRANCA</v>
      </c>
      <c r="G252" s="67" t="s">
        <v>809</v>
      </c>
      <c r="H252" s="67" t="s">
        <v>828</v>
      </c>
      <c r="I252" s="67" t="s">
        <v>519</v>
      </c>
      <c r="J252" s="81" t="s">
        <v>4492</v>
      </c>
      <c r="L252" s="46"/>
      <c r="M252" s="46"/>
      <c r="T252" s="86"/>
      <c r="U252" s="100"/>
      <c r="V252" s="97"/>
      <c r="W252" s="100"/>
      <c r="X252" s="104"/>
      <c r="Y252" s="101"/>
      <c r="Z252" s="101"/>
      <c r="AA252" s="104"/>
      <c r="AB252" s="104"/>
      <c r="AF252" s="90"/>
      <c r="AK252"/>
      <c r="AM252" s="108"/>
      <c r="AN252" s="108"/>
      <c r="AO252" s="108"/>
      <c r="AP252" s="108"/>
      <c r="AQ252" s="108"/>
      <c r="AR252" s="108"/>
    </row>
    <row r="253" spans="1:44" s="48" customFormat="1" ht="24" customHeight="1">
      <c r="A253" s="124" t="s">
        <v>470</v>
      </c>
      <c r="B253" s="260" t="s">
        <v>138</v>
      </c>
      <c r="C253" s="73">
        <v>1178182</v>
      </c>
      <c r="D253" s="73">
        <v>1105462</v>
      </c>
      <c r="E253" s="73">
        <v>29440530</v>
      </c>
      <c r="F253" s="106" t="str">
        <f>VLOOKUP($C253,'[3]Sistema Escolar'!$C$3:$E$5000,3,0)</f>
        <v>COLEGIO ESTADUAL DO CAMPO VINTE E CINCO DE JULHO</v>
      </c>
      <c r="G253" s="67" t="s">
        <v>829</v>
      </c>
      <c r="H253" s="67" t="s">
        <v>830</v>
      </c>
      <c r="I253" s="67" t="s">
        <v>519</v>
      </c>
      <c r="J253" s="81" t="s">
        <v>4492</v>
      </c>
      <c r="L253" s="46"/>
      <c r="M253" s="46"/>
      <c r="T253" s="86"/>
      <c r="U253" s="100"/>
      <c r="V253" s="97"/>
      <c r="W253" s="100"/>
      <c r="X253" s="104"/>
      <c r="Y253" s="101"/>
      <c r="Z253" s="101"/>
      <c r="AA253" s="104"/>
      <c r="AB253" s="104"/>
      <c r="AF253" s="90"/>
      <c r="AK253"/>
      <c r="AM253" s="108"/>
      <c r="AN253" s="108"/>
      <c r="AO253" s="108"/>
      <c r="AP253" s="108"/>
      <c r="AQ253" s="108"/>
      <c r="AR253" s="108"/>
    </row>
    <row r="254" spans="1:44" s="48" customFormat="1" ht="24" customHeight="1">
      <c r="A254" s="124" t="s">
        <v>470</v>
      </c>
      <c r="B254" s="260" t="s">
        <v>138</v>
      </c>
      <c r="C254" s="73">
        <v>1178223</v>
      </c>
      <c r="D254" s="73">
        <v>1105474</v>
      </c>
      <c r="E254" s="73">
        <v>29445213</v>
      </c>
      <c r="F254" s="106" t="str">
        <f>VLOOKUP($C254,'[3]Sistema Escolar'!$C$3:$E$5000,3,0)</f>
        <v>COLEGIO ESTADUAL INDIGENA KIJETXAWE ZABELE</v>
      </c>
      <c r="G254" s="67" t="s">
        <v>823</v>
      </c>
      <c r="H254" s="67" t="s">
        <v>827</v>
      </c>
      <c r="I254" s="67" t="s">
        <v>519</v>
      </c>
      <c r="J254" s="81" t="s">
        <v>4492</v>
      </c>
      <c r="L254" s="46"/>
      <c r="M254" s="46"/>
      <c r="T254" s="86"/>
      <c r="U254" s="100"/>
      <c r="V254" s="46"/>
      <c r="W254" s="100"/>
      <c r="X254" s="104"/>
      <c r="Y254" s="101"/>
      <c r="Z254" s="101"/>
      <c r="AA254" s="104"/>
      <c r="AB254" s="104"/>
      <c r="AF254" s="90"/>
      <c r="AK254"/>
      <c r="AM254" s="108"/>
      <c r="AN254" s="108"/>
      <c r="AO254" s="108"/>
      <c r="AP254" s="108"/>
      <c r="AQ254" s="108"/>
      <c r="AR254" s="108"/>
    </row>
    <row r="255" spans="1:44" s="48" customFormat="1" ht="24" customHeight="1">
      <c r="A255" s="124" t="s">
        <v>470</v>
      </c>
      <c r="B255" s="260" t="s">
        <v>138</v>
      </c>
      <c r="C255" s="73">
        <v>1113749</v>
      </c>
      <c r="D255" s="73">
        <v>1101836</v>
      </c>
      <c r="E255" s="73">
        <v>29327202</v>
      </c>
      <c r="F255" s="106" t="str">
        <f>VLOOKUP($C255,'[3]Sistema Escolar'!$C$3:$E$5000,3,0)</f>
        <v>COLEGIO ESTADUAL DE TEMPO INTEGRAL HOMERO PIRES</v>
      </c>
      <c r="G255" s="67" t="s">
        <v>829</v>
      </c>
      <c r="H255" s="67" t="s">
        <v>831</v>
      </c>
      <c r="I255" s="67" t="s">
        <v>519</v>
      </c>
      <c r="J255" s="81" t="s">
        <v>4492</v>
      </c>
      <c r="L255" s="46"/>
      <c r="M255" s="46"/>
      <c r="T255" s="86"/>
      <c r="U255" s="100"/>
      <c r="V255" s="97"/>
      <c r="W255" s="100"/>
      <c r="X255" s="104"/>
      <c r="Y255" s="101"/>
      <c r="Z255" s="104"/>
      <c r="AA255" s="104"/>
      <c r="AB255" s="104"/>
      <c r="AF255" s="90"/>
      <c r="AK255"/>
      <c r="AM255" s="108"/>
      <c r="AN255" s="108"/>
      <c r="AO255" s="108"/>
      <c r="AP255" s="108"/>
      <c r="AQ255" s="108"/>
      <c r="AR255" s="108"/>
    </row>
    <row r="256" spans="1:44" s="48" customFormat="1" ht="24" customHeight="1">
      <c r="A256" s="124" t="s">
        <v>470</v>
      </c>
      <c r="B256" s="260" t="s">
        <v>139</v>
      </c>
      <c r="C256" s="73">
        <v>1176425</v>
      </c>
      <c r="D256" s="73">
        <v>1101855</v>
      </c>
      <c r="E256" s="73">
        <v>29389631</v>
      </c>
      <c r="F256" s="106" t="str">
        <f>VLOOKUP($C256,'[3]Sistema Escolar'!$C$3:$E$5000,3,0)</f>
        <v>CENTRO TERRITORIAL DE EDUCACAO PROFISSIONAL DO EXTREMO SUL</v>
      </c>
      <c r="G256" s="67" t="s">
        <v>823</v>
      </c>
      <c r="H256" s="67" t="s">
        <v>837</v>
      </c>
      <c r="I256" s="67" t="s">
        <v>519</v>
      </c>
      <c r="J256" s="81" t="s">
        <v>4492</v>
      </c>
      <c r="L256" s="46"/>
      <c r="M256" s="46"/>
      <c r="T256" s="86"/>
      <c r="U256" s="100"/>
      <c r="V256" s="97"/>
      <c r="W256" s="100"/>
      <c r="X256" s="104"/>
      <c r="Y256" s="101"/>
      <c r="Z256" s="104"/>
      <c r="AA256" s="104"/>
      <c r="AB256" s="104"/>
      <c r="AF256" s="90"/>
      <c r="AK256"/>
      <c r="AM256" s="108"/>
      <c r="AN256" s="108"/>
      <c r="AO256" s="108"/>
      <c r="AP256" s="108"/>
      <c r="AQ256" s="108"/>
      <c r="AR256" s="108"/>
    </row>
    <row r="257" spans="1:44" s="48" customFormat="1" ht="24" customHeight="1">
      <c r="A257" s="124" t="s">
        <v>470</v>
      </c>
      <c r="B257" s="260" t="s">
        <v>139</v>
      </c>
      <c r="C257" s="73">
        <v>1179713</v>
      </c>
      <c r="D257" s="73">
        <v>9999999</v>
      </c>
      <c r="E257" s="73">
        <v>29483247</v>
      </c>
      <c r="F257" s="106" t="str">
        <f>VLOOKUP($C257,'[3]Sistema Escolar'!$C$3:$E$5000,3,0)</f>
        <v>CENTRO REGIONAL DE ENS MEDIO COM INTERM TECNOLOGICA -CEMIT EXTREMO SUL</v>
      </c>
      <c r="G257" s="67" t="s">
        <v>823</v>
      </c>
      <c r="H257" s="67" t="s">
        <v>1825</v>
      </c>
      <c r="I257" s="67" t="s">
        <v>519</v>
      </c>
      <c r="J257" s="81" t="s">
        <v>4492</v>
      </c>
      <c r="K257" s="108">
        <v>46085</v>
      </c>
      <c r="L257" s="46"/>
      <c r="M257" s="46"/>
      <c r="T257" s="86"/>
      <c r="U257" s="100"/>
      <c r="V257" s="46"/>
      <c r="W257" s="100"/>
      <c r="X257" s="104"/>
      <c r="Y257" s="101"/>
      <c r="Z257" s="104"/>
      <c r="AA257" s="104"/>
      <c r="AB257" s="104"/>
      <c r="AF257" s="90"/>
      <c r="AK257"/>
      <c r="AM257" s="108"/>
      <c r="AN257" s="108"/>
      <c r="AO257" s="108"/>
      <c r="AP257" s="108"/>
      <c r="AQ257" s="108"/>
      <c r="AR257" s="108"/>
    </row>
    <row r="258" spans="1:44" s="48" customFormat="1" ht="24" customHeight="1">
      <c r="A258" s="124" t="s">
        <v>470</v>
      </c>
      <c r="B258" s="260" t="s">
        <v>139</v>
      </c>
      <c r="C258" s="73">
        <v>1113803</v>
      </c>
      <c r="D258" s="73">
        <v>1101845</v>
      </c>
      <c r="E258" s="73">
        <v>29328349</v>
      </c>
      <c r="F258" s="106" t="str">
        <f>VLOOKUP($C258,'[3]Sistema Escolar'!$C$3:$E$5000,3,0)</f>
        <v>COLEGIO DA POLICIA MILITAR - CPM ANISIO TEIXEIRA</v>
      </c>
      <c r="G258" s="67" t="s">
        <v>823</v>
      </c>
      <c r="H258" s="67" t="s">
        <v>838</v>
      </c>
      <c r="I258" s="67" t="s">
        <v>519</v>
      </c>
      <c r="J258" s="81" t="s">
        <v>4492</v>
      </c>
      <c r="L258" s="46"/>
      <c r="M258" s="46"/>
      <c r="T258" s="86"/>
      <c r="U258" s="100"/>
      <c r="V258" s="46"/>
      <c r="W258" s="100"/>
      <c r="X258" s="104"/>
      <c r="Y258" s="101"/>
      <c r="Z258" s="104"/>
      <c r="AA258" s="104"/>
      <c r="AB258" s="104"/>
      <c r="AF258" s="90"/>
      <c r="AK258"/>
      <c r="AM258" s="108"/>
      <c r="AN258" s="108"/>
      <c r="AO258" s="108"/>
      <c r="AP258" s="108"/>
      <c r="AQ258" s="108"/>
      <c r="AR258" s="108"/>
    </row>
    <row r="259" spans="1:44" s="48" customFormat="1" ht="24" customHeight="1">
      <c r="A259" s="124" t="s">
        <v>470</v>
      </c>
      <c r="B259" s="260" t="s">
        <v>139</v>
      </c>
      <c r="C259" s="73">
        <v>1176217</v>
      </c>
      <c r="D259" s="73">
        <v>1101852</v>
      </c>
      <c r="E259" s="73">
        <v>29368219</v>
      </c>
      <c r="F259" s="106" t="str">
        <f>VLOOKUP($C259,'[3]Sistema Escolar'!$C$3:$E$5000,3,0)</f>
        <v>COLEGIO ESTADUAL MACHADO DE ASSIS</v>
      </c>
      <c r="G259" s="67" t="s">
        <v>823</v>
      </c>
      <c r="H259" s="67" t="s">
        <v>841</v>
      </c>
      <c r="I259" s="67" t="s">
        <v>519</v>
      </c>
      <c r="J259" s="81" t="s">
        <v>4492</v>
      </c>
      <c r="L259" s="46"/>
      <c r="M259" s="46"/>
      <c r="T259" s="86"/>
      <c r="U259" s="100"/>
      <c r="V259" s="97"/>
      <c r="W259" s="100"/>
      <c r="X259" s="104"/>
      <c r="Y259" s="101"/>
      <c r="Z259" s="104"/>
      <c r="AA259" s="104"/>
      <c r="AB259" s="104"/>
      <c r="AF259" s="90"/>
      <c r="AK259"/>
      <c r="AM259" s="108"/>
      <c r="AN259" s="108"/>
      <c r="AO259" s="108"/>
      <c r="AP259" s="108"/>
      <c r="AQ259" s="108"/>
      <c r="AR259" s="108"/>
    </row>
    <row r="260" spans="1:44" s="48" customFormat="1" ht="24" customHeight="1">
      <c r="A260" s="124" t="s">
        <v>470</v>
      </c>
      <c r="B260" s="260" t="s">
        <v>139</v>
      </c>
      <c r="C260" s="73">
        <v>1113846</v>
      </c>
      <c r="D260" s="73">
        <v>1101847</v>
      </c>
      <c r="E260" s="73">
        <v>29327792</v>
      </c>
      <c r="F260" s="106" t="str">
        <f>VLOOKUP($C260,'[3]Sistema Escolar'!$C$3:$E$5000,3,0)</f>
        <v>COLEGIO ESTADUAL DE TEMPO INTEGRAL RUY BARBOSA</v>
      </c>
      <c r="G260" s="67" t="s">
        <v>823</v>
      </c>
      <c r="H260" s="67" t="s">
        <v>839</v>
      </c>
      <c r="I260" s="67" t="s">
        <v>519</v>
      </c>
      <c r="J260" s="81" t="s">
        <v>4492</v>
      </c>
      <c r="L260" s="46"/>
      <c r="M260" s="46"/>
      <c r="T260" s="86"/>
      <c r="U260" s="100"/>
      <c r="V260" s="97"/>
      <c r="W260" s="100"/>
      <c r="X260" s="104"/>
      <c r="Y260" s="101"/>
      <c r="Z260" s="104"/>
      <c r="AA260" s="104"/>
      <c r="AB260" s="104"/>
      <c r="AF260" s="90"/>
      <c r="AK260"/>
      <c r="AM260" s="108"/>
      <c r="AN260" s="108"/>
      <c r="AO260" s="108"/>
      <c r="AP260" s="108"/>
      <c r="AQ260" s="108"/>
      <c r="AR260" s="108"/>
    </row>
    <row r="261" spans="1:44" s="48" customFormat="1" ht="24" customHeight="1">
      <c r="A261" s="124" t="s">
        <v>470</v>
      </c>
      <c r="B261" s="260" t="s">
        <v>139</v>
      </c>
      <c r="C261" s="73">
        <v>1113684</v>
      </c>
      <c r="D261" s="73">
        <v>1101841</v>
      </c>
      <c r="E261" s="73">
        <v>29327911</v>
      </c>
      <c r="F261" s="106" t="str">
        <f>VLOOKUP($C261,'[3]Sistema Escolar'!$C$3:$E$5000,3,0)</f>
        <v>COLEGIO ESTADUAL HENRIQUE BRITO</v>
      </c>
      <c r="G261" s="67" t="s">
        <v>823</v>
      </c>
      <c r="H261" s="67" t="s">
        <v>840</v>
      </c>
      <c r="I261" s="67" t="s">
        <v>519</v>
      </c>
      <c r="J261" s="81" t="s">
        <v>4492</v>
      </c>
      <c r="L261" s="46"/>
      <c r="M261" s="46"/>
      <c r="T261" s="86"/>
      <c r="U261" s="100"/>
      <c r="V261" s="97"/>
      <c r="W261" s="100"/>
      <c r="X261" s="104"/>
      <c r="Y261" s="101"/>
      <c r="Z261" s="101"/>
      <c r="AA261" s="104"/>
      <c r="AB261" s="104"/>
      <c r="AF261" s="90"/>
      <c r="AH261" s="46"/>
      <c r="AK261"/>
      <c r="AM261" s="108"/>
      <c r="AN261" s="108"/>
      <c r="AO261" s="108"/>
      <c r="AP261" s="108"/>
      <c r="AQ261" s="108"/>
      <c r="AR261" s="108"/>
    </row>
    <row r="262" spans="1:44" s="48" customFormat="1" ht="24" customHeight="1">
      <c r="A262" s="57" t="s">
        <v>470</v>
      </c>
      <c r="B262" s="163" t="s">
        <v>139</v>
      </c>
      <c r="C262" s="56">
        <v>1176218</v>
      </c>
      <c r="D262" s="56">
        <v>1101843</v>
      </c>
      <c r="E262" s="56">
        <v>29327695</v>
      </c>
      <c r="F262" s="106" t="str">
        <f>VLOOKUP($C262,'[3]Sistema Escolar'!$C$3:$E$5000,3,0)</f>
        <v>COLEGIO ESTADUAL PROFESSOR ROMULO GALVAO</v>
      </c>
      <c r="G262" s="67" t="s">
        <v>823</v>
      </c>
      <c r="H262" s="67" t="s">
        <v>842</v>
      </c>
      <c r="I262" s="67" t="s">
        <v>519</v>
      </c>
      <c r="J262" s="81" t="s">
        <v>4492</v>
      </c>
      <c r="L262" s="46"/>
      <c r="M262" s="46"/>
      <c r="T262" s="86"/>
      <c r="U262" s="100"/>
      <c r="V262" s="97"/>
      <c r="W262" s="100"/>
      <c r="X262" s="104"/>
      <c r="Y262" s="101"/>
      <c r="Z262" s="101"/>
      <c r="AA262" s="104"/>
      <c r="AB262" s="104"/>
      <c r="AF262" s="90"/>
      <c r="AK262"/>
      <c r="AM262" s="108"/>
      <c r="AN262" s="108"/>
      <c r="AO262" s="108"/>
      <c r="AP262" s="108"/>
      <c r="AQ262" s="108"/>
      <c r="AR262" s="108"/>
    </row>
    <row r="263" spans="1:44" s="48" customFormat="1" ht="24" customHeight="1">
      <c r="A263" s="124" t="s">
        <v>470</v>
      </c>
      <c r="B263" s="260" t="s">
        <v>140</v>
      </c>
      <c r="C263" s="73">
        <v>1176142</v>
      </c>
      <c r="D263" s="73">
        <v>1101860</v>
      </c>
      <c r="E263" s="73">
        <v>29330041</v>
      </c>
      <c r="F263" s="106" t="str">
        <f>VLOOKUP($C263,'[3]Sistema Escolar'!$C$3:$E$5000,3,0)</f>
        <v>COLEGIO ESTADUAL FRANCISCO SILVA PASSOS</v>
      </c>
      <c r="G263" s="67" t="s">
        <v>813</v>
      </c>
      <c r="H263" s="67" t="s">
        <v>843</v>
      </c>
      <c r="I263" s="67" t="s">
        <v>2047</v>
      </c>
      <c r="J263" s="81" t="s">
        <v>4542</v>
      </c>
      <c r="L263" s="46"/>
      <c r="M263" s="46"/>
      <c r="T263" s="86"/>
      <c r="U263" s="100"/>
      <c r="V263" s="97"/>
      <c r="W263" s="100"/>
      <c r="X263" s="104"/>
      <c r="Y263" s="101"/>
      <c r="Z263" s="101"/>
      <c r="AA263" s="104"/>
      <c r="AB263" s="104"/>
      <c r="AF263" s="90"/>
      <c r="AK263"/>
      <c r="AM263" s="108"/>
      <c r="AN263" s="108"/>
      <c r="AO263" s="108"/>
      <c r="AP263" s="108"/>
      <c r="AQ263" s="108"/>
      <c r="AR263" s="108"/>
    </row>
    <row r="264" spans="1:44" s="48" customFormat="1" ht="24" customHeight="1">
      <c r="A264" s="124" t="s">
        <v>470</v>
      </c>
      <c r="B264" s="260" t="s">
        <v>140</v>
      </c>
      <c r="C264" s="73">
        <v>1178272</v>
      </c>
      <c r="D264" s="73">
        <v>1105512</v>
      </c>
      <c r="E264" s="73">
        <v>29903726</v>
      </c>
      <c r="F264" s="106" t="str">
        <f>VLOOKUP($C264,'[3]Sistema Escolar'!$C$3:$E$5000,3,0)</f>
        <v>COLEGIO ESTADUAL ODILIO ALVES NETO</v>
      </c>
      <c r="G264" s="67" t="s">
        <v>816</v>
      </c>
      <c r="H264" s="67" t="s">
        <v>844</v>
      </c>
      <c r="I264" s="67" t="s">
        <v>519</v>
      </c>
      <c r="J264" s="81" t="s">
        <v>4492</v>
      </c>
      <c r="L264" s="46"/>
      <c r="M264" s="46"/>
      <c r="T264" s="86"/>
      <c r="U264" s="100"/>
      <c r="V264" s="97"/>
      <c r="W264" s="100"/>
      <c r="X264" s="104"/>
      <c r="Y264" s="101"/>
      <c r="Z264" s="101"/>
      <c r="AA264" s="104"/>
      <c r="AB264" s="104"/>
      <c r="AF264" s="90"/>
      <c r="AK264"/>
      <c r="AM264" s="108"/>
      <c r="AN264" s="108"/>
      <c r="AO264" s="108"/>
      <c r="AP264" s="108"/>
      <c r="AQ264" s="108"/>
      <c r="AR264" s="108"/>
    </row>
    <row r="265" spans="1:44" s="48" customFormat="1" ht="24" customHeight="1">
      <c r="A265" s="124" t="s">
        <v>1865</v>
      </c>
      <c r="B265" s="260" t="s">
        <v>141</v>
      </c>
      <c r="C265" s="73">
        <v>1118449</v>
      </c>
      <c r="D265" s="73">
        <v>1102159</v>
      </c>
      <c r="E265" s="73">
        <v>29270545</v>
      </c>
      <c r="F265" s="106" t="str">
        <f>VLOOKUP($C265,'[3]Sistema Escolar'!$C$3:$E$5000,3,0)</f>
        <v>COLEGIO ESTADUAL GELASIO ALVES DOS SANTOS</v>
      </c>
      <c r="G265" s="67" t="s">
        <v>845</v>
      </c>
      <c r="H265" s="67" t="s">
        <v>846</v>
      </c>
      <c r="I265" s="67" t="s">
        <v>519</v>
      </c>
      <c r="J265" s="81" t="s">
        <v>4492</v>
      </c>
      <c r="L265" s="46"/>
      <c r="M265" s="46"/>
      <c r="T265" s="86"/>
      <c r="U265" s="100"/>
      <c r="V265" s="97"/>
      <c r="W265" s="100"/>
      <c r="X265" s="104"/>
      <c r="Y265" s="101"/>
      <c r="Z265" s="101"/>
      <c r="AA265" s="104"/>
      <c r="AB265" s="104"/>
      <c r="AF265" s="90"/>
      <c r="AK265"/>
      <c r="AM265" s="108"/>
      <c r="AN265" s="108"/>
      <c r="AO265" s="108"/>
      <c r="AP265" s="108"/>
      <c r="AQ265" s="108"/>
      <c r="AR265" s="108"/>
    </row>
    <row r="266" spans="1:44" s="48" customFormat="1" ht="24" customHeight="1">
      <c r="A266" s="124" t="s">
        <v>1865</v>
      </c>
      <c r="B266" s="260" t="s">
        <v>142</v>
      </c>
      <c r="C266" s="73">
        <v>1118511</v>
      </c>
      <c r="D266" s="73">
        <v>1102166</v>
      </c>
      <c r="E266" s="73">
        <v>29297974</v>
      </c>
      <c r="F266" s="106" t="str">
        <f>VLOOKUP($C266,'[3]Sistema Escolar'!$C$3:$E$5000,3,0)</f>
        <v>CENTRO EDUCACIONAL MONTEIRO LOBATO</v>
      </c>
      <c r="G266" s="67" t="s">
        <v>845</v>
      </c>
      <c r="H266" s="67" t="s">
        <v>847</v>
      </c>
      <c r="I266" s="67" t="s">
        <v>519</v>
      </c>
      <c r="J266" s="81" t="s">
        <v>4492</v>
      </c>
      <c r="L266" s="46"/>
      <c r="M266" s="46"/>
      <c r="T266" s="86"/>
      <c r="U266" s="100"/>
      <c r="V266" s="97"/>
      <c r="W266" s="100"/>
      <c r="X266" s="104"/>
      <c r="Y266" s="101"/>
      <c r="Z266" s="104"/>
      <c r="AA266" s="104"/>
      <c r="AB266" s="104"/>
      <c r="AF266" s="90"/>
      <c r="AK266"/>
      <c r="AM266" s="108"/>
      <c r="AN266" s="108"/>
      <c r="AO266" s="108"/>
      <c r="AP266" s="108"/>
      <c r="AQ266" s="108"/>
      <c r="AR266" s="108"/>
    </row>
    <row r="267" spans="1:44" s="48" customFormat="1" ht="24" customHeight="1">
      <c r="A267" s="124" t="s">
        <v>1865</v>
      </c>
      <c r="B267" s="260" t="s">
        <v>143</v>
      </c>
      <c r="C267" s="73">
        <v>1118546</v>
      </c>
      <c r="D267" s="73">
        <v>1102168</v>
      </c>
      <c r="E267" s="73">
        <v>29272696</v>
      </c>
      <c r="F267" s="106" t="str">
        <f>VLOOKUP($C267,'[3]Sistema Escolar'!$C$3:$E$5000,3,0)</f>
        <v>COLEGIO ESTADUAL DE TEMPO INTEGRAL PAULO FREIRE</v>
      </c>
      <c r="G267" s="67" t="s">
        <v>848</v>
      </c>
      <c r="H267" s="67" t="s">
        <v>849</v>
      </c>
      <c r="I267" s="67" t="s">
        <v>519</v>
      </c>
      <c r="J267" s="81" t="s">
        <v>4492</v>
      </c>
      <c r="L267" s="46"/>
      <c r="M267" s="46"/>
      <c r="T267" s="86"/>
      <c r="U267" s="100"/>
      <c r="V267" s="97"/>
      <c r="W267" s="100"/>
      <c r="X267" s="104"/>
      <c r="Y267" s="101"/>
      <c r="Z267" s="101"/>
      <c r="AA267" s="104"/>
      <c r="AB267" s="104"/>
      <c r="AF267" s="90"/>
      <c r="AK267"/>
      <c r="AM267" s="108"/>
      <c r="AN267" s="108"/>
      <c r="AO267" s="108"/>
      <c r="AP267" s="108"/>
      <c r="AQ267" s="108"/>
      <c r="AR267" s="108"/>
    </row>
    <row r="268" spans="1:44" s="48" customFormat="1" ht="24" customHeight="1">
      <c r="A268" s="124" t="s">
        <v>1865</v>
      </c>
      <c r="B268" s="260" t="s">
        <v>144</v>
      </c>
      <c r="C268" s="73">
        <v>1118619</v>
      </c>
      <c r="D268" s="73">
        <v>1102176</v>
      </c>
      <c r="E268" s="73">
        <v>29272947</v>
      </c>
      <c r="F268" s="106" t="str">
        <f>VLOOKUP($C268,'[3]Sistema Escolar'!$C$3:$E$5000,3,0)</f>
        <v>COLEGIO ESTADUAL DE TEMPO INTEGRAL MARIA ODILIA TEIXEIRA</v>
      </c>
      <c r="G268" s="67" t="s">
        <v>845</v>
      </c>
      <c r="H268" s="67" t="s">
        <v>850</v>
      </c>
      <c r="I268" s="67" t="s">
        <v>519</v>
      </c>
      <c r="J268" s="81" t="s">
        <v>4492</v>
      </c>
      <c r="L268" s="46"/>
      <c r="M268" s="46"/>
      <c r="T268" s="86"/>
      <c r="U268" s="100"/>
      <c r="V268" s="97"/>
      <c r="W268" s="100"/>
      <c r="X268" s="104"/>
      <c r="Y268" s="101"/>
      <c r="Z268" s="101"/>
      <c r="AA268" s="104"/>
      <c r="AB268" s="104"/>
      <c r="AF268" s="90"/>
      <c r="AK268"/>
      <c r="AM268" s="108"/>
      <c r="AN268" s="108"/>
      <c r="AO268" s="108"/>
      <c r="AP268" s="108"/>
      <c r="AQ268" s="108"/>
      <c r="AR268" s="108"/>
    </row>
    <row r="269" spans="1:44" s="48" customFormat="1" ht="24" customHeight="1">
      <c r="A269" s="124" t="s">
        <v>1865</v>
      </c>
      <c r="B269" s="260" t="s">
        <v>145</v>
      </c>
      <c r="C269" s="73">
        <v>1118791</v>
      </c>
      <c r="D269" s="73">
        <v>1102189</v>
      </c>
      <c r="E269" s="73">
        <v>29282055</v>
      </c>
      <c r="F269" s="106" t="str">
        <f>VLOOKUP($C269,'[3]Sistema Escolar'!$C$3:$E$5000,3,0)</f>
        <v>COLEGIO ESTADUAL DE TEMPO INTEGRAL DE ITAMBE</v>
      </c>
      <c r="G269" s="67" t="s">
        <v>851</v>
      </c>
      <c r="H269" s="67" t="s">
        <v>852</v>
      </c>
      <c r="I269" s="67" t="s">
        <v>519</v>
      </c>
      <c r="J269" s="81" t="s">
        <v>4492</v>
      </c>
      <c r="L269" s="46"/>
      <c r="M269" s="46"/>
      <c r="T269" s="86"/>
      <c r="U269" s="100"/>
      <c r="V269" s="97"/>
      <c r="W269" s="100"/>
      <c r="X269" s="104"/>
      <c r="Y269" s="101"/>
      <c r="Z269" s="101"/>
      <c r="AA269" s="104"/>
      <c r="AB269" s="104"/>
      <c r="AF269" s="90"/>
      <c r="AK269"/>
      <c r="AM269" s="108"/>
      <c r="AN269" s="108"/>
      <c r="AO269" s="108"/>
      <c r="AP269" s="108"/>
      <c r="AQ269" s="108"/>
      <c r="AR269" s="108"/>
    </row>
    <row r="270" spans="1:44" s="48" customFormat="1" ht="24" customHeight="1">
      <c r="A270" s="124" t="s">
        <v>1865</v>
      </c>
      <c r="B270" s="260" t="s">
        <v>146</v>
      </c>
      <c r="C270" s="73">
        <v>1118899</v>
      </c>
      <c r="D270" s="73">
        <v>1102196</v>
      </c>
      <c r="E270" s="73">
        <v>29282608</v>
      </c>
      <c r="F270" s="106" t="str">
        <f>VLOOKUP($C270,'[3]Sistema Escolar'!$C$3:$E$5000,3,0)</f>
        <v>COLEGIO ESTADUAL DE TEMPO INTEGRAL ALFREDO DUTRA</v>
      </c>
      <c r="G270" s="67" t="s">
        <v>845</v>
      </c>
      <c r="H270" s="67" t="s">
        <v>853</v>
      </c>
      <c r="I270" s="67" t="s">
        <v>519</v>
      </c>
      <c r="J270" s="81" t="s">
        <v>4492</v>
      </c>
      <c r="L270" s="46"/>
      <c r="M270" s="46"/>
      <c r="T270" s="86"/>
      <c r="U270" s="100"/>
      <c r="V270" s="97"/>
      <c r="W270" s="100"/>
      <c r="X270" s="104"/>
      <c r="Y270" s="101"/>
      <c r="Z270" s="101"/>
      <c r="AA270" s="104"/>
      <c r="AB270" s="104"/>
      <c r="AF270" s="90"/>
      <c r="AK270"/>
      <c r="AM270" s="108"/>
      <c r="AN270" s="108"/>
      <c r="AO270" s="108"/>
      <c r="AP270" s="108"/>
      <c r="AQ270" s="108"/>
      <c r="AR270" s="108"/>
    </row>
    <row r="271" spans="1:44" s="48" customFormat="1" ht="24" customHeight="1">
      <c r="A271" s="124" t="s">
        <v>1865</v>
      </c>
      <c r="B271" s="260" t="s">
        <v>146</v>
      </c>
      <c r="C271" s="73">
        <v>1176427</v>
      </c>
      <c r="D271" s="73">
        <v>1102208</v>
      </c>
      <c r="E271" s="73">
        <v>29394341</v>
      </c>
      <c r="F271" s="106" t="str">
        <f>VLOOKUP($C271,'[3]Sistema Escolar'!$C$3:$E$5000,3,0)</f>
        <v>COLEGIO MODELO LUIS EDUARDO MAGALHAES</v>
      </c>
      <c r="G271" s="67" t="s">
        <v>845</v>
      </c>
      <c r="H271" s="67" t="s">
        <v>854</v>
      </c>
      <c r="I271" s="67" t="s">
        <v>519</v>
      </c>
      <c r="J271" s="81" t="s">
        <v>4492</v>
      </c>
      <c r="L271" s="46"/>
      <c r="M271" s="46"/>
      <c r="T271" s="86"/>
      <c r="U271" s="100"/>
      <c r="V271" s="97"/>
      <c r="W271" s="100"/>
      <c r="X271" s="104"/>
      <c r="Y271" s="101"/>
      <c r="Z271" s="101"/>
      <c r="AA271" s="104"/>
      <c r="AB271" s="104"/>
      <c r="AF271" s="90"/>
      <c r="AH271" s="46"/>
      <c r="AK271"/>
      <c r="AM271" s="108"/>
      <c r="AN271" s="108"/>
      <c r="AO271" s="108"/>
      <c r="AP271" s="108"/>
      <c r="AQ271" s="108"/>
      <c r="AR271" s="108"/>
    </row>
    <row r="272" spans="1:44" s="48" customFormat="1" ht="24" customHeight="1">
      <c r="A272" s="124" t="s">
        <v>1865</v>
      </c>
      <c r="B272" s="260" t="s">
        <v>146</v>
      </c>
      <c r="C272" s="73">
        <v>1119119</v>
      </c>
      <c r="D272" s="73">
        <v>1102205</v>
      </c>
      <c r="E272" s="73">
        <v>29282977</v>
      </c>
      <c r="F272" s="106" t="str">
        <f>VLOOKUP($C272,'[3]Sistema Escolar'!$C$3:$E$5000,3,0)</f>
        <v>COLEGIO POLIVALENTE DE ITAPETINGA</v>
      </c>
      <c r="G272" s="67" t="s">
        <v>845</v>
      </c>
      <c r="H272" s="67" t="s">
        <v>855</v>
      </c>
      <c r="I272" s="67" t="s">
        <v>519</v>
      </c>
      <c r="J272" s="81" t="s">
        <v>4492</v>
      </c>
      <c r="L272" s="46"/>
      <c r="M272" s="46"/>
      <c r="T272" s="86"/>
      <c r="U272" s="100"/>
      <c r="V272" s="97"/>
      <c r="W272" s="100"/>
      <c r="X272" s="104"/>
      <c r="Y272" s="101"/>
      <c r="Z272" s="101"/>
      <c r="AA272" s="104"/>
      <c r="AB272" s="104"/>
      <c r="AF272" s="90"/>
      <c r="AH272" s="46"/>
      <c r="AK272"/>
      <c r="AM272" s="108"/>
      <c r="AN272" s="108"/>
      <c r="AO272" s="108"/>
      <c r="AP272" s="108"/>
      <c r="AQ272" s="108"/>
      <c r="AR272" s="108"/>
    </row>
    <row r="273" spans="1:44" s="48" customFormat="1" ht="24" customHeight="1">
      <c r="A273" s="124" t="s">
        <v>1865</v>
      </c>
      <c r="B273" s="260" t="s">
        <v>148</v>
      </c>
      <c r="C273" s="73">
        <v>1166613</v>
      </c>
      <c r="D273" s="73">
        <v>1102216</v>
      </c>
      <c r="E273" s="73">
        <v>29283230</v>
      </c>
      <c r="F273" s="106" t="str">
        <f>VLOOKUP($C273,'[3]Sistema Escolar'!$C$3:$E$5000,3,0)</f>
        <v>COLEGIO ESTADUAL DE TEMPO INTEGRAL ADINALIA PEREIRA DE ARAUJO</v>
      </c>
      <c r="G273" s="67" t="s">
        <v>856</v>
      </c>
      <c r="H273" s="67" t="s">
        <v>857</v>
      </c>
      <c r="I273" s="67" t="s">
        <v>519</v>
      </c>
      <c r="J273" s="81" t="s">
        <v>4492</v>
      </c>
      <c r="L273" s="46"/>
      <c r="M273" s="46"/>
      <c r="T273" s="86"/>
      <c r="U273" s="100"/>
      <c r="V273" s="97"/>
      <c r="W273" s="100"/>
      <c r="X273" s="104"/>
      <c r="Y273" s="101"/>
      <c r="Z273" s="101"/>
      <c r="AA273" s="104"/>
      <c r="AB273" s="104"/>
      <c r="AF273" s="90"/>
      <c r="AK273"/>
      <c r="AM273" s="108"/>
      <c r="AN273" s="108"/>
      <c r="AO273" s="108"/>
      <c r="AP273" s="108"/>
      <c r="AQ273" s="108"/>
      <c r="AR273" s="108"/>
    </row>
    <row r="274" spans="1:44" s="48" customFormat="1" ht="24" customHeight="1">
      <c r="A274" s="124" t="s">
        <v>1865</v>
      </c>
      <c r="B274" s="260" t="s">
        <v>149</v>
      </c>
      <c r="C274" s="73">
        <v>1178120</v>
      </c>
      <c r="D274" s="73">
        <v>1102224</v>
      </c>
      <c r="E274" s="73">
        <v>29437172</v>
      </c>
      <c r="F274" s="106" t="str">
        <f>VLOOKUP($C274,'[3]Sistema Escolar'!$C$3:$E$5000,3,0)</f>
        <v>COLEGIO ESTADUAL EDSON OLIVEIRA</v>
      </c>
      <c r="G274" s="67" t="s">
        <v>858</v>
      </c>
      <c r="H274" s="67" t="s">
        <v>860</v>
      </c>
      <c r="I274" s="67" t="s">
        <v>519</v>
      </c>
      <c r="J274" s="81" t="s">
        <v>4492</v>
      </c>
      <c r="L274" s="46"/>
      <c r="M274" s="46"/>
      <c r="T274" s="86"/>
      <c r="U274" s="100"/>
      <c r="V274" s="97"/>
      <c r="W274" s="100"/>
      <c r="X274" s="104"/>
      <c r="Y274" s="101"/>
      <c r="Z274" s="104"/>
      <c r="AA274" s="104"/>
      <c r="AB274" s="104"/>
      <c r="AF274" s="90"/>
      <c r="AK274"/>
      <c r="AM274" s="108"/>
      <c r="AN274" s="108"/>
      <c r="AO274" s="108"/>
      <c r="AP274" s="108"/>
      <c r="AQ274" s="108"/>
      <c r="AR274" s="108"/>
    </row>
    <row r="275" spans="1:44" s="48" customFormat="1" ht="24" customHeight="1">
      <c r="A275" s="124" t="s">
        <v>1865</v>
      </c>
      <c r="B275" s="260" t="s">
        <v>149</v>
      </c>
      <c r="C275" s="73">
        <v>1119283</v>
      </c>
      <c r="D275" s="73">
        <v>1102219</v>
      </c>
      <c r="E275" s="73">
        <v>29283647</v>
      </c>
      <c r="F275" s="106" t="str">
        <f>VLOOKUP($C275,'[3]Sistema Escolar'!$C$3:$E$5000,3,0)</f>
        <v>CETEP DO MEDIO SUDOESTE DA BAHIA EURIDES EVANGELISTA PINTO</v>
      </c>
      <c r="G275" s="67" t="s">
        <v>858</v>
      </c>
      <c r="H275" s="67" t="s">
        <v>859</v>
      </c>
      <c r="I275" s="67" t="s">
        <v>519</v>
      </c>
      <c r="J275" s="81" t="s">
        <v>4492</v>
      </c>
      <c r="L275" s="46"/>
      <c r="M275" s="46"/>
      <c r="T275" s="86"/>
      <c r="U275" s="100"/>
      <c r="V275" s="97"/>
      <c r="W275" s="100"/>
      <c r="X275" s="104"/>
      <c r="Y275" s="101"/>
      <c r="Z275" s="104"/>
      <c r="AA275" s="104"/>
      <c r="AB275" s="104"/>
      <c r="AF275" s="90"/>
      <c r="AH275" s="46"/>
      <c r="AK275"/>
      <c r="AM275" s="108"/>
      <c r="AN275" s="108"/>
      <c r="AO275" s="108"/>
      <c r="AP275" s="108"/>
      <c r="AQ275" s="108"/>
      <c r="AR275" s="108"/>
    </row>
    <row r="276" spans="1:44" s="48" customFormat="1" ht="24" customHeight="1">
      <c r="A276" s="124" t="s">
        <v>1865</v>
      </c>
      <c r="B276" s="260" t="s">
        <v>150</v>
      </c>
      <c r="C276" s="73">
        <v>1119380</v>
      </c>
      <c r="D276" s="73">
        <v>1102344</v>
      </c>
      <c r="E276" s="73">
        <v>29284104</v>
      </c>
      <c r="F276" s="106" t="str">
        <f>VLOOKUP($C276,'[3]Sistema Escolar'!$C$3:$E$5000,3,0)</f>
        <v>COLEGIO ESTADUAL DE TEMPO INTEGRAL SAO PEDRO</v>
      </c>
      <c r="G276" s="67" t="s">
        <v>861</v>
      </c>
      <c r="H276" s="67" t="s">
        <v>862</v>
      </c>
      <c r="I276" s="67" t="s">
        <v>519</v>
      </c>
      <c r="J276" s="81" t="s">
        <v>4492</v>
      </c>
      <c r="K276" s="63"/>
      <c r="L276" s="46"/>
      <c r="M276" s="46"/>
      <c r="T276" s="86"/>
      <c r="U276" s="100"/>
      <c r="V276" s="97"/>
      <c r="W276" s="100"/>
      <c r="X276" s="104"/>
      <c r="Y276" s="101"/>
      <c r="Z276" s="101"/>
      <c r="AA276" s="104"/>
      <c r="AB276" s="104"/>
      <c r="AF276" s="90"/>
      <c r="AK276"/>
      <c r="AM276" s="108"/>
      <c r="AN276" s="108"/>
      <c r="AO276" s="108"/>
      <c r="AP276" s="108"/>
      <c r="AQ276" s="108"/>
      <c r="AR276" s="108"/>
    </row>
    <row r="277" spans="1:44" s="48" customFormat="1" ht="24" customHeight="1">
      <c r="A277" s="124" t="s">
        <v>1865</v>
      </c>
      <c r="B277" s="260" t="s">
        <v>151</v>
      </c>
      <c r="C277" s="73">
        <v>1178270</v>
      </c>
      <c r="D277" s="73">
        <v>1105494</v>
      </c>
      <c r="E277" s="73">
        <v>29466008</v>
      </c>
      <c r="F277" s="106" t="str">
        <f>VLOOKUP($C277,'[3]Sistema Escolar'!$C$3:$E$5000,3,0)</f>
        <v>COLEGIO ESTADUAL ALTAIR ALMEIDA MEIRA</v>
      </c>
      <c r="G277" s="67" t="s">
        <v>845</v>
      </c>
      <c r="H277" s="67" t="s">
        <v>863</v>
      </c>
      <c r="I277" s="67" t="s">
        <v>519</v>
      </c>
      <c r="J277" s="81" t="s">
        <v>4492</v>
      </c>
      <c r="K277" s="108">
        <v>46086</v>
      </c>
      <c r="L277" s="46"/>
      <c r="M277" s="46"/>
      <c r="T277" s="86"/>
      <c r="U277" s="100"/>
      <c r="V277" s="97"/>
      <c r="W277" s="100"/>
      <c r="X277" s="104"/>
      <c r="Y277" s="101"/>
      <c r="Z277" s="101"/>
      <c r="AA277" s="104"/>
      <c r="AB277" s="104"/>
      <c r="AF277" s="90"/>
      <c r="AK277"/>
      <c r="AM277" s="108"/>
      <c r="AN277" s="108"/>
      <c r="AO277" s="108"/>
      <c r="AP277" s="108"/>
      <c r="AQ277" s="108"/>
      <c r="AR277" s="108"/>
    </row>
    <row r="278" spans="1:44" s="48" customFormat="1" ht="24" customHeight="1">
      <c r="A278" s="124" t="s">
        <v>1865</v>
      </c>
      <c r="B278" s="260" t="s">
        <v>152</v>
      </c>
      <c r="C278" s="73">
        <v>1118830</v>
      </c>
      <c r="D278" s="73">
        <v>1102354</v>
      </c>
      <c r="E278" s="73">
        <v>29437830</v>
      </c>
      <c r="F278" s="106" t="str">
        <f>VLOOKUP($C278,'[3]Sistema Escolar'!$C$3:$E$5000,3,0)</f>
        <v>COLEGIO ESTADUAL DE TEMPO INTEGRAL FLORESTAL</v>
      </c>
      <c r="G278" s="67" t="s">
        <v>864</v>
      </c>
      <c r="H278" s="67" t="s">
        <v>865</v>
      </c>
      <c r="I278" s="67" t="s">
        <v>519</v>
      </c>
      <c r="J278" s="81" t="s">
        <v>4492</v>
      </c>
      <c r="K278" s="48" t="s">
        <v>2102</v>
      </c>
      <c r="L278" s="46"/>
      <c r="M278" s="46"/>
      <c r="T278" s="86"/>
      <c r="U278" s="100"/>
      <c r="V278" s="97"/>
      <c r="W278" s="100"/>
      <c r="X278" s="104"/>
      <c r="Y278" s="101"/>
      <c r="Z278" s="104"/>
      <c r="AA278" s="104"/>
      <c r="AB278" s="104"/>
      <c r="AF278" s="90"/>
      <c r="AK278"/>
      <c r="AM278" s="108"/>
      <c r="AN278" s="108"/>
      <c r="AO278" s="108"/>
      <c r="AP278" s="108"/>
      <c r="AQ278" s="108"/>
      <c r="AR278" s="108"/>
    </row>
    <row r="279" spans="1:44" s="48" customFormat="1" ht="24" customHeight="1">
      <c r="A279" s="124" t="s">
        <v>1865</v>
      </c>
      <c r="B279" s="260" t="s">
        <v>153</v>
      </c>
      <c r="C279" s="73">
        <v>1118872</v>
      </c>
      <c r="D279" s="73">
        <v>1102358</v>
      </c>
      <c r="E279" s="73">
        <v>29284767</v>
      </c>
      <c r="F279" s="106" t="str">
        <f>VLOOKUP($C279,'[3]Sistema Escolar'!$C$3:$E$5000,3,0)</f>
        <v>COLEGIO ESTADUAL DE TEMPO INTEGRAL ANISIO TEIXEIRA</v>
      </c>
      <c r="G279" s="67" t="s">
        <v>845</v>
      </c>
      <c r="H279" s="67" t="s">
        <v>866</v>
      </c>
      <c r="I279" s="67" t="s">
        <v>519</v>
      </c>
      <c r="J279" s="81" t="s">
        <v>4492</v>
      </c>
      <c r="L279" s="46"/>
      <c r="M279" s="46"/>
      <c r="T279" s="86"/>
      <c r="U279" s="100"/>
      <c r="V279" s="97"/>
      <c r="W279" s="100"/>
      <c r="X279" s="104"/>
      <c r="Y279" s="101"/>
      <c r="Z279" s="104"/>
      <c r="AA279" s="104"/>
      <c r="AB279" s="104"/>
      <c r="AF279" s="90"/>
      <c r="AK279"/>
      <c r="AM279" s="108"/>
      <c r="AN279" s="108"/>
      <c r="AO279" s="108"/>
      <c r="AP279" s="108"/>
      <c r="AQ279" s="108"/>
      <c r="AR279" s="108"/>
    </row>
    <row r="280" spans="1:44" s="48" customFormat="1" ht="24" customHeight="1">
      <c r="A280" s="124" t="s">
        <v>1865</v>
      </c>
      <c r="B280" s="260" t="s">
        <v>154</v>
      </c>
      <c r="C280" s="73">
        <v>1112785</v>
      </c>
      <c r="D280" s="73">
        <v>1101712</v>
      </c>
      <c r="E280" s="73">
        <v>29312469</v>
      </c>
      <c r="F280" s="106" t="str">
        <f>VLOOKUP($C280,'[3]Sistema Escolar'!$C$3:$E$5000,3,0)</f>
        <v>COLEGIO EST DE TEMPO INTEGRAL PROF MARIA DA CONCEICAO SOBRINHO MIRANDA</v>
      </c>
      <c r="G280" s="67" t="s">
        <v>718</v>
      </c>
      <c r="H280" s="67" t="s">
        <v>867</v>
      </c>
      <c r="I280" s="67" t="s">
        <v>519</v>
      </c>
      <c r="J280" s="81" t="s">
        <v>4492</v>
      </c>
      <c r="L280" s="46"/>
      <c r="M280" s="46"/>
      <c r="T280" s="86"/>
      <c r="U280" s="100"/>
      <c r="V280" s="97"/>
      <c r="W280" s="100"/>
      <c r="X280" s="104"/>
      <c r="Y280" s="101"/>
      <c r="Z280" s="104"/>
      <c r="AA280" s="104"/>
      <c r="AB280" s="104"/>
      <c r="AF280" s="90"/>
      <c r="AK280"/>
      <c r="AM280" s="108"/>
      <c r="AN280" s="108"/>
      <c r="AO280" s="108"/>
      <c r="AP280" s="108"/>
      <c r="AQ280" s="108"/>
      <c r="AR280" s="108"/>
    </row>
    <row r="281" spans="1:44" s="48" customFormat="1" ht="24" customHeight="1">
      <c r="A281" s="124" t="s">
        <v>1866</v>
      </c>
      <c r="B281" s="260" t="s">
        <v>155</v>
      </c>
      <c r="C281" s="73">
        <v>1145462</v>
      </c>
      <c r="D281" s="73">
        <v>1103651</v>
      </c>
      <c r="E281" s="73">
        <v>29222710</v>
      </c>
      <c r="F281" s="106" t="str">
        <f>VLOOKUP($C281,'[3]Sistema Escolar'!$C$3:$E$5000,3,0)</f>
        <v>COLEGIO ESTADUAL SANTA BERNADETE</v>
      </c>
      <c r="G281" s="67" t="s">
        <v>868</v>
      </c>
      <c r="H281" s="67" t="s">
        <v>871</v>
      </c>
      <c r="I281" s="67" t="s">
        <v>2047</v>
      </c>
      <c r="J281" s="81" t="s">
        <v>4543</v>
      </c>
      <c r="K281" s="74"/>
      <c r="L281" s="46"/>
      <c r="M281" s="46"/>
      <c r="T281" s="86"/>
      <c r="U281" s="100"/>
      <c r="V281" s="97"/>
      <c r="W281" s="100"/>
      <c r="X281" s="104"/>
      <c r="Y281" s="101"/>
      <c r="Z281" s="101"/>
      <c r="AA281" s="104"/>
      <c r="AB281" s="104"/>
      <c r="AF281" s="90"/>
      <c r="AK281"/>
      <c r="AM281" s="108"/>
      <c r="AN281" s="108"/>
      <c r="AO281" s="108"/>
      <c r="AP281" s="108"/>
      <c r="AQ281" s="108"/>
      <c r="AR281" s="108"/>
    </row>
    <row r="282" spans="1:44" s="48" customFormat="1" ht="24" customHeight="1">
      <c r="A282" s="124" t="s">
        <v>1866</v>
      </c>
      <c r="B282" s="260" t="s">
        <v>155</v>
      </c>
      <c r="C282" s="73">
        <v>1109199</v>
      </c>
      <c r="D282" s="73">
        <v>1103650</v>
      </c>
      <c r="E282" s="73">
        <v>29222583</v>
      </c>
      <c r="F282" s="106" t="str">
        <f>VLOOKUP($C282,'[3]Sistema Escolar'!$C$3:$E$5000,3,0)</f>
        <v>COLEGIO ESTADUAL PEDRO CALMON</v>
      </c>
      <c r="G282" s="67" t="s">
        <v>868</v>
      </c>
      <c r="H282" s="67" t="s">
        <v>870</v>
      </c>
      <c r="I282" s="67" t="s">
        <v>519</v>
      </c>
      <c r="J282" s="81" t="s">
        <v>4492</v>
      </c>
      <c r="L282" s="46"/>
      <c r="M282" s="46"/>
      <c r="T282" s="86"/>
      <c r="U282" s="100"/>
      <c r="V282" s="97"/>
      <c r="W282" s="100"/>
      <c r="X282" s="104"/>
      <c r="Y282" s="101"/>
      <c r="Z282" s="101"/>
      <c r="AA282" s="104"/>
      <c r="AB282" s="104"/>
      <c r="AF282" s="90"/>
      <c r="AK282"/>
      <c r="AM282" s="108"/>
      <c r="AN282" s="108"/>
      <c r="AO282" s="108"/>
      <c r="AP282" s="108"/>
      <c r="AQ282" s="108"/>
      <c r="AR282" s="108"/>
    </row>
    <row r="283" spans="1:44" s="48" customFormat="1" ht="24" customHeight="1">
      <c r="A283" s="124" t="s">
        <v>1866</v>
      </c>
      <c r="B283" s="260" t="s">
        <v>155</v>
      </c>
      <c r="C283" s="73">
        <v>1167180</v>
      </c>
      <c r="D283" s="73">
        <v>1103654</v>
      </c>
      <c r="E283" s="73">
        <v>29223016</v>
      </c>
      <c r="F283" s="106" t="str">
        <f>VLOOKUP($C283,'[3]Sistema Escolar'!$C$3:$E$5000,3,0)</f>
        <v>CENTRO TERRITORIAL DE EDUCACAO PROFISSIONAL DO VALE DO JIQUIRICA</v>
      </c>
      <c r="G283" s="67" t="s">
        <v>868</v>
      </c>
      <c r="H283" s="67" t="s">
        <v>869</v>
      </c>
      <c r="I283" s="67" t="s">
        <v>519</v>
      </c>
      <c r="J283" s="81" t="s">
        <v>4492</v>
      </c>
      <c r="L283" s="46"/>
      <c r="M283" s="46"/>
      <c r="T283" s="86"/>
      <c r="U283" s="100"/>
      <c r="V283" s="97"/>
      <c r="W283" s="100"/>
      <c r="X283" s="104"/>
      <c r="Y283" s="101"/>
      <c r="Z283" s="104"/>
      <c r="AA283" s="104"/>
      <c r="AB283" s="104"/>
      <c r="AF283" s="90"/>
      <c r="AK283"/>
      <c r="AM283" s="108"/>
      <c r="AN283" s="108"/>
      <c r="AO283" s="108"/>
      <c r="AP283" s="108"/>
      <c r="AQ283" s="108"/>
      <c r="AR283" s="108"/>
    </row>
    <row r="284" spans="1:44" s="48" customFormat="1" ht="24" customHeight="1">
      <c r="A284" s="57">
        <v>9</v>
      </c>
      <c r="B284" s="163" t="s">
        <v>155</v>
      </c>
      <c r="C284" s="56">
        <v>1179787</v>
      </c>
      <c r="D284" s="56">
        <v>9999999</v>
      </c>
      <c r="E284" s="61">
        <v>44174</v>
      </c>
      <c r="F284" s="106" t="str">
        <f>VLOOKUP($C284,'[3]Sistema Escolar'!$C$3:$E$5000,3,0)</f>
        <v>CENTRO DE APOIO PEDAGOGICO ESPECIALIZADO - CAPE AMARGOSA</v>
      </c>
      <c r="G284" s="67" t="s">
        <v>2039</v>
      </c>
      <c r="H284" s="67" t="s">
        <v>2039</v>
      </c>
      <c r="I284" s="67" t="s">
        <v>519</v>
      </c>
      <c r="J284" s="81" t="s">
        <v>4492</v>
      </c>
      <c r="L284" s="46"/>
      <c r="M284" s="46"/>
      <c r="T284" s="86"/>
      <c r="U284" s="100"/>
      <c r="V284" s="97"/>
      <c r="W284" s="100"/>
      <c r="X284" s="104"/>
      <c r="Y284" s="101"/>
      <c r="Z284" s="104"/>
      <c r="AA284" s="104"/>
      <c r="AB284" s="104"/>
      <c r="AF284" s="90"/>
      <c r="AK284"/>
      <c r="AM284" s="108"/>
      <c r="AN284" s="108"/>
      <c r="AO284" s="108"/>
      <c r="AP284" s="108"/>
      <c r="AQ284" s="108"/>
      <c r="AR284" s="108"/>
    </row>
    <row r="285" spans="1:44" s="48" customFormat="1" ht="24" customHeight="1">
      <c r="A285" s="57">
        <v>9</v>
      </c>
      <c r="B285" s="163" t="s">
        <v>155</v>
      </c>
      <c r="C285" s="56">
        <v>1179832</v>
      </c>
      <c r="D285" s="56">
        <v>9999999</v>
      </c>
      <c r="E285" s="61">
        <v>29222583</v>
      </c>
      <c r="F285" s="106" t="str">
        <f>VLOOKUP($C285,'[3]Sistema Escolar'!$C$3:$E$5000,3,0)</f>
        <v>COLEGIO ESTADUAL DE TEMPO INTEGRAL DE AMARGOSA</v>
      </c>
      <c r="G285" s="67" t="s">
        <v>2039</v>
      </c>
      <c r="H285" s="67" t="s">
        <v>2039</v>
      </c>
      <c r="I285" s="67" t="s">
        <v>519</v>
      </c>
      <c r="J285" s="81"/>
      <c r="L285" s="46"/>
      <c r="M285" s="46"/>
      <c r="T285" s="86"/>
      <c r="U285" s="100"/>
      <c r="V285" s="97"/>
      <c r="W285" s="100"/>
      <c r="X285" s="104"/>
      <c r="Y285" s="101"/>
      <c r="Z285" s="104"/>
      <c r="AA285" s="104"/>
      <c r="AB285" s="104"/>
      <c r="AF285" s="90"/>
      <c r="AK285"/>
      <c r="AM285" s="108"/>
      <c r="AN285" s="108"/>
      <c r="AO285" s="108"/>
      <c r="AP285" s="108"/>
      <c r="AQ285" s="108"/>
      <c r="AR285" s="108"/>
    </row>
    <row r="286" spans="1:44" s="48" customFormat="1" ht="24" customHeight="1">
      <c r="A286" s="124" t="s">
        <v>1866</v>
      </c>
      <c r="B286" s="260" t="s">
        <v>156</v>
      </c>
      <c r="C286" s="73">
        <v>1176399</v>
      </c>
      <c r="D286" s="73">
        <v>1103659</v>
      </c>
      <c r="E286" s="73">
        <v>29369053</v>
      </c>
      <c r="F286" s="106" t="str">
        <f>VLOOKUP($C286,'[3]Sistema Escolar'!$C$3:$E$5000,3,0)</f>
        <v>COLEGIO ESTADUAL DE TEMPO INTEGRAL PROFESSORA HELENA SOUZA BISPO</v>
      </c>
      <c r="G286" s="67" t="s">
        <v>868</v>
      </c>
      <c r="H286" s="67" t="s">
        <v>872</v>
      </c>
      <c r="I286" s="67" t="s">
        <v>519</v>
      </c>
      <c r="J286" s="81" t="s">
        <v>4492</v>
      </c>
      <c r="L286" s="46"/>
      <c r="M286" s="46"/>
      <c r="T286" s="86"/>
      <c r="U286" s="100"/>
      <c r="V286" s="97"/>
      <c r="W286" s="100"/>
      <c r="X286" s="104"/>
      <c r="Y286" s="101"/>
      <c r="Z286" s="104"/>
      <c r="AA286" s="104"/>
      <c r="AB286" s="104"/>
      <c r="AF286" s="90"/>
      <c r="AK286"/>
      <c r="AM286" s="108"/>
      <c r="AN286" s="108"/>
      <c r="AO286" s="108"/>
      <c r="AP286" s="108"/>
      <c r="AQ286" s="108"/>
      <c r="AR286" s="108"/>
    </row>
    <row r="287" spans="1:44" s="48" customFormat="1" ht="24" customHeight="1">
      <c r="A287" s="65">
        <v>9</v>
      </c>
      <c r="B287" s="211" t="s">
        <v>156</v>
      </c>
      <c r="C287" s="71">
        <v>1117175</v>
      </c>
      <c r="D287" s="71">
        <v>1103657</v>
      </c>
      <c r="E287" s="71">
        <v>29223687</v>
      </c>
      <c r="F287" s="106" t="str">
        <f>VLOOKUP($C287,'[3]Sistema Escolar'!$C$3:$E$5000,3,0)</f>
        <v>COLEGIO ESTADUAL DO CAMPO DE TEMPO INTEGRAL DA TERRA DO CAFE</v>
      </c>
      <c r="G287" s="56" t="s">
        <v>868</v>
      </c>
      <c r="H287" s="56" t="s">
        <v>2019</v>
      </c>
      <c r="I287" s="67" t="s">
        <v>519</v>
      </c>
      <c r="J287" s="81" t="s">
        <v>4492</v>
      </c>
      <c r="L287" s="46"/>
      <c r="M287" s="46"/>
      <c r="T287" s="86"/>
      <c r="U287" s="100"/>
      <c r="V287" s="97"/>
      <c r="W287" s="100"/>
      <c r="X287" s="104"/>
      <c r="Y287" s="101"/>
      <c r="Z287" s="104"/>
      <c r="AA287" s="104"/>
      <c r="AB287" s="104"/>
      <c r="AF287" s="90"/>
      <c r="AK287"/>
      <c r="AM287" s="108"/>
      <c r="AN287" s="108"/>
      <c r="AO287" s="108"/>
      <c r="AP287" s="108"/>
      <c r="AQ287" s="108"/>
      <c r="AR287" s="108"/>
    </row>
    <row r="288" spans="1:44" s="48" customFormat="1" ht="24" customHeight="1">
      <c r="A288" s="124" t="s">
        <v>1866</v>
      </c>
      <c r="B288" s="260" t="s">
        <v>157</v>
      </c>
      <c r="C288" s="73">
        <v>1178045</v>
      </c>
      <c r="D288" s="73">
        <v>1104531</v>
      </c>
      <c r="E288" s="73">
        <v>29429129</v>
      </c>
      <c r="F288" s="106" t="str">
        <f>VLOOKUP($C288,'[3]Sistema Escolar'!$C$3:$E$5000,3,0)</f>
        <v>COLEGIO ESTADUAL DE TEMPO INTEGRAL DE CRAVOLANDIA</v>
      </c>
      <c r="G288" s="67" t="s">
        <v>873</v>
      </c>
      <c r="H288" s="67" t="s">
        <v>874</v>
      </c>
      <c r="I288" s="67" t="s">
        <v>519</v>
      </c>
      <c r="J288" s="81" t="s">
        <v>4492</v>
      </c>
      <c r="L288" s="46"/>
      <c r="M288" s="46"/>
      <c r="T288" s="86"/>
      <c r="U288" s="100"/>
      <c r="V288" s="97"/>
      <c r="W288" s="100"/>
      <c r="X288" s="104"/>
      <c r="Y288" s="101"/>
      <c r="Z288" s="104"/>
      <c r="AA288" s="104"/>
      <c r="AB288" s="104"/>
      <c r="AF288" s="90"/>
      <c r="AK288"/>
      <c r="AM288" s="108"/>
      <c r="AN288" s="108"/>
      <c r="AO288" s="108"/>
      <c r="AP288" s="108"/>
      <c r="AQ288" s="108"/>
      <c r="AR288" s="108"/>
    </row>
    <row r="289" spans="1:44" s="48" customFormat="1" ht="24" customHeight="1">
      <c r="A289" s="124" t="s">
        <v>1866</v>
      </c>
      <c r="B289" s="260" t="s">
        <v>158</v>
      </c>
      <c r="C289" s="73">
        <v>1109423</v>
      </c>
      <c r="D289" s="73">
        <v>1103661</v>
      </c>
      <c r="E289" s="73">
        <v>29092744</v>
      </c>
      <c r="F289" s="106" t="str">
        <f>VLOOKUP($C289,'[3]Sistema Escolar'!$C$3:$E$5000,3,0)</f>
        <v>COLEGIO ESTADUAL DEMOCRATICO PROFESSOR ROMULO GALVAO</v>
      </c>
      <c r="G289" s="67" t="s">
        <v>868</v>
      </c>
      <c r="H289" s="67" t="s">
        <v>875</v>
      </c>
      <c r="I289" s="67" t="s">
        <v>519</v>
      </c>
      <c r="J289" s="81" t="s">
        <v>4492</v>
      </c>
      <c r="L289" s="46"/>
      <c r="M289" s="46"/>
      <c r="T289" s="86"/>
      <c r="U289" s="100"/>
      <c r="V289" s="97"/>
      <c r="W289" s="100"/>
      <c r="X289" s="104"/>
      <c r="Y289" s="101"/>
      <c r="Z289" s="104"/>
      <c r="AA289" s="104"/>
      <c r="AB289" s="104"/>
      <c r="AF289" s="90"/>
      <c r="AH289" s="46"/>
      <c r="AK289"/>
      <c r="AM289" s="108"/>
      <c r="AN289" s="108"/>
      <c r="AO289" s="108"/>
      <c r="AP289" s="108"/>
      <c r="AQ289" s="108"/>
      <c r="AR289" s="108"/>
    </row>
    <row r="290" spans="1:44" s="48" customFormat="1" ht="24" customHeight="1">
      <c r="A290" s="124" t="s">
        <v>1866</v>
      </c>
      <c r="B290" s="260" t="s">
        <v>159</v>
      </c>
      <c r="C290" s="73">
        <v>1176366</v>
      </c>
      <c r="D290" s="73">
        <v>1102230</v>
      </c>
      <c r="E290" s="73">
        <v>29340080</v>
      </c>
      <c r="F290" s="106" t="str">
        <f>VLOOKUP($C290,'[3]Sistema Escolar'!$C$3:$E$5000,3,0)</f>
        <v>COLEGIO ESTADUAL DE TEMPO INTEGRAL PROFESSOR ISAIAS ALEIXO</v>
      </c>
      <c r="G290" s="67" t="s">
        <v>873</v>
      </c>
      <c r="H290" s="67" t="s">
        <v>876</v>
      </c>
      <c r="I290" s="67" t="s">
        <v>519</v>
      </c>
      <c r="J290" s="81" t="s">
        <v>4492</v>
      </c>
      <c r="L290" s="46"/>
      <c r="M290" s="46"/>
      <c r="T290" s="86"/>
      <c r="U290" s="100"/>
      <c r="V290" s="97"/>
      <c r="W290" s="100"/>
      <c r="X290" s="104"/>
      <c r="Y290" s="101"/>
      <c r="Z290" s="104"/>
      <c r="AA290" s="104"/>
      <c r="AB290" s="104"/>
      <c r="AF290" s="90"/>
      <c r="AK290"/>
      <c r="AM290" s="108"/>
      <c r="AN290" s="108"/>
      <c r="AO290" s="108"/>
      <c r="AP290" s="108"/>
      <c r="AQ290" s="108"/>
      <c r="AR290" s="108"/>
    </row>
    <row r="291" spans="1:44" s="48" customFormat="1" ht="24" customHeight="1">
      <c r="A291" s="124" t="s">
        <v>1866</v>
      </c>
      <c r="B291" s="260" t="s">
        <v>160</v>
      </c>
      <c r="C291" s="73">
        <v>1119470</v>
      </c>
      <c r="D291" s="73">
        <v>1102251</v>
      </c>
      <c r="E291" s="73">
        <v>29226040</v>
      </c>
      <c r="F291" s="106" t="str">
        <f>VLOOKUP($C291,'[3]Sistema Escolar'!$C$3:$E$5000,3,0)</f>
        <v>COLEGIO ESTADUAL DE TEMPO INTEGRAL JOAO PESSOA</v>
      </c>
      <c r="G291" s="67" t="s">
        <v>877</v>
      </c>
      <c r="H291" s="67" t="s">
        <v>878</v>
      </c>
      <c r="I291" s="67" t="s">
        <v>519</v>
      </c>
      <c r="J291" s="81" t="s">
        <v>4492</v>
      </c>
      <c r="L291" s="46"/>
      <c r="M291" s="46"/>
      <c r="T291" s="86"/>
      <c r="U291" s="100"/>
      <c r="V291" s="97"/>
      <c r="W291" s="100"/>
      <c r="X291" s="104"/>
      <c r="Y291" s="101"/>
      <c r="Z291" s="104"/>
      <c r="AA291" s="104"/>
      <c r="AB291" s="104"/>
      <c r="AF291" s="90"/>
      <c r="AK291"/>
      <c r="AM291" s="108"/>
      <c r="AN291" s="108"/>
      <c r="AO291" s="108"/>
      <c r="AP291" s="108"/>
      <c r="AQ291" s="108"/>
      <c r="AR291" s="108"/>
    </row>
    <row r="292" spans="1:44" s="48" customFormat="1" ht="24" customHeight="1">
      <c r="A292" s="124" t="s">
        <v>1866</v>
      </c>
      <c r="B292" s="260" t="s">
        <v>161</v>
      </c>
      <c r="C292" s="73">
        <v>1117566</v>
      </c>
      <c r="D292" s="73">
        <v>1102256</v>
      </c>
      <c r="E292" s="73">
        <v>29226147</v>
      </c>
      <c r="F292" s="106" t="str">
        <f>VLOOKUP($C292,'[3]Sistema Escolar'!$C$3:$E$5000,3,0)</f>
        <v>COLEGIO ESTADUAL DE TEMPO INTEGRAL MARIA CANDIDA DE CASTILHO FONTOURA</v>
      </c>
      <c r="G292" s="67" t="s">
        <v>873</v>
      </c>
      <c r="H292" s="67" t="s">
        <v>879</v>
      </c>
      <c r="I292" s="67" t="s">
        <v>519</v>
      </c>
      <c r="J292" s="81" t="s">
        <v>4492</v>
      </c>
      <c r="L292" s="46"/>
      <c r="M292" s="46"/>
      <c r="T292" s="86"/>
      <c r="U292" s="100"/>
      <c r="V292" s="97"/>
      <c r="W292" s="100"/>
      <c r="X292" s="104"/>
      <c r="Y292" s="101"/>
      <c r="Z292" s="104"/>
      <c r="AA292" s="104"/>
      <c r="AB292" s="104"/>
      <c r="AF292" s="90"/>
      <c r="AK292"/>
      <c r="AM292" s="108"/>
      <c r="AN292" s="108"/>
      <c r="AO292" s="108"/>
      <c r="AP292" s="108"/>
      <c r="AQ292" s="108"/>
      <c r="AR292" s="108"/>
    </row>
    <row r="293" spans="1:44" s="48" customFormat="1" ht="24" customHeight="1">
      <c r="A293" s="124" t="s">
        <v>1866</v>
      </c>
      <c r="B293" s="260" t="s">
        <v>162</v>
      </c>
      <c r="C293" s="73">
        <v>1119445</v>
      </c>
      <c r="D293" s="73">
        <v>1102272</v>
      </c>
      <c r="E293" s="73">
        <v>29226520</v>
      </c>
      <c r="F293" s="106" t="str">
        <f>VLOOKUP($C293,'[3]Sistema Escolar'!$C$3:$E$5000,3,0)</f>
        <v>CENTRO EST DE EDUC PROF EM ALIMENTOS E RECURSOS NATURAIS PIO XII</v>
      </c>
      <c r="G293" s="67" t="s">
        <v>877</v>
      </c>
      <c r="H293" s="67" t="s">
        <v>880</v>
      </c>
      <c r="I293" s="67" t="s">
        <v>519</v>
      </c>
      <c r="J293" s="81" t="s">
        <v>4492</v>
      </c>
      <c r="L293" s="46"/>
      <c r="M293" s="46"/>
      <c r="T293" s="86"/>
      <c r="U293" s="100"/>
      <c r="V293" s="97"/>
      <c r="W293" s="100"/>
      <c r="X293" s="104"/>
      <c r="Y293" s="101"/>
      <c r="Z293" s="104"/>
      <c r="AA293" s="104"/>
      <c r="AB293" s="104"/>
      <c r="AF293" s="90"/>
      <c r="AK293"/>
      <c r="AM293" s="108"/>
      <c r="AN293" s="108"/>
      <c r="AO293" s="108"/>
      <c r="AP293" s="108"/>
      <c r="AQ293" s="108"/>
      <c r="AR293" s="108"/>
    </row>
    <row r="294" spans="1:44" s="48" customFormat="1" ht="24" customHeight="1">
      <c r="A294" s="124" t="s">
        <v>1866</v>
      </c>
      <c r="B294" s="260" t="s">
        <v>162</v>
      </c>
      <c r="C294" s="73">
        <v>1118023</v>
      </c>
      <c r="D294" s="73">
        <v>1102271</v>
      </c>
      <c r="E294" s="73">
        <v>29226864</v>
      </c>
      <c r="F294" s="106" t="str">
        <f>VLOOKUP($C294,'[3]Sistema Escolar'!$C$3:$E$5000,3,0)</f>
        <v>COLEGIO ESTADUAL DE TEMPO INTEGRAL NOSSA SENHORA AUXILIADORA</v>
      </c>
      <c r="G294" s="67" t="s">
        <v>877</v>
      </c>
      <c r="H294" s="67" t="s">
        <v>881</v>
      </c>
      <c r="I294" s="67" t="s">
        <v>519</v>
      </c>
      <c r="J294" s="81" t="s">
        <v>4492</v>
      </c>
      <c r="L294" s="46"/>
      <c r="M294" s="46"/>
      <c r="T294" s="86"/>
      <c r="U294" s="100"/>
      <c r="V294" s="97"/>
      <c r="W294" s="100"/>
      <c r="X294" s="104"/>
      <c r="Y294" s="101"/>
      <c r="Z294" s="101"/>
      <c r="AA294" s="104"/>
      <c r="AB294" s="104"/>
      <c r="AF294" s="90"/>
      <c r="AK294"/>
      <c r="AM294" s="108"/>
      <c r="AN294" s="108"/>
      <c r="AO294" s="108"/>
      <c r="AP294" s="108"/>
      <c r="AQ294" s="108"/>
      <c r="AR294" s="108"/>
    </row>
    <row r="295" spans="1:44" s="48" customFormat="1" ht="24" customHeight="1">
      <c r="A295" s="57">
        <v>9</v>
      </c>
      <c r="B295" s="163" t="s">
        <v>162</v>
      </c>
      <c r="C295" s="56">
        <v>1119461</v>
      </c>
      <c r="D295" s="56">
        <v>1102274</v>
      </c>
      <c r="E295" s="56">
        <v>29227356</v>
      </c>
      <c r="F295" s="106" t="str">
        <f>VLOOKUP($C295,'[3]Sistema Escolar'!$C$3:$E$5000,3,0)</f>
        <v>COLEGIO ESTADUAL DO CAMPO VIRGILIO PEREIRA DE ALMEIDA</v>
      </c>
      <c r="G295" s="56" t="s">
        <v>877</v>
      </c>
      <c r="H295" s="56" t="s">
        <v>1999</v>
      </c>
      <c r="I295" s="67" t="s">
        <v>519</v>
      </c>
      <c r="J295" s="81" t="s">
        <v>4492</v>
      </c>
      <c r="L295" s="46"/>
      <c r="M295" s="46"/>
      <c r="T295" s="86"/>
      <c r="U295" s="100"/>
      <c r="V295" s="97"/>
      <c r="W295" s="100"/>
      <c r="X295" s="100"/>
      <c r="Y295" s="101"/>
      <c r="Z295" s="101"/>
      <c r="AA295" s="104"/>
      <c r="AB295" s="104"/>
      <c r="AF295" s="90"/>
      <c r="AK295"/>
      <c r="AM295" s="108"/>
      <c r="AN295" s="108"/>
      <c r="AO295" s="108"/>
      <c r="AP295" s="108"/>
      <c r="AQ295" s="108"/>
      <c r="AR295" s="108"/>
    </row>
    <row r="296" spans="1:44" s="48" customFormat="1" ht="24" customHeight="1">
      <c r="A296" s="124" t="s">
        <v>1866</v>
      </c>
      <c r="B296" s="260" t="s">
        <v>164</v>
      </c>
      <c r="C296" s="73">
        <v>1110308</v>
      </c>
      <c r="D296" s="73">
        <v>1103668</v>
      </c>
      <c r="E296" s="73">
        <v>29229839</v>
      </c>
      <c r="F296" s="106" t="str">
        <f>VLOOKUP($C296,'[3]Sistema Escolar'!$C$3:$E$5000,3,0)</f>
        <v>COLEGIO ESTADUAL DE TEMPO INTEGRAL JOSE MALTA MAIA</v>
      </c>
      <c r="G296" s="67" t="s">
        <v>882</v>
      </c>
      <c r="H296" s="67" t="s">
        <v>883</v>
      </c>
      <c r="I296" s="67" t="s">
        <v>519</v>
      </c>
      <c r="J296" s="81" t="s">
        <v>4492</v>
      </c>
      <c r="L296" s="46"/>
      <c r="M296" s="46"/>
      <c r="T296" s="86"/>
      <c r="U296" s="100"/>
      <c r="V296" s="97"/>
      <c r="W296" s="100"/>
      <c r="X296" s="104"/>
      <c r="Y296" s="101"/>
      <c r="Z296" s="104"/>
      <c r="AA296" s="104"/>
      <c r="AB296" s="104"/>
      <c r="AF296" s="90"/>
      <c r="AK296"/>
      <c r="AM296" s="108"/>
      <c r="AN296" s="108"/>
      <c r="AO296" s="108"/>
      <c r="AP296" s="108"/>
      <c r="AQ296" s="108"/>
      <c r="AR296" s="108"/>
    </row>
    <row r="297" spans="1:44" s="48" customFormat="1" ht="24" customHeight="1">
      <c r="A297" s="124" t="s">
        <v>1866</v>
      </c>
      <c r="B297" s="260" t="s">
        <v>165</v>
      </c>
      <c r="C297" s="73">
        <v>1118066</v>
      </c>
      <c r="D297" s="73">
        <v>1102313</v>
      </c>
      <c r="E297" s="73">
        <v>29230985</v>
      </c>
      <c r="F297" s="106" t="str">
        <f>VLOOKUP($C297,'[3]Sistema Escolar'!$C$3:$E$5000,3,0)</f>
        <v>COLEGIO ESTADUAL DE TEMPO INTEGRAL PROFESSOR ERALDO TINOCO</v>
      </c>
      <c r="G297" s="67" t="s">
        <v>873</v>
      </c>
      <c r="H297" s="67" t="s">
        <v>884</v>
      </c>
      <c r="I297" s="67" t="s">
        <v>519</v>
      </c>
      <c r="J297" s="81" t="s">
        <v>4492</v>
      </c>
      <c r="K297" s="108">
        <v>46085</v>
      </c>
      <c r="L297" s="46"/>
      <c r="M297" s="46"/>
      <c r="T297" s="86"/>
      <c r="U297" s="100"/>
      <c r="V297" s="97"/>
      <c r="W297" s="100"/>
      <c r="X297" s="104"/>
      <c r="Y297" s="101"/>
      <c r="Z297" s="104"/>
      <c r="AA297" s="104"/>
      <c r="AB297" s="104"/>
      <c r="AF297" s="90"/>
      <c r="AK297"/>
      <c r="AM297" s="108"/>
      <c r="AN297" s="108"/>
      <c r="AO297" s="108"/>
      <c r="AP297" s="108"/>
      <c r="AQ297" s="108"/>
      <c r="AR297" s="108"/>
    </row>
    <row r="298" spans="1:44" s="48" customFormat="1" ht="24" customHeight="1">
      <c r="A298" s="124" t="s">
        <v>1866</v>
      </c>
      <c r="B298" s="260" t="s">
        <v>166</v>
      </c>
      <c r="C298" s="73">
        <v>1178269</v>
      </c>
      <c r="D298" s="73">
        <v>1105510</v>
      </c>
      <c r="E298" s="73">
        <v>29447690</v>
      </c>
      <c r="F298" s="106" t="str">
        <f>VLOOKUP($C298,'[3]Sistema Escolar'!$C$3:$E$5000,3,0)</f>
        <v>COLEGIO ESTADUAL DE TEMPO INTEGRAL RUY JOSE DE ALMEIDA</v>
      </c>
      <c r="G298" s="67" t="s">
        <v>885</v>
      </c>
      <c r="H298" s="67" t="s">
        <v>886</v>
      </c>
      <c r="I298" s="67" t="s">
        <v>519</v>
      </c>
      <c r="J298" s="81" t="s">
        <v>4492</v>
      </c>
      <c r="L298" s="46"/>
      <c r="M298" s="46"/>
      <c r="T298" s="86"/>
      <c r="U298" s="100"/>
      <c r="V298" s="97"/>
      <c r="W298" s="100"/>
      <c r="X298" s="104"/>
      <c r="Y298" s="101"/>
      <c r="Z298" s="101"/>
      <c r="AA298" s="104"/>
      <c r="AB298" s="104"/>
      <c r="AF298" s="90"/>
      <c r="AK298"/>
      <c r="AM298" s="108"/>
      <c r="AN298" s="108"/>
      <c r="AO298" s="108"/>
      <c r="AP298" s="108"/>
      <c r="AQ298" s="108"/>
      <c r="AR298" s="108"/>
    </row>
    <row r="299" spans="1:44" s="48" customFormat="1" ht="24" customHeight="1">
      <c r="A299" s="124" t="s">
        <v>1866</v>
      </c>
      <c r="B299" s="260" t="s">
        <v>168</v>
      </c>
      <c r="C299" s="73">
        <v>1166796</v>
      </c>
      <c r="D299" s="73">
        <v>1102315</v>
      </c>
      <c r="E299" s="73">
        <v>29231868</v>
      </c>
      <c r="F299" s="106" t="str">
        <f>VLOOKUP($C299,'[3]Sistema Escolar'!$C$3:$E$5000,3,0)</f>
        <v>COLEGIO ESTADUAL FERNANDO PRESIDIO</v>
      </c>
      <c r="G299" s="67" t="s">
        <v>887</v>
      </c>
      <c r="H299" s="67" t="s">
        <v>888</v>
      </c>
      <c r="I299" s="67" t="s">
        <v>519</v>
      </c>
      <c r="J299" s="81" t="s">
        <v>4492</v>
      </c>
      <c r="L299" s="46"/>
      <c r="M299" s="46"/>
      <c r="T299" s="86"/>
      <c r="U299" s="100"/>
      <c r="V299" s="97"/>
      <c r="W299" s="100"/>
      <c r="X299" s="104"/>
      <c r="Y299" s="101"/>
      <c r="Z299" s="101"/>
      <c r="AA299" s="104"/>
      <c r="AB299" s="104"/>
      <c r="AF299" s="90"/>
      <c r="AK299"/>
      <c r="AM299" s="108"/>
      <c r="AN299" s="108"/>
      <c r="AO299" s="108"/>
      <c r="AP299" s="108"/>
      <c r="AQ299" s="108"/>
      <c r="AR299" s="108"/>
    </row>
    <row r="300" spans="1:44" s="48" customFormat="1" ht="24" customHeight="1">
      <c r="A300" s="124" t="s">
        <v>1866</v>
      </c>
      <c r="B300" s="260" t="s">
        <v>169</v>
      </c>
      <c r="C300" s="73">
        <v>1176455</v>
      </c>
      <c r="D300" s="73">
        <v>1102325</v>
      </c>
      <c r="E300" s="73">
        <v>29390109</v>
      </c>
      <c r="F300" s="106" t="str">
        <f>VLOOKUP($C300,'[3]Sistema Escolar'!$C$3:$E$5000,3,0)</f>
        <v>COLEGIO EST DE TEMPO INTEG DE MARACAS IRACY MARLENE DA HORA PASSOS</v>
      </c>
      <c r="G300" s="67" t="s">
        <v>887</v>
      </c>
      <c r="H300" s="67" t="s">
        <v>889</v>
      </c>
      <c r="I300" s="67" t="s">
        <v>519</v>
      </c>
      <c r="J300" s="81" t="s">
        <v>4492</v>
      </c>
      <c r="L300" s="46"/>
      <c r="M300" s="46"/>
      <c r="T300" s="86"/>
      <c r="U300" s="100"/>
      <c r="V300" s="97"/>
      <c r="W300" s="100"/>
      <c r="X300" s="104"/>
      <c r="Y300" s="101"/>
      <c r="Z300" s="104"/>
      <c r="AA300" s="104"/>
      <c r="AB300" s="104"/>
      <c r="AF300" s="90"/>
      <c r="AK300"/>
      <c r="AM300" s="108"/>
      <c r="AN300" s="108"/>
      <c r="AO300" s="108"/>
      <c r="AP300" s="108"/>
      <c r="AQ300" s="108"/>
      <c r="AR300" s="108"/>
    </row>
    <row r="301" spans="1:44" s="48" customFormat="1" ht="24" customHeight="1">
      <c r="A301" s="124" t="s">
        <v>1866</v>
      </c>
      <c r="B301" s="260" t="s">
        <v>170</v>
      </c>
      <c r="C301" s="73">
        <v>1179694</v>
      </c>
      <c r="D301" s="73">
        <v>9999999</v>
      </c>
      <c r="E301" s="73">
        <v>29479169</v>
      </c>
      <c r="F301" s="106" t="str">
        <f>VLOOKUP($C301,'[3]Sistema Escolar'!$C$3:$E$5000,3,0)</f>
        <v>COLEGIO ESTADUAL DE MILAGRES</v>
      </c>
      <c r="G301" s="67" t="s">
        <v>868</v>
      </c>
      <c r="H301" s="67" t="s">
        <v>890</v>
      </c>
      <c r="I301" s="67" t="s">
        <v>519</v>
      </c>
      <c r="J301" s="81" t="s">
        <v>4492</v>
      </c>
      <c r="L301" s="46"/>
      <c r="M301" s="46"/>
      <c r="T301" s="86"/>
      <c r="U301" s="100"/>
      <c r="V301" s="97"/>
      <c r="W301" s="100"/>
      <c r="X301" s="104"/>
      <c r="Y301" s="101"/>
      <c r="Z301" s="104"/>
      <c r="AA301" s="104"/>
      <c r="AB301" s="104"/>
      <c r="AF301" s="90"/>
      <c r="AK301"/>
      <c r="AM301" s="108"/>
      <c r="AN301" s="108"/>
      <c r="AO301" s="108"/>
      <c r="AP301" s="108"/>
      <c r="AQ301" s="108"/>
      <c r="AR301" s="108"/>
    </row>
    <row r="302" spans="1:44" s="48" customFormat="1" ht="24" customHeight="1">
      <c r="A302" s="124" t="s">
        <v>1866</v>
      </c>
      <c r="B302" s="260" t="s">
        <v>171</v>
      </c>
      <c r="C302" s="73">
        <v>1177069</v>
      </c>
      <c r="D302" s="73">
        <v>1103692</v>
      </c>
      <c r="E302" s="73">
        <v>29410452</v>
      </c>
      <c r="F302" s="106" t="str">
        <f>VLOOKUP($C302,'[3]Sistema Escolar'!$C$3:$E$5000,3,0)</f>
        <v>COLEGIO ESTADUAL DE TEMPO INTEGRAL ANTONIO FELIPE EVANGELISTA NETO</v>
      </c>
      <c r="G302" s="67" t="s">
        <v>891</v>
      </c>
      <c r="H302" s="67" t="s">
        <v>892</v>
      </c>
      <c r="I302" s="67" t="s">
        <v>519</v>
      </c>
      <c r="J302" s="81" t="s">
        <v>4492</v>
      </c>
      <c r="L302" s="46"/>
      <c r="M302" s="46"/>
      <c r="T302" s="86"/>
      <c r="U302" s="100"/>
      <c r="V302" s="97"/>
      <c r="W302" s="100"/>
      <c r="X302" s="104"/>
      <c r="Y302" s="101"/>
      <c r="Z302" s="101"/>
      <c r="AA302" s="104"/>
      <c r="AB302" s="104"/>
      <c r="AF302" s="90"/>
      <c r="AK302"/>
      <c r="AM302" s="108"/>
      <c r="AN302" s="108"/>
      <c r="AO302" s="108"/>
      <c r="AP302" s="108"/>
      <c r="AQ302" s="108"/>
      <c r="AR302" s="108"/>
    </row>
    <row r="303" spans="1:44" s="48" customFormat="1" ht="24" customHeight="1">
      <c r="A303" s="124" t="s">
        <v>1866</v>
      </c>
      <c r="B303" s="260" t="s">
        <v>172</v>
      </c>
      <c r="C303" s="73">
        <v>1118414</v>
      </c>
      <c r="D303" s="73">
        <v>1103693</v>
      </c>
      <c r="E303" s="73">
        <v>29234450</v>
      </c>
      <c r="F303" s="106" t="str">
        <f>VLOOKUP($C303,'[3]Sistema Escolar'!$C$3:$E$5000,3,0)</f>
        <v>COLEGIO ESTADUAL DE TEMPO INTEGRAL DE NOVA ITARANA</v>
      </c>
      <c r="G303" s="67" t="s">
        <v>868</v>
      </c>
      <c r="H303" s="67" t="s">
        <v>893</v>
      </c>
      <c r="I303" s="67" t="s">
        <v>519</v>
      </c>
      <c r="J303" s="81" t="s">
        <v>4492</v>
      </c>
      <c r="L303" s="46"/>
      <c r="M303" s="46"/>
      <c r="T303" s="86"/>
      <c r="U303" s="100"/>
      <c r="V303" s="97"/>
      <c r="W303" s="100"/>
      <c r="X303" s="104"/>
      <c r="Y303" s="101"/>
      <c r="Z303" s="101"/>
      <c r="AA303" s="104"/>
      <c r="AB303" s="104"/>
      <c r="AF303" s="90"/>
      <c r="AK303"/>
      <c r="AM303" s="108"/>
      <c r="AN303" s="108"/>
      <c r="AO303" s="108"/>
      <c r="AP303" s="108"/>
      <c r="AQ303" s="108"/>
      <c r="AR303" s="108"/>
    </row>
    <row r="304" spans="1:44" s="48" customFormat="1" ht="24" customHeight="1">
      <c r="A304" s="124" t="s">
        <v>1866</v>
      </c>
      <c r="B304" s="260" t="s">
        <v>173</v>
      </c>
      <c r="C304" s="73">
        <v>1166877</v>
      </c>
      <c r="D304" s="73">
        <v>1102328</v>
      </c>
      <c r="E304" s="73">
        <v>29234913</v>
      </c>
      <c r="F304" s="106" t="str">
        <f>VLOOKUP($C304,'[3]Sistema Escolar'!$C$3:$E$5000,3,0)</f>
        <v>COLEGIO ESTADUAL DE TEMPO INTEGRAL MANOEL JOSE DE ANDRADE</v>
      </c>
      <c r="G304" s="67" t="s">
        <v>887</v>
      </c>
      <c r="H304" s="67" t="s">
        <v>894</v>
      </c>
      <c r="I304" s="67" t="s">
        <v>519</v>
      </c>
      <c r="J304" s="81" t="s">
        <v>4492</v>
      </c>
      <c r="L304" s="46"/>
      <c r="M304" s="46"/>
      <c r="T304" s="86"/>
      <c r="U304" s="100"/>
      <c r="V304" s="97"/>
      <c r="W304" s="100"/>
      <c r="X304" s="104"/>
      <c r="Y304" s="101"/>
      <c r="Z304" s="101"/>
      <c r="AA304" s="104"/>
      <c r="AB304" s="104"/>
      <c r="AF304" s="90"/>
      <c r="AK304"/>
      <c r="AM304" s="108"/>
      <c r="AN304" s="108"/>
      <c r="AO304" s="108"/>
      <c r="AP304" s="108"/>
      <c r="AQ304" s="108"/>
      <c r="AR304" s="108"/>
    </row>
    <row r="305" spans="1:44" s="48" customFormat="1" ht="24" customHeight="1">
      <c r="A305" s="124" t="s">
        <v>1866</v>
      </c>
      <c r="B305" s="260" t="s">
        <v>174</v>
      </c>
      <c r="C305" s="73">
        <v>1118287</v>
      </c>
      <c r="D305" s="73">
        <v>1102329</v>
      </c>
      <c r="E305" s="73">
        <v>29235138</v>
      </c>
      <c r="F305" s="106" t="str">
        <f>VLOOKUP($C305,'[3]Sistema Escolar'!$C$3:$E$5000,3,0)</f>
        <v>COLEGIO ESTADUAL DE TEMPO INTEGRAL DE SANTA INES</v>
      </c>
      <c r="G305" s="67" t="s">
        <v>877</v>
      </c>
      <c r="H305" s="67" t="s">
        <v>895</v>
      </c>
      <c r="I305" s="67" t="s">
        <v>519</v>
      </c>
      <c r="J305" s="81" t="s">
        <v>4492</v>
      </c>
      <c r="L305" s="46"/>
      <c r="M305" s="46"/>
      <c r="T305" s="86"/>
      <c r="U305" s="100"/>
      <c r="V305" s="97"/>
      <c r="W305" s="100"/>
      <c r="X305" s="104"/>
      <c r="Y305" s="101"/>
      <c r="Z305" s="101"/>
      <c r="AA305" s="104"/>
      <c r="AB305" s="104"/>
      <c r="AF305" s="90"/>
      <c r="AK305"/>
      <c r="AM305" s="108"/>
      <c r="AN305" s="108"/>
      <c r="AO305" s="108"/>
      <c r="AP305" s="108"/>
      <c r="AQ305" s="108"/>
      <c r="AR305" s="108"/>
    </row>
    <row r="306" spans="1:44" s="48" customFormat="1" ht="24" customHeight="1">
      <c r="A306" s="124" t="s">
        <v>1866</v>
      </c>
      <c r="B306" s="260" t="s">
        <v>175</v>
      </c>
      <c r="C306" s="73">
        <v>1109563</v>
      </c>
      <c r="D306" s="73">
        <v>1103697</v>
      </c>
      <c r="E306" s="73">
        <v>29235260</v>
      </c>
      <c r="F306" s="106" t="str">
        <f>VLOOKUP($C306,'[3]Sistema Escolar'!$C$3:$E$5000,3,0)</f>
        <v>COLEGIO ESTADUAL DE TEMPO INTEGRAL ALDEMIRO VILAS BOAS</v>
      </c>
      <c r="G306" s="67" t="s">
        <v>896</v>
      </c>
      <c r="H306" s="67" t="s">
        <v>897</v>
      </c>
      <c r="I306" s="67" t="s">
        <v>519</v>
      </c>
      <c r="J306" s="81" t="s">
        <v>4492</v>
      </c>
      <c r="L306" s="46"/>
      <c r="M306" s="46"/>
      <c r="T306" s="86"/>
      <c r="U306" s="100"/>
      <c r="V306" s="97"/>
      <c r="W306" s="100"/>
      <c r="X306" s="104"/>
      <c r="Y306" s="101"/>
      <c r="Z306" s="101"/>
      <c r="AA306" s="104"/>
      <c r="AB306" s="104"/>
      <c r="AF306" s="90"/>
      <c r="AK306"/>
      <c r="AM306" s="108"/>
      <c r="AN306" s="108"/>
      <c r="AO306" s="108"/>
      <c r="AP306" s="108"/>
      <c r="AQ306" s="108"/>
      <c r="AR306" s="108"/>
    </row>
    <row r="307" spans="1:44" s="48" customFormat="1" ht="24" customHeight="1">
      <c r="A307" s="124" t="s">
        <v>1866</v>
      </c>
      <c r="B307" s="260" t="s">
        <v>176</v>
      </c>
      <c r="C307" s="73">
        <v>1110529</v>
      </c>
      <c r="D307" s="73">
        <v>1103698</v>
      </c>
      <c r="E307" s="73">
        <v>29236550</v>
      </c>
      <c r="F307" s="106" t="str">
        <f>VLOOKUP($C307,'[3]Sistema Escolar'!$C$3:$E$5000,3,0)</f>
        <v>COLEGIO ESTADUAL DE TEMPO INTEGRAL BALBINO MUNIZ BARRETO</v>
      </c>
      <c r="G307" s="67" t="s">
        <v>898</v>
      </c>
      <c r="H307" s="67" t="s">
        <v>899</v>
      </c>
      <c r="I307" s="67" t="s">
        <v>519</v>
      </c>
      <c r="J307" s="81" t="s">
        <v>4492</v>
      </c>
      <c r="L307" s="46"/>
      <c r="M307" s="46"/>
      <c r="T307" s="86"/>
      <c r="U307" s="100"/>
      <c r="V307" s="97"/>
      <c r="W307" s="100"/>
      <c r="X307" s="104"/>
      <c r="Y307" s="101"/>
      <c r="Z307" s="101"/>
      <c r="AA307" s="104"/>
      <c r="AB307" s="104"/>
      <c r="AF307" s="90"/>
      <c r="AK307"/>
      <c r="AM307" s="108"/>
      <c r="AN307" s="108"/>
      <c r="AO307" s="108"/>
      <c r="AP307" s="108"/>
      <c r="AQ307" s="108"/>
      <c r="AR307" s="108"/>
    </row>
    <row r="308" spans="1:44" s="48" customFormat="1" ht="24" customHeight="1">
      <c r="A308" s="124" t="s">
        <v>471</v>
      </c>
      <c r="B308" s="260" t="s">
        <v>177</v>
      </c>
      <c r="C308" s="73">
        <v>1178278</v>
      </c>
      <c r="D308" s="73">
        <v>1105520</v>
      </c>
      <c r="E308" s="73">
        <v>29535808</v>
      </c>
      <c r="F308" s="106" t="str">
        <f>VLOOKUP($C308,'[3]Sistema Escolar'!$C$3:$E$5000,3,0)</f>
        <v>COLEGIO ESTADUAL DE TEMPO INTEGRAL DOUTOR IVES ORLANDO LOPES DA SILVA</v>
      </c>
      <c r="G308" s="67" t="s">
        <v>900</v>
      </c>
      <c r="H308" s="67" t="s">
        <v>901</v>
      </c>
      <c r="I308" s="67" t="s">
        <v>519</v>
      </c>
      <c r="J308" s="81" t="s">
        <v>4492</v>
      </c>
      <c r="L308" s="46"/>
      <c r="M308" s="46"/>
      <c r="T308" s="86"/>
      <c r="U308" s="100"/>
      <c r="V308" s="97"/>
      <c r="W308" s="100"/>
      <c r="X308" s="104"/>
      <c r="Y308" s="101"/>
      <c r="Z308" s="101"/>
      <c r="AA308" s="104"/>
      <c r="AB308" s="104"/>
      <c r="AF308" s="90"/>
      <c r="AK308"/>
      <c r="AM308" s="108"/>
      <c r="AN308" s="108"/>
      <c r="AO308" s="108"/>
      <c r="AP308" s="108"/>
      <c r="AQ308" s="108"/>
      <c r="AR308" s="108"/>
    </row>
    <row r="309" spans="1:44" s="48" customFormat="1" ht="24" customHeight="1">
      <c r="A309" s="124" t="s">
        <v>471</v>
      </c>
      <c r="B309" s="260" t="s">
        <v>178</v>
      </c>
      <c r="C309" s="73">
        <v>1176454</v>
      </c>
      <c r="D309" s="73">
        <v>1101968</v>
      </c>
      <c r="E309" s="73">
        <v>29393353</v>
      </c>
      <c r="F309" s="106" t="str">
        <f>VLOOKUP($C309,'[3]Sistema Escolar'!$C$3:$E$5000,3,0)</f>
        <v>COLEGIO ESTADUAL LUIS CABRAL</v>
      </c>
      <c r="G309" s="67" t="s">
        <v>644</v>
      </c>
      <c r="H309" s="67" t="s">
        <v>902</v>
      </c>
      <c r="I309" s="67" t="s">
        <v>519</v>
      </c>
      <c r="J309" s="81" t="s">
        <v>4492</v>
      </c>
      <c r="L309" s="46"/>
      <c r="M309" s="46"/>
      <c r="T309" s="86"/>
      <c r="U309" s="100"/>
      <c r="V309" s="97"/>
      <c r="W309" s="100"/>
      <c r="X309" s="104"/>
      <c r="Y309" s="101"/>
      <c r="Z309" s="101"/>
      <c r="AA309" s="104"/>
      <c r="AB309" s="104"/>
      <c r="AF309" s="90"/>
      <c r="AK309"/>
      <c r="AM309" s="108"/>
      <c r="AN309" s="108"/>
      <c r="AO309" s="108"/>
      <c r="AP309" s="108"/>
      <c r="AQ309" s="108"/>
      <c r="AR309" s="108"/>
    </row>
    <row r="310" spans="1:44" s="48" customFormat="1" ht="24" customHeight="1">
      <c r="A310" s="124" t="s">
        <v>471</v>
      </c>
      <c r="B310" s="260" t="s">
        <v>179</v>
      </c>
      <c r="C310" s="73">
        <v>1179687</v>
      </c>
      <c r="D310" s="73">
        <v>9999999</v>
      </c>
      <c r="E310" s="73">
        <v>29477441</v>
      </c>
      <c r="F310" s="106" t="str">
        <f>VLOOKUP($C310,'[3]Sistema Escolar'!$C$3:$E$5000,3,0)</f>
        <v>COLEGIO ESTADUAL DE TEMPO INTEGRAL DE CASA NOVA</v>
      </c>
      <c r="G310" s="67" t="s">
        <v>903</v>
      </c>
      <c r="H310" s="67" t="s">
        <v>905</v>
      </c>
      <c r="I310" s="67" t="s">
        <v>519</v>
      </c>
      <c r="J310" s="81" t="s">
        <v>4492</v>
      </c>
      <c r="L310" s="46"/>
      <c r="M310" s="46"/>
      <c r="T310" s="86"/>
      <c r="U310" s="100"/>
      <c r="V310" s="97"/>
      <c r="W310" s="100"/>
      <c r="X310" s="104"/>
      <c r="Y310" s="101"/>
      <c r="Z310" s="104"/>
      <c r="AA310" s="104"/>
      <c r="AB310" s="104"/>
      <c r="AF310" s="90"/>
      <c r="AK310"/>
      <c r="AM310" s="108"/>
      <c r="AN310" s="108"/>
      <c r="AO310" s="108"/>
      <c r="AP310" s="108"/>
      <c r="AQ310" s="108"/>
      <c r="AR310" s="108"/>
    </row>
    <row r="311" spans="1:44" s="48" customFormat="1" ht="24" customHeight="1">
      <c r="A311" s="124" t="s">
        <v>471</v>
      </c>
      <c r="B311" s="260" t="s">
        <v>179</v>
      </c>
      <c r="C311" s="73">
        <v>1179712</v>
      </c>
      <c r="D311" s="73">
        <v>9999999</v>
      </c>
      <c r="E311" s="73">
        <v>29485100</v>
      </c>
      <c r="F311" s="106" t="str">
        <f>VLOOKUP($C311,'[3]Sistema Escolar'!$C$3:$E$5000,3,0)</f>
        <v>COLEGIO ESTADUAL DO CAMPO PROFESSORA MARIA TEREZA BRAGA CABRAL</v>
      </c>
      <c r="G311" s="67" t="s">
        <v>903</v>
      </c>
      <c r="H311" s="67" t="s">
        <v>1826</v>
      </c>
      <c r="I311" s="67" t="s">
        <v>519</v>
      </c>
      <c r="J311" s="81" t="s">
        <v>4492</v>
      </c>
      <c r="L311" s="46"/>
      <c r="M311" s="46"/>
      <c r="T311" s="86"/>
      <c r="U311" s="100"/>
      <c r="V311" s="97"/>
      <c r="W311" s="100"/>
      <c r="X311" s="104"/>
      <c r="Y311" s="101"/>
      <c r="Z311" s="104"/>
      <c r="AA311" s="104"/>
      <c r="AB311" s="104"/>
      <c r="AF311" s="90"/>
      <c r="AK311"/>
      <c r="AM311" s="108"/>
      <c r="AN311" s="108"/>
      <c r="AO311" s="108"/>
      <c r="AP311" s="108"/>
      <c r="AQ311" s="108"/>
      <c r="AR311" s="108"/>
    </row>
    <row r="312" spans="1:44" s="48" customFormat="1" ht="24" customHeight="1">
      <c r="A312" s="61" t="s">
        <v>471</v>
      </c>
      <c r="B312" s="163" t="s">
        <v>179</v>
      </c>
      <c r="C312" s="56">
        <v>1179592</v>
      </c>
      <c r="D312" s="56">
        <v>9999999</v>
      </c>
      <c r="E312" s="56">
        <v>29470560</v>
      </c>
      <c r="F312" s="106" t="str">
        <f>VLOOKUP($C312,'[3]Sistema Escolar'!$C$3:$E$5000,3,0)</f>
        <v>COLEGIO ESTADUAL DO CAMPO AGNALDO ALMEIDA</v>
      </c>
      <c r="G312" s="67" t="s">
        <v>903</v>
      </c>
      <c r="H312" s="67" t="s">
        <v>904</v>
      </c>
      <c r="I312" s="67" t="s">
        <v>519</v>
      </c>
      <c r="J312" s="81" t="s">
        <v>4492</v>
      </c>
      <c r="L312" s="46"/>
      <c r="M312" s="46"/>
      <c r="T312" s="86"/>
      <c r="U312" s="100"/>
      <c r="V312" s="97"/>
      <c r="W312" s="100"/>
      <c r="X312" s="104"/>
      <c r="Y312" s="101"/>
      <c r="Z312" s="104"/>
      <c r="AA312" s="104"/>
      <c r="AB312" s="104"/>
      <c r="AF312" s="90"/>
      <c r="AH312" s="46"/>
      <c r="AK312"/>
      <c r="AM312" s="108"/>
      <c r="AN312" s="108"/>
      <c r="AO312" s="108"/>
      <c r="AP312" s="108"/>
      <c r="AQ312" s="108"/>
      <c r="AR312" s="108"/>
    </row>
    <row r="313" spans="1:44" s="48" customFormat="1" ht="24" customHeight="1">
      <c r="A313" s="124" t="s">
        <v>471</v>
      </c>
      <c r="B313" s="260" t="s">
        <v>180</v>
      </c>
      <c r="C313" s="73">
        <v>1170823</v>
      </c>
      <c r="D313" s="73">
        <v>1102394</v>
      </c>
      <c r="E313" s="73">
        <v>29024323</v>
      </c>
      <c r="F313" s="106" t="str">
        <f>VLOOKUP($C313,'[3]Sistema Escolar'!$C$3:$E$5000,3,0)</f>
        <v>COLEGIO ESTADUAL AGROVILA 08</v>
      </c>
      <c r="G313" s="67" t="s">
        <v>906</v>
      </c>
      <c r="H313" s="67" t="s">
        <v>908</v>
      </c>
      <c r="I313" s="67" t="s">
        <v>519</v>
      </c>
      <c r="J313" s="81" t="s">
        <v>4492</v>
      </c>
      <c r="L313" s="46"/>
      <c r="M313" s="46"/>
      <c r="T313" s="86"/>
      <c r="U313" s="100"/>
      <c r="V313" s="97"/>
      <c r="W313" s="100"/>
      <c r="X313" s="104"/>
      <c r="Y313" s="101"/>
      <c r="Z313" s="101"/>
      <c r="AA313" s="104"/>
      <c r="AB313" s="104"/>
      <c r="AF313" s="90"/>
      <c r="AK313"/>
      <c r="AM313" s="108"/>
      <c r="AN313" s="108"/>
      <c r="AO313" s="108"/>
      <c r="AP313" s="108"/>
      <c r="AQ313" s="108"/>
      <c r="AR313" s="108"/>
    </row>
    <row r="314" spans="1:44" s="48" customFormat="1" ht="24" customHeight="1">
      <c r="A314" s="124" t="s">
        <v>471</v>
      </c>
      <c r="B314" s="260" t="s">
        <v>180</v>
      </c>
      <c r="C314" s="73">
        <v>1161654</v>
      </c>
      <c r="D314" s="73">
        <v>1102386</v>
      </c>
      <c r="E314" s="73">
        <v>29024129</v>
      </c>
      <c r="F314" s="106" t="str">
        <f>VLOOKUP($C314,'[3]Sistema Escolar'!$C$3:$E$5000,3,0)</f>
        <v>COLEGIO ESTADUAL ANANIAS CARLOS DO NASCIMENTO</v>
      </c>
      <c r="G314" s="67" t="s">
        <v>906</v>
      </c>
      <c r="H314" s="67" t="s">
        <v>909</v>
      </c>
      <c r="I314" s="67" t="s">
        <v>2047</v>
      </c>
      <c r="J314" s="81" t="s">
        <v>4544</v>
      </c>
      <c r="K314" s="46"/>
      <c r="L314" s="46"/>
      <c r="M314" s="46"/>
      <c r="T314" s="86"/>
      <c r="U314" s="100"/>
      <c r="V314" s="97"/>
      <c r="W314" s="100"/>
      <c r="X314" s="104"/>
      <c r="Y314" s="101"/>
      <c r="Z314" s="101"/>
      <c r="AA314" s="104"/>
      <c r="AB314" s="104"/>
      <c r="AF314" s="90"/>
      <c r="AH314" s="46"/>
      <c r="AK314"/>
      <c r="AM314" s="108"/>
      <c r="AN314" s="108"/>
      <c r="AO314" s="108"/>
      <c r="AP314" s="108"/>
      <c r="AQ314" s="108"/>
      <c r="AR314" s="108"/>
    </row>
    <row r="315" spans="1:44" s="48" customFormat="1" ht="24" customHeight="1">
      <c r="A315" s="124" t="s">
        <v>471</v>
      </c>
      <c r="B315" s="260" t="s">
        <v>180</v>
      </c>
      <c r="C315" s="73">
        <v>1161638</v>
      </c>
      <c r="D315" s="73">
        <v>1102384</v>
      </c>
      <c r="E315" s="73">
        <v>29023688</v>
      </c>
      <c r="F315" s="106" t="str">
        <f>VLOOKUP($C315,'[3]Sistema Escolar'!$C$3:$E$5000,3,0)</f>
        <v>CENTRO TERRITORIAL DE EDUCACAO PROFISSIONAL MARIA DE ALMEIDA ARAUJO</v>
      </c>
      <c r="G315" s="67" t="s">
        <v>906</v>
      </c>
      <c r="H315" s="67" t="s">
        <v>907</v>
      </c>
      <c r="I315" s="67" t="s">
        <v>519</v>
      </c>
      <c r="J315" s="81" t="s">
        <v>4492</v>
      </c>
      <c r="L315" s="46"/>
      <c r="M315" s="46"/>
      <c r="T315" s="86"/>
      <c r="U315" s="100"/>
      <c r="V315" s="97"/>
      <c r="W315" s="100"/>
      <c r="X315" s="104"/>
      <c r="Y315" s="101"/>
      <c r="Z315" s="101"/>
      <c r="AA315" s="104"/>
      <c r="AB315" s="104"/>
      <c r="AF315" s="90"/>
      <c r="AK315"/>
      <c r="AM315" s="108"/>
      <c r="AN315" s="108"/>
      <c r="AO315" s="108"/>
      <c r="AP315" s="108"/>
      <c r="AQ315" s="108"/>
      <c r="AR315" s="108"/>
    </row>
    <row r="316" spans="1:44" s="48" customFormat="1" ht="24" customHeight="1">
      <c r="A316" s="57">
        <v>10</v>
      </c>
      <c r="B316" s="206" t="s">
        <v>180</v>
      </c>
      <c r="C316" s="143">
        <v>1179779</v>
      </c>
      <c r="D316" s="144">
        <v>9999999</v>
      </c>
      <c r="E316" s="145">
        <v>29360463</v>
      </c>
      <c r="F316" s="106" t="str">
        <f>VLOOKUP($C316,'[3]Sistema Escolar'!$C$3:$E$5000,3,0)</f>
        <v>ESCOLA ESTADUAL INDIGENA NOSSA SENHORA DE LOURDES</v>
      </c>
      <c r="G316" s="56" t="s">
        <v>910</v>
      </c>
      <c r="H316" s="56" t="s">
        <v>2023</v>
      </c>
      <c r="I316" s="67" t="s">
        <v>2047</v>
      </c>
      <c r="J316" s="81" t="s">
        <v>4545</v>
      </c>
      <c r="L316" s="46"/>
      <c r="M316" s="46"/>
      <c r="T316" s="86"/>
      <c r="U316" s="100"/>
      <c r="V316" s="97"/>
      <c r="W316" s="100"/>
      <c r="X316" s="104"/>
      <c r="Y316" s="101"/>
      <c r="Z316" s="101"/>
      <c r="AA316" s="104"/>
      <c r="AB316" s="104"/>
      <c r="AF316" s="90"/>
      <c r="AK316"/>
      <c r="AM316" s="108"/>
      <c r="AN316" s="108"/>
      <c r="AO316" s="108"/>
      <c r="AP316" s="108"/>
      <c r="AQ316" s="108"/>
      <c r="AR316" s="108"/>
    </row>
    <row r="317" spans="1:44" s="48" customFormat="1" ht="24" customHeight="1">
      <c r="A317" s="124" t="s">
        <v>471</v>
      </c>
      <c r="B317" s="260" t="s">
        <v>182</v>
      </c>
      <c r="C317" s="73">
        <v>1120915</v>
      </c>
      <c r="D317" s="73">
        <v>1102425</v>
      </c>
      <c r="E317" s="73">
        <v>29024579</v>
      </c>
      <c r="F317" s="106" t="str">
        <f>VLOOKUP($C317,'[3]Sistema Escolar'!$C$3:$E$5000,3,0)</f>
        <v>COMPLEXO INTEGRADO DE EDUCACAO BASICA, PROFIS E TECNOLOGICA DA BAHIA</v>
      </c>
      <c r="G317" s="67" t="s">
        <v>910</v>
      </c>
      <c r="H317" s="67" t="s">
        <v>927</v>
      </c>
      <c r="I317" s="67" t="s">
        <v>519</v>
      </c>
      <c r="J317" s="81" t="s">
        <v>4492</v>
      </c>
      <c r="K317" s="74"/>
      <c r="L317" s="46"/>
      <c r="M317" s="46"/>
      <c r="T317" s="86"/>
      <c r="U317" s="100"/>
      <c r="V317" s="97"/>
      <c r="W317" s="100"/>
      <c r="X317" s="104"/>
      <c r="Y317" s="101"/>
      <c r="Z317" s="104"/>
      <c r="AA317" s="104"/>
      <c r="AB317" s="104"/>
      <c r="AF317" s="90"/>
      <c r="AK317"/>
      <c r="AM317" s="108"/>
      <c r="AN317" s="108"/>
      <c r="AO317" s="108"/>
      <c r="AP317" s="108"/>
      <c r="AQ317" s="108"/>
      <c r="AR317" s="108"/>
    </row>
    <row r="318" spans="1:44" s="48" customFormat="1" ht="24" customHeight="1">
      <c r="A318" s="124" t="s">
        <v>471</v>
      </c>
      <c r="B318" s="260" t="s">
        <v>182</v>
      </c>
      <c r="C318" s="73">
        <v>1161085</v>
      </c>
      <c r="D318" s="73">
        <v>1102438</v>
      </c>
      <c r="E318" s="73">
        <v>29024641</v>
      </c>
      <c r="F318" s="106" t="str">
        <f>VLOOKUP($C318,'[3]Sistema Escolar'!$C$3:$E$5000,3,0)</f>
        <v>CENTRO TERRITORIAL DE EDUCACAO PROFISSIONAL DO SERTAO DO SAO FRANCISCO</v>
      </c>
      <c r="G318" s="67" t="s">
        <v>910</v>
      </c>
      <c r="H318" s="67" t="s">
        <v>913</v>
      </c>
      <c r="I318" s="67" t="s">
        <v>519</v>
      </c>
      <c r="J318" s="81" t="s">
        <v>4492</v>
      </c>
      <c r="K318" s="226"/>
      <c r="L318" s="46"/>
      <c r="M318" s="46"/>
      <c r="T318" s="86"/>
      <c r="U318" s="100"/>
      <c r="V318" s="97"/>
      <c r="W318" s="100"/>
      <c r="X318" s="104"/>
      <c r="Y318" s="101"/>
      <c r="Z318" s="104"/>
      <c r="AA318" s="104"/>
      <c r="AB318" s="104"/>
      <c r="AF318" s="90"/>
      <c r="AH318" s="46"/>
      <c r="AK318"/>
      <c r="AM318" s="108"/>
      <c r="AN318" s="108"/>
      <c r="AO318" s="108"/>
      <c r="AP318" s="108"/>
      <c r="AQ318" s="108"/>
      <c r="AR318" s="108"/>
    </row>
    <row r="319" spans="1:44" s="48" customFormat="1" ht="24" customHeight="1">
      <c r="A319" s="124" t="s">
        <v>471</v>
      </c>
      <c r="B319" s="260" t="s">
        <v>182</v>
      </c>
      <c r="C319" s="73">
        <v>1120338</v>
      </c>
      <c r="D319" s="73">
        <v>1102397</v>
      </c>
      <c r="E319" s="73">
        <v>29024765</v>
      </c>
      <c r="F319" s="106" t="str">
        <f>VLOOKUP($C319,'[3]Sistema Escolar'!$C$3:$E$5000,3,0)</f>
        <v>COLEGIO ESTADUAL ANTONILIO DA FRANCA CARDOSO</v>
      </c>
      <c r="G319" s="67" t="s">
        <v>910</v>
      </c>
      <c r="H319" s="67" t="s">
        <v>917</v>
      </c>
      <c r="I319" s="67" t="s">
        <v>519</v>
      </c>
      <c r="J319" s="81" t="s">
        <v>4492</v>
      </c>
      <c r="K319" s="48" t="s">
        <v>2103</v>
      </c>
      <c r="L319" s="46"/>
      <c r="M319" s="46"/>
      <c r="T319" s="86"/>
      <c r="U319" s="100"/>
      <c r="V319" s="97"/>
      <c r="W319" s="100"/>
      <c r="X319" s="104"/>
      <c r="Y319" s="101"/>
      <c r="Z319" s="104"/>
      <c r="AA319" s="104"/>
      <c r="AB319" s="104"/>
      <c r="AF319" s="90"/>
      <c r="AK319"/>
      <c r="AM319" s="108"/>
      <c r="AN319" s="108"/>
      <c r="AO319" s="108"/>
      <c r="AP319" s="108"/>
      <c r="AQ319" s="108"/>
      <c r="AR319" s="108"/>
    </row>
    <row r="320" spans="1:44" s="48" customFormat="1" ht="24" customHeight="1">
      <c r="A320" s="124" t="s">
        <v>471</v>
      </c>
      <c r="B320" s="260" t="s">
        <v>182</v>
      </c>
      <c r="C320" s="73">
        <v>1120761</v>
      </c>
      <c r="D320" s="73">
        <v>1102416</v>
      </c>
      <c r="E320" s="73">
        <v>29024722</v>
      </c>
      <c r="F320" s="106" t="str">
        <f>VLOOKUP($C320,'[3]Sistema Escolar'!$C$3:$E$5000,3,0)</f>
        <v>COLEGIO ESTADUAL DE TEMPO INTEGRAL PEDRO RAYMUNDO MOREIRA REGO</v>
      </c>
      <c r="G320" s="67" t="s">
        <v>910</v>
      </c>
      <c r="H320" s="67" t="s">
        <v>925</v>
      </c>
      <c r="I320" s="67" t="s">
        <v>2047</v>
      </c>
      <c r="J320" s="81" t="s">
        <v>4546</v>
      </c>
      <c r="L320" s="46"/>
      <c r="M320" s="46"/>
      <c r="T320" s="86"/>
      <c r="U320" s="100"/>
      <c r="V320" s="97"/>
      <c r="W320" s="100"/>
      <c r="X320" s="104"/>
      <c r="Y320" s="101"/>
      <c r="Z320" s="104"/>
      <c r="AA320" s="104"/>
      <c r="AB320" s="104"/>
      <c r="AF320" s="90"/>
      <c r="AK320"/>
      <c r="AM320" s="108"/>
      <c r="AN320" s="108"/>
      <c r="AO320" s="108"/>
      <c r="AP320" s="108"/>
      <c r="AQ320" s="108"/>
      <c r="AR320" s="108"/>
    </row>
    <row r="321" spans="1:44" s="48" customFormat="1" ht="24" customHeight="1">
      <c r="A321" s="124" t="s">
        <v>471</v>
      </c>
      <c r="B321" s="260" t="s">
        <v>182</v>
      </c>
      <c r="C321" s="73">
        <v>1176428</v>
      </c>
      <c r="D321" s="73">
        <v>1102450</v>
      </c>
      <c r="E321" s="73">
        <v>29390737</v>
      </c>
      <c r="F321" s="106" t="str">
        <f>VLOOKUP($C321,'[3]Sistema Escolar'!$C$3:$E$5000,3,0)</f>
        <v>COLEGIO MODELO LUIS EDUARDO MAGALHAES</v>
      </c>
      <c r="G321" s="67" t="s">
        <v>910</v>
      </c>
      <c r="H321" s="67" t="s">
        <v>928</v>
      </c>
      <c r="I321" s="67" t="s">
        <v>519</v>
      </c>
      <c r="J321" s="81" t="s">
        <v>4492</v>
      </c>
      <c r="K321" s="63"/>
      <c r="L321" s="46"/>
      <c r="M321" s="46"/>
      <c r="T321" s="86"/>
      <c r="U321" s="100"/>
      <c r="V321" s="97"/>
      <c r="W321" s="100"/>
      <c r="X321" s="104"/>
      <c r="Y321" s="101"/>
      <c r="Z321" s="104"/>
      <c r="AA321" s="104"/>
      <c r="AB321" s="104"/>
      <c r="AF321" s="90"/>
      <c r="AH321" s="46"/>
      <c r="AK321"/>
      <c r="AM321" s="108"/>
      <c r="AN321" s="108"/>
      <c r="AO321" s="108"/>
      <c r="AP321" s="108"/>
      <c r="AQ321" s="108"/>
      <c r="AR321" s="108"/>
    </row>
    <row r="322" spans="1:44" s="48" customFormat="1" ht="24" customHeight="1">
      <c r="A322" s="124" t="s">
        <v>471</v>
      </c>
      <c r="B322" s="260" t="s">
        <v>182</v>
      </c>
      <c r="C322" s="73">
        <v>1179111</v>
      </c>
      <c r="D322" s="73">
        <v>9999999</v>
      </c>
      <c r="E322" s="73">
        <v>29456509</v>
      </c>
      <c r="F322" s="106" t="str">
        <f>VLOOKUP($C322,'[3]Sistema Escolar'!$C$3:$E$5000,3,0)</f>
        <v>CENT.REG.DE ENS.MEDIO COM INTERMEDIACAO TEC-CEMIT SERTAO DO S FRANCISC</v>
      </c>
      <c r="G322" s="67" t="s">
        <v>910</v>
      </c>
      <c r="H322" s="67" t="s">
        <v>912</v>
      </c>
      <c r="I322" s="67" t="s">
        <v>519</v>
      </c>
      <c r="J322" s="81" t="s">
        <v>4492</v>
      </c>
      <c r="L322" s="46"/>
      <c r="M322" s="46"/>
      <c r="T322" s="86"/>
      <c r="U322" s="100"/>
      <c r="V322" s="46"/>
      <c r="W322" s="100"/>
      <c r="X322" s="104"/>
      <c r="Y322" s="101"/>
      <c r="Z322" s="101"/>
      <c r="AA322" s="104"/>
      <c r="AB322" s="104"/>
      <c r="AF322" s="90"/>
      <c r="AK322"/>
      <c r="AM322" s="108"/>
      <c r="AN322" s="108"/>
      <c r="AO322" s="108"/>
      <c r="AP322" s="108"/>
      <c r="AQ322" s="108"/>
      <c r="AR322" s="108"/>
    </row>
    <row r="323" spans="1:44" s="48" customFormat="1" ht="24" customHeight="1">
      <c r="A323" s="124" t="s">
        <v>471</v>
      </c>
      <c r="B323" s="260" t="s">
        <v>182</v>
      </c>
      <c r="C323" s="73">
        <v>1178378</v>
      </c>
      <c r="D323" s="73">
        <v>1105553</v>
      </c>
      <c r="E323" s="73">
        <v>29859808</v>
      </c>
      <c r="F323" s="106" t="str">
        <f>VLOOKUP($C323,'[3]Sistema Escolar'!$C$3:$E$5000,3,0)</f>
        <v>COLEGIO ESTADUAL DO CAMPO OLAVO FERREIRA NETO</v>
      </c>
      <c r="G323" s="67" t="s">
        <v>910</v>
      </c>
      <c r="H323" s="67" t="s">
        <v>924</v>
      </c>
      <c r="I323" s="67" t="s">
        <v>519</v>
      </c>
      <c r="J323" s="81" t="s">
        <v>4492</v>
      </c>
      <c r="L323" s="46"/>
      <c r="M323" s="46"/>
      <c r="T323" s="86"/>
      <c r="U323" s="100"/>
      <c r="V323" s="97"/>
      <c r="W323" s="100"/>
      <c r="X323" s="104"/>
      <c r="Y323" s="101"/>
      <c r="Z323" s="101"/>
      <c r="AA323" s="104"/>
      <c r="AB323" s="104"/>
      <c r="AF323" s="90"/>
      <c r="AK323"/>
      <c r="AM323" s="108"/>
      <c r="AN323" s="108"/>
      <c r="AO323" s="108"/>
      <c r="AP323" s="108"/>
      <c r="AQ323" s="108"/>
      <c r="AR323" s="108"/>
    </row>
    <row r="324" spans="1:44" s="48" customFormat="1" ht="24" customHeight="1">
      <c r="A324" s="124" t="s">
        <v>471</v>
      </c>
      <c r="B324" s="260" t="s">
        <v>182</v>
      </c>
      <c r="C324" s="73">
        <v>1120311</v>
      </c>
      <c r="D324" s="73">
        <v>1102396</v>
      </c>
      <c r="E324" s="73">
        <v>29025028</v>
      </c>
      <c r="F324" s="106" t="str">
        <f>VLOOKUP($C324,'[3]Sistema Escolar'!$C$3:$E$5000,3,0)</f>
        <v>COLEGIO DA POLICIA MILITAR - CPM ALFREDO VIANNA</v>
      </c>
      <c r="G324" s="67" t="s">
        <v>910</v>
      </c>
      <c r="H324" s="67" t="s">
        <v>914</v>
      </c>
      <c r="I324" s="67" t="s">
        <v>519</v>
      </c>
      <c r="J324" s="81" t="s">
        <v>4492</v>
      </c>
      <c r="L324" s="46"/>
      <c r="M324" s="46"/>
      <c r="T324" s="86"/>
      <c r="U324" s="100"/>
      <c r="V324" s="46"/>
      <c r="W324" s="100"/>
      <c r="X324" s="104"/>
      <c r="Y324" s="101"/>
      <c r="Z324" s="101"/>
      <c r="AA324" s="104"/>
      <c r="AB324" s="104"/>
      <c r="AF324" s="90"/>
      <c r="AK324"/>
      <c r="AM324" s="108"/>
      <c r="AN324" s="108"/>
      <c r="AO324" s="108"/>
      <c r="AP324" s="108"/>
      <c r="AQ324" s="108"/>
      <c r="AR324" s="108"/>
    </row>
    <row r="325" spans="1:44" s="48" customFormat="1" ht="24" customHeight="1">
      <c r="A325" s="124" t="s">
        <v>471</v>
      </c>
      <c r="B325" s="260" t="s">
        <v>182</v>
      </c>
      <c r="C325" s="73">
        <v>1176930</v>
      </c>
      <c r="D325" s="73">
        <v>1102451</v>
      </c>
      <c r="E325" s="73">
        <v>29408628</v>
      </c>
      <c r="F325" s="106" t="str">
        <f>VLOOKUP($C325,'[3]Sistema Escolar'!$C$3:$E$5000,3,0)</f>
        <v>COLEGIO ESTADUAL ARTUR OLIVEIRA DA SILVA</v>
      </c>
      <c r="G325" s="67" t="s">
        <v>910</v>
      </c>
      <c r="H325" s="67" t="s">
        <v>918</v>
      </c>
      <c r="I325" s="67" t="s">
        <v>519</v>
      </c>
      <c r="J325" s="81" t="s">
        <v>4492</v>
      </c>
      <c r="L325" s="46"/>
      <c r="M325" s="46"/>
      <c r="T325" s="86"/>
      <c r="U325" s="100"/>
      <c r="V325" s="97"/>
      <c r="W325" s="100"/>
      <c r="X325" s="104"/>
      <c r="Y325" s="101"/>
      <c r="Z325" s="101"/>
      <c r="AA325" s="104"/>
      <c r="AB325" s="104"/>
      <c r="AF325" s="90"/>
      <c r="AK325"/>
      <c r="AM325" s="108"/>
      <c r="AN325" s="108"/>
      <c r="AO325" s="108"/>
      <c r="AP325" s="108"/>
      <c r="AQ325" s="108"/>
      <c r="AR325" s="108"/>
    </row>
    <row r="326" spans="1:44" s="48" customFormat="1" ht="24" customHeight="1">
      <c r="A326" s="124" t="s">
        <v>471</v>
      </c>
      <c r="B326" s="260" t="s">
        <v>182</v>
      </c>
      <c r="C326" s="73">
        <v>1176091</v>
      </c>
      <c r="D326" s="73">
        <v>1102449</v>
      </c>
      <c r="E326" s="73">
        <v>29025117</v>
      </c>
      <c r="F326" s="106" t="str">
        <f>VLOOKUP($C326,'[3]Sistema Escolar'!$C$3:$E$5000,3,0)</f>
        <v>COLEGIO ESTADUAL DONA GUIOMAR BARRETO MEIRA</v>
      </c>
      <c r="G326" s="67" t="s">
        <v>910</v>
      </c>
      <c r="H326" s="67" t="s">
        <v>920</v>
      </c>
      <c r="I326" s="67" t="s">
        <v>519</v>
      </c>
      <c r="J326" s="81" t="s">
        <v>4492</v>
      </c>
      <c r="L326" s="46"/>
      <c r="M326" s="46"/>
      <c r="T326" s="86"/>
      <c r="U326" s="100"/>
      <c r="V326" s="97"/>
      <c r="W326" s="100"/>
      <c r="X326" s="104"/>
      <c r="Y326" s="101"/>
      <c r="Z326" s="104"/>
      <c r="AA326" s="104"/>
      <c r="AB326" s="104"/>
      <c r="AF326" s="90"/>
      <c r="AK326"/>
      <c r="AM326" s="108"/>
      <c r="AN326" s="108"/>
      <c r="AO326" s="108"/>
      <c r="AP326" s="108"/>
      <c r="AQ326" s="108"/>
      <c r="AR326" s="108"/>
    </row>
    <row r="327" spans="1:44" s="48" customFormat="1" ht="24" customHeight="1">
      <c r="A327" s="124" t="s">
        <v>471</v>
      </c>
      <c r="B327" s="260" t="s">
        <v>182</v>
      </c>
      <c r="C327" s="73">
        <v>1120613</v>
      </c>
      <c r="D327" s="73">
        <v>1102411</v>
      </c>
      <c r="E327" s="73">
        <v>29025060</v>
      </c>
      <c r="F327" s="106" t="str">
        <f>VLOOKUP($C327,'[3]Sistema Escolar'!$C$3:$E$5000,3,0)</f>
        <v>COLEGIO ESTADUAL JUTAHY MAGALHAES</v>
      </c>
      <c r="G327" s="67" t="s">
        <v>910</v>
      </c>
      <c r="H327" s="67" t="s">
        <v>922</v>
      </c>
      <c r="I327" s="67" t="s">
        <v>519</v>
      </c>
      <c r="J327" s="81" t="s">
        <v>4492</v>
      </c>
      <c r="K327" s="74"/>
      <c r="L327" s="46"/>
      <c r="M327" s="46"/>
      <c r="T327" s="86"/>
      <c r="U327" s="100"/>
      <c r="V327" s="97"/>
      <c r="W327" s="100"/>
      <c r="X327" s="104"/>
      <c r="Y327" s="101"/>
      <c r="Z327" s="104"/>
      <c r="AA327" s="104"/>
      <c r="AB327" s="104"/>
      <c r="AF327" s="90"/>
      <c r="AK327"/>
      <c r="AM327" s="108"/>
      <c r="AN327" s="108"/>
      <c r="AO327" s="108"/>
      <c r="AP327" s="108"/>
      <c r="AQ327" s="108"/>
      <c r="AR327" s="108"/>
    </row>
    <row r="328" spans="1:44" s="48" customFormat="1" ht="24" customHeight="1">
      <c r="A328" s="124" t="s">
        <v>471</v>
      </c>
      <c r="B328" s="260" t="s">
        <v>182</v>
      </c>
      <c r="C328" s="73">
        <v>1161034</v>
      </c>
      <c r="D328" s="73">
        <v>1102434</v>
      </c>
      <c r="E328" s="73">
        <v>29024528</v>
      </c>
      <c r="F328" s="106" t="str">
        <f>VLOOKUP($C328,'[3]Sistema Escolar'!$C$3:$E$5000,3,0)</f>
        <v>COLEGIO ESTADUAL DE TEMPO INTEGRAL FLORENTINA ALVES DOS SANTOS</v>
      </c>
      <c r="G328" s="67" t="s">
        <v>910</v>
      </c>
      <c r="H328" s="67" t="s">
        <v>915</v>
      </c>
      <c r="I328" s="67" t="s">
        <v>519</v>
      </c>
      <c r="J328" s="81" t="s">
        <v>4492</v>
      </c>
      <c r="K328" s="226"/>
      <c r="L328" s="46"/>
      <c r="M328" s="46"/>
      <c r="T328" s="86"/>
      <c r="U328" s="100"/>
      <c r="V328" s="97"/>
      <c r="W328" s="100"/>
      <c r="X328" s="104"/>
      <c r="Y328" s="101"/>
      <c r="Z328" s="104"/>
      <c r="AA328" s="104"/>
      <c r="AB328" s="104"/>
      <c r="AF328" s="90"/>
      <c r="AH328" s="46"/>
      <c r="AK328"/>
      <c r="AM328" s="108"/>
      <c r="AN328" s="108"/>
      <c r="AO328" s="108"/>
      <c r="AP328" s="108"/>
      <c r="AQ328" s="108"/>
      <c r="AR328" s="108"/>
    </row>
    <row r="329" spans="1:44" s="48" customFormat="1" ht="24" customHeight="1">
      <c r="A329" s="124" t="s">
        <v>471</v>
      </c>
      <c r="B329" s="260" t="s">
        <v>182</v>
      </c>
      <c r="C329" s="73">
        <v>1120664</v>
      </c>
      <c r="D329" s="73">
        <v>1102413</v>
      </c>
      <c r="E329" s="73">
        <v>29024536</v>
      </c>
      <c r="F329" s="106" t="str">
        <f>VLOOKUP($C329,'[3]Sistema Escolar'!$C$3:$E$5000,3,0)</f>
        <v>COLEGIO ESTADUAL DE TEMPO INTEGRAL LOMANTO JUNIOR</v>
      </c>
      <c r="G329" s="67" t="s">
        <v>910</v>
      </c>
      <c r="H329" s="67" t="s">
        <v>923</v>
      </c>
      <c r="I329" s="67" t="s">
        <v>519</v>
      </c>
      <c r="J329" s="81" t="s">
        <v>4492</v>
      </c>
      <c r="L329" s="46"/>
      <c r="M329" s="46"/>
      <c r="T329" s="86"/>
      <c r="U329" s="100"/>
      <c r="V329" s="97"/>
      <c r="W329" s="100"/>
      <c r="X329" s="104"/>
      <c r="Y329" s="101"/>
      <c r="Z329" s="101"/>
      <c r="AA329" s="104"/>
      <c r="AB329" s="104"/>
      <c r="AF329" s="90"/>
      <c r="AH329" s="46"/>
      <c r="AK329"/>
      <c r="AM329" s="108"/>
      <c r="AN329" s="108"/>
      <c r="AO329" s="108"/>
      <c r="AP329" s="108"/>
      <c r="AQ329" s="108"/>
      <c r="AR329" s="108"/>
    </row>
    <row r="330" spans="1:44" s="48" customFormat="1" ht="24" customHeight="1">
      <c r="A330" s="124" t="s">
        <v>471</v>
      </c>
      <c r="B330" s="260" t="s">
        <v>182</v>
      </c>
      <c r="C330" s="73">
        <v>1120494</v>
      </c>
      <c r="D330" s="73">
        <v>1102403</v>
      </c>
      <c r="E330" s="73">
        <v>29024803</v>
      </c>
      <c r="F330" s="106" t="str">
        <f>VLOOKUP($C330,'[3]Sistema Escolar'!$C$3:$E$5000,3,0)</f>
        <v>CENTRO EST. DE EDUCACAO PROFIS EM GESTAO E NEGOCIOS DO NORTE BAIANO</v>
      </c>
      <c r="G330" s="67" t="s">
        <v>910</v>
      </c>
      <c r="H330" s="67" t="s">
        <v>911</v>
      </c>
      <c r="I330" s="67" t="s">
        <v>519</v>
      </c>
      <c r="J330" s="81" t="s">
        <v>4492</v>
      </c>
      <c r="L330" s="46"/>
      <c r="M330" s="46"/>
      <c r="T330" s="86"/>
      <c r="U330" s="100"/>
      <c r="V330" s="97"/>
      <c r="W330" s="100"/>
      <c r="X330" s="104"/>
      <c r="Y330" s="101"/>
      <c r="Z330" s="101"/>
      <c r="AA330" s="104"/>
      <c r="AB330" s="104"/>
      <c r="AF330" s="90"/>
      <c r="AK330"/>
      <c r="AM330" s="108"/>
      <c r="AN330" s="108"/>
      <c r="AO330" s="108"/>
      <c r="AP330" s="108"/>
      <c r="AQ330" s="108"/>
      <c r="AR330" s="108"/>
    </row>
    <row r="331" spans="1:44" s="48" customFormat="1" ht="24" customHeight="1">
      <c r="A331" s="124" t="s">
        <v>471</v>
      </c>
      <c r="B331" s="260" t="s">
        <v>182</v>
      </c>
      <c r="C331" s="73">
        <v>1120524</v>
      </c>
      <c r="D331" s="73">
        <v>1102404</v>
      </c>
      <c r="E331" s="73">
        <v>29025052</v>
      </c>
      <c r="F331" s="106" t="str">
        <f>VLOOKUP($C331,'[3]Sistema Escolar'!$C$3:$E$5000,3,0)</f>
        <v>COLEGIO ESTADUAL HILDETE LOMANTO</v>
      </c>
      <c r="G331" s="67" t="s">
        <v>910</v>
      </c>
      <c r="H331" s="67" t="s">
        <v>921</v>
      </c>
      <c r="I331" s="67" t="s">
        <v>519</v>
      </c>
      <c r="J331" s="81" t="s">
        <v>4492</v>
      </c>
      <c r="K331" s="74"/>
      <c r="L331" s="46"/>
      <c r="M331" s="46"/>
      <c r="T331" s="86"/>
      <c r="U331" s="100"/>
      <c r="V331" s="97"/>
      <c r="W331" s="100"/>
      <c r="X331" s="104"/>
      <c r="Y331" s="101"/>
      <c r="Z331" s="101"/>
      <c r="AA331" s="104"/>
      <c r="AB331" s="104"/>
      <c r="AF331" s="90"/>
      <c r="AK331"/>
      <c r="AM331" s="108"/>
      <c r="AN331" s="108"/>
      <c r="AO331" s="108"/>
      <c r="AP331" s="108"/>
      <c r="AQ331" s="108"/>
      <c r="AR331" s="108"/>
    </row>
    <row r="332" spans="1:44" s="48" customFormat="1" ht="24" customHeight="1">
      <c r="A332" s="124" t="s">
        <v>471</v>
      </c>
      <c r="B332" s="260" t="s">
        <v>182</v>
      </c>
      <c r="C332" s="73">
        <v>1120893</v>
      </c>
      <c r="D332" s="73">
        <v>1102424</v>
      </c>
      <c r="E332" s="73">
        <v>29025001</v>
      </c>
      <c r="F332" s="106" t="str">
        <f>VLOOKUP($C332,'[3]Sistema Escolar'!$C$3:$E$5000,3,0)</f>
        <v>COLEGIO ESTADUAL ROTARY CLUBE</v>
      </c>
      <c r="G332" s="67" t="s">
        <v>910</v>
      </c>
      <c r="H332" s="67" t="s">
        <v>926</v>
      </c>
      <c r="I332" s="67" t="s">
        <v>519</v>
      </c>
      <c r="J332" s="81" t="s">
        <v>4492</v>
      </c>
      <c r="L332" s="46"/>
      <c r="M332" s="46"/>
      <c r="T332" s="86"/>
      <c r="U332" s="100"/>
      <c r="V332" s="97"/>
      <c r="W332" s="100"/>
      <c r="X332" s="104"/>
      <c r="Y332" s="101"/>
      <c r="Z332" s="101"/>
      <c r="AA332" s="104"/>
      <c r="AB332" s="104"/>
      <c r="AF332" s="90"/>
      <c r="AK332"/>
      <c r="AM332" s="108"/>
      <c r="AN332" s="108"/>
      <c r="AO332" s="108"/>
      <c r="AP332" s="108"/>
      <c r="AQ332" s="108"/>
      <c r="AR332" s="108"/>
    </row>
    <row r="333" spans="1:44" s="48" customFormat="1" ht="24" customHeight="1">
      <c r="A333" s="124" t="s">
        <v>471</v>
      </c>
      <c r="B333" s="260" t="s">
        <v>182</v>
      </c>
      <c r="C333" s="73">
        <v>1120389</v>
      </c>
      <c r="D333" s="73">
        <v>1102400</v>
      </c>
      <c r="E333" s="73">
        <v>29024862</v>
      </c>
      <c r="F333" s="106" t="str">
        <f>VLOOKUP($C333,'[3]Sistema Escolar'!$C$3:$E$5000,3,0)</f>
        <v>COLEGIO ESTADUAL CECILIO MATTOS</v>
      </c>
      <c r="G333" s="67" t="s">
        <v>910</v>
      </c>
      <c r="H333" s="67" t="s">
        <v>919</v>
      </c>
      <c r="I333" s="67" t="s">
        <v>2047</v>
      </c>
      <c r="J333" s="81" t="s">
        <v>4547</v>
      </c>
      <c r="L333" s="46"/>
      <c r="M333" s="46"/>
      <c r="T333" s="86"/>
      <c r="U333" s="100"/>
      <c r="V333" s="97"/>
      <c r="W333" s="100"/>
      <c r="X333" s="104"/>
      <c r="Y333" s="101"/>
      <c r="Z333" s="101"/>
      <c r="AA333" s="104"/>
      <c r="AB333" s="104"/>
      <c r="AF333" s="90"/>
      <c r="AK333"/>
      <c r="AM333" s="108"/>
      <c r="AN333" s="108"/>
      <c r="AO333" s="108"/>
      <c r="AP333" s="108"/>
      <c r="AQ333" s="108"/>
      <c r="AR333" s="108"/>
    </row>
    <row r="334" spans="1:44" s="48" customFormat="1" ht="24" customHeight="1">
      <c r="A334" s="124" t="s">
        <v>471</v>
      </c>
      <c r="B334" s="260" t="s">
        <v>182</v>
      </c>
      <c r="C334" s="73">
        <v>1160950</v>
      </c>
      <c r="D334" s="73">
        <v>1102430</v>
      </c>
      <c r="E334" s="73">
        <v>29024846</v>
      </c>
      <c r="F334" s="106" t="str">
        <f>VLOOKUP($C334,'[3]Sistema Escolar'!$C$3:$E$5000,3,0)</f>
        <v>COLEGIO ESTADUAL DE TEMPO INTEGRAL AGOSTINHO MUNIZ</v>
      </c>
      <c r="G334" s="67" t="s">
        <v>910</v>
      </c>
      <c r="H334" s="67" t="s">
        <v>916</v>
      </c>
      <c r="I334" s="67" t="s">
        <v>2047</v>
      </c>
      <c r="J334" s="81" t="s">
        <v>4548</v>
      </c>
      <c r="K334" s="74"/>
      <c r="L334" s="46"/>
      <c r="M334" s="46"/>
      <c r="T334" s="86"/>
      <c r="U334" s="100"/>
      <c r="V334" s="97"/>
      <c r="W334" s="100"/>
      <c r="X334" s="104"/>
      <c r="Y334" s="101"/>
      <c r="Z334" s="101"/>
      <c r="AA334" s="104"/>
      <c r="AB334" s="104"/>
      <c r="AF334" s="90"/>
      <c r="AK334"/>
      <c r="AM334" s="108"/>
      <c r="AN334" s="108"/>
      <c r="AO334" s="108"/>
      <c r="AP334" s="108"/>
      <c r="AQ334" s="108"/>
      <c r="AR334" s="108"/>
    </row>
    <row r="335" spans="1:44" s="48" customFormat="1" ht="24" customHeight="1">
      <c r="A335" s="124" t="s">
        <v>471</v>
      </c>
      <c r="B335" s="260" t="s">
        <v>182</v>
      </c>
      <c r="C335" s="56">
        <v>1178255</v>
      </c>
      <c r="D335" s="56">
        <v>9999999</v>
      </c>
      <c r="E335" s="56">
        <v>29467004</v>
      </c>
      <c r="F335" s="106" t="str">
        <f>VLOOKUP($C335,'[3]Sistema Escolar'!$C$3:$E$5000,3,0)</f>
        <v>COLEGIO ESTADUAL DE TEMPO INTEGRAL PAULO JOSE DE OLIVEIRA</v>
      </c>
      <c r="G335" s="67" t="s">
        <v>910</v>
      </c>
      <c r="H335" s="67" t="s">
        <v>1923</v>
      </c>
      <c r="I335" s="67" t="s">
        <v>519</v>
      </c>
      <c r="J335" s="81" t="s">
        <v>4492</v>
      </c>
      <c r="K335" s="74"/>
      <c r="L335" s="46" t="s">
        <v>2029</v>
      </c>
      <c r="M335" s="46"/>
      <c r="T335" s="86"/>
      <c r="U335" s="100"/>
      <c r="V335" s="97"/>
      <c r="W335" s="100"/>
      <c r="X335" s="104"/>
      <c r="Y335" s="101"/>
      <c r="Z335" s="101"/>
      <c r="AA335" s="104"/>
      <c r="AB335" s="104"/>
      <c r="AF335" s="90"/>
      <c r="AK335"/>
      <c r="AM335" s="108"/>
      <c r="AN335" s="108"/>
      <c r="AO335" s="108"/>
      <c r="AP335" s="108"/>
      <c r="AQ335" s="108"/>
      <c r="AR335" s="108"/>
    </row>
    <row r="336" spans="1:44" s="48" customFormat="1" ht="24" customHeight="1">
      <c r="A336" s="255">
        <v>10</v>
      </c>
      <c r="B336" s="261" t="s">
        <v>182</v>
      </c>
      <c r="C336" s="145">
        <v>1179788</v>
      </c>
      <c r="D336" s="125">
        <v>9999999</v>
      </c>
      <c r="E336" s="145">
        <v>44175</v>
      </c>
      <c r="F336" s="106" t="str">
        <f>VLOOKUP($C336,'[3]Sistema Escolar'!$C$3:$E$5000,3,0)</f>
        <v>CENTRO DE APOIO PEDAGOGICO ESPECIALIZADO - CAPE JUAZEIRO</v>
      </c>
      <c r="G336" s="67" t="s">
        <v>2039</v>
      </c>
      <c r="H336" s="67" t="s">
        <v>2039</v>
      </c>
      <c r="I336" s="67" t="s">
        <v>519</v>
      </c>
      <c r="J336" s="81" t="s">
        <v>4549</v>
      </c>
      <c r="K336" s="74"/>
      <c r="L336" s="46"/>
      <c r="M336" s="46"/>
      <c r="T336" s="86"/>
      <c r="U336" s="100"/>
      <c r="V336" s="97"/>
      <c r="W336" s="100"/>
      <c r="X336" s="104"/>
      <c r="Y336" s="101"/>
      <c r="Z336" s="101"/>
      <c r="AA336" s="104"/>
      <c r="AB336" s="104"/>
      <c r="AF336" s="90"/>
      <c r="AK336"/>
      <c r="AM336" s="108"/>
      <c r="AN336" s="108"/>
      <c r="AO336" s="108"/>
      <c r="AP336" s="108"/>
      <c r="AQ336" s="108"/>
      <c r="AR336" s="108"/>
    </row>
    <row r="337" spans="1:44" s="48" customFormat="1" ht="24" customHeight="1">
      <c r="A337" s="124" t="s">
        <v>471</v>
      </c>
      <c r="B337" s="260" t="s">
        <v>183</v>
      </c>
      <c r="C337" s="73">
        <v>1121520</v>
      </c>
      <c r="D337" s="73">
        <v>9999999</v>
      </c>
      <c r="E337" s="73">
        <v>29029732</v>
      </c>
      <c r="F337" s="106" t="str">
        <f>VLOOKUP($C337,'[3]Sistema Escolar'!$C$3:$E$5000,3,0)</f>
        <v>COLEGIO ESTADUAL DE TEMPO INTEGRAL SOFIA MASCARENHAS</v>
      </c>
      <c r="G337" s="67" t="s">
        <v>929</v>
      </c>
      <c r="H337" s="67" t="s">
        <v>930</v>
      </c>
      <c r="I337" s="67" t="s">
        <v>519</v>
      </c>
      <c r="J337" s="81" t="s">
        <v>4492</v>
      </c>
      <c r="L337" s="46"/>
      <c r="M337" s="46"/>
      <c r="T337" s="86"/>
      <c r="U337" s="100"/>
      <c r="V337" s="97"/>
      <c r="W337" s="100"/>
      <c r="X337" s="104"/>
      <c r="Y337" s="101"/>
      <c r="Z337" s="101"/>
      <c r="AA337" s="104"/>
      <c r="AB337" s="104"/>
      <c r="AF337" s="90"/>
      <c r="AK337"/>
      <c r="AM337" s="108"/>
      <c r="AN337" s="108"/>
      <c r="AO337" s="108"/>
      <c r="AP337" s="108"/>
      <c r="AQ337" s="108"/>
      <c r="AR337" s="108"/>
    </row>
    <row r="338" spans="1:44" s="48" customFormat="1" ht="24" customHeight="1">
      <c r="A338" s="124" t="s">
        <v>471</v>
      </c>
      <c r="B338" s="260" t="s">
        <v>184</v>
      </c>
      <c r="C338" s="73">
        <v>1121342</v>
      </c>
      <c r="D338" s="73">
        <v>1102459</v>
      </c>
      <c r="E338" s="73">
        <v>29031265</v>
      </c>
      <c r="F338" s="106" t="str">
        <f>VLOOKUP($C338,'[3]Sistema Escolar'!$C$3:$E$5000,3,0)</f>
        <v>COLEGIO ESTADUAL DE TEMPO INTEGRAL PROFESSORA IRENE DE SOUZA ARAUJO</v>
      </c>
      <c r="G338" s="67" t="s">
        <v>931</v>
      </c>
      <c r="H338" s="67" t="s">
        <v>932</v>
      </c>
      <c r="I338" s="67" t="s">
        <v>519</v>
      </c>
      <c r="J338" s="81" t="s">
        <v>4492</v>
      </c>
      <c r="L338" s="46"/>
      <c r="M338" s="46"/>
      <c r="T338" s="86"/>
      <c r="U338" s="100"/>
      <c r="V338" s="97"/>
      <c r="W338" s="100"/>
      <c r="X338" s="104"/>
      <c r="Y338" s="101"/>
      <c r="Z338" s="101"/>
      <c r="AA338" s="104"/>
      <c r="AB338" s="104"/>
      <c r="AF338" s="90"/>
      <c r="AK338"/>
      <c r="AM338" s="108"/>
      <c r="AN338" s="108"/>
      <c r="AO338" s="108"/>
      <c r="AP338" s="108"/>
      <c r="AQ338" s="108"/>
      <c r="AR338" s="108"/>
    </row>
    <row r="339" spans="1:44" s="48" customFormat="1" ht="24" customHeight="1">
      <c r="A339" s="124" t="s">
        <v>471</v>
      </c>
      <c r="B339" s="260" t="s">
        <v>184</v>
      </c>
      <c r="C339" s="73">
        <v>1121326</v>
      </c>
      <c r="D339" s="73">
        <v>1102457</v>
      </c>
      <c r="E339" s="73">
        <v>29030137</v>
      </c>
      <c r="F339" s="106" t="str">
        <f>VLOOKUP($C339,'[3]Sistema Escolar'!$C$3:$E$5000,3,0)</f>
        <v>COLEGIO ESTADUAL REITOR EDGARD SANTOS</v>
      </c>
      <c r="G339" s="67" t="s">
        <v>931</v>
      </c>
      <c r="H339" s="67" t="s">
        <v>933</v>
      </c>
      <c r="I339" s="67" t="s">
        <v>2047</v>
      </c>
      <c r="J339" s="81" t="s">
        <v>4550</v>
      </c>
      <c r="K339" s="74"/>
      <c r="L339" s="46"/>
      <c r="M339" s="46"/>
      <c r="T339" s="86"/>
      <c r="U339" s="100"/>
      <c r="V339" s="97"/>
      <c r="W339" s="100"/>
      <c r="X339" s="104"/>
      <c r="Y339" s="101"/>
      <c r="Z339" s="101"/>
      <c r="AA339" s="104"/>
      <c r="AB339" s="104"/>
      <c r="AF339" s="90"/>
      <c r="AK339"/>
      <c r="AM339" s="108"/>
      <c r="AN339" s="108"/>
      <c r="AO339" s="108"/>
      <c r="AP339" s="108"/>
      <c r="AQ339" s="108"/>
      <c r="AR339" s="108"/>
    </row>
    <row r="340" spans="1:44" s="48" customFormat="1" ht="24" customHeight="1">
      <c r="A340" s="124" t="s">
        <v>471</v>
      </c>
      <c r="B340" s="260" t="s">
        <v>185</v>
      </c>
      <c r="C340" s="73">
        <v>1144156</v>
      </c>
      <c r="D340" s="73">
        <v>1102472</v>
      </c>
      <c r="E340" s="73">
        <v>29031630</v>
      </c>
      <c r="F340" s="106" t="str">
        <f>VLOOKUP($C340,'[3]Sistema Escolar'!$C$3:$E$5000,3,0)</f>
        <v>COLEGIO ESTADUAL DE TEMPO INTEGRAL SETE DE SETEMBRO</v>
      </c>
      <c r="G340" s="67" t="s">
        <v>934</v>
      </c>
      <c r="H340" s="67" t="s">
        <v>935</v>
      </c>
      <c r="I340" s="67" t="s">
        <v>519</v>
      </c>
      <c r="J340" s="81" t="s">
        <v>4492</v>
      </c>
      <c r="L340" s="46"/>
      <c r="M340" s="46"/>
      <c r="T340" s="86"/>
      <c r="U340" s="100"/>
      <c r="V340" s="97"/>
      <c r="W340" s="100"/>
      <c r="X340" s="104"/>
      <c r="Y340" s="101"/>
      <c r="Z340" s="101"/>
      <c r="AA340" s="104"/>
      <c r="AB340" s="104"/>
      <c r="AF340" s="90"/>
      <c r="AK340"/>
      <c r="AM340" s="108"/>
      <c r="AN340" s="108"/>
      <c r="AO340" s="108"/>
      <c r="AP340" s="108"/>
      <c r="AQ340" s="108"/>
      <c r="AR340" s="108"/>
    </row>
    <row r="341" spans="1:44" s="48" customFormat="1" ht="24" customHeight="1">
      <c r="A341" s="124" t="s">
        <v>471</v>
      </c>
      <c r="B341" s="260" t="s">
        <v>186</v>
      </c>
      <c r="C341" s="73">
        <v>1120508</v>
      </c>
      <c r="D341" s="73">
        <v>1102476</v>
      </c>
      <c r="E341" s="73">
        <v>29032300</v>
      </c>
      <c r="F341" s="106" t="str">
        <f>VLOOKUP($C341,'[3]Sistema Escolar'!$C$3:$E$5000,3,0)</f>
        <v>COLEGIO ESTADUAL JORGE KHOURY</v>
      </c>
      <c r="G341" s="67" t="s">
        <v>936</v>
      </c>
      <c r="H341" s="67" t="s">
        <v>937</v>
      </c>
      <c r="I341" s="67" t="s">
        <v>2047</v>
      </c>
      <c r="J341" s="81" t="s">
        <v>4551</v>
      </c>
      <c r="K341" s="63"/>
      <c r="L341" s="46"/>
      <c r="M341" s="46"/>
      <c r="T341" s="86"/>
      <c r="U341" s="100"/>
      <c r="V341" s="97"/>
      <c r="W341" s="100"/>
      <c r="X341" s="104"/>
      <c r="Y341" s="101"/>
      <c r="Z341" s="101"/>
      <c r="AA341" s="104"/>
      <c r="AB341" s="104"/>
      <c r="AF341" s="90"/>
      <c r="AK341"/>
      <c r="AM341" s="108"/>
      <c r="AN341" s="108"/>
      <c r="AO341" s="108"/>
      <c r="AP341" s="108"/>
      <c r="AQ341" s="108"/>
      <c r="AR341" s="108"/>
    </row>
    <row r="342" spans="1:44" s="48" customFormat="1" ht="24" customHeight="1">
      <c r="A342" s="124" t="s">
        <v>471</v>
      </c>
      <c r="B342" s="260" t="s">
        <v>186</v>
      </c>
      <c r="C342" s="73">
        <v>1120907</v>
      </c>
      <c r="D342" s="73">
        <v>1102478</v>
      </c>
      <c r="E342" s="73">
        <v>29032334</v>
      </c>
      <c r="F342" s="106" t="str">
        <f>VLOOKUP($C342,'[3]Sistema Escolar'!$C$3:$E$5000,3,0)</f>
        <v>COLEGIO ESTADUAL DE TEMPO INTEGRAL VILA SAO JOAQUIM</v>
      </c>
      <c r="G342" s="67" t="s">
        <v>936</v>
      </c>
      <c r="H342" s="67" t="s">
        <v>938</v>
      </c>
      <c r="I342" s="67" t="s">
        <v>2047</v>
      </c>
      <c r="J342" s="81" t="s">
        <v>4552</v>
      </c>
      <c r="L342" s="46"/>
      <c r="M342" s="46"/>
      <c r="T342" s="86"/>
      <c r="U342" s="100"/>
      <c r="V342" s="97"/>
      <c r="W342" s="100"/>
      <c r="X342" s="104"/>
      <c r="Y342" s="101"/>
      <c r="Z342" s="101"/>
      <c r="AA342" s="104"/>
      <c r="AB342" s="104"/>
      <c r="AF342" s="90"/>
      <c r="AK342"/>
      <c r="AM342" s="108"/>
      <c r="AN342" s="108"/>
      <c r="AO342" s="108"/>
      <c r="AP342" s="108"/>
      <c r="AQ342" s="108"/>
      <c r="AR342" s="108"/>
    </row>
    <row r="343" spans="1:44" s="48" customFormat="1" ht="24" customHeight="1">
      <c r="A343" s="124" t="s">
        <v>471</v>
      </c>
      <c r="B343" s="260" t="s">
        <v>187</v>
      </c>
      <c r="C343" s="73">
        <v>1161336</v>
      </c>
      <c r="D343" s="73">
        <v>1102492</v>
      </c>
      <c r="E343" s="73">
        <v>29124484</v>
      </c>
      <c r="F343" s="106" t="str">
        <f>VLOOKUP($C343,'[3]Sistema Escolar'!$C$3:$E$5000,3,0)</f>
        <v>CENTRO TERRIT EDUC PROF DO SERTAO SAO FRANCISCO II ANTONIO CONSELHEIRO</v>
      </c>
      <c r="G343" s="67" t="s">
        <v>939</v>
      </c>
      <c r="H343" s="67" t="s">
        <v>940</v>
      </c>
      <c r="I343" s="67" t="s">
        <v>519</v>
      </c>
      <c r="J343" s="81" t="s">
        <v>4492</v>
      </c>
      <c r="L343" s="46"/>
      <c r="M343" s="46"/>
      <c r="T343" s="86"/>
      <c r="U343" s="100"/>
      <c r="V343" s="97"/>
      <c r="W343" s="100"/>
      <c r="X343" s="104"/>
      <c r="Y343" s="101"/>
      <c r="Z343" s="104"/>
      <c r="AA343" s="104"/>
      <c r="AB343" s="104"/>
      <c r="AF343" s="90"/>
      <c r="AK343"/>
      <c r="AM343" s="108"/>
      <c r="AN343" s="108"/>
      <c r="AO343" s="108"/>
      <c r="AP343" s="108"/>
      <c r="AQ343" s="108"/>
      <c r="AR343" s="108"/>
    </row>
    <row r="344" spans="1:44" s="48" customFormat="1" ht="24" customHeight="1">
      <c r="A344" s="124" t="s">
        <v>471</v>
      </c>
      <c r="B344" s="260" t="s">
        <v>187</v>
      </c>
      <c r="C344" s="73">
        <v>1161271</v>
      </c>
      <c r="D344" s="73">
        <v>1102490</v>
      </c>
      <c r="E344" s="73">
        <v>29125537</v>
      </c>
      <c r="F344" s="106" t="str">
        <f>VLOOKUP($C344,'[3]Sistema Escolar'!$C$3:$E$5000,3,0)</f>
        <v>COLEGIO ESTADUAL DO CAMPO PROFESSOR EDIVALDO MACHADO BOAVENTURA</v>
      </c>
      <c r="G344" s="67" t="s">
        <v>939</v>
      </c>
      <c r="H344" s="67" t="s">
        <v>943</v>
      </c>
      <c r="I344" s="67" t="s">
        <v>2047</v>
      </c>
      <c r="J344" s="81" t="s">
        <v>4553</v>
      </c>
      <c r="L344" s="46"/>
      <c r="M344" s="46"/>
      <c r="T344" s="86"/>
      <c r="U344" s="100"/>
      <c r="V344" s="97"/>
      <c r="W344" s="100"/>
      <c r="X344" s="104"/>
      <c r="Y344" s="101"/>
      <c r="Z344" s="101"/>
      <c r="AA344" s="104"/>
      <c r="AB344" s="104"/>
      <c r="AF344" s="90"/>
      <c r="AK344"/>
      <c r="AM344" s="108"/>
      <c r="AN344" s="108"/>
      <c r="AO344" s="108"/>
      <c r="AP344" s="108"/>
      <c r="AQ344" s="108"/>
      <c r="AR344" s="108"/>
    </row>
    <row r="345" spans="1:44" s="48" customFormat="1" ht="24" customHeight="1">
      <c r="A345" s="124" t="s">
        <v>471</v>
      </c>
      <c r="B345" s="260" t="s">
        <v>187</v>
      </c>
      <c r="C345" s="73">
        <v>1121423</v>
      </c>
      <c r="D345" s="73">
        <v>1102482</v>
      </c>
      <c r="E345" s="73">
        <v>29124964</v>
      </c>
      <c r="F345" s="106" t="str">
        <f>VLOOKUP($C345,'[3]Sistema Escolar'!$C$3:$E$5000,3,0)</f>
        <v>COLEGIO ESTADUAL DO CAMPO INTEGRACAO LAGOA DO PIRES</v>
      </c>
      <c r="G345" s="67" t="s">
        <v>939</v>
      </c>
      <c r="H345" s="67" t="s">
        <v>941</v>
      </c>
      <c r="I345" s="67" t="s">
        <v>519</v>
      </c>
      <c r="J345" s="81" t="s">
        <v>4492</v>
      </c>
      <c r="L345" s="46"/>
      <c r="M345" s="46"/>
      <c r="T345" s="86"/>
      <c r="U345" s="100"/>
      <c r="V345" s="97"/>
      <c r="W345" s="100"/>
      <c r="X345" s="104"/>
      <c r="Y345" s="101"/>
      <c r="Z345" s="101"/>
      <c r="AA345" s="104"/>
      <c r="AB345" s="104"/>
      <c r="AF345" s="90"/>
      <c r="AK345"/>
      <c r="AM345" s="108"/>
      <c r="AN345" s="108"/>
      <c r="AO345" s="108"/>
      <c r="AP345" s="108"/>
      <c r="AQ345" s="108"/>
      <c r="AR345" s="108"/>
    </row>
    <row r="346" spans="1:44" s="48" customFormat="1" ht="24" customHeight="1">
      <c r="A346" s="124" t="s">
        <v>471</v>
      </c>
      <c r="B346" s="260" t="s">
        <v>187</v>
      </c>
      <c r="C346" s="73">
        <v>1121474</v>
      </c>
      <c r="D346" s="73">
        <v>1102485</v>
      </c>
      <c r="E346" s="73">
        <v>29124506</v>
      </c>
      <c r="F346" s="106" t="str">
        <f>VLOOKUP($C346,'[3]Sistema Escolar'!$C$3:$E$5000,3,0)</f>
        <v>COLEGIO ESTADUAL NOSSA SENHORA AUXILIADORA</v>
      </c>
      <c r="G346" s="67" t="s">
        <v>939</v>
      </c>
      <c r="H346" s="67" t="s">
        <v>942</v>
      </c>
      <c r="I346" s="67" t="s">
        <v>519</v>
      </c>
      <c r="J346" s="81" t="s">
        <v>4492</v>
      </c>
      <c r="K346" s="63"/>
      <c r="L346" s="46"/>
      <c r="M346" s="46"/>
      <c r="T346" s="86"/>
      <c r="U346" s="100"/>
      <c r="V346" s="97"/>
      <c r="W346" s="100"/>
      <c r="X346" s="104"/>
      <c r="Y346" s="101"/>
      <c r="Z346" s="101"/>
      <c r="AA346" s="104"/>
      <c r="AB346" s="104"/>
      <c r="AF346" s="90"/>
      <c r="AK346"/>
      <c r="AM346" s="108"/>
      <c r="AN346" s="108"/>
      <c r="AO346" s="108"/>
      <c r="AP346" s="108"/>
      <c r="AQ346" s="108"/>
      <c r="AR346" s="108"/>
    </row>
    <row r="347" spans="1:44" s="48" customFormat="1" ht="24" customHeight="1">
      <c r="A347" s="124" t="s">
        <v>1867</v>
      </c>
      <c r="B347" s="260" t="s">
        <v>188</v>
      </c>
      <c r="C347" s="73">
        <v>1129521</v>
      </c>
      <c r="D347" s="73">
        <v>1103233</v>
      </c>
      <c r="E347" s="73">
        <v>29005752</v>
      </c>
      <c r="F347" s="106" t="str">
        <f>VLOOKUP($C347,'[3]Sistema Escolar'!$C$3:$E$5000,3,0)</f>
        <v>COLEGIO ESTADUAL DE TEMPO INTEGRAL APARICIO JOSE DA SILVA</v>
      </c>
      <c r="G347" s="67" t="s">
        <v>944</v>
      </c>
      <c r="H347" s="67" t="s">
        <v>945</v>
      </c>
      <c r="I347" s="67" t="s">
        <v>519</v>
      </c>
      <c r="J347" s="81" t="s">
        <v>4492</v>
      </c>
      <c r="L347" s="46"/>
      <c r="M347" s="46"/>
      <c r="T347" s="86"/>
      <c r="U347" s="100"/>
      <c r="V347" s="97"/>
      <c r="W347" s="100"/>
      <c r="X347" s="104"/>
      <c r="Y347" s="101"/>
      <c r="Z347" s="104"/>
      <c r="AA347" s="104"/>
      <c r="AB347" s="104"/>
      <c r="AF347" s="90"/>
      <c r="AK347"/>
      <c r="AM347" s="108"/>
      <c r="AN347" s="108"/>
      <c r="AO347" s="108"/>
      <c r="AP347" s="108"/>
      <c r="AQ347" s="108"/>
      <c r="AR347" s="108"/>
    </row>
    <row r="348" spans="1:44" s="48" customFormat="1" ht="24" customHeight="1">
      <c r="A348" s="124" t="s">
        <v>1867</v>
      </c>
      <c r="B348" s="260" t="s">
        <v>189</v>
      </c>
      <c r="C348" s="73">
        <v>1179377</v>
      </c>
      <c r="D348" s="73">
        <v>9999999</v>
      </c>
      <c r="E348" s="73">
        <v>29464765</v>
      </c>
      <c r="F348" s="106" t="str">
        <f>VLOOKUP($C348,'[3]Sistema Escolar'!$C$3:$E$5000,3,0)</f>
        <v>COLEGIO ESTADUAL DO CAMPO VERONILDO MENDES PEREIRA</v>
      </c>
      <c r="G348" s="67" t="s">
        <v>946</v>
      </c>
      <c r="H348" s="67" t="s">
        <v>947</v>
      </c>
      <c r="I348" s="67" t="s">
        <v>519</v>
      </c>
      <c r="J348" s="81" t="s">
        <v>4492</v>
      </c>
      <c r="L348" s="46"/>
      <c r="M348" s="46"/>
      <c r="T348" s="86"/>
      <c r="U348" s="100"/>
      <c r="V348" s="97"/>
      <c r="W348" s="100"/>
      <c r="X348" s="104"/>
      <c r="Y348" s="101"/>
      <c r="Z348" s="104"/>
      <c r="AA348" s="104"/>
      <c r="AB348" s="104"/>
      <c r="AF348" s="90"/>
      <c r="AK348"/>
      <c r="AM348" s="108"/>
      <c r="AN348" s="108"/>
      <c r="AO348" s="108"/>
      <c r="AP348" s="108"/>
      <c r="AQ348" s="108"/>
      <c r="AR348" s="108"/>
    </row>
    <row r="349" spans="1:44" s="48" customFormat="1" ht="24" customHeight="1">
      <c r="A349" s="124" t="s">
        <v>1867</v>
      </c>
      <c r="B349" s="260" t="s">
        <v>189</v>
      </c>
      <c r="C349" s="73">
        <v>1129637</v>
      </c>
      <c r="D349" s="73">
        <v>1103243</v>
      </c>
      <c r="E349" s="73">
        <v>29000599</v>
      </c>
      <c r="F349" s="106" t="str">
        <f>VLOOKUP($C349,'[3]Sistema Escolar'!$C$3:$E$5000,3,0)</f>
        <v>COLEGIO ESTADUAL PIO ALVES DOS SANTOS</v>
      </c>
      <c r="G349" s="67" t="s">
        <v>946</v>
      </c>
      <c r="H349" s="67" t="s">
        <v>948</v>
      </c>
      <c r="I349" s="67" t="s">
        <v>519</v>
      </c>
      <c r="J349" s="81" t="s">
        <v>4492</v>
      </c>
      <c r="L349" s="46"/>
      <c r="M349" s="46"/>
      <c r="T349" s="86"/>
      <c r="U349" s="100"/>
      <c r="V349" s="97"/>
      <c r="W349" s="100"/>
      <c r="X349" s="104"/>
      <c r="Y349" s="101"/>
      <c r="Z349" s="101"/>
      <c r="AA349" s="104"/>
      <c r="AB349" s="104"/>
      <c r="AF349" s="90"/>
      <c r="AK349"/>
      <c r="AM349" s="108"/>
      <c r="AN349" s="108"/>
      <c r="AO349" s="108"/>
      <c r="AP349" s="108"/>
      <c r="AQ349" s="108"/>
      <c r="AR349" s="108"/>
    </row>
    <row r="350" spans="1:44" s="48" customFormat="1" ht="24" customHeight="1">
      <c r="A350" s="124" t="s">
        <v>1867</v>
      </c>
      <c r="B350" s="260" t="s">
        <v>190</v>
      </c>
      <c r="C350" s="73">
        <v>1129718</v>
      </c>
      <c r="D350" s="73">
        <v>1103249</v>
      </c>
      <c r="E350" s="73">
        <v>29336325</v>
      </c>
      <c r="F350" s="106" t="str">
        <f>VLOOKUP($C350,'[3]Sistema Escolar'!$C$3:$E$5000,3,0)</f>
        <v>COLEGIO ESTADUAL DUQUE DE CAXIAS</v>
      </c>
      <c r="G350" s="67" t="s">
        <v>949</v>
      </c>
      <c r="H350" s="67" t="s">
        <v>957</v>
      </c>
      <c r="I350" s="67" t="s">
        <v>519</v>
      </c>
      <c r="J350" s="81" t="s">
        <v>4492</v>
      </c>
      <c r="L350" s="46"/>
      <c r="M350" s="46"/>
      <c r="T350" s="86"/>
      <c r="U350" s="100"/>
      <c r="V350" s="97"/>
      <c r="W350" s="100"/>
      <c r="X350" s="104"/>
      <c r="Y350" s="101"/>
      <c r="Z350" s="104"/>
      <c r="AA350" s="104"/>
      <c r="AB350" s="104"/>
      <c r="AF350" s="90"/>
      <c r="AK350"/>
      <c r="AM350" s="108"/>
      <c r="AN350" s="108"/>
      <c r="AO350" s="108"/>
      <c r="AP350" s="108"/>
      <c r="AQ350" s="108"/>
      <c r="AR350" s="108"/>
    </row>
    <row r="351" spans="1:44" s="48" customFormat="1" ht="24" customHeight="1">
      <c r="A351" s="124" t="s">
        <v>1867</v>
      </c>
      <c r="B351" s="260" t="s">
        <v>190</v>
      </c>
      <c r="C351" s="73">
        <v>1129742</v>
      </c>
      <c r="D351" s="73">
        <v>1103251</v>
      </c>
      <c r="E351" s="73">
        <v>29000971</v>
      </c>
      <c r="F351" s="106" t="str">
        <f>VLOOKUP($C351,'[3]Sistema Escolar'!$C$3:$E$5000,3,0)</f>
        <v>CENTRO TERRITORIAL DE EDUCACAO PROFISSIONAL DA BACIA DO RIO GRANDE</v>
      </c>
      <c r="G351" s="67" t="s">
        <v>949</v>
      </c>
      <c r="H351" s="67" t="s">
        <v>952</v>
      </c>
      <c r="I351" s="67" t="s">
        <v>519</v>
      </c>
      <c r="J351" s="81" t="s">
        <v>4492</v>
      </c>
      <c r="L351" s="46"/>
      <c r="M351" s="46"/>
      <c r="T351" s="86"/>
      <c r="U351" s="100"/>
      <c r="V351" s="97"/>
      <c r="W351" s="100"/>
      <c r="X351" s="104"/>
      <c r="Y351" s="101"/>
      <c r="Z351" s="101"/>
      <c r="AA351" s="104"/>
      <c r="AB351" s="104"/>
      <c r="AF351" s="90"/>
      <c r="AK351"/>
      <c r="AM351" s="108"/>
      <c r="AN351" s="108"/>
      <c r="AO351" s="108"/>
      <c r="AP351" s="108"/>
      <c r="AQ351" s="108"/>
      <c r="AR351" s="108"/>
    </row>
    <row r="352" spans="1:44" s="48" customFormat="1" ht="24" customHeight="1">
      <c r="A352" s="124" t="s">
        <v>1867</v>
      </c>
      <c r="B352" s="260" t="s">
        <v>190</v>
      </c>
      <c r="C352" s="73">
        <v>1179458</v>
      </c>
      <c r="D352" s="73">
        <v>9999999</v>
      </c>
      <c r="E352" s="73">
        <v>29468396</v>
      </c>
      <c r="F352" s="106" t="str">
        <f>VLOOKUP($C352,'[3]Sistema Escolar'!$C$3:$E$5000,3,0)</f>
        <v>CENTRO JUVENIL DE CIENCIA E CULTURA- CJCC BARREIRAS</v>
      </c>
      <c r="G352" s="67" t="s">
        <v>949</v>
      </c>
      <c r="H352" s="67" t="s">
        <v>950</v>
      </c>
      <c r="I352" s="67" t="s">
        <v>519</v>
      </c>
      <c r="J352" s="81" t="s">
        <v>4492</v>
      </c>
      <c r="K352" s="48" t="s">
        <v>2102</v>
      </c>
      <c r="L352" s="46"/>
      <c r="M352" s="46"/>
      <c r="T352" s="86"/>
      <c r="U352" s="100"/>
      <c r="V352" s="46"/>
      <c r="W352" s="100"/>
      <c r="X352" s="100"/>
      <c r="Y352" s="101"/>
      <c r="Z352" s="101"/>
      <c r="AA352" s="104"/>
      <c r="AB352" s="104"/>
      <c r="AF352" s="90"/>
      <c r="AK352"/>
      <c r="AM352" s="108"/>
      <c r="AN352" s="108"/>
      <c r="AO352" s="108"/>
      <c r="AP352" s="108"/>
      <c r="AQ352" s="108"/>
      <c r="AR352" s="108"/>
    </row>
    <row r="353" spans="1:44" s="48" customFormat="1" ht="24" customHeight="1">
      <c r="A353" s="124" t="s">
        <v>1867</v>
      </c>
      <c r="B353" s="260" t="s">
        <v>190</v>
      </c>
      <c r="C353" s="73">
        <v>1179339</v>
      </c>
      <c r="D353" s="73">
        <v>9999999</v>
      </c>
      <c r="E353" s="73">
        <v>29461480</v>
      </c>
      <c r="F353" s="106" t="str">
        <f>VLOOKUP($C353,'[3]Sistema Escolar'!$C$3:$E$5000,3,0)</f>
        <v>CENT REG DE ENS MEDIO COM INTERMEDIACAO TEC.CEMIT BACIA DO RIO GRANDE</v>
      </c>
      <c r="G353" s="67" t="s">
        <v>949</v>
      </c>
      <c r="H353" s="67" t="s">
        <v>951</v>
      </c>
      <c r="I353" s="67" t="s">
        <v>519</v>
      </c>
      <c r="J353" s="81" t="s">
        <v>4492</v>
      </c>
      <c r="K353" s="108">
        <v>46085</v>
      </c>
      <c r="L353" s="46"/>
      <c r="M353" s="46"/>
      <c r="T353" s="86"/>
      <c r="U353" s="100"/>
      <c r="V353" s="46"/>
      <c r="W353" s="100"/>
      <c r="X353" s="104"/>
      <c r="Y353" s="101"/>
      <c r="Z353" s="104"/>
      <c r="AA353" s="104"/>
      <c r="AB353" s="104"/>
      <c r="AF353" s="90"/>
      <c r="AK353"/>
      <c r="AM353" s="108"/>
      <c r="AN353" s="108"/>
      <c r="AO353" s="108"/>
      <c r="AP353" s="108"/>
      <c r="AQ353" s="108"/>
      <c r="AR353" s="108"/>
    </row>
    <row r="354" spans="1:44" s="48" customFormat="1" ht="24" customHeight="1">
      <c r="A354" s="124" t="s">
        <v>1867</v>
      </c>
      <c r="B354" s="260" t="s">
        <v>190</v>
      </c>
      <c r="C354" s="73">
        <v>1129696</v>
      </c>
      <c r="D354" s="73">
        <v>1103248</v>
      </c>
      <c r="E354" s="73">
        <v>29001064</v>
      </c>
      <c r="F354" s="106" t="str">
        <f>VLOOKUP($C354,'[3]Sistema Escolar'!$C$3:$E$5000,3,0)</f>
        <v>COLEGIO ESTADUAL DE BARREIRINHAS</v>
      </c>
      <c r="G354" s="67" t="s">
        <v>949</v>
      </c>
      <c r="H354" s="67" t="s">
        <v>956</v>
      </c>
      <c r="I354" s="67" t="s">
        <v>519</v>
      </c>
      <c r="J354" s="81" t="s">
        <v>4492</v>
      </c>
      <c r="K354" s="108">
        <v>46083</v>
      </c>
      <c r="L354" s="46"/>
      <c r="M354" s="46"/>
      <c r="T354" s="86"/>
      <c r="U354" s="100"/>
      <c r="V354" s="97"/>
      <c r="W354" s="100"/>
      <c r="X354" s="104"/>
      <c r="Y354" s="101"/>
      <c r="Z354" s="104"/>
      <c r="AA354" s="104"/>
      <c r="AB354" s="104"/>
      <c r="AF354" s="90"/>
      <c r="AK354"/>
      <c r="AM354" s="108"/>
      <c r="AN354" s="108"/>
      <c r="AO354" s="108"/>
      <c r="AP354" s="108"/>
      <c r="AQ354" s="108"/>
      <c r="AR354" s="108"/>
    </row>
    <row r="355" spans="1:44" s="48" customFormat="1" ht="24" customHeight="1">
      <c r="A355" s="124" t="s">
        <v>1867</v>
      </c>
      <c r="B355" s="260" t="s">
        <v>190</v>
      </c>
      <c r="C355" s="73">
        <v>1129831</v>
      </c>
      <c r="D355" s="73">
        <v>1103257</v>
      </c>
      <c r="E355" s="73">
        <v>29001498</v>
      </c>
      <c r="F355" s="106" t="str">
        <f>VLOOKUP($C355,'[3]Sistema Escolar'!$C$3:$E$5000,3,0)</f>
        <v>COLEGIO DA POLICIA MILITAR - CPM PROFESSOR ALEXANDRE LEAL COSTA</v>
      </c>
      <c r="G355" s="67" t="s">
        <v>949</v>
      </c>
      <c r="H355" s="67" t="s">
        <v>953</v>
      </c>
      <c r="I355" s="67" t="s">
        <v>519</v>
      </c>
      <c r="J355" s="81" t="s">
        <v>4492</v>
      </c>
      <c r="L355" s="46"/>
      <c r="M355" s="46"/>
      <c r="T355" s="86"/>
      <c r="U355" s="100"/>
      <c r="V355" s="46"/>
      <c r="W355" s="100"/>
      <c r="X355" s="104"/>
      <c r="Y355" s="101"/>
      <c r="Z355" s="104"/>
      <c r="AA355" s="104"/>
      <c r="AB355" s="104"/>
      <c r="AF355" s="90"/>
      <c r="AK355"/>
      <c r="AM355" s="108"/>
      <c r="AN355" s="108"/>
      <c r="AO355" s="108"/>
      <c r="AP355" s="108"/>
      <c r="AQ355" s="108"/>
      <c r="AR355" s="108"/>
    </row>
    <row r="356" spans="1:44" s="48" customFormat="1" ht="24" customHeight="1">
      <c r="A356" s="124" t="s">
        <v>1867</v>
      </c>
      <c r="B356" s="260" t="s">
        <v>190</v>
      </c>
      <c r="C356" s="73">
        <v>1165382</v>
      </c>
      <c r="D356" s="73">
        <v>1103270</v>
      </c>
      <c r="E356" s="73">
        <v>29000831</v>
      </c>
      <c r="F356" s="106" t="str">
        <f>VLOOKUP($C356,'[3]Sistema Escolar'!$C$3:$E$5000,3,0)</f>
        <v>COLEGIO DEMOCRATICO ESTADUAL MARCOS FREIRE</v>
      </c>
      <c r="G356" s="67" t="s">
        <v>949</v>
      </c>
      <c r="H356" s="67" t="s">
        <v>954</v>
      </c>
      <c r="I356" s="67" t="s">
        <v>519</v>
      </c>
      <c r="J356" s="81" t="s">
        <v>4492</v>
      </c>
      <c r="L356" s="46"/>
      <c r="M356" s="46"/>
      <c r="T356" s="86"/>
      <c r="U356" s="100"/>
      <c r="V356" s="97"/>
      <c r="W356" s="100"/>
      <c r="X356" s="104"/>
      <c r="Y356" s="101"/>
      <c r="Z356" s="104"/>
      <c r="AA356" s="104"/>
      <c r="AB356" s="104"/>
      <c r="AF356" s="90"/>
      <c r="AK356"/>
      <c r="AM356" s="108"/>
      <c r="AN356" s="108"/>
      <c r="AO356" s="108"/>
      <c r="AP356" s="108"/>
      <c r="AQ356" s="108"/>
      <c r="AR356" s="108"/>
    </row>
    <row r="357" spans="1:44" s="48" customFormat="1" ht="24" customHeight="1">
      <c r="A357" s="124" t="s">
        <v>1867</v>
      </c>
      <c r="B357" s="260" t="s">
        <v>190</v>
      </c>
      <c r="C357" s="73">
        <v>1129939</v>
      </c>
      <c r="D357" s="73">
        <v>1103263</v>
      </c>
      <c r="E357" s="73">
        <v>29383218</v>
      </c>
      <c r="F357" s="106" t="str">
        <f>VLOOKUP($C357,'[3]Sistema Escolar'!$C$3:$E$5000,3,0)</f>
        <v>COLEGIO ESTADUAL HERCULANO FARIA</v>
      </c>
      <c r="G357" s="67" t="s">
        <v>949</v>
      </c>
      <c r="H357" s="67" t="s">
        <v>959</v>
      </c>
      <c r="I357" s="67" t="s">
        <v>519</v>
      </c>
      <c r="J357" s="81" t="s">
        <v>4492</v>
      </c>
      <c r="L357" s="46"/>
      <c r="M357" s="46"/>
      <c r="T357" s="86"/>
      <c r="U357" s="100"/>
      <c r="V357" s="97"/>
      <c r="W357" s="100"/>
      <c r="X357" s="104"/>
      <c r="Y357" s="101"/>
      <c r="Z357" s="104"/>
      <c r="AA357" s="104"/>
      <c r="AB357" s="104"/>
      <c r="AF357" s="90"/>
      <c r="AK357"/>
      <c r="AM357" s="108"/>
      <c r="AN357" s="108"/>
      <c r="AO357" s="108"/>
      <c r="AP357" s="108"/>
      <c r="AQ357" s="108"/>
      <c r="AR357" s="108"/>
    </row>
    <row r="358" spans="1:44" s="48" customFormat="1" ht="24" customHeight="1">
      <c r="A358" s="124" t="s">
        <v>1867</v>
      </c>
      <c r="B358" s="260" t="s">
        <v>190</v>
      </c>
      <c r="C358" s="73">
        <v>1178162</v>
      </c>
      <c r="D358" s="73">
        <v>1105454</v>
      </c>
      <c r="E358" s="73">
        <v>29437881</v>
      </c>
      <c r="F358" s="106" t="str">
        <f>VLOOKUP($C358,'[3]Sistema Escolar'!$C$3:$E$5000,3,0)</f>
        <v>COLEGIO ESTADUAL DE TEMPO INTEGRAL PROFESSORA KELLY MAGALHAES</v>
      </c>
      <c r="G358" s="67" t="s">
        <v>949</v>
      </c>
      <c r="H358" s="67" t="s">
        <v>958</v>
      </c>
      <c r="I358" s="67" t="s">
        <v>519</v>
      </c>
      <c r="J358" s="81" t="s">
        <v>4492</v>
      </c>
      <c r="K358" s="226"/>
      <c r="L358" s="46"/>
      <c r="M358" s="46"/>
      <c r="T358" s="86"/>
      <c r="U358" s="100"/>
      <c r="V358" s="97"/>
      <c r="W358" s="100"/>
      <c r="X358" s="104"/>
      <c r="Y358" s="101"/>
      <c r="Z358" s="104"/>
      <c r="AA358" s="104"/>
      <c r="AB358" s="104"/>
      <c r="AF358" s="90"/>
      <c r="AH358" s="46"/>
      <c r="AK358"/>
      <c r="AM358" s="108"/>
      <c r="AN358" s="108"/>
      <c r="AO358" s="108"/>
      <c r="AP358" s="108"/>
      <c r="AQ358" s="108"/>
      <c r="AR358" s="108"/>
    </row>
    <row r="359" spans="1:44" s="48" customFormat="1" ht="24" customHeight="1">
      <c r="A359" s="124" t="s">
        <v>1867</v>
      </c>
      <c r="B359" s="260" t="s">
        <v>190</v>
      </c>
      <c r="C359" s="73">
        <v>1139896</v>
      </c>
      <c r="D359" s="73">
        <v>1103268</v>
      </c>
      <c r="E359" s="73">
        <v>29000840</v>
      </c>
      <c r="F359" s="106" t="str">
        <f>VLOOKUP($C359,'[3]Sistema Escolar'!$C$3:$E$5000,3,0)</f>
        <v>COLEGIO ESTADUAL ANTONIO GERALDO</v>
      </c>
      <c r="G359" s="67" t="s">
        <v>949</v>
      </c>
      <c r="H359" s="67" t="s">
        <v>955</v>
      </c>
      <c r="I359" s="67" t="s">
        <v>519</v>
      </c>
      <c r="J359" s="81" t="s">
        <v>4492</v>
      </c>
      <c r="K359" s="48" t="s">
        <v>2102</v>
      </c>
      <c r="L359" s="46"/>
      <c r="M359" s="46"/>
      <c r="T359" s="86"/>
      <c r="U359" s="100"/>
      <c r="V359" s="97"/>
      <c r="W359" s="100"/>
      <c r="X359" s="104"/>
      <c r="Y359" s="101"/>
      <c r="Z359" s="101"/>
      <c r="AA359" s="104"/>
      <c r="AB359" s="104"/>
      <c r="AF359" s="90"/>
      <c r="AK359"/>
      <c r="AM359" s="108"/>
      <c r="AN359" s="108"/>
      <c r="AO359" s="108"/>
      <c r="AP359" s="108"/>
      <c r="AQ359" s="108"/>
      <c r="AR359" s="108"/>
    </row>
    <row r="360" spans="1:44" s="48" customFormat="1" ht="24" customHeight="1">
      <c r="A360" s="124" t="s">
        <v>1867</v>
      </c>
      <c r="B360" s="260" t="s">
        <v>190</v>
      </c>
      <c r="C360" s="73">
        <v>1129858</v>
      </c>
      <c r="D360" s="73">
        <v>1103259</v>
      </c>
      <c r="E360" s="73">
        <v>29001773</v>
      </c>
      <c r="F360" s="106" t="str">
        <f>VLOOKUP($C360,'[3]Sistema Escolar'!$C$3:$E$5000,3,0)</f>
        <v>COLEGIO ESTADUAL PRISCO VIANA</v>
      </c>
      <c r="G360" s="67" t="s">
        <v>949</v>
      </c>
      <c r="H360" s="67" t="s">
        <v>960</v>
      </c>
      <c r="I360" s="67" t="s">
        <v>519</v>
      </c>
      <c r="J360" s="81" t="s">
        <v>4492</v>
      </c>
      <c r="L360" s="46"/>
      <c r="M360" s="46"/>
      <c r="T360" s="86"/>
      <c r="U360" s="100"/>
      <c r="V360" s="97"/>
      <c r="W360" s="100"/>
      <c r="X360" s="104"/>
      <c r="Y360" s="101"/>
      <c r="Z360" s="101"/>
      <c r="AA360" s="104"/>
      <c r="AB360" s="104"/>
      <c r="AF360" s="90"/>
      <c r="AK360"/>
      <c r="AM360" s="108"/>
      <c r="AN360" s="108"/>
      <c r="AO360" s="108"/>
      <c r="AP360" s="108"/>
      <c r="AQ360" s="108"/>
      <c r="AR360" s="108"/>
    </row>
    <row r="361" spans="1:44" s="48" customFormat="1" ht="24" customHeight="1">
      <c r="A361" s="124" t="s">
        <v>1867</v>
      </c>
      <c r="B361" s="260" t="s">
        <v>192</v>
      </c>
      <c r="C361" s="73">
        <v>1178003</v>
      </c>
      <c r="D361" s="73">
        <v>1103066</v>
      </c>
      <c r="E361" s="73">
        <v>29418690</v>
      </c>
      <c r="F361" s="106" t="str">
        <f>VLOOKUP($C361,'[3]Sistema Escolar'!$C$3:$E$5000,3,0)</f>
        <v>COLEGIO ESTADUAL ANTONIO RODRIGUES VIANA</v>
      </c>
      <c r="G361" s="67" t="s">
        <v>557</v>
      </c>
      <c r="H361" s="67" t="s">
        <v>961</v>
      </c>
      <c r="I361" s="67" t="s">
        <v>519</v>
      </c>
      <c r="J361" s="81" t="s">
        <v>4492</v>
      </c>
      <c r="L361" s="46"/>
      <c r="M361" s="46"/>
      <c r="T361" s="86"/>
      <c r="U361" s="100"/>
      <c r="V361" s="97"/>
      <c r="W361" s="100"/>
      <c r="X361" s="104"/>
      <c r="Y361" s="101"/>
      <c r="Z361" s="101"/>
      <c r="AA361" s="104"/>
      <c r="AB361" s="104"/>
      <c r="AF361" s="90"/>
      <c r="AK361"/>
      <c r="AM361" s="108"/>
      <c r="AN361" s="108"/>
      <c r="AO361" s="108"/>
      <c r="AP361" s="108"/>
      <c r="AQ361" s="108"/>
      <c r="AR361" s="108"/>
    </row>
    <row r="362" spans="1:44" s="48" customFormat="1" ht="24" customHeight="1">
      <c r="A362" s="124" t="s">
        <v>1867</v>
      </c>
      <c r="B362" s="260" t="s">
        <v>193</v>
      </c>
      <c r="C362" s="73">
        <v>1129980</v>
      </c>
      <c r="D362" s="73">
        <v>1103279</v>
      </c>
      <c r="E362" s="73">
        <v>29002427</v>
      </c>
      <c r="F362" s="106" t="str">
        <f>VLOOKUP($C362,'[3]Sistema Escolar'!$C$3:$E$5000,3,0)</f>
        <v>COLEGIO ESTADUAL NOSSA SENHORA DA PENHA</v>
      </c>
      <c r="G362" s="67" t="s">
        <v>949</v>
      </c>
      <c r="H362" s="67" t="s">
        <v>962</v>
      </c>
      <c r="I362" s="67" t="s">
        <v>519</v>
      </c>
      <c r="J362" s="81" t="s">
        <v>4492</v>
      </c>
      <c r="K362" s="74"/>
      <c r="L362" s="46"/>
      <c r="M362" s="46"/>
      <c r="T362" s="86"/>
      <c r="U362" s="100"/>
      <c r="V362" s="97"/>
      <c r="W362" s="100"/>
      <c r="X362" s="104"/>
      <c r="Y362" s="101"/>
      <c r="Z362" s="101"/>
      <c r="AA362" s="104"/>
      <c r="AB362" s="104"/>
      <c r="AF362" s="90"/>
      <c r="AH362" s="46"/>
      <c r="AK362"/>
      <c r="AM362" s="108"/>
      <c r="AN362" s="108"/>
      <c r="AO362" s="108"/>
      <c r="AP362" s="108"/>
      <c r="AQ362" s="108"/>
      <c r="AR362" s="108"/>
    </row>
    <row r="363" spans="1:44" s="48" customFormat="1" ht="24" customHeight="1">
      <c r="A363" s="124" t="s">
        <v>1867</v>
      </c>
      <c r="B363" s="260" t="s">
        <v>194</v>
      </c>
      <c r="C363" s="73">
        <v>1130260</v>
      </c>
      <c r="D363" s="73">
        <v>1103282</v>
      </c>
      <c r="E363" s="73">
        <v>29007100</v>
      </c>
      <c r="F363" s="106" t="str">
        <f>VLOOKUP($C363,'[3]Sistema Escolar'!$C$3:$E$5000,3,0)</f>
        <v>COLEGIO ESTADUAL DE TEMPO INTEGRAL JOSE MARCELO SILVEIRA MARIANI</v>
      </c>
      <c r="G363" s="67" t="s">
        <v>949</v>
      </c>
      <c r="H363" s="67" t="s">
        <v>963</v>
      </c>
      <c r="I363" s="67" t="s">
        <v>519</v>
      </c>
      <c r="J363" s="81" t="s">
        <v>4492</v>
      </c>
      <c r="K363" s="108">
        <v>46085</v>
      </c>
      <c r="L363" s="46"/>
      <c r="M363" s="46"/>
      <c r="T363" s="86"/>
      <c r="U363" s="100"/>
      <c r="V363" s="97"/>
      <c r="W363" s="100"/>
      <c r="X363" s="104"/>
      <c r="Y363" s="101"/>
      <c r="Z363" s="101"/>
      <c r="AA363" s="104"/>
      <c r="AB363" s="104"/>
      <c r="AF363" s="90"/>
      <c r="AH363" s="46"/>
      <c r="AK363"/>
      <c r="AM363" s="108"/>
      <c r="AN363" s="108"/>
      <c r="AO363" s="108"/>
      <c r="AP363" s="108"/>
      <c r="AQ363" s="108"/>
      <c r="AR363" s="108"/>
    </row>
    <row r="364" spans="1:44" s="48" customFormat="1" ht="24" customHeight="1">
      <c r="A364" s="124" t="s">
        <v>1867</v>
      </c>
      <c r="B364" s="260" t="s">
        <v>195</v>
      </c>
      <c r="C364" s="73">
        <v>1169558</v>
      </c>
      <c r="D364" s="73">
        <v>1103289</v>
      </c>
      <c r="E364" s="73">
        <v>29007887</v>
      </c>
      <c r="F364" s="106" t="str">
        <f>VLOOKUP($C364,'[3]Sistema Escolar'!$C$3:$E$5000,3,0)</f>
        <v>COLEGIO ESTADUAL DE TEMPO INTEGRAL DE CRISTOPOLIS</v>
      </c>
      <c r="G364" s="67" t="s">
        <v>949</v>
      </c>
      <c r="H364" s="67" t="s">
        <v>964</v>
      </c>
      <c r="I364" s="67" t="s">
        <v>2047</v>
      </c>
      <c r="J364" s="81" t="s">
        <v>4554</v>
      </c>
      <c r="L364" s="46"/>
      <c r="M364" s="46"/>
      <c r="T364" s="86"/>
      <c r="U364" s="100"/>
      <c r="V364" s="97"/>
      <c r="W364" s="100"/>
      <c r="X364" s="104"/>
      <c r="Y364" s="101"/>
      <c r="Z364" s="104"/>
      <c r="AA364" s="104"/>
      <c r="AB364" s="104"/>
      <c r="AF364" s="90"/>
      <c r="AK364"/>
      <c r="AM364" s="108"/>
      <c r="AN364" s="108"/>
      <c r="AO364" s="108"/>
      <c r="AP364" s="108"/>
      <c r="AQ364" s="108"/>
      <c r="AR364" s="108"/>
    </row>
    <row r="365" spans="1:44" s="48" customFormat="1" ht="24" customHeight="1">
      <c r="A365" s="124" t="s">
        <v>1867</v>
      </c>
      <c r="B365" s="260" t="s">
        <v>196</v>
      </c>
      <c r="C365" s="73">
        <v>1179662</v>
      </c>
      <c r="D365" s="73">
        <v>9999999</v>
      </c>
      <c r="E365" s="73">
        <v>29474914</v>
      </c>
      <c r="F365" s="106" t="str">
        <f>VLOOKUP($C365,'[3]Sistema Escolar'!$C$3:$E$5000,3,0)</f>
        <v>CENTRO TERRITORIAL DE EDUCACAO PROFISSIONAL ALMIR TEIXEIRA SANTOS</v>
      </c>
      <c r="G365" s="67" t="s">
        <v>965</v>
      </c>
      <c r="H365" s="67" t="s">
        <v>966</v>
      </c>
      <c r="I365" s="67" t="s">
        <v>519</v>
      </c>
      <c r="J365" s="81" t="s">
        <v>4492</v>
      </c>
      <c r="L365" s="46"/>
      <c r="M365" s="46"/>
      <c r="T365" s="86"/>
      <c r="U365" s="100"/>
      <c r="V365" s="97"/>
      <c r="W365" s="100"/>
      <c r="X365" s="104"/>
      <c r="Y365" s="101"/>
      <c r="Z365" s="104"/>
      <c r="AA365" s="104"/>
      <c r="AB365" s="104"/>
      <c r="AF365" s="90"/>
      <c r="AK365"/>
      <c r="AM365" s="108"/>
      <c r="AN365" s="108"/>
      <c r="AO365" s="108"/>
      <c r="AP365" s="108"/>
      <c r="AQ365" s="108"/>
      <c r="AR365" s="108"/>
    </row>
    <row r="366" spans="1:44" s="48" customFormat="1" ht="24" customHeight="1">
      <c r="A366" s="124" t="s">
        <v>1867</v>
      </c>
      <c r="B366" s="260" t="s">
        <v>198</v>
      </c>
      <c r="C366" s="73">
        <v>1179440</v>
      </c>
      <c r="D366" s="73">
        <v>9999999</v>
      </c>
      <c r="E366" s="73">
        <v>29464773</v>
      </c>
      <c r="F366" s="106" t="str">
        <f>VLOOKUP($C366,'[3]Sistema Escolar'!$C$3:$E$5000,3,0)</f>
        <v>COLEGIO ESTADUAL DE TEMPO INTEGRAL MARIA OTILIA LUTZ</v>
      </c>
      <c r="G366" s="67" t="s">
        <v>967</v>
      </c>
      <c r="H366" s="67" t="s">
        <v>969</v>
      </c>
      <c r="I366" s="67" t="s">
        <v>519</v>
      </c>
      <c r="J366" s="81" t="s">
        <v>4492</v>
      </c>
      <c r="L366" s="46"/>
      <c r="M366" s="46"/>
      <c r="T366" s="86"/>
      <c r="U366" s="100"/>
      <c r="V366" s="97"/>
      <c r="W366" s="100"/>
      <c r="X366" s="104"/>
      <c r="Y366" s="101"/>
      <c r="Z366" s="104"/>
      <c r="AA366" s="104"/>
      <c r="AB366" s="104"/>
      <c r="AF366" s="90"/>
      <c r="AK366"/>
      <c r="AM366" s="108"/>
      <c r="AN366" s="108"/>
      <c r="AO366" s="108"/>
      <c r="AP366" s="108"/>
      <c r="AQ366" s="108"/>
      <c r="AR366" s="108"/>
    </row>
    <row r="367" spans="1:44" s="48" customFormat="1" ht="24" customHeight="1">
      <c r="A367" s="124" t="s">
        <v>1867</v>
      </c>
      <c r="B367" s="260" t="s">
        <v>198</v>
      </c>
      <c r="C367" s="73">
        <v>1171390</v>
      </c>
      <c r="D367" s="73">
        <v>1103271</v>
      </c>
      <c r="E367" s="73">
        <v>29379423</v>
      </c>
      <c r="F367" s="106" t="str">
        <f>VLOOKUP($C367,'[3]Sistema Escolar'!$C$3:$E$5000,3,0)</f>
        <v>COLEGIO ESTADUAL DE TEMPO INTEGRAL MIMOSO DO OESTE</v>
      </c>
      <c r="G367" s="67" t="s">
        <v>967</v>
      </c>
      <c r="H367" s="67" t="s">
        <v>970</v>
      </c>
      <c r="I367" s="67" t="s">
        <v>519</v>
      </c>
      <c r="J367" s="81" t="s">
        <v>4492</v>
      </c>
      <c r="L367" s="46"/>
      <c r="M367" s="46"/>
      <c r="T367" s="86"/>
      <c r="U367" s="100"/>
      <c r="V367" s="97"/>
      <c r="W367" s="100"/>
      <c r="X367" s="104"/>
      <c r="Y367" s="101"/>
      <c r="Z367" s="101"/>
      <c r="AA367" s="104"/>
      <c r="AB367" s="104"/>
      <c r="AF367" s="90"/>
      <c r="AK367"/>
      <c r="AM367" s="108"/>
      <c r="AN367" s="108"/>
      <c r="AO367" s="108"/>
      <c r="AP367" s="108"/>
      <c r="AQ367" s="108"/>
      <c r="AR367" s="108"/>
    </row>
    <row r="368" spans="1:44" s="48" customFormat="1" ht="24" customHeight="1">
      <c r="A368" s="124" t="s">
        <v>1867</v>
      </c>
      <c r="B368" s="260" t="s">
        <v>198</v>
      </c>
      <c r="C368" s="73">
        <v>1177102</v>
      </c>
      <c r="D368" s="73">
        <v>1103274</v>
      </c>
      <c r="E368" s="73">
        <v>29427550</v>
      </c>
      <c r="F368" s="106" t="str">
        <f>VLOOKUP($C368,'[3]Sistema Escolar'!$C$3:$E$5000,3,0)</f>
        <v>COLEGIO ESTADUAL CONSTANTINO CATARINO DE SOUZA</v>
      </c>
      <c r="G368" s="67" t="s">
        <v>967</v>
      </c>
      <c r="H368" s="67" t="s">
        <v>968</v>
      </c>
      <c r="I368" s="67" t="s">
        <v>519</v>
      </c>
      <c r="J368" s="81" t="s">
        <v>4492</v>
      </c>
      <c r="L368" s="46"/>
      <c r="M368" s="46"/>
      <c r="T368" s="86"/>
      <c r="U368" s="100"/>
      <c r="V368" s="97"/>
      <c r="W368" s="100"/>
      <c r="X368" s="104"/>
      <c r="Y368" s="101"/>
      <c r="Z368" s="101"/>
      <c r="AA368" s="104"/>
      <c r="AB368" s="104"/>
      <c r="AF368" s="90"/>
      <c r="AK368"/>
      <c r="AM368" s="108"/>
      <c r="AN368" s="108"/>
      <c r="AO368" s="108"/>
      <c r="AP368" s="108"/>
      <c r="AQ368" s="108"/>
      <c r="AR368" s="108"/>
    </row>
    <row r="369" spans="1:44" s="48" customFormat="1" ht="24" customHeight="1">
      <c r="A369" s="124" t="s">
        <v>1867</v>
      </c>
      <c r="B369" s="260" t="s">
        <v>199</v>
      </c>
      <c r="C369" s="73">
        <v>1178086</v>
      </c>
      <c r="D369" s="73">
        <v>1105063</v>
      </c>
      <c r="E369" s="73">
        <v>29431662</v>
      </c>
      <c r="F369" s="106" t="str">
        <f>VLOOKUP($C369,'[3]Sistema Escolar'!$C$3:$E$5000,3,0)</f>
        <v>COLEGIO ESTADUAL DE TEMPO INTEGRAL PROFESSORA MARIA HELENA OLIVEIRA</v>
      </c>
      <c r="G369" s="67" t="s">
        <v>949</v>
      </c>
      <c r="H369" s="67" t="s">
        <v>971</v>
      </c>
      <c r="I369" s="67" t="s">
        <v>2047</v>
      </c>
      <c r="J369" s="81" t="s">
        <v>4555</v>
      </c>
      <c r="L369" s="46"/>
      <c r="M369" s="46"/>
      <c r="T369" s="86"/>
      <c r="U369" s="100"/>
      <c r="V369" s="97"/>
      <c r="W369" s="100"/>
      <c r="X369" s="104"/>
      <c r="Y369" s="101"/>
      <c r="Z369" s="104"/>
      <c r="AA369" s="104"/>
      <c r="AB369" s="104"/>
      <c r="AF369" s="90"/>
      <c r="AK369"/>
      <c r="AM369" s="108"/>
      <c r="AN369" s="108"/>
      <c r="AO369" s="108"/>
      <c r="AP369" s="108"/>
      <c r="AQ369" s="108"/>
      <c r="AR369" s="108"/>
    </row>
    <row r="370" spans="1:44" s="48" customFormat="1" ht="24" customHeight="1">
      <c r="A370" s="124" t="s">
        <v>1867</v>
      </c>
      <c r="B370" s="260" t="s">
        <v>200</v>
      </c>
      <c r="C370" s="73">
        <v>1178288</v>
      </c>
      <c r="D370" s="73">
        <v>1105535</v>
      </c>
      <c r="E370" s="73">
        <v>29526809</v>
      </c>
      <c r="F370" s="106" t="str">
        <f>VLOOKUP($C370,'[3]Sistema Escolar'!$C$3:$E$5000,3,0)</f>
        <v>COLEGIO ESTADUAL PROFESSOR IVARDO PEREIRA BASTOS</v>
      </c>
      <c r="G370" s="67" t="s">
        <v>972</v>
      </c>
      <c r="H370" s="67" t="s">
        <v>973</v>
      </c>
      <c r="I370" s="67" t="s">
        <v>519</v>
      </c>
      <c r="J370" s="81" t="s">
        <v>4492</v>
      </c>
      <c r="L370" s="46"/>
      <c r="M370" s="46"/>
      <c r="T370" s="86"/>
      <c r="U370" s="100"/>
      <c r="V370" s="97"/>
      <c r="W370" s="100"/>
      <c r="X370" s="104"/>
      <c r="Y370" s="101"/>
      <c r="Z370" s="101"/>
      <c r="AA370" s="104"/>
      <c r="AB370" s="104"/>
      <c r="AF370" s="90"/>
      <c r="AK370"/>
      <c r="AM370" s="108"/>
      <c r="AN370" s="108"/>
      <c r="AO370" s="108"/>
      <c r="AP370" s="108"/>
      <c r="AQ370" s="108"/>
      <c r="AR370" s="108"/>
    </row>
    <row r="371" spans="1:44" s="48" customFormat="1" ht="24" customHeight="1">
      <c r="A371" s="124" t="s">
        <v>1867</v>
      </c>
      <c r="B371" s="260" t="s">
        <v>200</v>
      </c>
      <c r="C371" s="73">
        <v>1130856</v>
      </c>
      <c r="D371" s="73">
        <v>1103342</v>
      </c>
      <c r="E371" s="73">
        <v>29343003</v>
      </c>
      <c r="F371" s="106" t="str">
        <f>VLOOKUP($C371,'[3]Sistema Escolar'!$C$3:$E$5000,3,0)</f>
        <v>COLEGIO ESTADUAL RODOLFO DE QUEIROZ</v>
      </c>
      <c r="G371" s="67" t="s">
        <v>972</v>
      </c>
      <c r="H371" s="67" t="s">
        <v>974</v>
      </c>
      <c r="I371" s="67" t="s">
        <v>519</v>
      </c>
      <c r="J371" s="81" t="s">
        <v>4492</v>
      </c>
      <c r="L371" s="46"/>
      <c r="M371" s="46"/>
      <c r="T371" s="86"/>
      <c r="U371" s="100"/>
      <c r="V371" s="97"/>
      <c r="W371" s="100"/>
      <c r="X371" s="104"/>
      <c r="Y371" s="101"/>
      <c r="Z371" s="104"/>
      <c r="AA371" s="104"/>
      <c r="AB371" s="104"/>
      <c r="AF371" s="90"/>
      <c r="AK371"/>
      <c r="AM371" s="108"/>
      <c r="AN371" s="108"/>
      <c r="AO371" s="108"/>
      <c r="AP371" s="108"/>
      <c r="AQ371" s="108"/>
      <c r="AR371" s="108"/>
    </row>
    <row r="372" spans="1:44" s="48" customFormat="1" ht="24" customHeight="1">
      <c r="A372" s="124" t="s">
        <v>1867</v>
      </c>
      <c r="B372" s="260" t="s">
        <v>201</v>
      </c>
      <c r="C372" s="73">
        <v>1130929</v>
      </c>
      <c r="D372" s="73">
        <v>1103345</v>
      </c>
      <c r="E372" s="73">
        <v>29009197</v>
      </c>
      <c r="F372" s="106" t="str">
        <f>VLOOKUP($C372,'[3]Sistema Escolar'!$C$3:$E$5000,3,0)</f>
        <v>CENTRO TERRI.DE EDUC.PROFI.STA RITA DE CASSIA-CETEP STA RITA DE CASSIA</v>
      </c>
      <c r="G372" s="67" t="s">
        <v>975</v>
      </c>
      <c r="H372" s="67" t="s">
        <v>976</v>
      </c>
      <c r="I372" s="67" t="s">
        <v>519</v>
      </c>
      <c r="J372" s="81" t="s">
        <v>4492</v>
      </c>
      <c r="L372" s="46"/>
      <c r="M372" s="46"/>
      <c r="T372" s="86"/>
      <c r="U372" s="100"/>
      <c r="V372" s="97"/>
      <c r="W372" s="100"/>
      <c r="X372" s="104"/>
      <c r="Y372" s="101"/>
      <c r="Z372" s="104"/>
      <c r="AA372" s="104"/>
      <c r="AB372" s="104"/>
      <c r="AF372" s="90"/>
      <c r="AK372"/>
      <c r="AM372" s="108"/>
      <c r="AN372" s="108"/>
      <c r="AO372" s="108"/>
      <c r="AP372" s="108"/>
      <c r="AQ372" s="108"/>
      <c r="AR372" s="108"/>
    </row>
    <row r="373" spans="1:44" s="48" customFormat="1" ht="24" customHeight="1">
      <c r="A373" s="124" t="s">
        <v>1867</v>
      </c>
      <c r="B373" s="260" t="s">
        <v>203</v>
      </c>
      <c r="C373" s="73">
        <v>1179619</v>
      </c>
      <c r="D373" s="73">
        <v>9999999</v>
      </c>
      <c r="E373" s="73">
        <v>29470501</v>
      </c>
      <c r="F373" s="106" t="str">
        <f>VLOOKUP($C373,'[3]Sistema Escolar'!$C$3:$E$5000,3,0)</f>
        <v>COLEGIO ESTADUAL DO CAMPO MIGUEL MOREIRA DE CARVALHO</v>
      </c>
      <c r="G373" s="67" t="s">
        <v>979</v>
      </c>
      <c r="H373" s="67" t="s">
        <v>980</v>
      </c>
      <c r="I373" s="67" t="s">
        <v>519</v>
      </c>
      <c r="J373" s="81" t="s">
        <v>4492</v>
      </c>
      <c r="K373" s="108">
        <v>46085</v>
      </c>
      <c r="L373" s="46"/>
      <c r="M373" s="46"/>
      <c r="T373" s="86"/>
      <c r="U373" s="100"/>
      <c r="V373" s="97"/>
      <c r="W373" s="100"/>
      <c r="X373" s="104"/>
      <c r="Y373" s="101"/>
      <c r="Z373" s="101"/>
      <c r="AA373" s="104"/>
      <c r="AB373" s="104"/>
      <c r="AF373" s="90"/>
      <c r="AK373"/>
      <c r="AM373" s="108"/>
      <c r="AN373" s="108"/>
      <c r="AO373" s="108"/>
      <c r="AP373" s="108"/>
      <c r="AQ373" s="108"/>
      <c r="AR373" s="108"/>
    </row>
    <row r="374" spans="1:44" s="48" customFormat="1" ht="24" customHeight="1">
      <c r="A374" s="124" t="s">
        <v>1867</v>
      </c>
      <c r="B374" s="260" t="s">
        <v>203</v>
      </c>
      <c r="C374" s="73">
        <v>1176129</v>
      </c>
      <c r="D374" s="73">
        <v>1103359</v>
      </c>
      <c r="E374" s="73">
        <v>29336082</v>
      </c>
      <c r="F374" s="106" t="str">
        <f>VLOOKUP($C374,'[3]Sistema Escolar'!$C$3:$E$5000,3,0)</f>
        <v>COLEGIO ESTADUAL BENTO ALVES DAS NEVES</v>
      </c>
      <c r="G374" s="67" t="s">
        <v>977</v>
      </c>
      <c r="H374" s="67" t="s">
        <v>978</v>
      </c>
      <c r="I374" s="67" t="s">
        <v>519</v>
      </c>
      <c r="J374" s="81" t="s">
        <v>4492</v>
      </c>
      <c r="K374" s="108">
        <v>46085</v>
      </c>
      <c r="L374" s="46"/>
      <c r="M374" s="46"/>
      <c r="T374" s="86"/>
      <c r="U374" s="100"/>
      <c r="V374" s="97"/>
      <c r="W374" s="100"/>
      <c r="X374" s="104"/>
      <c r="Y374" s="101"/>
      <c r="Z374" s="104"/>
      <c r="AA374" s="104"/>
      <c r="AB374" s="104"/>
      <c r="AF374" s="90"/>
      <c r="AK374"/>
      <c r="AM374" s="108"/>
      <c r="AN374" s="108"/>
      <c r="AO374" s="108"/>
      <c r="AP374" s="108"/>
      <c r="AQ374" s="108"/>
      <c r="AR374" s="108"/>
    </row>
    <row r="375" spans="1:44" s="48" customFormat="1" ht="24" customHeight="1">
      <c r="A375" s="124" t="s">
        <v>1867</v>
      </c>
      <c r="B375" s="260" t="s">
        <v>205</v>
      </c>
      <c r="C375" s="73">
        <v>1165455</v>
      </c>
      <c r="D375" s="73">
        <v>1103368</v>
      </c>
      <c r="E375" s="73">
        <v>29010438</v>
      </c>
      <c r="F375" s="106" t="str">
        <f>VLOOKUP($C375,'[3]Sistema Escolar'!$C$3:$E$5000,3,0)</f>
        <v>COLEGIO ESTADUAL DE TEMPO INTEGRAL ANTONIO INACIO DE OLIVEIRA</v>
      </c>
      <c r="G375" s="67" t="s">
        <v>981</v>
      </c>
      <c r="H375" s="67" t="s">
        <v>982</v>
      </c>
      <c r="I375" s="67" t="s">
        <v>519</v>
      </c>
      <c r="J375" s="81" t="s">
        <v>4492</v>
      </c>
      <c r="L375" s="46"/>
      <c r="M375" s="46"/>
      <c r="T375" s="86"/>
      <c r="U375" s="100"/>
      <c r="V375" s="97"/>
      <c r="W375" s="100"/>
      <c r="X375" s="104"/>
      <c r="Y375" s="101"/>
      <c r="Z375" s="104"/>
      <c r="AA375" s="104"/>
      <c r="AB375" s="104"/>
      <c r="AF375" s="90"/>
      <c r="AK375"/>
      <c r="AM375" s="108"/>
      <c r="AN375" s="108"/>
      <c r="AO375" s="108"/>
      <c r="AP375" s="108"/>
      <c r="AQ375" s="108"/>
      <c r="AR375" s="108"/>
    </row>
    <row r="376" spans="1:44" s="48" customFormat="1" ht="24" customHeight="1">
      <c r="A376" s="124" t="s">
        <v>1868</v>
      </c>
      <c r="B376" s="260" t="s">
        <v>206</v>
      </c>
      <c r="C376" s="73">
        <v>1176443</v>
      </c>
      <c r="D376" s="73">
        <v>1103105</v>
      </c>
      <c r="E376" s="73">
        <v>29384400</v>
      </c>
      <c r="F376" s="106" t="str">
        <f>VLOOKUP($C376,'[3]Sistema Escolar'!$C$3:$E$5000,3,0)</f>
        <v>COLEGIO ESTADUAL DE TEMPO INTEGRAL DE BOQUIRA</v>
      </c>
      <c r="G376" s="67" t="s">
        <v>983</v>
      </c>
      <c r="H376" s="67" t="s">
        <v>984</v>
      </c>
      <c r="I376" s="67" t="s">
        <v>519</v>
      </c>
      <c r="J376" s="81" t="s">
        <v>4492</v>
      </c>
      <c r="L376" s="46"/>
      <c r="M376" s="46"/>
      <c r="T376" s="86"/>
      <c r="U376" s="100"/>
      <c r="V376" s="97"/>
      <c r="W376" s="100"/>
      <c r="X376" s="104"/>
      <c r="Y376" s="101"/>
      <c r="Z376" s="101"/>
      <c r="AA376" s="104"/>
      <c r="AB376" s="104"/>
      <c r="AF376" s="90"/>
      <c r="AK376"/>
      <c r="AM376" s="108"/>
      <c r="AN376" s="108"/>
      <c r="AO376" s="108"/>
      <c r="AP376" s="108"/>
      <c r="AQ376" s="108"/>
      <c r="AR376" s="108"/>
    </row>
    <row r="377" spans="1:44" s="48" customFormat="1" ht="24" customHeight="1">
      <c r="A377" s="124" t="s">
        <v>1868</v>
      </c>
      <c r="B377" s="260" t="s">
        <v>207</v>
      </c>
      <c r="C377" s="73">
        <v>1176458</v>
      </c>
      <c r="D377" s="73">
        <v>1103111</v>
      </c>
      <c r="E377" s="73">
        <v>29384389</v>
      </c>
      <c r="F377" s="106" t="str">
        <f>VLOOKUP($C377,'[3]Sistema Escolar'!$C$3:$E$5000,3,0)</f>
        <v>COLEGIO ESTADUAL DO CAMPO DE TEMPO INTEGRAL DE BOTUPORA</v>
      </c>
      <c r="G377" s="67" t="s">
        <v>985</v>
      </c>
      <c r="H377" s="67" t="s">
        <v>986</v>
      </c>
      <c r="I377" s="67" t="s">
        <v>519</v>
      </c>
      <c r="J377" s="81" t="s">
        <v>4492</v>
      </c>
      <c r="L377" s="46"/>
      <c r="M377" s="46"/>
      <c r="T377" s="86"/>
      <c r="U377" s="100"/>
      <c r="V377" s="97"/>
      <c r="W377" s="100"/>
      <c r="X377" s="104"/>
      <c r="Y377" s="101"/>
      <c r="Z377" s="101"/>
      <c r="AA377" s="104"/>
      <c r="AB377" s="104"/>
      <c r="AF377" s="90"/>
      <c r="AK377"/>
      <c r="AM377" s="108"/>
      <c r="AN377" s="108"/>
      <c r="AO377" s="108"/>
      <c r="AP377" s="108"/>
      <c r="AQ377" s="108"/>
      <c r="AR377" s="108"/>
    </row>
    <row r="378" spans="1:44" s="48" customFormat="1" ht="24" customHeight="1">
      <c r="A378" s="124" t="s">
        <v>1868</v>
      </c>
      <c r="B378" s="260" t="s">
        <v>208</v>
      </c>
      <c r="C378" s="73">
        <v>1167709</v>
      </c>
      <c r="D378" s="73">
        <v>1103112</v>
      </c>
      <c r="E378" s="73">
        <v>29205387</v>
      </c>
      <c r="F378" s="106" t="str">
        <f>VLOOKUP($C378,'[3]Sistema Escolar'!$C$3:$E$5000,3,0)</f>
        <v>COLEGIO ESTADUAL SAO SEBASTIAO</v>
      </c>
      <c r="G378" s="67" t="s">
        <v>983</v>
      </c>
      <c r="H378" s="67" t="s">
        <v>987</v>
      </c>
      <c r="I378" s="67" t="s">
        <v>519</v>
      </c>
      <c r="J378" s="81" t="s">
        <v>4492</v>
      </c>
      <c r="L378" s="46"/>
      <c r="M378" s="46"/>
      <c r="T378" s="86"/>
      <c r="U378" s="100"/>
      <c r="V378" s="97"/>
      <c r="W378" s="100"/>
      <c r="X378" s="104"/>
      <c r="Y378" s="101"/>
      <c r="Z378" s="104"/>
      <c r="AA378" s="104"/>
      <c r="AB378" s="104"/>
      <c r="AF378" s="90"/>
      <c r="AK378"/>
      <c r="AM378" s="108"/>
      <c r="AN378" s="108"/>
      <c r="AO378" s="108"/>
      <c r="AP378" s="108"/>
      <c r="AQ378" s="108"/>
      <c r="AR378" s="108"/>
    </row>
    <row r="379" spans="1:44" s="48" customFormat="1" ht="24" customHeight="1">
      <c r="A379" s="124" t="s">
        <v>1868</v>
      </c>
      <c r="B379" s="260" t="s">
        <v>209</v>
      </c>
      <c r="C379" s="73">
        <v>1165056</v>
      </c>
      <c r="D379" s="73">
        <v>1103116</v>
      </c>
      <c r="E379" s="73">
        <v>29236606</v>
      </c>
      <c r="F379" s="106" t="str">
        <f>VLOOKUP($C379,'[3]Sistema Escolar'!$C$3:$E$5000,3,0)</f>
        <v>COLEGIO ESTADUAL DE TEMPO INTEGRAL DE AGUA QUENTE</v>
      </c>
      <c r="G379" s="67" t="s">
        <v>988</v>
      </c>
      <c r="H379" s="67" t="s">
        <v>989</v>
      </c>
      <c r="I379" s="67" t="s">
        <v>519</v>
      </c>
      <c r="J379" s="81" t="s">
        <v>4492</v>
      </c>
      <c r="L379" s="46"/>
      <c r="M379" s="46"/>
      <c r="T379" s="86"/>
      <c r="U379" s="100"/>
      <c r="V379" s="97"/>
      <c r="W379" s="100"/>
      <c r="X379" s="104"/>
      <c r="Y379" s="101"/>
      <c r="Z379" s="104"/>
      <c r="AA379" s="104"/>
      <c r="AB379" s="104"/>
      <c r="AF379" s="90"/>
      <c r="AK379"/>
      <c r="AM379" s="108"/>
      <c r="AN379" s="108"/>
      <c r="AO379" s="108"/>
      <c r="AP379" s="108"/>
      <c r="AQ379" s="108"/>
      <c r="AR379" s="108"/>
    </row>
    <row r="380" spans="1:44" s="48" customFormat="1" ht="24" customHeight="1">
      <c r="A380" s="124" t="s">
        <v>1868</v>
      </c>
      <c r="B380" s="260" t="s">
        <v>210</v>
      </c>
      <c r="C380" s="73">
        <v>1127960</v>
      </c>
      <c r="D380" s="73">
        <v>1103123</v>
      </c>
      <c r="E380" s="73">
        <v>29206545</v>
      </c>
      <c r="F380" s="106" t="str">
        <f>VLOOKUP($C380,'[3]Sistema Escolar'!$C$3:$E$5000,3,0)</f>
        <v>COLEGIO ESTADUAL DO CAMPO DE TEMPO INTEGRAL DE IBIPITANGA</v>
      </c>
      <c r="G380" s="67" t="s">
        <v>983</v>
      </c>
      <c r="H380" s="67" t="s">
        <v>990</v>
      </c>
      <c r="I380" s="67" t="s">
        <v>519</v>
      </c>
      <c r="J380" s="81" t="s">
        <v>4492</v>
      </c>
      <c r="L380" s="46"/>
      <c r="M380" s="46"/>
      <c r="T380" s="86"/>
      <c r="U380" s="100"/>
      <c r="V380" s="97"/>
      <c r="W380" s="100"/>
      <c r="X380" s="104"/>
      <c r="Y380" s="101"/>
      <c r="Z380" s="101"/>
      <c r="AA380" s="104"/>
      <c r="AB380" s="104"/>
      <c r="AF380" s="90"/>
      <c r="AK380"/>
      <c r="AM380" s="108"/>
      <c r="AN380" s="108"/>
      <c r="AO380" s="108"/>
      <c r="AP380" s="108"/>
      <c r="AQ380" s="108"/>
      <c r="AR380" s="108"/>
    </row>
    <row r="381" spans="1:44" s="48" customFormat="1" ht="24" customHeight="1">
      <c r="A381" s="124" t="s">
        <v>1868</v>
      </c>
      <c r="B381" s="260" t="s">
        <v>211</v>
      </c>
      <c r="C381" s="73">
        <v>1179717</v>
      </c>
      <c r="D381" s="73">
        <v>9999999</v>
      </c>
      <c r="E381" s="73">
        <v>29483395</v>
      </c>
      <c r="F381" s="106" t="str">
        <f>VLOOKUP($C381,'[3]Sistema Escolar'!$C$3:$E$5000,3,0)</f>
        <v>CENTRO REGIONAL DE ENS M COM INTE TECNOLOGICA-CEMIT BACIA DO PARAMIRIM</v>
      </c>
      <c r="G381" s="67" t="s">
        <v>983</v>
      </c>
      <c r="H381" s="67" t="s">
        <v>1835</v>
      </c>
      <c r="I381" s="67" t="s">
        <v>519</v>
      </c>
      <c r="J381" s="81" t="s">
        <v>4492</v>
      </c>
      <c r="L381" s="46"/>
      <c r="M381" s="46"/>
      <c r="T381" s="86"/>
      <c r="U381" s="100"/>
      <c r="V381" s="46"/>
      <c r="W381" s="100"/>
      <c r="X381" s="104"/>
      <c r="Y381" s="101"/>
      <c r="Z381" s="101"/>
      <c r="AA381" s="104"/>
      <c r="AB381" s="104"/>
      <c r="AF381" s="90"/>
      <c r="AK381"/>
      <c r="AM381" s="108"/>
      <c r="AN381" s="108"/>
      <c r="AO381" s="108"/>
      <c r="AP381" s="108"/>
      <c r="AQ381" s="108"/>
      <c r="AR381" s="108"/>
    </row>
    <row r="382" spans="1:44" s="48" customFormat="1" ht="24" customHeight="1">
      <c r="A382" s="124" t="s">
        <v>1868</v>
      </c>
      <c r="B382" s="260" t="s">
        <v>211</v>
      </c>
      <c r="C382" s="73">
        <v>1128088</v>
      </c>
      <c r="D382" s="73">
        <v>1103129</v>
      </c>
      <c r="E382" s="73">
        <v>29209439</v>
      </c>
      <c r="F382" s="106" t="str">
        <f>VLOOKUP($C382,'[3]Sistema Escolar'!$C$3:$E$5000,3,0)</f>
        <v>COLEGIO ESTADUAL CONEGO FIRMINO SOARES</v>
      </c>
      <c r="G382" s="67" t="s">
        <v>983</v>
      </c>
      <c r="H382" s="67" t="s">
        <v>992</v>
      </c>
      <c r="I382" s="67" t="s">
        <v>519</v>
      </c>
      <c r="J382" s="81" t="s">
        <v>4492</v>
      </c>
      <c r="L382" s="46"/>
      <c r="M382" s="46"/>
      <c r="T382" s="86"/>
      <c r="U382" s="100"/>
      <c r="V382" s="97"/>
      <c r="W382" s="100"/>
      <c r="X382" s="104"/>
      <c r="Y382" s="101"/>
      <c r="Z382" s="101"/>
      <c r="AA382" s="104"/>
      <c r="AB382" s="104"/>
      <c r="AF382" s="90"/>
      <c r="AK382"/>
      <c r="AM382" s="108"/>
      <c r="AN382" s="108"/>
      <c r="AO382" s="108"/>
      <c r="AP382" s="108"/>
      <c r="AQ382" s="108"/>
      <c r="AR382" s="108"/>
    </row>
    <row r="383" spans="1:44" s="49" customFormat="1" ht="24" customHeight="1">
      <c r="A383" s="65" t="s">
        <v>1868</v>
      </c>
      <c r="B383" s="211" t="s">
        <v>211</v>
      </c>
      <c r="C383" s="56">
        <v>1128177</v>
      </c>
      <c r="D383" s="56">
        <v>1103130</v>
      </c>
      <c r="E383" s="56">
        <v>29208297</v>
      </c>
      <c r="F383" s="106" t="str">
        <f>VLOOKUP($C383,'[3]Sistema Escolar'!$C$3:$E$5000,3,0)</f>
        <v>CENTRO TERRITORIAL DE EDUCACAO PROFISSIONAL DA BACIA DO PARAMIRIM</v>
      </c>
      <c r="G383" s="67" t="s">
        <v>983</v>
      </c>
      <c r="H383" s="67" t="s">
        <v>991</v>
      </c>
      <c r="I383" s="67" t="s">
        <v>519</v>
      </c>
      <c r="J383" s="81" t="s">
        <v>4492</v>
      </c>
      <c r="L383" s="46"/>
      <c r="M383" s="46"/>
      <c r="N383" s="48"/>
      <c r="O383" s="48"/>
      <c r="Q383" s="48"/>
      <c r="S383" s="48"/>
      <c r="T383" s="86"/>
      <c r="U383" s="100"/>
      <c r="V383" s="97"/>
      <c r="W383" s="100"/>
      <c r="X383" s="104"/>
      <c r="Y383" s="101"/>
      <c r="Z383" s="101"/>
      <c r="AA383" s="104"/>
      <c r="AB383" s="104"/>
      <c r="AC383" s="48"/>
      <c r="AD383" s="48"/>
      <c r="AE383" s="48"/>
      <c r="AF383" s="90"/>
      <c r="AH383" s="48"/>
      <c r="AI383" s="48"/>
      <c r="AJ383" s="48"/>
      <c r="AK383"/>
      <c r="AL383" s="48"/>
      <c r="AM383" s="108"/>
      <c r="AN383" s="108"/>
      <c r="AO383" s="108"/>
      <c r="AP383" s="108"/>
      <c r="AQ383" s="108"/>
      <c r="AR383" s="108"/>
    </row>
    <row r="384" spans="1:44" s="48" customFormat="1" ht="24" customHeight="1">
      <c r="A384" s="124" t="s">
        <v>1868</v>
      </c>
      <c r="B384" s="260" t="s">
        <v>213</v>
      </c>
      <c r="C384" s="73">
        <v>1127731</v>
      </c>
      <c r="D384" s="73">
        <v>1103135</v>
      </c>
      <c r="E384" s="73">
        <v>29239354</v>
      </c>
      <c r="F384" s="106" t="str">
        <f>VLOOKUP($C384,'[3]Sistema Escolar'!$C$3:$E$5000,3,0)</f>
        <v>COLEGIO ESTADUAL DE TEMPO INTEGRAL DE PARAMIRIM</v>
      </c>
      <c r="G384" s="67" t="s">
        <v>988</v>
      </c>
      <c r="H384" s="67" t="s">
        <v>993</v>
      </c>
      <c r="I384" s="67" t="s">
        <v>519</v>
      </c>
      <c r="J384" s="81" t="s">
        <v>4492</v>
      </c>
      <c r="L384" s="46"/>
      <c r="M384" s="46"/>
      <c r="T384" s="86"/>
      <c r="U384" s="100"/>
      <c r="V384" s="97"/>
      <c r="W384" s="100"/>
      <c r="X384" s="104"/>
      <c r="Y384" s="101"/>
      <c r="Z384" s="104"/>
      <c r="AA384" s="104"/>
      <c r="AB384" s="104"/>
      <c r="AF384" s="90"/>
      <c r="AH384" s="46"/>
      <c r="AK384"/>
      <c r="AM384" s="108"/>
      <c r="AN384" s="108"/>
      <c r="AO384" s="108"/>
      <c r="AP384" s="108"/>
      <c r="AQ384" s="108"/>
      <c r="AR384" s="108"/>
    </row>
    <row r="385" spans="1:44" s="48" customFormat="1" ht="24" customHeight="1">
      <c r="A385" s="124" t="s">
        <v>1868</v>
      </c>
      <c r="B385" s="260" t="s">
        <v>214</v>
      </c>
      <c r="C385" s="73">
        <v>1127707</v>
      </c>
      <c r="D385" s="73">
        <v>1103155</v>
      </c>
      <c r="E385" s="73">
        <v>29240131</v>
      </c>
      <c r="F385" s="106" t="str">
        <f>VLOOKUP($C385,'[3]Sistema Escolar'!$C$3:$E$5000,3,0)</f>
        <v>COLEGIO ESTADUAL PAULO VI</v>
      </c>
      <c r="G385" s="67" t="s">
        <v>983</v>
      </c>
      <c r="H385" s="67" t="s">
        <v>995</v>
      </c>
      <c r="I385" s="67" t="s">
        <v>519</v>
      </c>
      <c r="J385" s="81" t="s">
        <v>4492</v>
      </c>
      <c r="L385" s="46"/>
      <c r="M385" s="46"/>
      <c r="T385" s="86"/>
      <c r="U385" s="100"/>
      <c r="V385" s="97"/>
      <c r="W385" s="100"/>
      <c r="X385" s="104"/>
      <c r="Y385" s="101"/>
      <c r="Z385" s="101"/>
      <c r="AA385" s="104"/>
      <c r="AB385" s="104"/>
      <c r="AF385" s="90"/>
      <c r="AK385"/>
      <c r="AM385" s="108"/>
      <c r="AN385" s="108"/>
      <c r="AO385" s="108"/>
      <c r="AP385" s="108"/>
      <c r="AQ385" s="108"/>
      <c r="AR385" s="108"/>
    </row>
    <row r="386" spans="1:44" s="48" customFormat="1" ht="24" customHeight="1">
      <c r="A386" s="124" t="s">
        <v>1868</v>
      </c>
      <c r="B386" s="260" t="s">
        <v>214</v>
      </c>
      <c r="C386" s="73">
        <v>1127634</v>
      </c>
      <c r="D386" s="73">
        <v>1103148</v>
      </c>
      <c r="E386" s="73">
        <v>29240530</v>
      </c>
      <c r="F386" s="106" t="str">
        <f>VLOOKUP($C386,'[3]Sistema Escolar'!$C$3:$E$5000,3,0)</f>
        <v>COLEGIO ESTADUAL DO CAMPO DE IBIAJARA</v>
      </c>
      <c r="G386" s="67" t="s">
        <v>988</v>
      </c>
      <c r="H386" s="67" t="s">
        <v>994</v>
      </c>
      <c r="I386" s="67" t="s">
        <v>519</v>
      </c>
      <c r="J386" s="81" t="s">
        <v>4492</v>
      </c>
      <c r="L386" s="46"/>
      <c r="M386" s="46"/>
      <c r="T386" s="86"/>
      <c r="U386" s="100"/>
      <c r="V386" s="97"/>
      <c r="W386" s="100"/>
      <c r="X386" s="104"/>
      <c r="Y386" s="101"/>
      <c r="Z386" s="101"/>
      <c r="AA386" s="104"/>
      <c r="AB386" s="104"/>
      <c r="AF386" s="90"/>
      <c r="AK386"/>
      <c r="AM386" s="108"/>
      <c r="AN386" s="108"/>
      <c r="AO386" s="108"/>
      <c r="AP386" s="108"/>
      <c r="AQ386" s="108"/>
      <c r="AR386" s="108"/>
    </row>
    <row r="387" spans="1:44" s="48" customFormat="1" ht="24" customHeight="1">
      <c r="A387" s="124" t="s">
        <v>1869</v>
      </c>
      <c r="B387" s="260" t="s">
        <v>215</v>
      </c>
      <c r="C387" s="73">
        <v>1123817</v>
      </c>
      <c r="D387" s="73">
        <v>1102752</v>
      </c>
      <c r="E387" s="73">
        <v>29256089</v>
      </c>
      <c r="F387" s="106" t="str">
        <f>VLOOKUP($C387,'[3]Sistema Escolar'!$C$3:$E$5000,3,0)</f>
        <v>COLEGIO ESTADUAL DE TEMPO INTEGRAL DE BRUMADO</v>
      </c>
      <c r="G387" s="67" t="s">
        <v>996</v>
      </c>
      <c r="H387" s="67" t="s">
        <v>998</v>
      </c>
      <c r="I387" s="67" t="s">
        <v>519</v>
      </c>
      <c r="J387" s="81" t="s">
        <v>4492</v>
      </c>
      <c r="L387" s="46"/>
      <c r="M387" s="46"/>
      <c r="T387" s="86"/>
      <c r="U387" s="100"/>
      <c r="V387" s="97"/>
      <c r="W387" s="100"/>
      <c r="X387" s="104"/>
      <c r="Y387" s="101"/>
      <c r="Z387" s="104"/>
      <c r="AA387" s="104"/>
      <c r="AB387" s="104"/>
      <c r="AF387" s="90"/>
      <c r="AH387" s="46"/>
      <c r="AK387"/>
      <c r="AM387" s="108"/>
      <c r="AN387" s="108"/>
      <c r="AO387" s="108"/>
      <c r="AP387" s="108"/>
      <c r="AQ387" s="108"/>
      <c r="AR387" s="108"/>
    </row>
    <row r="388" spans="1:44" s="48" customFormat="1" ht="24" customHeight="1">
      <c r="A388" s="124" t="s">
        <v>1869</v>
      </c>
      <c r="B388" s="260" t="s">
        <v>215</v>
      </c>
      <c r="C388" s="73">
        <v>1176430</v>
      </c>
      <c r="D388" s="73">
        <v>1102765</v>
      </c>
      <c r="E388" s="73">
        <v>29392365</v>
      </c>
      <c r="F388" s="106" t="str">
        <f>VLOOKUP($C388,'[3]Sistema Escolar'!$C$3:$E$5000,3,0)</f>
        <v>CENTRO ESTADUAL DE EDUCACAO PROFISSIONAL EM GESTAO E MEIO AMBIENTE</v>
      </c>
      <c r="G388" s="67" t="s">
        <v>996</v>
      </c>
      <c r="H388" s="67" t="s">
        <v>997</v>
      </c>
      <c r="I388" s="67" t="s">
        <v>519</v>
      </c>
      <c r="J388" s="81" t="s">
        <v>4492</v>
      </c>
      <c r="L388" s="46"/>
      <c r="M388" s="46"/>
      <c r="T388" s="86"/>
      <c r="U388" s="100"/>
      <c r="V388" s="97"/>
      <c r="W388" s="100"/>
      <c r="X388" s="104"/>
      <c r="Y388" s="101"/>
      <c r="Z388" s="101"/>
      <c r="AA388" s="104"/>
      <c r="AB388" s="104"/>
      <c r="AF388" s="90"/>
      <c r="AK388"/>
      <c r="AM388" s="108"/>
      <c r="AN388" s="108"/>
      <c r="AO388" s="108"/>
      <c r="AP388" s="108"/>
      <c r="AQ388" s="108"/>
      <c r="AR388" s="108"/>
    </row>
    <row r="389" spans="1:44" s="48" customFormat="1" ht="24" customHeight="1">
      <c r="A389" s="124" t="s">
        <v>1869</v>
      </c>
      <c r="B389" s="260" t="s">
        <v>216</v>
      </c>
      <c r="C389" s="73">
        <v>1128371</v>
      </c>
      <c r="D389" s="73">
        <v>1103166</v>
      </c>
      <c r="E389" s="73">
        <v>29240638</v>
      </c>
      <c r="F389" s="106" t="str">
        <f>VLOOKUP($C389,'[3]Sistema Escolar'!$C$3:$E$5000,3,0)</f>
        <v>COLEGIO ESTADUAL DE TEMPO INTEGRAL NORBERTO FERNANDES</v>
      </c>
      <c r="G389" s="67" t="s">
        <v>577</v>
      </c>
      <c r="H389" s="67" t="s">
        <v>999</v>
      </c>
      <c r="I389" s="67" t="s">
        <v>519</v>
      </c>
      <c r="J389" s="81" t="s">
        <v>4492</v>
      </c>
      <c r="K389" s="48" t="s">
        <v>2102</v>
      </c>
      <c r="L389" s="46"/>
      <c r="M389" s="46"/>
      <c r="T389" s="86"/>
      <c r="U389" s="100"/>
      <c r="V389" s="97"/>
      <c r="W389" s="100"/>
      <c r="X389" s="104"/>
      <c r="Y389" s="101"/>
      <c r="Z389" s="104"/>
      <c r="AA389" s="104"/>
      <c r="AB389" s="104"/>
      <c r="AF389" s="90"/>
      <c r="AK389"/>
      <c r="AM389" s="108"/>
      <c r="AN389" s="108"/>
      <c r="AO389" s="108"/>
      <c r="AP389" s="108"/>
      <c r="AQ389" s="108"/>
      <c r="AR389" s="108"/>
    </row>
    <row r="390" spans="1:44" s="48" customFormat="1" ht="24" customHeight="1">
      <c r="A390" s="124" t="s">
        <v>1869</v>
      </c>
      <c r="B390" s="260" t="s">
        <v>217</v>
      </c>
      <c r="C390" s="73">
        <v>1179778</v>
      </c>
      <c r="D390" s="73">
        <v>1103178</v>
      </c>
      <c r="E390" s="73">
        <v>29242231</v>
      </c>
      <c r="F390" s="106" t="str">
        <f>VLOOKUP($C390,'[3]Sistema Escolar'!$C$3:$E$5000,3,0)</f>
        <v>COMPLEXO INTEGRADO DE EDUC BASICA PROFIS E TECNOLOGICA-CIEBTEC</v>
      </c>
      <c r="G390" s="67" t="s">
        <v>577</v>
      </c>
      <c r="H390" s="67" t="s">
        <v>1002</v>
      </c>
      <c r="I390" s="67" t="s">
        <v>2047</v>
      </c>
      <c r="J390" s="81" t="s">
        <v>4556</v>
      </c>
      <c r="K390" s="63"/>
      <c r="L390" s="46"/>
      <c r="M390" s="46"/>
      <c r="T390" s="86"/>
      <c r="U390" s="100"/>
      <c r="V390" s="97"/>
      <c r="W390" s="100"/>
      <c r="X390" s="104"/>
      <c r="Y390" s="101"/>
      <c r="Z390" s="104"/>
      <c r="AA390" s="104"/>
      <c r="AB390" s="104"/>
      <c r="AF390" s="90"/>
      <c r="AK390"/>
      <c r="AM390" s="108"/>
      <c r="AN390" s="108"/>
      <c r="AO390" s="108"/>
      <c r="AP390" s="108"/>
      <c r="AQ390" s="108"/>
      <c r="AR390" s="108"/>
    </row>
    <row r="391" spans="1:44" s="48" customFormat="1" ht="24" customHeight="1">
      <c r="A391" s="124" t="s">
        <v>1869</v>
      </c>
      <c r="B391" s="260" t="s">
        <v>217</v>
      </c>
      <c r="C391" s="73">
        <v>1178115</v>
      </c>
      <c r="D391" s="73">
        <v>1104989</v>
      </c>
      <c r="E391" s="73">
        <v>29433568</v>
      </c>
      <c r="F391" s="106" t="str">
        <f>VLOOKUP($C391,'[3]Sistema Escolar'!$C$3:$E$5000,3,0)</f>
        <v>COLEGIO ESTADUAL DO CAMPO PEDRO ATANASIO GARCIA</v>
      </c>
      <c r="G391" s="67" t="s">
        <v>577</v>
      </c>
      <c r="H391" s="67" t="s">
        <v>1001</v>
      </c>
      <c r="I391" s="67" t="s">
        <v>519</v>
      </c>
      <c r="J391" s="81" t="s">
        <v>4492</v>
      </c>
      <c r="L391" s="46"/>
      <c r="M391" s="46"/>
      <c r="T391" s="86"/>
      <c r="U391" s="100"/>
      <c r="V391" s="97"/>
      <c r="W391" s="100"/>
      <c r="X391" s="104"/>
      <c r="Y391" s="101"/>
      <c r="Z391" s="104"/>
      <c r="AA391" s="104"/>
      <c r="AB391" s="104"/>
      <c r="AF391" s="90"/>
      <c r="AK391"/>
      <c r="AM391" s="108"/>
      <c r="AN391" s="108"/>
      <c r="AO391" s="108"/>
      <c r="AP391" s="108"/>
      <c r="AQ391" s="108"/>
      <c r="AR391" s="108"/>
    </row>
    <row r="392" spans="1:44" s="48" customFormat="1" ht="24" customHeight="1">
      <c r="A392" s="124" t="s">
        <v>1869</v>
      </c>
      <c r="B392" s="260" t="s">
        <v>217</v>
      </c>
      <c r="C392" s="73">
        <v>1176710</v>
      </c>
      <c r="D392" s="73">
        <v>1103180</v>
      </c>
      <c r="E392" s="73">
        <v>29410134</v>
      </c>
      <c r="F392" s="106" t="str">
        <f>VLOOKUP($C392,'[3]Sistema Escolar'!$C$3:$E$5000,3,0)</f>
        <v>CENTRO DE APOIO PEDAGOGICO ESPECIALIZADO PROFE IELITA NEVES COTRIM</v>
      </c>
      <c r="G392" s="67" t="s">
        <v>577</v>
      </c>
      <c r="H392" s="67" t="s">
        <v>1000</v>
      </c>
      <c r="I392" s="67" t="s">
        <v>519</v>
      </c>
      <c r="J392" s="81" t="s">
        <v>4492</v>
      </c>
      <c r="L392" s="46"/>
      <c r="M392" s="46"/>
      <c r="T392" s="86"/>
      <c r="U392" s="100"/>
      <c r="V392" s="46"/>
      <c r="W392" s="100"/>
      <c r="X392" s="100"/>
      <c r="Y392" s="101"/>
      <c r="Z392" s="101"/>
      <c r="AA392" s="104"/>
      <c r="AB392" s="104"/>
      <c r="AF392" s="90"/>
      <c r="AK392"/>
      <c r="AM392" s="108"/>
      <c r="AN392" s="108"/>
      <c r="AO392" s="108"/>
      <c r="AP392" s="108"/>
      <c r="AQ392" s="108"/>
      <c r="AR392" s="108"/>
    </row>
    <row r="393" spans="1:44" s="48" customFormat="1" ht="24" customHeight="1">
      <c r="A393" s="124" t="s">
        <v>1869</v>
      </c>
      <c r="B393" s="260" t="s">
        <v>219</v>
      </c>
      <c r="C393" s="73">
        <v>1170866</v>
      </c>
      <c r="D393" s="73">
        <v>1103707</v>
      </c>
      <c r="E393" s="73">
        <v>29243882</v>
      </c>
      <c r="F393" s="106" t="str">
        <f>VLOOKUP($C393,'[3]Sistema Escolar'!$C$3:$E$5000,3,0)</f>
        <v>COLEGIO ESTADUAL DE TEMPO INTEGRAL ANTONIO BATISTA</v>
      </c>
      <c r="G393" s="67" t="s">
        <v>1003</v>
      </c>
      <c r="H393" s="67" t="s">
        <v>1004</v>
      </c>
      <c r="I393" s="67" t="s">
        <v>519</v>
      </c>
      <c r="J393" s="81" t="s">
        <v>4492</v>
      </c>
      <c r="L393" s="46"/>
      <c r="M393" s="46"/>
      <c r="T393" s="86"/>
      <c r="U393" s="100"/>
      <c r="V393" s="97"/>
      <c r="W393" s="100"/>
      <c r="X393" s="104"/>
      <c r="Y393" s="101"/>
      <c r="Z393" s="104"/>
      <c r="AA393" s="104"/>
      <c r="AB393" s="104"/>
      <c r="AF393" s="90"/>
      <c r="AK393"/>
      <c r="AM393" s="108"/>
      <c r="AN393" s="108"/>
      <c r="AO393" s="108"/>
      <c r="AP393" s="108"/>
      <c r="AQ393" s="108"/>
      <c r="AR393" s="108"/>
    </row>
    <row r="394" spans="1:44" s="48" customFormat="1" ht="24" customHeight="1">
      <c r="A394" s="124" t="s">
        <v>1869</v>
      </c>
      <c r="B394" s="260" t="s">
        <v>220</v>
      </c>
      <c r="C394" s="73">
        <v>1124163</v>
      </c>
      <c r="D394" s="73">
        <v>1102767</v>
      </c>
      <c r="E394" s="73">
        <v>29214866</v>
      </c>
      <c r="F394" s="106" t="str">
        <f>VLOOKUP($C394,'[3]Sistema Escolar'!$C$3:$E$5000,3,0)</f>
        <v>COLEGIO ESTADUAL DE TEMPO INTEGRAL DE CONTENDAS DO SINCORA</v>
      </c>
      <c r="G394" s="67" t="s">
        <v>1005</v>
      </c>
      <c r="H394" s="67" t="s">
        <v>1006</v>
      </c>
      <c r="I394" s="67" t="s">
        <v>519</v>
      </c>
      <c r="J394" s="81" t="s">
        <v>4492</v>
      </c>
      <c r="L394" s="46"/>
      <c r="M394" s="46"/>
      <c r="T394" s="86"/>
      <c r="U394" s="100"/>
      <c r="V394" s="97"/>
      <c r="W394" s="100"/>
      <c r="X394" s="104"/>
      <c r="Y394" s="101"/>
      <c r="Z394" s="104"/>
      <c r="AA394" s="104"/>
      <c r="AB394" s="104"/>
      <c r="AF394" s="90"/>
      <c r="AK394"/>
      <c r="AM394" s="108"/>
      <c r="AN394" s="108"/>
      <c r="AO394" s="108"/>
      <c r="AP394" s="108"/>
      <c r="AQ394" s="108"/>
      <c r="AR394" s="108"/>
    </row>
    <row r="395" spans="1:44" s="48" customFormat="1" ht="24" customHeight="1">
      <c r="A395" s="124" t="s">
        <v>1869</v>
      </c>
      <c r="B395" s="260" t="s">
        <v>221</v>
      </c>
      <c r="C395" s="73">
        <v>1124287</v>
      </c>
      <c r="D395" s="73">
        <v>1102776</v>
      </c>
      <c r="E395" s="73">
        <v>29237629</v>
      </c>
      <c r="F395" s="106" t="str">
        <f>VLOOKUP($C395,'[3]Sistema Escolar'!$C$3:$E$5000,3,0)</f>
        <v>COLEGIO ESTADUAL DE TEMPO INTEGRAL JOSE CAIRES ARAUJO</v>
      </c>
      <c r="G395" s="67" t="s">
        <v>1007</v>
      </c>
      <c r="H395" s="67" t="s">
        <v>1008</v>
      </c>
      <c r="I395" s="67" t="s">
        <v>2047</v>
      </c>
      <c r="J395" s="81" t="s">
        <v>4557</v>
      </c>
      <c r="L395" s="46"/>
      <c r="M395" s="46"/>
      <c r="T395" s="86"/>
      <c r="U395" s="100"/>
      <c r="V395" s="97"/>
      <c r="W395" s="100"/>
      <c r="X395" s="104"/>
      <c r="Y395" s="101"/>
      <c r="Z395" s="101"/>
      <c r="AA395" s="104"/>
      <c r="AB395" s="104"/>
      <c r="AF395" s="90"/>
      <c r="AK395"/>
      <c r="AM395" s="108"/>
      <c r="AN395" s="108"/>
      <c r="AO395" s="108"/>
      <c r="AP395" s="108"/>
      <c r="AQ395" s="108"/>
      <c r="AR395" s="108"/>
    </row>
    <row r="396" spans="1:44" s="48" customFormat="1" ht="24" customHeight="1">
      <c r="A396" s="124" t="s">
        <v>1869</v>
      </c>
      <c r="B396" s="260" t="s">
        <v>222</v>
      </c>
      <c r="C396" s="73">
        <v>1176438</v>
      </c>
      <c r="D396" s="73">
        <v>1103738</v>
      </c>
      <c r="E396" s="73">
        <v>29394414</v>
      </c>
      <c r="F396" s="106" t="str">
        <f>VLOOKUP($C396,'[3]Sistema Escolar'!$C$3:$E$5000,3,0)</f>
        <v>COLEGIO EST. DE TEMPO INTEGRAL PROF BEATRIZ GOMES E SOUZA DE BARROS</v>
      </c>
      <c r="G396" s="67" t="s">
        <v>571</v>
      </c>
      <c r="H396" s="67" t="s">
        <v>1012</v>
      </c>
      <c r="I396" s="67" t="s">
        <v>519</v>
      </c>
      <c r="J396" s="81" t="s">
        <v>4492</v>
      </c>
      <c r="L396" s="46"/>
      <c r="M396" s="46"/>
      <c r="T396" s="86"/>
      <c r="U396" s="100"/>
      <c r="V396" s="97"/>
      <c r="W396" s="100"/>
      <c r="X396" s="104"/>
      <c r="Y396" s="101"/>
      <c r="Z396" s="101"/>
      <c r="AA396" s="104"/>
      <c r="AB396" s="104"/>
      <c r="AF396" s="90"/>
      <c r="AK396"/>
      <c r="AM396" s="108"/>
      <c r="AN396" s="108"/>
      <c r="AO396" s="108"/>
      <c r="AP396" s="108"/>
      <c r="AQ396" s="108"/>
      <c r="AR396" s="108"/>
    </row>
    <row r="397" spans="1:44" s="48" customFormat="1" ht="24" customHeight="1">
      <c r="A397" s="124" t="s">
        <v>1869</v>
      </c>
      <c r="B397" s="260" t="s">
        <v>222</v>
      </c>
      <c r="C397" s="73">
        <v>1129319</v>
      </c>
      <c r="D397" s="73">
        <v>1103734</v>
      </c>
      <c r="E397" s="73">
        <v>29243920</v>
      </c>
      <c r="F397" s="106" t="str">
        <f>VLOOKUP($C397,'[3]Sistema Escolar'!$C$3:$E$5000,3,0)</f>
        <v>CENTRO ESTADUAL DE EDUCACAO PROFISSIONAL EM SAUDE E GESTAO</v>
      </c>
      <c r="G397" s="67" t="s">
        <v>571</v>
      </c>
      <c r="H397" s="67" t="s">
        <v>1009</v>
      </c>
      <c r="I397" s="67" t="s">
        <v>519</v>
      </c>
      <c r="J397" s="81" t="s">
        <v>4492</v>
      </c>
      <c r="L397" s="46"/>
      <c r="M397" s="46"/>
      <c r="T397" s="86"/>
      <c r="U397" s="100"/>
      <c r="V397" s="97"/>
      <c r="W397" s="100"/>
      <c r="X397" s="104"/>
      <c r="Y397" s="101"/>
      <c r="Z397" s="101"/>
      <c r="AA397" s="104"/>
      <c r="AB397" s="104"/>
      <c r="AF397" s="90"/>
      <c r="AK397"/>
      <c r="AM397" s="108"/>
      <c r="AN397" s="108"/>
      <c r="AO397" s="108"/>
      <c r="AP397" s="108"/>
      <c r="AQ397" s="108"/>
      <c r="AR397" s="108"/>
    </row>
    <row r="398" spans="1:44" s="48" customFormat="1" ht="24" customHeight="1">
      <c r="A398" s="124" t="s">
        <v>1869</v>
      </c>
      <c r="B398" s="260" t="s">
        <v>222</v>
      </c>
      <c r="C398" s="73">
        <v>1128606</v>
      </c>
      <c r="D398" s="73">
        <v>1103721</v>
      </c>
      <c r="E398" s="73">
        <v>29243947</v>
      </c>
      <c r="F398" s="106" t="str">
        <f>VLOOKUP($C398,'[3]Sistema Escolar'!$C$3:$E$5000,3,0)</f>
        <v>COLEGIO ESTADUAL GOVERNADOR LUIZ VIANA FILHO</v>
      </c>
      <c r="G398" s="67" t="s">
        <v>571</v>
      </c>
      <c r="H398" s="67" t="s">
        <v>1011</v>
      </c>
      <c r="I398" s="67" t="s">
        <v>519</v>
      </c>
      <c r="J398" s="81" t="s">
        <v>4492</v>
      </c>
      <c r="L398" s="46"/>
      <c r="M398" s="46"/>
      <c r="T398" s="86"/>
      <c r="U398" s="100"/>
      <c r="V398" s="97"/>
      <c r="W398" s="100"/>
      <c r="X398" s="104"/>
      <c r="Y398" s="101"/>
      <c r="Z398" s="104"/>
      <c r="AA398" s="104"/>
      <c r="AB398" s="104"/>
      <c r="AF398" s="90"/>
      <c r="AK398"/>
      <c r="AM398" s="108"/>
      <c r="AN398" s="108"/>
      <c r="AO398" s="108"/>
      <c r="AP398" s="108"/>
      <c r="AQ398" s="108"/>
      <c r="AR398" s="108"/>
    </row>
    <row r="399" spans="1:44" s="48" customFormat="1" ht="24" customHeight="1">
      <c r="A399" s="124" t="s">
        <v>1869</v>
      </c>
      <c r="B399" s="260" t="s">
        <v>222</v>
      </c>
      <c r="C399" s="73">
        <v>1178149</v>
      </c>
      <c r="D399" s="73">
        <v>1105428</v>
      </c>
      <c r="E399" s="73">
        <v>29437814</v>
      </c>
      <c r="F399" s="106" t="str">
        <f>VLOOKUP($C399,'[3]Sistema Escolar'!$C$3:$E$5000,3,0)</f>
        <v>COLEGIO ESTADUAL DO CAMPO DE MUTAS</v>
      </c>
      <c r="G399" s="67" t="s">
        <v>571</v>
      </c>
      <c r="H399" s="67" t="s">
        <v>1010</v>
      </c>
      <c r="I399" s="67" t="s">
        <v>519</v>
      </c>
      <c r="J399" s="81" t="s">
        <v>4492</v>
      </c>
      <c r="L399" s="46"/>
      <c r="M399" s="46"/>
      <c r="T399" s="86"/>
      <c r="U399" s="100"/>
      <c r="V399" s="97"/>
      <c r="W399" s="100"/>
      <c r="X399" s="104"/>
      <c r="Y399" s="101"/>
      <c r="Z399" s="101"/>
      <c r="AA399" s="104"/>
      <c r="AB399" s="104"/>
      <c r="AF399" s="90"/>
      <c r="AK399"/>
      <c r="AM399" s="108"/>
      <c r="AN399" s="108"/>
      <c r="AO399" s="108"/>
      <c r="AP399" s="108"/>
      <c r="AQ399" s="108"/>
      <c r="AR399" s="108"/>
    </row>
    <row r="400" spans="1:44" s="48" customFormat="1" ht="24" customHeight="1">
      <c r="A400" s="124" t="s">
        <v>1869</v>
      </c>
      <c r="B400" s="260" t="s">
        <v>223</v>
      </c>
      <c r="C400" s="73">
        <v>1178031</v>
      </c>
      <c r="D400" s="73">
        <v>1104303</v>
      </c>
      <c r="E400" s="73">
        <v>29424348</v>
      </c>
      <c r="F400" s="106" t="str">
        <f>VLOOKUP($C400,'[3]Sistema Escolar'!$C$3:$E$5000,3,0)</f>
        <v>COLEGIO ESTADUAL ANTONIO FIGUEIREDO</v>
      </c>
      <c r="G400" s="67" t="s">
        <v>1013</v>
      </c>
      <c r="H400" s="67" t="s">
        <v>1014</v>
      </c>
      <c r="I400" s="67" t="s">
        <v>519</v>
      </c>
      <c r="J400" s="81" t="s">
        <v>4492</v>
      </c>
      <c r="K400" s="48" t="s">
        <v>2102</v>
      </c>
      <c r="L400" s="46"/>
      <c r="M400" s="46"/>
      <c r="T400" s="86"/>
      <c r="U400" s="100"/>
      <c r="V400" s="97"/>
      <c r="W400" s="100"/>
      <c r="X400" s="104"/>
      <c r="Y400" s="101"/>
      <c r="Z400" s="101"/>
      <c r="AA400" s="104"/>
      <c r="AB400" s="104"/>
      <c r="AF400" s="90"/>
      <c r="AH400" s="46"/>
      <c r="AK400"/>
      <c r="AM400" s="108"/>
      <c r="AN400" s="108"/>
      <c r="AO400" s="108"/>
      <c r="AP400" s="108"/>
      <c r="AQ400" s="108"/>
      <c r="AR400" s="108"/>
    </row>
    <row r="401" spans="1:44" s="48" customFormat="1" ht="24" customHeight="1">
      <c r="A401" s="124" t="s">
        <v>1869</v>
      </c>
      <c r="B401" s="260" t="s">
        <v>224</v>
      </c>
      <c r="C401" s="73">
        <v>1168039</v>
      </c>
      <c r="D401" s="73">
        <v>1102787</v>
      </c>
      <c r="E401" s="73">
        <v>29260256</v>
      </c>
      <c r="F401" s="106" t="str">
        <f>VLOOKUP($C401,'[3]Sistema Escolar'!$C$3:$E$5000,3,0)</f>
        <v>COLEGIO ESTADUAL DE TEMPO INTEGRAL ALBERCIO DA COSTA BRITO</v>
      </c>
      <c r="G401" s="67" t="s">
        <v>1005</v>
      </c>
      <c r="H401" s="67" t="s">
        <v>1015</v>
      </c>
      <c r="I401" s="67" t="s">
        <v>519</v>
      </c>
      <c r="J401" s="81" t="s">
        <v>4492</v>
      </c>
      <c r="L401" s="46"/>
      <c r="M401" s="46"/>
      <c r="T401" s="86"/>
      <c r="U401" s="100"/>
      <c r="V401" s="97"/>
      <c r="W401" s="100"/>
      <c r="X401" s="104"/>
      <c r="Y401" s="101"/>
      <c r="Z401" s="104"/>
      <c r="AA401" s="104"/>
      <c r="AB401" s="104"/>
      <c r="AF401" s="90"/>
      <c r="AK401"/>
      <c r="AM401" s="108"/>
      <c r="AN401" s="108"/>
      <c r="AO401" s="108"/>
      <c r="AP401" s="108"/>
      <c r="AQ401" s="108"/>
      <c r="AR401" s="108"/>
    </row>
    <row r="402" spans="1:44" s="48" customFormat="1" ht="24" customHeight="1">
      <c r="A402" s="124" t="s">
        <v>1869</v>
      </c>
      <c r="B402" s="260" t="s">
        <v>225</v>
      </c>
      <c r="C402" s="73">
        <v>1178218</v>
      </c>
      <c r="D402" s="73">
        <v>1105447</v>
      </c>
      <c r="E402" s="73">
        <v>29443334</v>
      </c>
      <c r="F402" s="106" t="str">
        <f>VLOOKUP($C402,'[3]Sistema Escolar'!$C$3:$E$5000,3,0)</f>
        <v>COLEGIO ESTADUAL DE TEMPO INTEGRAL JORGE AMADO</v>
      </c>
      <c r="G402" s="67" t="s">
        <v>1016</v>
      </c>
      <c r="H402" s="67" t="s">
        <v>1017</v>
      </c>
      <c r="I402" s="67" t="s">
        <v>2047</v>
      </c>
      <c r="J402" s="81" t="s">
        <v>4536</v>
      </c>
      <c r="K402" s="63"/>
      <c r="L402" s="46" t="s">
        <v>2058</v>
      </c>
      <c r="M402" s="46"/>
      <c r="T402" s="86"/>
      <c r="U402" s="100"/>
      <c r="V402" s="97"/>
      <c r="W402" s="100"/>
      <c r="X402" s="104"/>
      <c r="Y402" s="101"/>
      <c r="Z402" s="101"/>
      <c r="AA402" s="104"/>
      <c r="AB402" s="104"/>
      <c r="AF402" s="90"/>
      <c r="AH402" s="46"/>
      <c r="AK402"/>
      <c r="AM402" s="108"/>
      <c r="AN402" s="108"/>
      <c r="AO402" s="108"/>
      <c r="AP402" s="108"/>
      <c r="AQ402" s="108"/>
      <c r="AR402" s="108"/>
    </row>
    <row r="403" spans="1:44" s="48" customFormat="1" ht="24" customHeight="1">
      <c r="A403" s="124" t="s">
        <v>1869</v>
      </c>
      <c r="B403" s="260" t="s">
        <v>226</v>
      </c>
      <c r="C403" s="73">
        <v>1140606</v>
      </c>
      <c r="D403" s="73">
        <v>1103206</v>
      </c>
      <c r="E403" s="73">
        <v>29248132</v>
      </c>
      <c r="F403" s="106" t="str">
        <f>VLOOKUP($C403,'[3]Sistema Escolar'!$C$3:$E$5000,3,0)</f>
        <v>COLEGIO ESTADUAL LUIS PRISCO VIANA</v>
      </c>
      <c r="G403" s="67" t="s">
        <v>577</v>
      </c>
      <c r="H403" s="67" t="s">
        <v>1018</v>
      </c>
      <c r="I403" s="67" t="s">
        <v>519</v>
      </c>
      <c r="J403" s="81" t="s">
        <v>4492</v>
      </c>
      <c r="L403" s="46"/>
      <c r="M403" s="46"/>
      <c r="T403" s="86"/>
      <c r="U403" s="100"/>
      <c r="V403" s="97"/>
      <c r="W403" s="100"/>
      <c r="X403" s="104"/>
      <c r="Y403" s="101"/>
      <c r="Z403" s="101"/>
      <c r="AA403" s="104"/>
      <c r="AB403" s="104"/>
      <c r="AF403" s="90"/>
      <c r="AK403"/>
      <c r="AM403" s="108"/>
      <c r="AN403" s="108"/>
      <c r="AO403" s="108"/>
      <c r="AP403" s="108"/>
      <c r="AQ403" s="108"/>
      <c r="AR403" s="108"/>
    </row>
    <row r="404" spans="1:44" s="48" customFormat="1" ht="24" customHeight="1">
      <c r="A404" s="124" t="s">
        <v>1869</v>
      </c>
      <c r="B404" s="260" t="s">
        <v>227</v>
      </c>
      <c r="C404" s="73">
        <v>1173130</v>
      </c>
      <c r="D404" s="73">
        <v>1102815</v>
      </c>
      <c r="E404" s="73">
        <v>29237645</v>
      </c>
      <c r="F404" s="106" t="str">
        <f>VLOOKUP($C404,'[3]Sistema Escolar'!$C$3:$E$5000,3,0)</f>
        <v>COLEGIO ESTADUAL DE TEMPO INTEGRAL JOAO VILAS BOAS</v>
      </c>
      <c r="G404" s="67" t="s">
        <v>1019</v>
      </c>
      <c r="H404" s="67" t="s">
        <v>1020</v>
      </c>
      <c r="I404" s="67" t="s">
        <v>519</v>
      </c>
      <c r="J404" s="81" t="s">
        <v>4492</v>
      </c>
      <c r="L404" s="46"/>
      <c r="M404" s="46"/>
      <c r="T404" s="86"/>
      <c r="U404" s="100"/>
      <c r="V404" s="97"/>
      <c r="W404" s="100"/>
      <c r="X404" s="104"/>
      <c r="Y404" s="101"/>
      <c r="Z404" s="101"/>
      <c r="AA404" s="104"/>
      <c r="AB404" s="104"/>
      <c r="AF404" s="90"/>
      <c r="AH404" s="46"/>
      <c r="AK404"/>
      <c r="AM404" s="108"/>
      <c r="AN404" s="108"/>
      <c r="AO404" s="108"/>
      <c r="AP404" s="108"/>
      <c r="AQ404" s="108"/>
      <c r="AR404" s="108"/>
    </row>
    <row r="405" spans="1:44" s="48" customFormat="1" ht="24" customHeight="1">
      <c r="A405" s="124" t="s">
        <v>1869</v>
      </c>
      <c r="B405" s="260" t="s">
        <v>228</v>
      </c>
      <c r="C405" s="73">
        <v>1124635</v>
      </c>
      <c r="D405" s="73">
        <v>1102818</v>
      </c>
      <c r="E405" s="73">
        <v>29261660</v>
      </c>
      <c r="F405" s="106" t="str">
        <f>VLOOKUP($C405,'[3]Sistema Escolar'!$C$3:$E$5000,3,0)</f>
        <v>COLEGIO ESTADUAL DE TEMPO INTEGRAL DE MALHADA DE PEDRAS</v>
      </c>
      <c r="G405" s="67" t="s">
        <v>996</v>
      </c>
      <c r="H405" s="67" t="s">
        <v>1021</v>
      </c>
      <c r="I405" s="67" t="s">
        <v>2047</v>
      </c>
      <c r="J405" s="81" t="s">
        <v>4558</v>
      </c>
      <c r="L405" s="46"/>
      <c r="M405" s="46"/>
      <c r="T405" s="86"/>
      <c r="U405" s="100"/>
      <c r="V405" s="97"/>
      <c r="W405" s="100"/>
      <c r="X405" s="104"/>
      <c r="Y405" s="101"/>
      <c r="Z405" s="101"/>
      <c r="AA405" s="104"/>
      <c r="AB405" s="104"/>
      <c r="AF405" s="90"/>
      <c r="AK405"/>
      <c r="AM405" s="108"/>
      <c r="AN405" s="108"/>
      <c r="AO405" s="108"/>
      <c r="AP405" s="108"/>
      <c r="AQ405" s="108"/>
      <c r="AR405" s="108"/>
    </row>
    <row r="406" spans="1:44" s="48" customFormat="1" ht="24" customHeight="1">
      <c r="A406" s="124" t="s">
        <v>1869</v>
      </c>
      <c r="B406" s="260" t="s">
        <v>229</v>
      </c>
      <c r="C406" s="73">
        <v>1129130</v>
      </c>
      <c r="D406" s="73">
        <v>1103745</v>
      </c>
      <c r="E406" s="73">
        <v>29251648</v>
      </c>
      <c r="F406" s="106" t="str">
        <f>VLOOKUP($C406,'[3]Sistema Escolar'!$C$3:$E$5000,3,0)</f>
        <v>COLEGIO ESTADUAL DE TEMPO INTEGRAL ANISIO TEIXEIRA</v>
      </c>
      <c r="G406" s="67" t="s">
        <v>571</v>
      </c>
      <c r="H406" s="67" t="s">
        <v>1022</v>
      </c>
      <c r="I406" s="67" t="s">
        <v>2047</v>
      </c>
      <c r="J406" s="81" t="s">
        <v>4559</v>
      </c>
      <c r="L406" s="46"/>
      <c r="M406" s="46"/>
      <c r="T406" s="86"/>
      <c r="U406" s="100"/>
      <c r="V406" s="97"/>
      <c r="W406" s="100"/>
      <c r="X406" s="104"/>
      <c r="Y406" s="101"/>
      <c r="Z406" s="104"/>
      <c r="AA406" s="104"/>
      <c r="AB406" s="104"/>
      <c r="AF406" s="90"/>
      <c r="AK406"/>
      <c r="AM406" s="108"/>
      <c r="AN406" s="108"/>
      <c r="AO406" s="108"/>
      <c r="AP406" s="108"/>
      <c r="AQ406" s="108"/>
      <c r="AR406" s="108"/>
    </row>
    <row r="407" spans="1:44" s="48" customFormat="1" ht="24" customHeight="1">
      <c r="A407" s="124" t="s">
        <v>1869</v>
      </c>
      <c r="B407" s="260" t="s">
        <v>230</v>
      </c>
      <c r="C407" s="73">
        <v>1176379</v>
      </c>
      <c r="D407" s="73">
        <v>1103752</v>
      </c>
      <c r="E407" s="73">
        <v>29359805</v>
      </c>
      <c r="F407" s="106" t="str">
        <f>VLOOKUP($C407,'[3]Sistema Escolar'!$C$3:$E$5000,3,0)</f>
        <v>COLEGIO EST DE TEMPO INTEGRAL PETRONILIO DA SILVA PRADO</v>
      </c>
      <c r="G407" s="67" t="s">
        <v>571</v>
      </c>
      <c r="H407" s="67" t="s">
        <v>1023</v>
      </c>
      <c r="I407" s="67" t="s">
        <v>519</v>
      </c>
      <c r="J407" s="81" t="s">
        <v>4492</v>
      </c>
      <c r="L407" s="46"/>
      <c r="M407" s="46"/>
      <c r="T407" s="86"/>
      <c r="U407" s="100"/>
      <c r="V407" s="97"/>
      <c r="W407" s="100"/>
      <c r="X407" s="104"/>
      <c r="Y407" s="101"/>
      <c r="Z407" s="101"/>
      <c r="AA407" s="104"/>
      <c r="AB407" s="104"/>
      <c r="AF407" s="90"/>
      <c r="AK407"/>
      <c r="AM407" s="108"/>
      <c r="AN407" s="108"/>
      <c r="AO407" s="108"/>
      <c r="AP407" s="108"/>
      <c r="AQ407" s="108"/>
      <c r="AR407" s="108"/>
    </row>
    <row r="408" spans="1:44" s="48" customFormat="1" ht="24" customHeight="1">
      <c r="A408" s="124" t="s">
        <v>1869</v>
      </c>
      <c r="B408" s="260" t="s">
        <v>231</v>
      </c>
      <c r="C408" s="73">
        <v>1129416</v>
      </c>
      <c r="D408" s="73">
        <v>1103229</v>
      </c>
      <c r="E408" s="73">
        <v>29264049</v>
      </c>
      <c r="F408" s="106" t="str">
        <f>VLOOKUP($C408,'[3]Sistema Escolar'!$C$3:$E$5000,3,0)</f>
        <v>COLEGIO ESTADUAL PROFESSORA LIA PUBLIO DE CASTRO</v>
      </c>
      <c r="G408" s="67" t="s">
        <v>577</v>
      </c>
      <c r="H408" s="67" t="s">
        <v>1025</v>
      </c>
      <c r="I408" s="67" t="s">
        <v>2047</v>
      </c>
      <c r="J408" s="81" t="s">
        <v>4560</v>
      </c>
      <c r="L408" s="46"/>
      <c r="M408" s="46"/>
      <c r="T408" s="86"/>
      <c r="U408" s="100"/>
      <c r="V408" s="97"/>
      <c r="W408" s="100"/>
      <c r="X408" s="104"/>
      <c r="Y408" s="101"/>
      <c r="Z408" s="101"/>
      <c r="AA408" s="104"/>
      <c r="AB408" s="104"/>
      <c r="AF408" s="90"/>
      <c r="AH408" s="46"/>
      <c r="AK408"/>
      <c r="AM408" s="108"/>
      <c r="AN408" s="108"/>
      <c r="AO408" s="108"/>
      <c r="AP408" s="108"/>
      <c r="AQ408" s="108"/>
      <c r="AR408" s="108"/>
    </row>
    <row r="409" spans="1:44" s="48" customFormat="1" ht="24" customHeight="1">
      <c r="A409" s="124" t="s">
        <v>1869</v>
      </c>
      <c r="B409" s="260" t="s">
        <v>231</v>
      </c>
      <c r="C409" s="73">
        <v>1176197</v>
      </c>
      <c r="D409" s="73">
        <v>1103232</v>
      </c>
      <c r="E409" s="73">
        <v>29263972</v>
      </c>
      <c r="F409" s="106" t="str">
        <f>VLOOKUP($C409,'[3]Sistema Escolar'!$C$3:$E$5000,3,0)</f>
        <v>COLEGIO ESTADUAL DE TEMPO INTEGRAL DE RIO DO ANTONIO</v>
      </c>
      <c r="G409" s="67" t="s">
        <v>577</v>
      </c>
      <c r="H409" s="67" t="s">
        <v>1024</v>
      </c>
      <c r="I409" s="67" t="s">
        <v>519</v>
      </c>
      <c r="J409" s="81" t="s">
        <v>4492</v>
      </c>
      <c r="L409" s="46"/>
      <c r="M409" s="46"/>
      <c r="T409" s="86"/>
      <c r="U409" s="100"/>
      <c r="V409" s="97"/>
      <c r="W409" s="100"/>
      <c r="X409" s="104"/>
      <c r="Y409" s="101"/>
      <c r="Z409" s="101"/>
      <c r="AA409" s="104"/>
      <c r="AB409" s="104"/>
      <c r="AF409" s="90"/>
      <c r="AK409"/>
      <c r="AM409" s="108"/>
      <c r="AN409" s="108"/>
      <c r="AO409" s="108"/>
      <c r="AP409" s="108"/>
      <c r="AQ409" s="108"/>
      <c r="AR409" s="108"/>
    </row>
    <row r="410" spans="1:44" s="48" customFormat="1" ht="24" customHeight="1">
      <c r="A410" s="124" t="s">
        <v>1869</v>
      </c>
      <c r="B410" s="260" t="s">
        <v>232</v>
      </c>
      <c r="C410" s="73">
        <v>1129432</v>
      </c>
      <c r="D410" s="73">
        <v>1103753</v>
      </c>
      <c r="E410" s="73">
        <v>29254396</v>
      </c>
      <c r="F410" s="106" t="str">
        <f>VLOOKUP($C410,'[3]Sistema Escolar'!$C$3:$E$5000,3,0)</f>
        <v>COLEGIO ESTADUAL DO CAMPO DE TEMPO INTEGRAL DOM PEDRO I</v>
      </c>
      <c r="G410" s="67" t="s">
        <v>571</v>
      </c>
      <c r="H410" s="67" t="s">
        <v>1026</v>
      </c>
      <c r="I410" s="67" t="s">
        <v>519</v>
      </c>
      <c r="J410" s="81" t="s">
        <v>4492</v>
      </c>
      <c r="L410" s="46"/>
      <c r="M410" s="46"/>
      <c r="T410" s="86"/>
      <c r="U410" s="100"/>
      <c r="V410" s="97"/>
      <c r="W410" s="100"/>
      <c r="X410" s="104"/>
      <c r="Y410" s="101"/>
      <c r="Z410" s="104"/>
      <c r="AA410" s="104"/>
      <c r="AB410" s="104"/>
      <c r="AF410" s="90"/>
      <c r="AK410"/>
      <c r="AM410" s="108"/>
      <c r="AN410" s="108"/>
      <c r="AO410" s="108"/>
      <c r="AP410" s="108"/>
      <c r="AQ410" s="108"/>
      <c r="AR410" s="108"/>
    </row>
    <row r="411" spans="1:44" s="48" customFormat="1" ht="24" customHeight="1">
      <c r="A411" s="124" t="s">
        <v>1869</v>
      </c>
      <c r="B411" s="260" t="s">
        <v>233</v>
      </c>
      <c r="C411" s="73">
        <v>1178173</v>
      </c>
      <c r="D411" s="73">
        <v>1102830</v>
      </c>
      <c r="E411" s="73">
        <v>29442095</v>
      </c>
      <c r="F411" s="106" t="str">
        <f>VLOOKUP($C411,'[3]Sistema Escolar'!$C$3:$E$5000,3,0)</f>
        <v>COLEGIO ESTADUAL DE TEMPO INTEGRAL JOAO TEIXEIRA DE NOVAES</v>
      </c>
      <c r="G411" s="67" t="s">
        <v>1005</v>
      </c>
      <c r="H411" s="67" t="s">
        <v>1028</v>
      </c>
      <c r="I411" s="67" t="s">
        <v>519</v>
      </c>
      <c r="J411" s="81" t="s">
        <v>4492</v>
      </c>
      <c r="L411" s="46"/>
      <c r="M411" s="46"/>
      <c r="T411" s="86"/>
      <c r="U411" s="100"/>
      <c r="V411" s="97"/>
      <c r="W411" s="100"/>
      <c r="X411" s="104"/>
      <c r="Y411" s="101"/>
      <c r="Z411" s="101"/>
      <c r="AA411" s="104"/>
      <c r="AB411" s="104"/>
      <c r="AF411" s="90"/>
      <c r="AK411"/>
      <c r="AM411" s="108"/>
      <c r="AN411" s="108"/>
      <c r="AO411" s="108"/>
      <c r="AP411" s="108"/>
      <c r="AQ411" s="108"/>
      <c r="AR411" s="108"/>
    </row>
    <row r="412" spans="1:44" s="48" customFormat="1" ht="24" customHeight="1">
      <c r="A412" s="124" t="s">
        <v>1869</v>
      </c>
      <c r="B412" s="260" t="s">
        <v>233</v>
      </c>
      <c r="C412" s="73">
        <v>1177101</v>
      </c>
      <c r="D412" s="73">
        <v>1102836</v>
      </c>
      <c r="E412" s="73">
        <v>29422167</v>
      </c>
      <c r="F412" s="106" t="str">
        <f>VLOOKUP($C412,'[3]Sistema Escolar'!$C$3:$E$5000,3,0)</f>
        <v>COLEGIO ESTADUAL DE TEMPO INTEGRAL EVA ROCHA</v>
      </c>
      <c r="G412" s="67" t="s">
        <v>1005</v>
      </c>
      <c r="H412" s="67" t="s">
        <v>1027</v>
      </c>
      <c r="I412" s="67" t="s">
        <v>519</v>
      </c>
      <c r="J412" s="81" t="s">
        <v>4492</v>
      </c>
      <c r="L412" s="46"/>
      <c r="M412" s="46"/>
      <c r="T412" s="86"/>
      <c r="U412" s="100"/>
      <c r="V412" s="97"/>
      <c r="W412" s="100"/>
      <c r="X412" s="104"/>
      <c r="Y412" s="101"/>
      <c r="Z412" s="104"/>
      <c r="AA412" s="104"/>
      <c r="AB412" s="104"/>
      <c r="AF412" s="90"/>
      <c r="AH412" s="46"/>
      <c r="AK412"/>
      <c r="AM412" s="108"/>
      <c r="AN412" s="108"/>
      <c r="AO412" s="108"/>
      <c r="AP412" s="108"/>
      <c r="AQ412" s="108"/>
      <c r="AR412" s="108"/>
    </row>
    <row r="413" spans="1:44" s="48" customFormat="1" ht="24" customHeight="1">
      <c r="A413" s="124" t="s">
        <v>1869</v>
      </c>
      <c r="B413" s="260" t="s">
        <v>234</v>
      </c>
      <c r="C413" s="73">
        <v>1127910</v>
      </c>
      <c r="D413" s="73">
        <v>1103159</v>
      </c>
      <c r="E413" s="73">
        <v>29210950</v>
      </c>
      <c r="F413" s="106" t="str">
        <f>VLOOKUP($C413,'[3]Sistema Escolar'!$C$3:$E$5000,3,0)</f>
        <v>COLEGIO ESTADUAL DE TEMPO INTEGRAL DE TANQUE NOVO</v>
      </c>
      <c r="G413" s="67" t="s">
        <v>1029</v>
      </c>
      <c r="H413" s="67" t="s">
        <v>1030</v>
      </c>
      <c r="I413" s="67" t="s">
        <v>519</v>
      </c>
      <c r="J413" s="81" t="s">
        <v>4492</v>
      </c>
      <c r="L413" s="46"/>
      <c r="M413" s="46"/>
      <c r="T413" s="86"/>
      <c r="U413" s="100"/>
      <c r="V413" s="97"/>
      <c r="W413" s="100"/>
      <c r="X413" s="104"/>
      <c r="Y413" s="101"/>
      <c r="Z413" s="104"/>
      <c r="AA413" s="104"/>
      <c r="AB413" s="104"/>
      <c r="AF413" s="90"/>
      <c r="AK413"/>
      <c r="AM413" s="108"/>
      <c r="AN413" s="108"/>
      <c r="AO413" s="108"/>
      <c r="AP413" s="108"/>
      <c r="AQ413" s="108"/>
      <c r="AR413" s="108"/>
    </row>
    <row r="414" spans="1:44" s="48" customFormat="1" ht="24" customHeight="1">
      <c r="A414" s="124" t="s">
        <v>1869</v>
      </c>
      <c r="B414" s="260" t="s">
        <v>235</v>
      </c>
      <c r="C414" s="73">
        <v>1137346</v>
      </c>
      <c r="D414" s="73">
        <v>1103762</v>
      </c>
      <c r="E414" s="73">
        <v>29254426</v>
      </c>
      <c r="F414" s="106" t="str">
        <f>VLOOKUP($C414,'[3]Sistema Escolar'!$C$3:$E$5000,3,0)</f>
        <v>COLEGIO ESTADUAL DE TEMPO INTEGRAL DE URANDI</v>
      </c>
      <c r="G414" s="67" t="s">
        <v>1031</v>
      </c>
      <c r="H414" s="67" t="s">
        <v>1032</v>
      </c>
      <c r="I414" s="67" t="s">
        <v>519</v>
      </c>
      <c r="J414" s="81" t="s">
        <v>4492</v>
      </c>
      <c r="L414" s="46"/>
      <c r="M414" s="46"/>
      <c r="T414" s="86"/>
      <c r="U414" s="100"/>
      <c r="V414" s="97"/>
      <c r="W414" s="100"/>
      <c r="X414" s="104"/>
      <c r="Y414" s="101"/>
      <c r="Z414" s="101"/>
      <c r="AA414" s="104"/>
      <c r="AB414" s="104"/>
      <c r="AF414" s="90"/>
      <c r="AK414"/>
      <c r="AM414" s="108"/>
      <c r="AN414" s="108"/>
      <c r="AO414" s="108"/>
      <c r="AP414" s="108"/>
      <c r="AQ414" s="108"/>
      <c r="AR414" s="108"/>
    </row>
    <row r="415" spans="1:44" s="48" customFormat="1" ht="24" customHeight="1">
      <c r="A415" s="124" t="s">
        <v>1870</v>
      </c>
      <c r="B415" s="260" t="s">
        <v>236</v>
      </c>
      <c r="C415" s="73">
        <v>1179112</v>
      </c>
      <c r="D415" s="73">
        <v>1105599</v>
      </c>
      <c r="E415" s="73">
        <v>29450837</v>
      </c>
      <c r="F415" s="106" t="str">
        <f>VLOOKUP($C415,'[3]Sistema Escolar'!$C$3:$E$5000,3,0)</f>
        <v>COLEGIO ESTADUAL DO CAMPO ALOISIO DAMASCENO DE JESUS</v>
      </c>
      <c r="G415" s="67" t="s">
        <v>1033</v>
      </c>
      <c r="H415" s="67" t="s">
        <v>1036</v>
      </c>
      <c r="I415" s="67" t="s">
        <v>519</v>
      </c>
      <c r="J415" s="81" t="s">
        <v>4492</v>
      </c>
      <c r="K415" s="48" t="s">
        <v>2102</v>
      </c>
      <c r="L415" s="46"/>
      <c r="M415" s="46"/>
      <c r="T415" s="86"/>
      <c r="U415" s="100"/>
      <c r="V415" s="97"/>
      <c r="W415" s="100"/>
      <c r="X415" s="104"/>
      <c r="Y415" s="101"/>
      <c r="Z415" s="101"/>
      <c r="AA415" s="104"/>
      <c r="AB415" s="104"/>
      <c r="AF415" s="90"/>
      <c r="AK415"/>
      <c r="AM415" s="108"/>
      <c r="AN415" s="108"/>
      <c r="AO415" s="108"/>
      <c r="AP415" s="108"/>
      <c r="AQ415" s="108"/>
      <c r="AR415" s="108"/>
    </row>
    <row r="416" spans="1:44" s="48" customFormat="1" ht="24" customHeight="1">
      <c r="A416" s="124" t="s">
        <v>1870</v>
      </c>
      <c r="B416" s="260" t="s">
        <v>236</v>
      </c>
      <c r="C416" s="73">
        <v>1123183</v>
      </c>
      <c r="D416" s="73">
        <v>1102666</v>
      </c>
      <c r="E416" s="73">
        <v>29081815</v>
      </c>
      <c r="F416" s="106" t="str">
        <f>VLOOKUP($C416,'[3]Sistema Escolar'!$C$3:$E$5000,3,0)</f>
        <v>COLEGIO ESTADUAL DO CAMPO EDGAR SANTOS</v>
      </c>
      <c r="G416" s="67" t="s">
        <v>1033</v>
      </c>
      <c r="H416" s="67" t="s">
        <v>1037</v>
      </c>
      <c r="I416" s="67" t="s">
        <v>519</v>
      </c>
      <c r="J416" s="81" t="s">
        <v>4492</v>
      </c>
      <c r="L416" s="46"/>
      <c r="M416" s="46"/>
      <c r="T416" s="86"/>
      <c r="U416" s="100"/>
      <c r="V416" s="97"/>
      <c r="W416" s="100"/>
      <c r="X416" s="104"/>
      <c r="Y416" s="101"/>
      <c r="Z416" s="101"/>
      <c r="AA416" s="104"/>
      <c r="AB416" s="104"/>
      <c r="AF416" s="90"/>
      <c r="AK416"/>
      <c r="AM416" s="108"/>
      <c r="AN416" s="108"/>
      <c r="AO416" s="108"/>
      <c r="AP416" s="108"/>
      <c r="AQ416" s="108"/>
      <c r="AR416" s="108"/>
    </row>
    <row r="417" spans="1:44" s="48" customFormat="1" ht="24" customHeight="1">
      <c r="A417" s="124" t="s">
        <v>1870</v>
      </c>
      <c r="B417" s="260" t="s">
        <v>236</v>
      </c>
      <c r="C417" s="73">
        <v>1123159</v>
      </c>
      <c r="D417" s="73">
        <v>1102662</v>
      </c>
      <c r="E417" s="73">
        <v>29081319</v>
      </c>
      <c r="F417" s="106" t="str">
        <f>VLOOKUP($C417,'[3]Sistema Escolar'!$C$3:$E$5000,3,0)</f>
        <v>COLEGIO ESTADUAL BOA VISTA DO TUPIM</v>
      </c>
      <c r="G417" s="67" t="s">
        <v>1033</v>
      </c>
      <c r="H417" s="67" t="s">
        <v>1034</v>
      </c>
      <c r="I417" s="67" t="s">
        <v>2047</v>
      </c>
      <c r="J417" s="81" t="s">
        <v>4561</v>
      </c>
      <c r="L417" s="46"/>
      <c r="M417" s="46"/>
      <c r="T417" s="86"/>
      <c r="U417" s="100"/>
      <c r="V417" s="97"/>
      <c r="W417" s="100"/>
      <c r="X417" s="104"/>
      <c r="Y417" s="101"/>
      <c r="Z417" s="101"/>
      <c r="AA417" s="104"/>
      <c r="AB417" s="104"/>
      <c r="AF417" s="90"/>
      <c r="AK417"/>
      <c r="AM417" s="108"/>
      <c r="AN417" s="108"/>
      <c r="AO417" s="108"/>
      <c r="AP417" s="108"/>
      <c r="AQ417" s="108"/>
      <c r="AR417" s="108"/>
    </row>
    <row r="418" spans="1:44" s="48" customFormat="1" ht="24" customHeight="1">
      <c r="A418" s="124" t="s">
        <v>1870</v>
      </c>
      <c r="B418" s="260" t="s">
        <v>236</v>
      </c>
      <c r="C418" s="73">
        <v>1164351</v>
      </c>
      <c r="D418" s="73">
        <v>1102668</v>
      </c>
      <c r="E418" s="73">
        <v>29081440</v>
      </c>
      <c r="F418" s="106" t="str">
        <f>VLOOKUP($C418,'[3]Sistema Escolar'!$C$3:$E$5000,3,0)</f>
        <v>COLEGIO ESTADUAL DO CAMPO CASTELO BRANCO</v>
      </c>
      <c r="G418" s="67" t="s">
        <v>1033</v>
      </c>
      <c r="H418" s="67" t="s">
        <v>1035</v>
      </c>
      <c r="I418" s="67" t="s">
        <v>519</v>
      </c>
      <c r="J418" s="81" t="s">
        <v>4492</v>
      </c>
      <c r="L418" s="46"/>
      <c r="M418" s="46"/>
      <c r="T418" s="86"/>
      <c r="U418" s="100"/>
      <c r="V418" s="97"/>
      <c r="W418" s="100"/>
      <c r="X418" s="104"/>
      <c r="Y418" s="101"/>
      <c r="Z418" s="104"/>
      <c r="AA418" s="104"/>
      <c r="AB418" s="104"/>
      <c r="AF418" s="90"/>
      <c r="AH418" s="46"/>
      <c r="AK418"/>
      <c r="AM418" s="108"/>
      <c r="AN418" s="108"/>
      <c r="AO418" s="108"/>
      <c r="AP418" s="108"/>
      <c r="AQ418" s="108"/>
      <c r="AR418" s="108"/>
    </row>
    <row r="419" spans="1:44" s="48" customFormat="1" ht="24" customHeight="1">
      <c r="A419" s="124" t="s">
        <v>1870</v>
      </c>
      <c r="B419" s="260" t="s">
        <v>237</v>
      </c>
      <c r="C419" s="73">
        <v>1123310</v>
      </c>
      <c r="D419" s="73">
        <v>1102677</v>
      </c>
      <c r="E419" s="73">
        <v>29082234</v>
      </c>
      <c r="F419" s="106" t="str">
        <f>VLOOKUP($C419,'[3]Sistema Escolar'!$C$3:$E$5000,3,0)</f>
        <v>COLEGIO ESTADUAL LAURO FARANI PEDREIRA DE FREITAS</v>
      </c>
      <c r="G419" s="67" t="s">
        <v>1038</v>
      </c>
      <c r="H419" s="67" t="s">
        <v>1039</v>
      </c>
      <c r="I419" s="67" t="s">
        <v>519</v>
      </c>
      <c r="J419" s="81" t="s">
        <v>4492</v>
      </c>
      <c r="L419" s="46"/>
      <c r="M419" s="46"/>
      <c r="T419" s="86"/>
      <c r="U419" s="100"/>
      <c r="V419" s="97"/>
      <c r="W419" s="100"/>
      <c r="X419" s="104"/>
      <c r="Y419" s="101"/>
      <c r="Z419" s="101"/>
      <c r="AA419" s="104"/>
      <c r="AB419" s="104"/>
      <c r="AF419" s="90"/>
      <c r="AH419" s="46"/>
      <c r="AK419"/>
      <c r="AM419" s="108"/>
      <c r="AN419" s="108"/>
      <c r="AO419" s="108"/>
      <c r="AP419" s="108"/>
      <c r="AQ419" s="108"/>
      <c r="AR419" s="108"/>
    </row>
    <row r="420" spans="1:44" s="48" customFormat="1" ht="24" customHeight="1">
      <c r="A420" s="124" t="s">
        <v>1870</v>
      </c>
      <c r="B420" s="260" t="s">
        <v>238</v>
      </c>
      <c r="C420" s="73">
        <v>1164343</v>
      </c>
      <c r="D420" s="73">
        <v>1102684</v>
      </c>
      <c r="E420" s="73">
        <v>29083044</v>
      </c>
      <c r="F420" s="106" t="str">
        <f>VLOOKUP($C420,'[3]Sistema Escolar'!$C$3:$E$5000,3,0)</f>
        <v>COLEGIO ESTADUAL DE IBIQUERA</v>
      </c>
      <c r="G420" s="67" t="s">
        <v>598</v>
      </c>
      <c r="H420" s="67" t="s">
        <v>1040</v>
      </c>
      <c r="I420" s="67" t="s">
        <v>519</v>
      </c>
      <c r="J420" s="81" t="s">
        <v>4492</v>
      </c>
      <c r="L420" s="46"/>
      <c r="M420" s="46"/>
      <c r="T420" s="86"/>
      <c r="U420" s="100"/>
      <c r="V420" s="97"/>
      <c r="W420" s="100"/>
      <c r="X420" s="104"/>
      <c r="Y420" s="101"/>
      <c r="Z420" s="104"/>
      <c r="AA420" s="104"/>
      <c r="AB420" s="104"/>
      <c r="AF420" s="90"/>
      <c r="AK420"/>
      <c r="AM420" s="108"/>
      <c r="AN420" s="108"/>
      <c r="AO420" s="108"/>
      <c r="AP420" s="108"/>
      <c r="AQ420" s="108"/>
      <c r="AR420" s="108"/>
    </row>
    <row r="421" spans="1:44" s="48" customFormat="1" ht="24" customHeight="1">
      <c r="A421" s="124" t="s">
        <v>1870</v>
      </c>
      <c r="B421" s="260" t="s">
        <v>239</v>
      </c>
      <c r="C421" s="73">
        <v>1176429</v>
      </c>
      <c r="D421" s="73">
        <v>1102696</v>
      </c>
      <c r="E421" s="73">
        <v>29393949</v>
      </c>
      <c r="F421" s="106" t="str">
        <f>VLOOKUP($C421,'[3]Sistema Escolar'!$C$3:$E$5000,3,0)</f>
        <v>COLEGIO ESTADUAL DE TEMPO INTEGRAL DARCI MARQUES DOS SANTOS</v>
      </c>
      <c r="G421" s="67" t="s">
        <v>598</v>
      </c>
      <c r="H421" s="67" t="s">
        <v>1043</v>
      </c>
      <c r="I421" s="67" t="s">
        <v>2047</v>
      </c>
      <c r="J421" s="81" t="s">
        <v>4562</v>
      </c>
      <c r="K421" s="74"/>
      <c r="L421" s="46"/>
      <c r="M421" s="46"/>
      <c r="T421" s="86"/>
      <c r="U421" s="100"/>
      <c r="V421" s="97"/>
      <c r="W421" s="100"/>
      <c r="X421" s="104"/>
      <c r="Y421" s="101"/>
      <c r="Z421" s="101"/>
      <c r="AA421" s="104"/>
      <c r="AB421" s="104"/>
      <c r="AF421" s="90"/>
      <c r="AK421"/>
      <c r="AM421" s="108"/>
      <c r="AN421" s="108"/>
      <c r="AO421" s="108"/>
      <c r="AP421" s="108"/>
      <c r="AQ421" s="108"/>
      <c r="AR421" s="108"/>
    </row>
    <row r="422" spans="1:44" s="48" customFormat="1" ht="24" customHeight="1">
      <c r="A422" s="124" t="s">
        <v>1870</v>
      </c>
      <c r="B422" s="260" t="s">
        <v>239</v>
      </c>
      <c r="C422" s="73">
        <v>1123485</v>
      </c>
      <c r="D422" s="73">
        <v>1102693</v>
      </c>
      <c r="E422" s="73">
        <v>29084202</v>
      </c>
      <c r="F422" s="106" t="str">
        <f>VLOOKUP($C422,'[3]Sistema Escolar'!$C$3:$E$5000,3,0)</f>
        <v>COLEGIO ESTADUAL CENTENARIO</v>
      </c>
      <c r="G422" s="67" t="s">
        <v>598</v>
      </c>
      <c r="H422" s="67" t="s">
        <v>1042</v>
      </c>
      <c r="I422" s="67" t="s">
        <v>2047</v>
      </c>
      <c r="J422" s="81" t="s">
        <v>4563</v>
      </c>
      <c r="L422" s="46"/>
      <c r="M422" s="46"/>
      <c r="T422" s="86"/>
      <c r="U422" s="100"/>
      <c r="V422" s="97"/>
      <c r="W422" s="100"/>
      <c r="X422" s="104"/>
      <c r="Y422" s="101"/>
      <c r="Z422" s="101"/>
      <c r="AA422" s="104"/>
      <c r="AB422" s="104"/>
      <c r="AF422" s="90"/>
      <c r="AK422"/>
      <c r="AM422" s="108"/>
      <c r="AN422" s="108"/>
      <c r="AO422" s="108"/>
      <c r="AP422" s="108"/>
      <c r="AQ422" s="108"/>
      <c r="AR422" s="108"/>
    </row>
    <row r="423" spans="1:44" s="48" customFormat="1" ht="24" customHeight="1">
      <c r="A423" s="124" t="s">
        <v>1870</v>
      </c>
      <c r="B423" s="260" t="s">
        <v>239</v>
      </c>
      <c r="C423" s="73">
        <v>1123434</v>
      </c>
      <c r="D423" s="73">
        <v>1102689</v>
      </c>
      <c r="E423" s="73">
        <v>29083354</v>
      </c>
      <c r="F423" s="106" t="str">
        <f>VLOOKUP($C423,'[3]Sistema Escolar'!$C$3:$E$5000,3,0)</f>
        <v>CENTRO TERRITORIAL DE EDUCACAO PROFISSIONAL DO PIEMONTE PARAGUACU I</v>
      </c>
      <c r="G423" s="67" t="s">
        <v>598</v>
      </c>
      <c r="H423" s="67" t="s">
        <v>1041</v>
      </c>
      <c r="I423" s="67" t="s">
        <v>519</v>
      </c>
      <c r="J423" s="81" t="s">
        <v>4492</v>
      </c>
      <c r="L423" s="46"/>
      <c r="M423" s="46"/>
      <c r="T423" s="86"/>
      <c r="U423" s="100"/>
      <c r="V423" s="97"/>
      <c r="W423" s="100"/>
      <c r="X423" s="104"/>
      <c r="Y423" s="101"/>
      <c r="Z423" s="101"/>
      <c r="AA423" s="104"/>
      <c r="AB423" s="104"/>
      <c r="AF423" s="90"/>
      <c r="AK423"/>
      <c r="AM423" s="108"/>
      <c r="AN423" s="108"/>
      <c r="AO423" s="108"/>
      <c r="AP423" s="108"/>
      <c r="AQ423" s="108"/>
      <c r="AR423" s="108"/>
    </row>
    <row r="424" spans="1:44" s="48" customFormat="1" ht="24" customHeight="1">
      <c r="A424" s="124" t="s">
        <v>1870</v>
      </c>
      <c r="B424" s="260" t="s">
        <v>240</v>
      </c>
      <c r="C424" s="73">
        <v>1178268</v>
      </c>
      <c r="D424" s="73">
        <v>1105509</v>
      </c>
      <c r="E424" s="73">
        <v>29581605</v>
      </c>
      <c r="F424" s="106" t="str">
        <f>VLOOKUP($C424,'[3]Sistema Escolar'!$C$3:$E$5000,3,0)</f>
        <v>COLEGIO ESTADUAL DE TEMPO INTEGRAL GEOVANIA NOGUEIRA NUNES</v>
      </c>
      <c r="G424" s="67" t="s">
        <v>1044</v>
      </c>
      <c r="H424" s="67" t="s">
        <v>1045</v>
      </c>
      <c r="I424" s="67" t="s">
        <v>2047</v>
      </c>
      <c r="J424" s="81" t="s">
        <v>4564</v>
      </c>
      <c r="L424" s="46"/>
      <c r="M424" s="46"/>
      <c r="T424" s="86"/>
      <c r="U424" s="100"/>
      <c r="V424" s="97"/>
      <c r="W424" s="100"/>
      <c r="X424" s="104"/>
      <c r="Y424" s="101"/>
      <c r="Z424" s="101"/>
      <c r="AA424" s="104"/>
      <c r="AB424" s="104"/>
      <c r="AF424" s="90"/>
      <c r="AK424"/>
      <c r="AM424" s="108"/>
      <c r="AN424" s="108"/>
      <c r="AO424" s="108"/>
      <c r="AP424" s="108"/>
      <c r="AQ424" s="108"/>
      <c r="AR424" s="108"/>
    </row>
    <row r="425" spans="1:44" s="48" customFormat="1" ht="24" customHeight="1">
      <c r="A425" s="124" t="s">
        <v>1870</v>
      </c>
      <c r="B425" s="260" t="s">
        <v>241</v>
      </c>
      <c r="C425" s="73">
        <v>1123531</v>
      </c>
      <c r="D425" s="73">
        <v>1102701</v>
      </c>
      <c r="E425" s="73">
        <v>29084784</v>
      </c>
      <c r="F425" s="106" t="str">
        <f>VLOOKUP($C425,'[3]Sistema Escolar'!$C$3:$E$5000,3,0)</f>
        <v>COLEGIO ESTADUAL PROFESSORA DELZAIR NASCIMENTO GALVAO</v>
      </c>
      <c r="G425" s="67" t="s">
        <v>598</v>
      </c>
      <c r="H425" s="67" t="s">
        <v>1046</v>
      </c>
      <c r="I425" s="67" t="s">
        <v>519</v>
      </c>
      <c r="J425" s="81" t="s">
        <v>4492</v>
      </c>
      <c r="L425" s="46"/>
      <c r="M425" s="46"/>
      <c r="T425" s="86"/>
      <c r="U425" s="100"/>
      <c r="V425" s="97"/>
      <c r="W425" s="100"/>
      <c r="X425" s="104"/>
      <c r="Y425" s="101"/>
      <c r="Z425" s="101"/>
      <c r="AA425" s="104"/>
      <c r="AB425" s="104"/>
      <c r="AF425" s="90"/>
      <c r="AK425"/>
      <c r="AM425" s="108"/>
      <c r="AN425" s="108"/>
      <c r="AO425" s="108"/>
      <c r="AP425" s="108"/>
      <c r="AQ425" s="108"/>
      <c r="AR425" s="108"/>
    </row>
    <row r="426" spans="1:44" s="48" customFormat="1" ht="24" customHeight="1">
      <c r="A426" s="124" t="s">
        <v>1870</v>
      </c>
      <c r="B426" s="260" t="s">
        <v>242</v>
      </c>
      <c r="C426" s="73">
        <v>1178398</v>
      </c>
      <c r="D426" s="73">
        <v>1105562</v>
      </c>
      <c r="E426" s="73">
        <v>29980720</v>
      </c>
      <c r="F426" s="106" t="str">
        <f>VLOOKUP($C426,'[3]Sistema Escolar'!$C$3:$E$5000,3,0)</f>
        <v>COLEGIO ESTADUAL DE TEMPO INTEGRAL CARLITO DE CARVALHO</v>
      </c>
      <c r="G426" s="67" t="s">
        <v>1047</v>
      </c>
      <c r="H426" s="67" t="s">
        <v>1048</v>
      </c>
      <c r="I426" s="67" t="s">
        <v>519</v>
      </c>
      <c r="J426" s="81" t="s">
        <v>4492</v>
      </c>
      <c r="K426" s="108">
        <v>46083</v>
      </c>
      <c r="L426" s="46"/>
      <c r="M426" s="46"/>
      <c r="T426" s="86"/>
      <c r="U426" s="100"/>
      <c r="V426" s="97"/>
      <c r="W426" s="100"/>
      <c r="X426" s="104"/>
      <c r="Y426" s="101"/>
      <c r="Z426" s="104"/>
      <c r="AA426" s="104"/>
      <c r="AB426" s="104"/>
      <c r="AF426" s="90"/>
      <c r="AK426"/>
      <c r="AM426" s="108"/>
      <c r="AN426" s="108"/>
      <c r="AO426" s="108"/>
      <c r="AP426" s="108"/>
      <c r="AQ426" s="108"/>
      <c r="AR426" s="108"/>
    </row>
    <row r="427" spans="1:44" s="48" customFormat="1" ht="24" customHeight="1">
      <c r="A427" s="124" t="s">
        <v>1870</v>
      </c>
      <c r="B427" s="260" t="s">
        <v>243</v>
      </c>
      <c r="C427" s="73">
        <v>1123000</v>
      </c>
      <c r="D427" s="73">
        <v>1102607</v>
      </c>
      <c r="E427" s="73">
        <v>29086914</v>
      </c>
      <c r="F427" s="106" t="str">
        <f>VLOOKUP($C427,'[3]Sistema Escolar'!$C$3:$E$5000,3,0)</f>
        <v>CENTRO TERRITORIAL DE EDUCACAO PROFISSIONAL PIEMONTE DO PARAGUACU II</v>
      </c>
      <c r="G427" s="67" t="s">
        <v>1049</v>
      </c>
      <c r="H427" s="67" t="s">
        <v>1050</v>
      </c>
      <c r="I427" s="67" t="s">
        <v>519</v>
      </c>
      <c r="J427" s="81" t="s">
        <v>4492</v>
      </c>
      <c r="L427" s="46"/>
      <c r="M427" s="46"/>
      <c r="T427" s="86"/>
      <c r="U427" s="100"/>
      <c r="V427" s="97"/>
      <c r="W427" s="100"/>
      <c r="X427" s="104"/>
      <c r="Y427" s="101"/>
      <c r="Z427" s="104"/>
      <c r="AA427" s="104"/>
      <c r="AB427" s="104"/>
      <c r="AF427" s="90"/>
      <c r="AK427"/>
      <c r="AM427" s="108"/>
      <c r="AN427" s="108"/>
      <c r="AO427" s="108"/>
      <c r="AP427" s="108"/>
      <c r="AQ427" s="108"/>
      <c r="AR427" s="108"/>
    </row>
    <row r="428" spans="1:44" s="48" customFormat="1" ht="24" customHeight="1">
      <c r="A428" s="124" t="s">
        <v>1870</v>
      </c>
      <c r="B428" s="260" t="s">
        <v>245</v>
      </c>
      <c r="C428" s="73">
        <v>1178016</v>
      </c>
      <c r="D428" s="73">
        <v>1102647</v>
      </c>
      <c r="E428" s="73">
        <v>29426960</v>
      </c>
      <c r="F428" s="106" t="str">
        <f>VLOOKUP($C428,'[3]Sistema Escolar'!$C$3:$E$5000,3,0)</f>
        <v>COLEGIO ESTADUAL DE TEMPO INTEGRAL PROFESSORA AYDIL LIMA DOS SANTOS</v>
      </c>
      <c r="G428" s="67" t="s">
        <v>1051</v>
      </c>
      <c r="H428" s="67" t="s">
        <v>1052</v>
      </c>
      <c r="I428" s="67" t="s">
        <v>2047</v>
      </c>
      <c r="J428" s="81" t="s">
        <v>4565</v>
      </c>
      <c r="K428" s="74"/>
      <c r="L428" s="46"/>
      <c r="M428" s="46"/>
      <c r="T428" s="86"/>
      <c r="U428" s="100"/>
      <c r="V428" s="97"/>
      <c r="W428" s="100"/>
      <c r="X428" s="104"/>
      <c r="Y428" s="101"/>
      <c r="Z428" s="101"/>
      <c r="AA428" s="104"/>
      <c r="AB428" s="104"/>
      <c r="AF428" s="90"/>
      <c r="AK428"/>
      <c r="AM428" s="108"/>
      <c r="AN428" s="108"/>
      <c r="AO428" s="108"/>
      <c r="AP428" s="108"/>
      <c r="AQ428" s="108"/>
      <c r="AR428" s="108"/>
    </row>
    <row r="429" spans="1:44" s="48" customFormat="1" ht="24" customHeight="1">
      <c r="A429" s="124" t="s">
        <v>1870</v>
      </c>
      <c r="B429" s="260" t="s">
        <v>246</v>
      </c>
      <c r="C429" s="73">
        <v>1178044</v>
      </c>
      <c r="D429" s="73">
        <v>1101176</v>
      </c>
      <c r="E429" s="73">
        <v>29424038</v>
      </c>
      <c r="F429" s="106" t="str">
        <f>VLOOKUP($C429,'[3]Sistema Escolar'!$C$3:$E$5000,3,0)</f>
        <v>COLEGIO ESTADUAL ANA LUCIA MAGALHAES</v>
      </c>
      <c r="G429" s="67" t="s">
        <v>1053</v>
      </c>
      <c r="H429" s="67" t="s">
        <v>1054</v>
      </c>
      <c r="I429" s="67" t="s">
        <v>2047</v>
      </c>
      <c r="J429" s="81" t="s">
        <v>4566</v>
      </c>
      <c r="L429" s="46"/>
      <c r="M429" s="46"/>
      <c r="T429" s="86"/>
      <c r="U429" s="100"/>
      <c r="V429" s="97"/>
      <c r="W429" s="100"/>
      <c r="X429" s="104"/>
      <c r="Y429" s="101"/>
      <c r="Z429" s="104"/>
      <c r="AA429" s="104"/>
      <c r="AB429" s="104"/>
      <c r="AF429" s="90"/>
      <c r="AK429"/>
      <c r="AM429" s="108"/>
      <c r="AN429" s="108"/>
      <c r="AO429" s="108"/>
      <c r="AP429" s="108"/>
      <c r="AQ429" s="108"/>
      <c r="AR429" s="108"/>
    </row>
    <row r="430" spans="1:44" s="48" customFormat="1" ht="24" customHeight="1">
      <c r="A430" s="124" t="s">
        <v>1870</v>
      </c>
      <c r="B430" s="260" t="s">
        <v>246</v>
      </c>
      <c r="C430" s="73">
        <v>1178426</v>
      </c>
      <c r="D430" s="73">
        <v>1105449</v>
      </c>
      <c r="E430" s="73">
        <v>29441919</v>
      </c>
      <c r="F430" s="106" t="str">
        <f>VLOOKUP($C430,'[3]Sistema Escolar'!$C$3:$E$5000,3,0)</f>
        <v>COLEGIO ESTADUAL DO CAMPO SANTO ANTONIO DO ARGOIM</v>
      </c>
      <c r="G430" s="67" t="s">
        <v>1055</v>
      </c>
      <c r="H430" s="67" t="s">
        <v>1056</v>
      </c>
      <c r="I430" s="67" t="s">
        <v>2047</v>
      </c>
      <c r="J430" s="81" t="s">
        <v>4567</v>
      </c>
      <c r="L430" s="46"/>
      <c r="M430" s="46"/>
      <c r="T430" s="86"/>
      <c r="U430" s="100"/>
      <c r="V430" s="97"/>
      <c r="W430" s="100"/>
      <c r="X430" s="104"/>
      <c r="Y430" s="101"/>
      <c r="Z430" s="101"/>
      <c r="AA430" s="104"/>
      <c r="AB430" s="104"/>
      <c r="AF430" s="90"/>
      <c r="AK430"/>
      <c r="AM430" s="108"/>
      <c r="AN430" s="108"/>
      <c r="AO430" s="108"/>
      <c r="AP430" s="108"/>
      <c r="AQ430" s="108"/>
      <c r="AR430" s="108"/>
    </row>
    <row r="431" spans="1:44" s="48" customFormat="1" ht="24" customHeight="1">
      <c r="A431" s="124" t="s">
        <v>1870</v>
      </c>
      <c r="B431" s="260" t="s">
        <v>247</v>
      </c>
      <c r="C431" s="73">
        <v>1123957</v>
      </c>
      <c r="D431" s="73">
        <v>1102715</v>
      </c>
      <c r="E431" s="73">
        <v>29087236</v>
      </c>
      <c r="F431" s="106" t="str">
        <f>VLOOKUP($C431,'[3]Sistema Escolar'!$C$3:$E$5000,3,0)</f>
        <v>COLEGIO ESTADUAL DE TEMPO INTEGRAL PROFESSOR MAGALHAES NETO</v>
      </c>
      <c r="G431" s="67" t="s">
        <v>1057</v>
      </c>
      <c r="H431" s="67" t="s">
        <v>1058</v>
      </c>
      <c r="I431" s="67" t="s">
        <v>519</v>
      </c>
      <c r="J431" s="81" t="s">
        <v>4492</v>
      </c>
      <c r="K431" s="74"/>
      <c r="L431" s="46"/>
      <c r="M431" s="46"/>
      <c r="T431" s="86"/>
      <c r="U431" s="100"/>
      <c r="V431" s="97"/>
      <c r="W431" s="100"/>
      <c r="X431" s="104"/>
      <c r="Y431" s="101"/>
      <c r="Z431" s="101"/>
      <c r="AA431" s="104"/>
      <c r="AB431" s="104"/>
      <c r="AF431" s="90"/>
      <c r="AK431"/>
      <c r="AM431" s="108"/>
      <c r="AN431" s="108"/>
      <c r="AO431" s="108"/>
      <c r="AP431" s="108"/>
      <c r="AQ431" s="108"/>
      <c r="AR431" s="108"/>
    </row>
    <row r="432" spans="1:44" s="48" customFormat="1" ht="24" customHeight="1">
      <c r="A432" s="124" t="s">
        <v>1870</v>
      </c>
      <c r="B432" s="260" t="s">
        <v>248</v>
      </c>
      <c r="C432" s="73">
        <v>1178106</v>
      </c>
      <c r="D432" s="73">
        <v>1104591</v>
      </c>
      <c r="E432" s="73">
        <v>29443113</v>
      </c>
      <c r="F432" s="106" t="str">
        <f>VLOOKUP($C432,'[3]Sistema Escolar'!$C$3:$E$5000,3,0)</f>
        <v>COLEGIO ESTADUAL LUIS EDUARDO MAGALHAES</v>
      </c>
      <c r="G432" s="67" t="s">
        <v>1044</v>
      </c>
      <c r="H432" s="67" t="s">
        <v>1059</v>
      </c>
      <c r="I432" s="67" t="s">
        <v>519</v>
      </c>
      <c r="J432" s="81" t="s">
        <v>4492</v>
      </c>
      <c r="L432" s="46"/>
      <c r="M432" s="46"/>
      <c r="T432" s="86"/>
      <c r="U432" s="100"/>
      <c r="V432" s="97"/>
      <c r="W432" s="100"/>
      <c r="X432" s="104"/>
      <c r="Y432" s="101"/>
      <c r="Z432" s="104"/>
      <c r="AA432" s="104"/>
      <c r="AB432" s="104"/>
      <c r="AF432" s="90"/>
      <c r="AK432"/>
      <c r="AM432" s="108"/>
      <c r="AN432" s="108"/>
      <c r="AO432" s="108"/>
      <c r="AP432" s="108"/>
      <c r="AQ432" s="108"/>
      <c r="AR432" s="108"/>
    </row>
    <row r="433" spans="1:44" s="48" customFormat="1" ht="24" customHeight="1">
      <c r="A433" s="124" t="s">
        <v>1870</v>
      </c>
      <c r="B433" s="260" t="s">
        <v>249</v>
      </c>
      <c r="C433" s="73">
        <v>1123043</v>
      </c>
      <c r="D433" s="73">
        <v>1102648</v>
      </c>
      <c r="E433" s="73">
        <v>29088240</v>
      </c>
      <c r="F433" s="106" t="str">
        <f>VLOOKUP($C433,'[3]Sistema Escolar'!$C$3:$E$5000,3,0)</f>
        <v>COLEGIO ESTADUAL DE TEMPO INTEGRAL JOAO QUEIROZ</v>
      </c>
      <c r="G433" s="67" t="s">
        <v>1051</v>
      </c>
      <c r="H433" s="67" t="s">
        <v>1060</v>
      </c>
      <c r="I433" s="67" t="s">
        <v>519</v>
      </c>
      <c r="J433" s="81" t="s">
        <v>4492</v>
      </c>
      <c r="L433" s="46"/>
      <c r="M433" s="46"/>
      <c r="T433" s="86"/>
      <c r="U433" s="100"/>
      <c r="V433" s="97"/>
      <c r="W433" s="100"/>
      <c r="X433" s="104"/>
      <c r="Y433" s="101"/>
      <c r="Z433" s="104"/>
      <c r="AA433" s="104"/>
      <c r="AB433" s="104"/>
      <c r="AF433" s="90"/>
      <c r="AK433"/>
      <c r="AM433" s="108"/>
      <c r="AN433" s="108"/>
      <c r="AO433" s="108"/>
      <c r="AP433" s="108"/>
      <c r="AQ433" s="108"/>
      <c r="AR433" s="108"/>
    </row>
    <row r="434" spans="1:44" s="48" customFormat="1" ht="24" customHeight="1">
      <c r="A434" s="124" t="s">
        <v>1871</v>
      </c>
      <c r="B434" s="260" t="s">
        <v>250</v>
      </c>
      <c r="C434" s="73">
        <v>1122730</v>
      </c>
      <c r="D434" s="73">
        <v>1102573</v>
      </c>
      <c r="E434" s="73">
        <v>29080533</v>
      </c>
      <c r="F434" s="106" t="str">
        <f>VLOOKUP($C434,'[3]Sistema Escolar'!$C$3:$E$5000,3,0)</f>
        <v>COLEGIO ESTADUAL DE TEMPO INTEGRAL JOSE RIBEIRO PAMPONET</v>
      </c>
      <c r="G434" s="67" t="s">
        <v>1061</v>
      </c>
      <c r="H434" s="67" t="s">
        <v>1062</v>
      </c>
      <c r="I434" s="67" t="s">
        <v>519</v>
      </c>
      <c r="J434" s="81" t="s">
        <v>4492</v>
      </c>
      <c r="L434" s="46"/>
      <c r="M434" s="46"/>
      <c r="T434" s="86"/>
      <c r="U434" s="100"/>
      <c r="V434" s="97"/>
      <c r="W434" s="100"/>
      <c r="X434" s="104"/>
      <c r="Y434" s="101"/>
      <c r="Z434" s="101"/>
      <c r="AA434" s="104"/>
      <c r="AB434" s="104"/>
      <c r="AF434" s="90"/>
      <c r="AK434"/>
      <c r="AM434" s="108"/>
      <c r="AN434" s="108"/>
      <c r="AO434" s="108"/>
      <c r="AP434" s="108"/>
      <c r="AQ434" s="108"/>
      <c r="AR434" s="108"/>
    </row>
    <row r="435" spans="1:44" s="48" customFormat="1" ht="24" customHeight="1">
      <c r="A435" s="124" t="s">
        <v>1871</v>
      </c>
      <c r="B435" s="260" t="s">
        <v>251</v>
      </c>
      <c r="C435" s="73">
        <v>1179030</v>
      </c>
      <c r="D435" s="73">
        <v>1105587</v>
      </c>
      <c r="E435" s="73">
        <v>29398282</v>
      </c>
      <c r="F435" s="106" t="str">
        <f>VLOOKUP($C435,'[3]Sistema Escolar'!$C$3:$E$5000,3,0)</f>
        <v>COL EST DE TEMPO INTEGRAL PROF ZENILDA FERNANDES DOS SANTOS FARIAS</v>
      </c>
      <c r="G435" s="67" t="s">
        <v>1063</v>
      </c>
      <c r="H435" s="67" t="s">
        <v>1064</v>
      </c>
      <c r="I435" s="67" t="s">
        <v>519</v>
      </c>
      <c r="J435" s="81" t="s">
        <v>4492</v>
      </c>
      <c r="L435" s="46"/>
      <c r="M435" s="46"/>
      <c r="T435" s="86"/>
      <c r="U435" s="100"/>
      <c r="V435" s="97"/>
      <c r="W435" s="100"/>
      <c r="X435" s="104"/>
      <c r="Y435" s="101"/>
      <c r="Z435" s="101"/>
      <c r="AA435" s="104"/>
      <c r="AB435" s="104"/>
      <c r="AF435" s="90"/>
      <c r="AK435"/>
      <c r="AM435" s="108"/>
      <c r="AN435" s="108"/>
      <c r="AO435" s="108"/>
      <c r="AP435" s="108"/>
      <c r="AQ435" s="108"/>
      <c r="AR435" s="108"/>
    </row>
    <row r="436" spans="1:44" s="48" customFormat="1" ht="24" customHeight="1">
      <c r="A436" s="124" t="s">
        <v>1871</v>
      </c>
      <c r="B436" s="260" t="s">
        <v>252</v>
      </c>
      <c r="C436" s="73">
        <v>1162243</v>
      </c>
      <c r="D436" s="73">
        <v>1102532</v>
      </c>
      <c r="E436" s="73">
        <v>29069580</v>
      </c>
      <c r="F436" s="106" t="str">
        <f>VLOOKUP($C436,'[3]Sistema Escolar'!$C$3:$E$5000,3,0)</f>
        <v>CENTRO TERRITORIAL DE EDUC PROFI DA BACIA DO JACUIPE III-EDNA DALTRO</v>
      </c>
      <c r="G436" s="67" t="s">
        <v>1065</v>
      </c>
      <c r="H436" s="67" t="s">
        <v>1066</v>
      </c>
      <c r="I436" s="67" t="s">
        <v>519</v>
      </c>
      <c r="J436" s="81" t="s">
        <v>4492</v>
      </c>
      <c r="K436" s="108">
        <v>46083</v>
      </c>
      <c r="L436" s="46"/>
      <c r="M436" s="46"/>
      <c r="T436" s="86"/>
      <c r="U436" s="100"/>
      <c r="V436" s="97"/>
      <c r="W436" s="100"/>
      <c r="X436" s="104"/>
      <c r="Y436" s="101"/>
      <c r="Z436" s="101"/>
      <c r="AA436" s="104"/>
      <c r="AB436" s="104"/>
      <c r="AF436" s="90"/>
      <c r="AK436"/>
      <c r="AM436" s="108"/>
      <c r="AN436" s="108"/>
      <c r="AO436" s="108"/>
      <c r="AP436" s="108"/>
      <c r="AQ436" s="108"/>
      <c r="AR436" s="108"/>
    </row>
    <row r="437" spans="1:44" s="48" customFormat="1" ht="24" customHeight="1">
      <c r="A437" s="57">
        <v>15</v>
      </c>
      <c r="B437" s="163" t="s">
        <v>252</v>
      </c>
      <c r="C437" s="56">
        <v>1179806</v>
      </c>
      <c r="D437" s="56">
        <v>9999999</v>
      </c>
      <c r="E437" s="56">
        <v>44316</v>
      </c>
      <c r="F437" s="106" t="str">
        <f>VLOOKUP($C437,'[3]Sistema Escolar'!$C$3:$E$5000,3,0)</f>
        <v>COLEGIO ESTADUAL DO CAMPO DE PEDRAS ALTAS</v>
      </c>
      <c r="G437" s="67" t="s">
        <v>1065</v>
      </c>
      <c r="H437" s="67" t="s">
        <v>2033</v>
      </c>
      <c r="I437" s="67" t="s">
        <v>519</v>
      </c>
      <c r="J437" s="81" t="s">
        <v>4492</v>
      </c>
      <c r="L437" s="46"/>
      <c r="M437" s="46"/>
      <c r="T437" s="86"/>
      <c r="U437" s="100"/>
      <c r="V437" s="97"/>
      <c r="W437" s="100"/>
      <c r="X437" s="104"/>
      <c r="Y437" s="101"/>
      <c r="Z437" s="101"/>
      <c r="AA437" s="104"/>
      <c r="AB437" s="104"/>
      <c r="AF437" s="90"/>
      <c r="AK437"/>
      <c r="AM437" s="108"/>
      <c r="AN437" s="108"/>
      <c r="AO437" s="108"/>
      <c r="AP437" s="108"/>
      <c r="AQ437" s="108"/>
      <c r="AR437" s="108"/>
    </row>
    <row r="438" spans="1:44" s="48" customFormat="1" ht="24" customHeight="1">
      <c r="A438" s="124" t="s">
        <v>1871</v>
      </c>
      <c r="B438" s="260" t="s">
        <v>253</v>
      </c>
      <c r="C438" s="73">
        <v>1106904</v>
      </c>
      <c r="D438" s="73">
        <v>1100849</v>
      </c>
      <c r="E438" s="73">
        <v>29139368</v>
      </c>
      <c r="F438" s="106" t="str">
        <f>VLOOKUP($C438,'[3]Sistema Escolar'!$C$3:$E$5000,3,0)</f>
        <v>COLEGIO ESTADUAL DE TEMPO INTEGRAL ANISIO TEIXEIRA</v>
      </c>
      <c r="G438" s="67" t="s">
        <v>1067</v>
      </c>
      <c r="H438" s="67" t="s">
        <v>1068</v>
      </c>
      <c r="I438" s="67" t="s">
        <v>519</v>
      </c>
      <c r="J438" s="81" t="s">
        <v>4492</v>
      </c>
      <c r="L438" s="46"/>
      <c r="M438" s="46"/>
      <c r="T438" s="86"/>
      <c r="U438" s="100"/>
      <c r="V438" s="97"/>
      <c r="W438" s="100"/>
      <c r="X438" s="104"/>
      <c r="Y438" s="101"/>
      <c r="Z438" s="101"/>
      <c r="AA438" s="104"/>
      <c r="AB438" s="104"/>
      <c r="AF438" s="90"/>
      <c r="AK438"/>
      <c r="AM438" s="108"/>
      <c r="AN438" s="108"/>
      <c r="AO438" s="108"/>
      <c r="AP438" s="108"/>
      <c r="AQ438" s="108"/>
      <c r="AR438" s="108"/>
    </row>
    <row r="439" spans="1:44" s="48" customFormat="1" ht="24" customHeight="1">
      <c r="A439" s="124" t="s">
        <v>1871</v>
      </c>
      <c r="B439" s="260" t="s">
        <v>254</v>
      </c>
      <c r="C439" s="73">
        <v>1160445</v>
      </c>
      <c r="D439" s="73">
        <v>1101070</v>
      </c>
      <c r="E439" s="73">
        <v>29101719</v>
      </c>
      <c r="F439" s="106" t="str">
        <f>VLOOKUP($C439,'[3]Sistema Escolar'!$C$3:$E$5000,3,0)</f>
        <v>COLEGIO ESTADUAL TEMPO INTEGRAL PROFESSOR ARISMARIO SENA FERREIRA</v>
      </c>
      <c r="G439" s="67" t="s">
        <v>1069</v>
      </c>
      <c r="H439" s="67" t="s">
        <v>1071</v>
      </c>
      <c r="I439" s="67" t="s">
        <v>519</v>
      </c>
      <c r="J439" s="81" t="s">
        <v>4492</v>
      </c>
      <c r="L439" s="46"/>
      <c r="M439" s="46"/>
      <c r="T439" s="86"/>
      <c r="U439" s="100"/>
      <c r="V439" s="97"/>
      <c r="W439" s="100"/>
      <c r="X439" s="104"/>
      <c r="Y439" s="101"/>
      <c r="Z439" s="104"/>
      <c r="AA439" s="104"/>
      <c r="AB439" s="104"/>
      <c r="AF439" s="90"/>
      <c r="AK439"/>
      <c r="AM439" s="108"/>
      <c r="AN439" s="108"/>
      <c r="AO439" s="108"/>
      <c r="AP439" s="108"/>
      <c r="AQ439" s="108"/>
      <c r="AR439" s="108"/>
    </row>
    <row r="440" spans="1:44" s="48" customFormat="1" ht="24" customHeight="1">
      <c r="A440" s="124" t="s">
        <v>1871</v>
      </c>
      <c r="B440" s="260" t="s">
        <v>254</v>
      </c>
      <c r="C440" s="73">
        <v>1107323</v>
      </c>
      <c r="D440" s="73">
        <v>1101074</v>
      </c>
      <c r="E440" s="73">
        <v>29101484</v>
      </c>
      <c r="F440" s="106" t="str">
        <f>VLOOKUP($C440,'[3]Sistema Escolar'!$C$3:$E$5000,3,0)</f>
        <v>CENTRO TER DE EDUC PROFI DA BACIA DO JACUIPE PROF LUIZ CARLOS ARAUJO</v>
      </c>
      <c r="G440" s="67" t="s">
        <v>1069</v>
      </c>
      <c r="H440" s="67" t="s">
        <v>1070</v>
      </c>
      <c r="I440" s="67" t="s">
        <v>519</v>
      </c>
      <c r="J440" s="81" t="s">
        <v>4492</v>
      </c>
      <c r="L440" s="46"/>
      <c r="M440" s="46"/>
      <c r="T440" s="86"/>
      <c r="U440" s="100"/>
      <c r="V440" s="97"/>
      <c r="W440" s="100"/>
      <c r="X440" s="104"/>
      <c r="Y440" s="101"/>
      <c r="Z440" s="104"/>
      <c r="AA440" s="104"/>
      <c r="AB440" s="104"/>
      <c r="AF440" s="90"/>
      <c r="AK440"/>
      <c r="AM440" s="108"/>
      <c r="AN440" s="108"/>
      <c r="AO440" s="108"/>
      <c r="AP440" s="108"/>
      <c r="AQ440" s="108"/>
      <c r="AR440" s="108"/>
    </row>
    <row r="441" spans="1:44" s="48" customFormat="1" ht="24" customHeight="1">
      <c r="A441" s="124" t="s">
        <v>1871</v>
      </c>
      <c r="B441" s="260" t="s">
        <v>254</v>
      </c>
      <c r="C441" s="56">
        <v>1179812</v>
      </c>
      <c r="D441" s="56">
        <v>9999999</v>
      </c>
      <c r="E441" s="61">
        <v>29488575</v>
      </c>
      <c r="F441" s="106" t="str">
        <f>VLOOKUP($C441,'[3]Sistema Escolar'!$C$3:$E$5000,3,0)</f>
        <v>CEMIT BACIA DO JACUIPE</v>
      </c>
      <c r="G441" s="67" t="s">
        <v>2039</v>
      </c>
      <c r="H441" s="67" t="s">
        <v>2039</v>
      </c>
      <c r="I441" s="67" t="s">
        <v>519</v>
      </c>
      <c r="J441" s="81"/>
      <c r="L441" s="46"/>
      <c r="M441" s="46"/>
      <c r="T441" s="86"/>
      <c r="U441" s="100"/>
      <c r="V441" s="97"/>
      <c r="W441" s="100"/>
      <c r="X441" s="104"/>
      <c r="Y441" s="101"/>
      <c r="Z441" s="104"/>
      <c r="AA441" s="104"/>
      <c r="AB441" s="104"/>
      <c r="AF441" s="90"/>
      <c r="AK441"/>
      <c r="AM441" s="108"/>
      <c r="AN441" s="108"/>
      <c r="AO441" s="108"/>
      <c r="AP441" s="108"/>
      <c r="AQ441" s="108"/>
      <c r="AR441" s="108"/>
    </row>
    <row r="442" spans="1:44" s="48" customFormat="1" ht="24" customHeight="1">
      <c r="A442" s="124" t="s">
        <v>1871</v>
      </c>
      <c r="B442" s="260" t="s">
        <v>255</v>
      </c>
      <c r="C442" s="73">
        <v>1122861</v>
      </c>
      <c r="D442" s="73">
        <v>1102596</v>
      </c>
      <c r="E442" s="73">
        <v>29085500</v>
      </c>
      <c r="F442" s="106" t="str">
        <f>VLOOKUP($C442,'[3]Sistema Escolar'!$C$3:$E$5000,3,0)</f>
        <v>COLEGIO ESTADUAL DE TEMPO INTEGRAL ABELARDO MOREIRA</v>
      </c>
      <c r="G442" s="67" t="s">
        <v>1072</v>
      </c>
      <c r="H442" s="67" t="s">
        <v>1073</v>
      </c>
      <c r="I442" s="67" t="s">
        <v>519</v>
      </c>
      <c r="J442" s="81" t="s">
        <v>4492</v>
      </c>
      <c r="L442" s="46"/>
      <c r="M442" s="46"/>
      <c r="T442" s="86"/>
      <c r="U442" s="100"/>
      <c r="V442" s="97"/>
      <c r="W442" s="100"/>
      <c r="X442" s="104"/>
      <c r="Y442" s="101"/>
      <c r="Z442" s="104"/>
      <c r="AA442" s="104"/>
      <c r="AB442" s="104"/>
      <c r="AF442" s="90"/>
      <c r="AK442"/>
      <c r="AM442" s="108"/>
      <c r="AN442" s="108"/>
      <c r="AO442" s="108"/>
      <c r="AP442" s="108"/>
      <c r="AQ442" s="108"/>
      <c r="AR442" s="108"/>
    </row>
    <row r="443" spans="1:44" s="48" customFormat="1" ht="24" customHeight="1">
      <c r="A443" s="124" t="s">
        <v>1871</v>
      </c>
      <c r="B443" s="260" t="s">
        <v>256</v>
      </c>
      <c r="C443" s="73">
        <v>1160771</v>
      </c>
      <c r="D443" s="73">
        <v>1101171</v>
      </c>
      <c r="E443" s="73">
        <v>29140633</v>
      </c>
      <c r="F443" s="106" t="str">
        <f>VLOOKUP($C443,'[3]Sistema Escolar'!$C$3:$E$5000,3,0)</f>
        <v>COLEGIO ESTADUAL DE TEMPO INTEGRAL VIRGILIO FRANCISCO PEREIRA</v>
      </c>
      <c r="G443" s="67" t="s">
        <v>1067</v>
      </c>
      <c r="H443" s="67" t="s">
        <v>1074</v>
      </c>
      <c r="I443" s="67" t="s">
        <v>519</v>
      </c>
      <c r="J443" s="81" t="s">
        <v>4492</v>
      </c>
      <c r="L443" s="46"/>
      <c r="M443" s="46"/>
      <c r="T443" s="86"/>
      <c r="U443" s="100"/>
      <c r="V443" s="97"/>
      <c r="W443" s="100"/>
      <c r="X443" s="104"/>
      <c r="Y443" s="101"/>
      <c r="Z443" s="101"/>
      <c r="AA443" s="104"/>
      <c r="AB443" s="104"/>
      <c r="AF443" s="90"/>
      <c r="AK443"/>
      <c r="AM443" s="108"/>
      <c r="AN443" s="108"/>
      <c r="AO443" s="108"/>
      <c r="AP443" s="108"/>
      <c r="AQ443" s="108"/>
      <c r="AR443" s="108"/>
    </row>
    <row r="444" spans="1:44" s="48" customFormat="1" ht="24" customHeight="1">
      <c r="A444" s="124" t="s">
        <v>1871</v>
      </c>
      <c r="B444" s="260" t="s">
        <v>257</v>
      </c>
      <c r="C444" s="73">
        <v>1106840</v>
      </c>
      <c r="D444" s="73">
        <v>1101172</v>
      </c>
      <c r="E444" s="73">
        <v>29141044</v>
      </c>
      <c r="F444" s="106" t="str">
        <f>VLOOKUP($C444,'[3]Sistema Escolar'!$C$3:$E$5000,3,0)</f>
        <v>COLEGIO ESTADUAL DE TEMPO INTEGRAL PEDRO FALCONERI RIOS</v>
      </c>
      <c r="G444" s="67" t="s">
        <v>1067</v>
      </c>
      <c r="H444" s="67" t="s">
        <v>1075</v>
      </c>
      <c r="I444" s="67" t="s">
        <v>519</v>
      </c>
      <c r="J444" s="81" t="s">
        <v>4492</v>
      </c>
      <c r="L444" s="46"/>
      <c r="M444" s="46"/>
      <c r="T444" s="86"/>
      <c r="U444" s="100"/>
      <c r="V444" s="97"/>
      <c r="W444" s="100"/>
      <c r="X444" s="104"/>
      <c r="Y444" s="101"/>
      <c r="Z444" s="104"/>
      <c r="AA444" s="104"/>
      <c r="AB444" s="104"/>
      <c r="AF444" s="90"/>
      <c r="AK444"/>
      <c r="AM444" s="108"/>
      <c r="AN444" s="108"/>
      <c r="AO444" s="108"/>
      <c r="AP444" s="108"/>
      <c r="AQ444" s="108"/>
      <c r="AR444" s="108"/>
    </row>
    <row r="445" spans="1:44" s="48" customFormat="1" ht="24" customHeight="1">
      <c r="A445" s="124" t="s">
        <v>1871</v>
      </c>
      <c r="B445" s="260" t="s">
        <v>258</v>
      </c>
      <c r="C445" s="73">
        <v>1107234</v>
      </c>
      <c r="D445" s="73">
        <v>1101173</v>
      </c>
      <c r="E445" s="73">
        <v>29105684</v>
      </c>
      <c r="F445" s="106" t="str">
        <f>VLOOKUP($C445,'[3]Sistema Escolar'!$C$3:$E$5000,3,0)</f>
        <v>COLEGIO ESTADUAL DE TEMPO INTEGRAL EUFRASIO GONÇALVES DE ALMEIDA</v>
      </c>
      <c r="G445" s="67" t="s">
        <v>1069</v>
      </c>
      <c r="H445" s="67" t="s">
        <v>1076</v>
      </c>
      <c r="I445" s="67" t="s">
        <v>519</v>
      </c>
      <c r="J445" s="81" t="s">
        <v>4492</v>
      </c>
      <c r="L445" s="46"/>
      <c r="M445" s="46"/>
      <c r="T445" s="86"/>
      <c r="U445" s="100"/>
      <c r="V445" s="97"/>
      <c r="W445" s="100"/>
      <c r="X445" s="104"/>
      <c r="Y445" s="101"/>
      <c r="Z445" s="101"/>
      <c r="AA445" s="104"/>
      <c r="AB445" s="104"/>
      <c r="AF445" s="90"/>
      <c r="AK445"/>
      <c r="AM445" s="108"/>
      <c r="AN445" s="108"/>
      <c r="AO445" s="108"/>
      <c r="AP445" s="108"/>
      <c r="AQ445" s="108"/>
      <c r="AR445" s="108"/>
    </row>
    <row r="446" spans="1:44" s="48" customFormat="1" ht="24" customHeight="1">
      <c r="A446" s="124" t="s">
        <v>1871</v>
      </c>
      <c r="B446" s="260" t="s">
        <v>259</v>
      </c>
      <c r="C446" s="73">
        <v>1122705</v>
      </c>
      <c r="D446" s="73">
        <v>1102612</v>
      </c>
      <c r="E446" s="73">
        <v>29077540</v>
      </c>
      <c r="F446" s="106" t="str">
        <f>VLOOKUP($C446,'[3]Sistema Escolar'!$C$3:$E$5000,3,0)</f>
        <v>COLEGIO EST DE TEMPO INTEGRAL PROF TEREZINHA GONCALVES NOVAIS</v>
      </c>
      <c r="G446" s="67" t="s">
        <v>1077</v>
      </c>
      <c r="H446" s="67" t="s">
        <v>1078</v>
      </c>
      <c r="I446" s="67" t="s">
        <v>519</v>
      </c>
      <c r="J446" s="81" t="s">
        <v>4492</v>
      </c>
      <c r="L446" s="46"/>
      <c r="M446" s="46"/>
      <c r="T446" s="86"/>
      <c r="U446" s="100"/>
      <c r="V446" s="97"/>
      <c r="W446" s="100"/>
      <c r="X446" s="104"/>
      <c r="Y446" s="101"/>
      <c r="Z446" s="101"/>
      <c r="AA446" s="104"/>
      <c r="AB446" s="104"/>
      <c r="AF446" s="90"/>
      <c r="AK446"/>
      <c r="AM446" s="108"/>
      <c r="AN446" s="108"/>
      <c r="AO446" s="108"/>
      <c r="AP446" s="108"/>
      <c r="AQ446" s="108"/>
      <c r="AR446" s="108"/>
    </row>
    <row r="447" spans="1:44" s="48" customFormat="1" ht="24" customHeight="1">
      <c r="A447" s="124" t="s">
        <v>1871</v>
      </c>
      <c r="B447" s="260" t="s">
        <v>260</v>
      </c>
      <c r="C447" s="73">
        <v>1137982</v>
      </c>
      <c r="D447" s="73">
        <v>1101185</v>
      </c>
      <c r="E447" s="73">
        <v>29142997</v>
      </c>
      <c r="F447" s="106" t="str">
        <f>VLOOKUP($C447,'[3]Sistema Escolar'!$C$3:$E$5000,3,0)</f>
        <v>COLEGIO ESTADUAL DE TEMPO INTEGRAL MARIA DAGMAR MIRANDA</v>
      </c>
      <c r="G447" s="67" t="s">
        <v>1067</v>
      </c>
      <c r="H447" s="67" t="s">
        <v>1081</v>
      </c>
      <c r="I447" s="67" t="s">
        <v>519</v>
      </c>
      <c r="J447" s="81" t="s">
        <v>4492</v>
      </c>
      <c r="L447" s="46"/>
      <c r="M447" s="46"/>
      <c r="T447" s="86"/>
      <c r="U447" s="100"/>
      <c r="V447" s="97"/>
      <c r="W447" s="100"/>
      <c r="X447" s="104"/>
      <c r="Y447" s="101"/>
      <c r="Z447" s="101"/>
      <c r="AA447" s="104"/>
      <c r="AB447" s="104"/>
      <c r="AF447" s="90"/>
      <c r="AK447"/>
      <c r="AM447" s="108"/>
      <c r="AN447" s="108"/>
      <c r="AO447" s="108"/>
      <c r="AP447" s="108"/>
      <c r="AQ447" s="108"/>
      <c r="AR447" s="108"/>
    </row>
    <row r="448" spans="1:44" s="48" customFormat="1" ht="24" customHeight="1">
      <c r="A448" s="124" t="s">
        <v>1871</v>
      </c>
      <c r="B448" s="260" t="s">
        <v>260</v>
      </c>
      <c r="C448" s="73">
        <v>1160828</v>
      </c>
      <c r="D448" s="73">
        <v>1101181</v>
      </c>
      <c r="E448" s="73">
        <v>29143942</v>
      </c>
      <c r="F448" s="106" t="str">
        <f>VLOOKUP($C448,'[3]Sistema Escolar'!$C$3:$E$5000,3,0)</f>
        <v>COLEGIO ESTADUAL DO CAMPO PROFESSOR DIDIMO MASCARENHAS RIOS</v>
      </c>
      <c r="G448" s="67" t="s">
        <v>1067</v>
      </c>
      <c r="H448" s="67" t="s">
        <v>1082</v>
      </c>
      <c r="I448" s="67" t="s">
        <v>519</v>
      </c>
      <c r="J448" s="81" t="s">
        <v>4492</v>
      </c>
      <c r="L448" s="46"/>
      <c r="M448" s="46"/>
      <c r="T448" s="86"/>
      <c r="U448" s="100"/>
      <c r="V448" s="97"/>
      <c r="W448" s="100"/>
      <c r="X448" s="104"/>
      <c r="Y448" s="101"/>
      <c r="Z448" s="101"/>
      <c r="AA448" s="104"/>
      <c r="AB448" s="104"/>
      <c r="AF448" s="90"/>
      <c r="AK448"/>
      <c r="AM448" s="108"/>
      <c r="AN448" s="108"/>
      <c r="AO448" s="108"/>
      <c r="AP448" s="108"/>
      <c r="AQ448" s="108"/>
      <c r="AR448" s="108"/>
    </row>
    <row r="449" spans="1:44" s="48" customFormat="1" ht="24" customHeight="1">
      <c r="A449" s="124" t="s">
        <v>1871</v>
      </c>
      <c r="B449" s="260" t="s">
        <v>260</v>
      </c>
      <c r="C449" s="73">
        <v>1138245</v>
      </c>
      <c r="D449" s="73">
        <v>1105572</v>
      </c>
      <c r="E449" s="73">
        <v>29143365</v>
      </c>
      <c r="F449" s="106" t="str">
        <f>VLOOKUP($C449,'[3]Sistema Escolar'!$C$3:$E$5000,3,0)</f>
        <v>COLEGIO ESTADUAL DO CAMPO DACILDA RIOS DE OLIVEIRA</v>
      </c>
      <c r="G449" s="67" t="s">
        <v>1067</v>
      </c>
      <c r="H449" s="67" t="s">
        <v>1080</v>
      </c>
      <c r="I449" s="67" t="s">
        <v>519</v>
      </c>
      <c r="J449" s="81" t="s">
        <v>4492</v>
      </c>
      <c r="L449" s="46"/>
      <c r="M449" s="46"/>
      <c r="T449" s="86"/>
      <c r="U449" s="100"/>
      <c r="V449" s="97"/>
      <c r="W449" s="100"/>
      <c r="X449" s="104"/>
      <c r="Y449" s="101"/>
      <c r="Z449" s="101"/>
      <c r="AA449" s="104"/>
      <c r="AB449" s="104"/>
      <c r="AF449" s="90"/>
      <c r="AK449"/>
      <c r="AM449" s="108"/>
      <c r="AN449" s="108"/>
      <c r="AO449" s="108"/>
      <c r="AP449" s="108"/>
      <c r="AQ449" s="108"/>
      <c r="AR449" s="108"/>
    </row>
    <row r="450" spans="1:44" s="48" customFormat="1" ht="24" customHeight="1">
      <c r="A450" s="124" t="s">
        <v>1871</v>
      </c>
      <c r="B450" s="260" t="s">
        <v>260</v>
      </c>
      <c r="C450" s="73">
        <v>1138172</v>
      </c>
      <c r="D450" s="73">
        <v>1101182</v>
      </c>
      <c r="E450" s="73">
        <v>29142709</v>
      </c>
      <c r="F450" s="106" t="str">
        <f>VLOOKUP($C450,'[3]Sistema Escolar'!$C$3:$E$5000,3,0)</f>
        <v>CENTRO TERRIT DE EDUCACAO PROFIS DA BACIA DO JACUIPE II JOAO CAMPOS</v>
      </c>
      <c r="G450" s="67" t="s">
        <v>1067</v>
      </c>
      <c r="H450" s="67" t="s">
        <v>1079</v>
      </c>
      <c r="I450" s="67" t="s">
        <v>519</v>
      </c>
      <c r="J450" s="81" t="s">
        <v>4492</v>
      </c>
      <c r="L450" s="46"/>
      <c r="M450" s="46"/>
      <c r="T450" s="86"/>
      <c r="U450" s="100"/>
      <c r="V450" s="97"/>
      <c r="W450" s="100"/>
      <c r="X450" s="104"/>
      <c r="Y450" s="101"/>
      <c r="Z450" s="104"/>
      <c r="AA450" s="104"/>
      <c r="AB450" s="104"/>
      <c r="AF450" s="90"/>
      <c r="AK450"/>
      <c r="AM450" s="108"/>
      <c r="AN450" s="108"/>
      <c r="AO450" s="108"/>
      <c r="AP450" s="108"/>
      <c r="AQ450" s="108"/>
      <c r="AR450" s="108"/>
    </row>
    <row r="451" spans="1:44" s="48" customFormat="1" ht="24" customHeight="1">
      <c r="A451" s="124" t="s">
        <v>1871</v>
      </c>
      <c r="B451" s="260" t="s">
        <v>261</v>
      </c>
      <c r="C451" s="73">
        <v>1176125</v>
      </c>
      <c r="D451" s="73">
        <v>1102616</v>
      </c>
      <c r="E451" s="73">
        <v>29354943</v>
      </c>
      <c r="F451" s="106" t="str">
        <f>VLOOKUP($C451,'[3]Sistema Escolar'!$C$3:$E$5000,3,0)</f>
        <v>COLEGIO ESTADUAL DE TEMPO INTEGRAL BERILO VILAS BOAS</v>
      </c>
      <c r="G451" s="67" t="s">
        <v>1077</v>
      </c>
      <c r="H451" s="67" t="s">
        <v>1083</v>
      </c>
      <c r="I451" s="67" t="s">
        <v>519</v>
      </c>
      <c r="J451" s="81" t="s">
        <v>4492</v>
      </c>
      <c r="L451" s="46"/>
      <c r="M451" s="46"/>
      <c r="T451" s="86"/>
      <c r="U451" s="100"/>
      <c r="V451" s="97"/>
      <c r="W451" s="100"/>
      <c r="X451" s="104"/>
      <c r="Y451" s="101"/>
      <c r="Z451" s="101"/>
      <c r="AA451" s="104"/>
      <c r="AB451" s="104"/>
      <c r="AF451" s="90"/>
      <c r="AK451"/>
      <c r="AM451" s="108"/>
      <c r="AN451" s="108"/>
      <c r="AO451" s="108"/>
      <c r="AP451" s="108"/>
      <c r="AQ451" s="108"/>
      <c r="AR451" s="108"/>
    </row>
    <row r="452" spans="1:44" s="48" customFormat="1" ht="24" customHeight="1">
      <c r="A452" s="57">
        <v>15</v>
      </c>
      <c r="B452" s="163" t="s">
        <v>261</v>
      </c>
      <c r="C452" s="56">
        <v>1179792</v>
      </c>
      <c r="D452" s="56">
        <v>9999999</v>
      </c>
      <c r="E452" s="249">
        <v>29488192</v>
      </c>
      <c r="F452" s="106" t="str">
        <f>VLOOKUP($C452,'[3]Sistema Escolar'!$C$3:$E$5000,3,0)</f>
        <v>COLEGIO ESTADUAL DE TEMPO INTEGRAL MARIA NEVES CARNEIRO</v>
      </c>
      <c r="G452" s="67" t="s">
        <v>1065</v>
      </c>
      <c r="H452" s="67" t="s">
        <v>2000</v>
      </c>
      <c r="I452" s="67" t="s">
        <v>519</v>
      </c>
      <c r="J452" s="81" t="s">
        <v>4492</v>
      </c>
      <c r="L452" s="46"/>
      <c r="M452" s="46"/>
      <c r="T452" s="86"/>
      <c r="U452" s="100"/>
      <c r="V452" s="97"/>
      <c r="W452" s="100"/>
      <c r="X452" s="104"/>
      <c r="Y452" s="101"/>
      <c r="Z452" s="101"/>
      <c r="AA452" s="104"/>
      <c r="AB452" s="104"/>
      <c r="AF452" s="90"/>
      <c r="AK452"/>
      <c r="AM452" s="108"/>
      <c r="AN452" s="108"/>
      <c r="AO452" s="108"/>
      <c r="AP452" s="108"/>
      <c r="AQ452" s="108"/>
      <c r="AR452" s="108"/>
    </row>
    <row r="453" spans="1:44" s="48" customFormat="1" ht="24" customHeight="1">
      <c r="A453" s="124" t="s">
        <v>1871</v>
      </c>
      <c r="B453" s="260" t="s">
        <v>262</v>
      </c>
      <c r="C453" s="73">
        <v>1107684</v>
      </c>
      <c r="D453" s="73">
        <v>1101282</v>
      </c>
      <c r="E453" s="73">
        <v>29110866</v>
      </c>
      <c r="F453" s="106" t="str">
        <f>VLOOKUP($C453,'[3]Sistema Escolar'!$C$3:$E$5000,3,0)</f>
        <v>COLEGIO ESTADUAL DE TEMPO INTEGRAL RENATO MEDEIROS NETO</v>
      </c>
      <c r="G453" s="67" t="s">
        <v>1053</v>
      </c>
      <c r="H453" s="67" t="s">
        <v>1085</v>
      </c>
      <c r="I453" s="67" t="s">
        <v>519</v>
      </c>
      <c r="J453" s="81" t="s">
        <v>4492</v>
      </c>
      <c r="L453" s="46"/>
      <c r="M453" s="46"/>
      <c r="T453" s="86"/>
      <c r="U453" s="100"/>
      <c r="V453" s="97"/>
      <c r="W453" s="100"/>
      <c r="X453" s="104"/>
      <c r="Y453" s="101"/>
      <c r="Z453" s="101"/>
      <c r="AA453" s="104"/>
      <c r="AB453" s="104"/>
      <c r="AF453" s="90"/>
      <c r="AK453"/>
      <c r="AM453" s="108"/>
      <c r="AN453" s="108"/>
      <c r="AO453" s="108"/>
      <c r="AP453" s="108"/>
      <c r="AQ453" s="108"/>
      <c r="AR453" s="108"/>
    </row>
    <row r="454" spans="1:44" s="48" customFormat="1" ht="24" customHeight="1">
      <c r="A454" s="124" t="s">
        <v>1871</v>
      </c>
      <c r="B454" s="260" t="s">
        <v>262</v>
      </c>
      <c r="C454" s="73">
        <v>1107650</v>
      </c>
      <c r="D454" s="73">
        <v>1101284</v>
      </c>
      <c r="E454" s="73">
        <v>29111285</v>
      </c>
      <c r="F454" s="106" t="str">
        <f>VLOOKUP($C454,'[3]Sistema Escolar'!$C$3:$E$5000,3,0)</f>
        <v>COLEGIO ESTADUAL DO CAMPO NOSSA SENHORA DE LOURDES</v>
      </c>
      <c r="G454" s="67" t="s">
        <v>1053</v>
      </c>
      <c r="H454" s="67" t="s">
        <v>1084</v>
      </c>
      <c r="I454" s="67" t="s">
        <v>519</v>
      </c>
      <c r="J454" s="81" t="s">
        <v>4492</v>
      </c>
      <c r="L454" s="46"/>
      <c r="M454" s="46"/>
      <c r="T454" s="86"/>
      <c r="U454" s="100"/>
      <c r="V454" s="97"/>
      <c r="W454" s="100"/>
      <c r="X454" s="104"/>
      <c r="Y454" s="101"/>
      <c r="Z454" s="101"/>
      <c r="AA454" s="104"/>
      <c r="AB454" s="104"/>
      <c r="AF454" s="90"/>
      <c r="AK454"/>
      <c r="AM454" s="108"/>
      <c r="AN454" s="108"/>
      <c r="AO454" s="108"/>
      <c r="AP454" s="108"/>
      <c r="AQ454" s="108"/>
      <c r="AR454" s="108"/>
    </row>
    <row r="455" spans="1:44" s="48" customFormat="1" ht="24" customHeight="1">
      <c r="A455" s="124" t="s">
        <v>1871</v>
      </c>
      <c r="B455" s="260" t="s">
        <v>263</v>
      </c>
      <c r="C455" s="73">
        <v>1176069</v>
      </c>
      <c r="D455" s="73">
        <v>1102651</v>
      </c>
      <c r="E455" s="73">
        <v>29088623</v>
      </c>
      <c r="F455" s="106" t="str">
        <f>VLOOKUP($C455,'[3]Sistema Escolar'!$C$3:$E$5000,3,0)</f>
        <v>COLEGIO ESTADUAL DE TEMPO INTEGRAL PROFESSORA ADELIA MENDES</v>
      </c>
      <c r="G455" s="67" t="s">
        <v>1086</v>
      </c>
      <c r="H455" s="67" t="s">
        <v>1087</v>
      </c>
      <c r="I455" s="67" t="s">
        <v>519</v>
      </c>
      <c r="J455" s="81" t="s">
        <v>4492</v>
      </c>
      <c r="L455" s="46"/>
      <c r="M455" s="46"/>
      <c r="T455" s="86"/>
      <c r="U455" s="100"/>
      <c r="V455" s="97"/>
      <c r="W455" s="100"/>
      <c r="X455" s="104"/>
      <c r="Y455" s="101"/>
      <c r="Z455" s="104"/>
      <c r="AA455" s="104"/>
      <c r="AB455" s="104"/>
      <c r="AF455" s="90"/>
      <c r="AK455"/>
      <c r="AM455" s="108"/>
      <c r="AN455" s="108"/>
      <c r="AO455" s="108"/>
      <c r="AP455" s="108"/>
      <c r="AQ455" s="108"/>
      <c r="AR455" s="108"/>
    </row>
    <row r="456" spans="1:44" s="48" customFormat="1" ht="24" customHeight="1">
      <c r="A456" s="124" t="s">
        <v>1871</v>
      </c>
      <c r="B456" s="260" t="s">
        <v>264</v>
      </c>
      <c r="C456" s="73">
        <v>1122306</v>
      </c>
      <c r="D456" s="73">
        <v>1102634</v>
      </c>
      <c r="E456" s="73">
        <v>29079934</v>
      </c>
      <c r="F456" s="106" t="str">
        <f>VLOOKUP($C456,'[3]Sistema Escolar'!$C$3:$E$5000,3,0)</f>
        <v>COLEGIO ESTADUAL DE TEMPO INTEGRAL FELIPE CASSIANO</v>
      </c>
      <c r="G456" s="67" t="s">
        <v>1077</v>
      </c>
      <c r="H456" s="67" t="s">
        <v>1088</v>
      </c>
      <c r="I456" s="67" t="s">
        <v>519</v>
      </c>
      <c r="J456" s="81" t="s">
        <v>4492</v>
      </c>
      <c r="L456" s="46"/>
      <c r="M456" s="46"/>
      <c r="T456" s="86"/>
      <c r="U456" s="100"/>
      <c r="V456" s="97"/>
      <c r="W456" s="100"/>
      <c r="X456" s="104"/>
      <c r="Y456" s="101"/>
      <c r="Z456" s="101"/>
      <c r="AA456" s="104"/>
      <c r="AB456" s="104"/>
      <c r="AF456" s="90"/>
      <c r="AK456"/>
      <c r="AM456" s="108"/>
      <c r="AN456" s="108"/>
      <c r="AO456" s="108"/>
      <c r="AP456" s="108"/>
      <c r="AQ456" s="108"/>
      <c r="AR456" s="108"/>
    </row>
    <row r="457" spans="1:44" s="48" customFormat="1" ht="24" customHeight="1">
      <c r="A457" s="124" t="s">
        <v>1872</v>
      </c>
      <c r="B457" s="260" t="s">
        <v>265</v>
      </c>
      <c r="C457" s="73">
        <v>1178027</v>
      </c>
      <c r="D457" s="73">
        <v>1102516</v>
      </c>
      <c r="E457" s="73">
        <v>29068320</v>
      </c>
      <c r="F457" s="106" t="str">
        <f>VLOOKUP($C457,'[3]Sistema Escolar'!$C$3:$E$5000,3,0)</f>
        <v>COLEGIO ESTADUAL DE TEMPO INTEGRAL ARNALDO DE OLIVEIRA</v>
      </c>
      <c r="G457" s="67" t="s">
        <v>1077</v>
      </c>
      <c r="H457" s="67" t="s">
        <v>1089</v>
      </c>
      <c r="I457" s="67" t="s">
        <v>519</v>
      </c>
      <c r="J457" s="81" t="s">
        <v>4492</v>
      </c>
      <c r="L457" s="46"/>
      <c r="M457" s="46"/>
      <c r="T457" s="86"/>
      <c r="U457" s="100"/>
      <c r="V457" s="97"/>
      <c r="W457" s="100"/>
      <c r="X457" s="104"/>
      <c r="Y457" s="101"/>
      <c r="Z457" s="104"/>
      <c r="AA457" s="104"/>
      <c r="AB457" s="104"/>
      <c r="AF457" s="90"/>
      <c r="AK457"/>
      <c r="AM457" s="108"/>
      <c r="AN457" s="108"/>
      <c r="AO457" s="108"/>
      <c r="AP457" s="108"/>
      <c r="AQ457" s="108"/>
      <c r="AR457" s="108"/>
    </row>
    <row r="458" spans="1:44" s="48" customFormat="1" ht="24" customHeight="1">
      <c r="A458" s="124" t="s">
        <v>1872</v>
      </c>
      <c r="B458" s="260" t="s">
        <v>266</v>
      </c>
      <c r="C458" s="73">
        <v>1176100</v>
      </c>
      <c r="D458" s="73">
        <v>1102554</v>
      </c>
      <c r="E458" s="73">
        <v>29344247</v>
      </c>
      <c r="F458" s="106" t="str">
        <f>VLOOKUP($C458,'[3]Sistema Escolar'!$C$3:$E$5000,3,0)</f>
        <v>CENTRO TERRITORIAL DE EDUCACAO PROFIS. DO PIEMONTE DA DIAMANTINA II</v>
      </c>
      <c r="G458" s="67" t="s">
        <v>1077</v>
      </c>
      <c r="H458" s="67" t="s">
        <v>1091</v>
      </c>
      <c r="I458" s="67" t="s">
        <v>519</v>
      </c>
      <c r="J458" s="81" t="s">
        <v>4492</v>
      </c>
      <c r="L458" s="46"/>
      <c r="M458" s="46"/>
      <c r="T458" s="86"/>
      <c r="U458" s="100"/>
      <c r="V458" s="97"/>
      <c r="W458" s="100"/>
      <c r="X458" s="104"/>
      <c r="Y458" s="101"/>
      <c r="Z458" s="101"/>
      <c r="AA458" s="104"/>
      <c r="AB458" s="104"/>
      <c r="AF458" s="90"/>
      <c r="AK458"/>
      <c r="AM458" s="108"/>
      <c r="AN458" s="108"/>
      <c r="AO458" s="108"/>
      <c r="AP458" s="108"/>
      <c r="AQ458" s="108"/>
      <c r="AR458" s="108"/>
    </row>
    <row r="459" spans="1:44" s="48" customFormat="1" ht="24" customHeight="1">
      <c r="A459" s="124" t="s">
        <v>1872</v>
      </c>
      <c r="B459" s="260" t="s">
        <v>266</v>
      </c>
      <c r="C459" s="73">
        <v>1158157</v>
      </c>
      <c r="D459" s="73">
        <v>1102550</v>
      </c>
      <c r="E459" s="73">
        <v>29071275</v>
      </c>
      <c r="F459" s="106" t="str">
        <f>VLOOKUP($C459,'[3]Sistema Escolar'!$C$3:$E$5000,3,0)</f>
        <v>COLEGIO ESTADUAL DE TEMPO INTEGRAL DE JUNCO</v>
      </c>
      <c r="G459" s="67" t="s">
        <v>1077</v>
      </c>
      <c r="H459" s="67" t="s">
        <v>1092</v>
      </c>
      <c r="I459" s="67" t="s">
        <v>519</v>
      </c>
      <c r="J459" s="81" t="s">
        <v>4492</v>
      </c>
      <c r="L459" s="46"/>
      <c r="M459" s="46"/>
      <c r="T459" s="86"/>
      <c r="U459" s="100"/>
      <c r="V459" s="97"/>
      <c r="W459" s="100"/>
      <c r="X459" s="104"/>
      <c r="Y459" s="101"/>
      <c r="Z459" s="104"/>
      <c r="AA459" s="104"/>
      <c r="AB459" s="104"/>
      <c r="AF459" s="90"/>
      <c r="AK459"/>
      <c r="AM459" s="108"/>
      <c r="AN459" s="108"/>
      <c r="AO459" s="108"/>
      <c r="AP459" s="108"/>
      <c r="AQ459" s="108"/>
      <c r="AR459" s="108"/>
    </row>
    <row r="460" spans="1:44" s="48" customFormat="1" ht="24" customHeight="1">
      <c r="A460" s="124" t="s">
        <v>1872</v>
      </c>
      <c r="B460" s="260" t="s">
        <v>266</v>
      </c>
      <c r="C460" s="73">
        <v>1121962</v>
      </c>
      <c r="D460" s="73">
        <v>1102539</v>
      </c>
      <c r="E460" s="73">
        <v>29070350</v>
      </c>
      <c r="F460" s="106" t="str">
        <f>VLOOKUP($C460,'[3]Sistema Escolar'!$C$3:$E$5000,3,0)</f>
        <v>COLEGIO ESTADUAL DE TEMPO INTEGRAL DEOCLECIANO BARBOSA DE CASTRO</v>
      </c>
      <c r="G460" s="67" t="s">
        <v>1077</v>
      </c>
      <c r="H460" s="67" t="s">
        <v>1090</v>
      </c>
      <c r="I460" s="67" t="s">
        <v>519</v>
      </c>
      <c r="J460" s="81" t="s">
        <v>4492</v>
      </c>
      <c r="L460" s="46"/>
      <c r="M460" s="46"/>
      <c r="T460" s="86"/>
      <c r="U460" s="100"/>
      <c r="V460" s="97"/>
      <c r="W460" s="100"/>
      <c r="X460" s="104"/>
      <c r="Y460" s="101"/>
      <c r="Z460" s="101"/>
      <c r="AA460" s="104"/>
      <c r="AB460" s="104"/>
      <c r="AF460" s="90"/>
      <c r="AK460"/>
      <c r="AM460" s="108"/>
      <c r="AN460" s="108"/>
      <c r="AO460" s="108"/>
      <c r="AP460" s="108"/>
      <c r="AQ460" s="108"/>
      <c r="AR460" s="108"/>
    </row>
    <row r="461" spans="1:44" s="48" customFormat="1" ht="24" customHeight="1">
      <c r="A461" s="124" t="s">
        <v>1872</v>
      </c>
      <c r="B461" s="260" t="s">
        <v>266</v>
      </c>
      <c r="C461" s="56">
        <v>1179765</v>
      </c>
      <c r="D461" s="56">
        <v>9999999</v>
      </c>
      <c r="E461" s="56">
        <v>29486327</v>
      </c>
      <c r="F461" s="106" t="str">
        <f>VLOOKUP($C461,'[3]Sistema Escolar'!$C$3:$E$5000,3,0)</f>
        <v>COLEGIO ESTADUAL DO CAMPO PROFESSORA MARIA IZABEL DE OLIVEIRA</v>
      </c>
      <c r="G461" s="67" t="s">
        <v>1077</v>
      </c>
      <c r="H461" s="67" t="s">
        <v>1957</v>
      </c>
      <c r="I461" s="67" t="s">
        <v>519</v>
      </c>
      <c r="J461" s="81" t="s">
        <v>4492</v>
      </c>
      <c r="K461" s="226"/>
      <c r="L461" s="46"/>
      <c r="M461" s="46"/>
      <c r="T461" s="86"/>
      <c r="U461" s="100"/>
      <c r="V461" s="97"/>
      <c r="W461" s="100"/>
      <c r="X461" s="104"/>
      <c r="Y461" s="101"/>
      <c r="Z461" s="101"/>
      <c r="AA461" s="104"/>
      <c r="AB461" s="104"/>
      <c r="AF461" s="90"/>
      <c r="AK461"/>
      <c r="AM461" s="108"/>
      <c r="AN461" s="108"/>
      <c r="AO461" s="108"/>
      <c r="AP461" s="108"/>
      <c r="AQ461" s="108"/>
      <c r="AR461" s="108"/>
    </row>
    <row r="462" spans="1:44" s="48" customFormat="1" ht="24" customHeight="1">
      <c r="A462" s="124" t="s">
        <v>1872</v>
      </c>
      <c r="B462" s="260" t="s">
        <v>267</v>
      </c>
      <c r="C462" s="73">
        <v>1178026</v>
      </c>
      <c r="D462" s="73">
        <v>1102564</v>
      </c>
      <c r="E462" s="73">
        <v>29425530</v>
      </c>
      <c r="F462" s="106" t="str">
        <f>VLOOKUP($C462,'[3]Sistema Escolar'!$C$3:$E$5000,3,0)</f>
        <v>COLEGIO ESTADUAL DE TEMPO INTEGRAL NOSSA SENHORA DA CONCEICAO</v>
      </c>
      <c r="G462" s="67" t="s">
        <v>1093</v>
      </c>
      <c r="H462" s="67" t="s">
        <v>1094</v>
      </c>
      <c r="I462" s="67" t="s">
        <v>519</v>
      </c>
      <c r="J462" s="81" t="s">
        <v>4492</v>
      </c>
      <c r="L462" s="46"/>
      <c r="M462" s="46"/>
      <c r="T462" s="86"/>
      <c r="U462" s="100"/>
      <c r="V462" s="97"/>
      <c r="W462" s="100"/>
      <c r="X462" s="104"/>
      <c r="Y462" s="101"/>
      <c r="Z462" s="104"/>
      <c r="AA462" s="104"/>
      <c r="AB462" s="104"/>
      <c r="AF462" s="90"/>
      <c r="AK462"/>
      <c r="AM462" s="108"/>
      <c r="AN462" s="108"/>
      <c r="AO462" s="108"/>
      <c r="AP462" s="108"/>
      <c r="AQ462" s="108"/>
      <c r="AR462" s="108"/>
    </row>
    <row r="463" spans="1:44" s="48" customFormat="1" ht="24" customHeight="1">
      <c r="A463" s="124" t="s">
        <v>1872</v>
      </c>
      <c r="B463" s="260" t="s">
        <v>267</v>
      </c>
      <c r="C463" s="73">
        <v>1122144</v>
      </c>
      <c r="D463" s="73">
        <v>1102561</v>
      </c>
      <c r="E463" s="73">
        <v>29073014</v>
      </c>
      <c r="F463" s="106" t="str">
        <f>VLOOKUP($C463,'[3]Sistema Escolar'!$C$3:$E$5000,3,0)</f>
        <v>COLEGIO ESTADUAL DE TEMPO INTEGRAL DE MIGUEL CALMON</v>
      </c>
      <c r="G463" s="67" t="s">
        <v>1093</v>
      </c>
      <c r="H463" s="67" t="s">
        <v>1095</v>
      </c>
      <c r="I463" s="67" t="s">
        <v>519</v>
      </c>
      <c r="J463" s="81" t="s">
        <v>4492</v>
      </c>
      <c r="L463" s="46"/>
      <c r="M463" s="46"/>
      <c r="T463" s="86"/>
      <c r="U463" s="100"/>
      <c r="V463" s="97"/>
      <c r="W463" s="100"/>
      <c r="X463" s="104"/>
      <c r="Y463" s="101"/>
      <c r="Z463" s="104"/>
      <c r="AA463" s="104"/>
      <c r="AB463" s="104"/>
      <c r="AF463" s="90"/>
      <c r="AK463"/>
      <c r="AM463" s="108"/>
      <c r="AN463" s="108"/>
      <c r="AO463" s="108"/>
      <c r="AP463" s="108"/>
      <c r="AQ463" s="108"/>
      <c r="AR463" s="108"/>
    </row>
    <row r="464" spans="1:44" s="48" customFormat="1" ht="24" customHeight="1">
      <c r="A464" s="124" t="s">
        <v>1872</v>
      </c>
      <c r="B464" s="260" t="s">
        <v>268</v>
      </c>
      <c r="C464" s="73">
        <v>1122365</v>
      </c>
      <c r="D464" s="73">
        <v>1102568</v>
      </c>
      <c r="E464" s="73">
        <v>29073324</v>
      </c>
      <c r="F464" s="106" t="str">
        <f>VLOOKUP($C464,'[3]Sistema Escolar'!$C$3:$E$5000,3,0)</f>
        <v>COLEGIO ESTADUAL DE TEMPO INTEGRAL SOROR JOANA ANGELICA</v>
      </c>
      <c r="G464" s="67" t="s">
        <v>1096</v>
      </c>
      <c r="H464" s="67" t="s">
        <v>1097</v>
      </c>
      <c r="I464" s="67" t="s">
        <v>519</v>
      </c>
      <c r="J464" s="81" t="s">
        <v>4492</v>
      </c>
      <c r="L464" s="46"/>
      <c r="M464" s="46"/>
      <c r="T464" s="86"/>
      <c r="U464" s="100"/>
      <c r="V464" s="97"/>
      <c r="W464" s="100"/>
      <c r="X464" s="104"/>
      <c r="Y464" s="101"/>
      <c r="Z464" s="101"/>
      <c r="AA464" s="104"/>
      <c r="AB464" s="104"/>
      <c r="AF464" s="90"/>
      <c r="AK464"/>
      <c r="AM464" s="108"/>
      <c r="AN464" s="108"/>
      <c r="AO464" s="108"/>
      <c r="AP464" s="108"/>
      <c r="AQ464" s="108"/>
      <c r="AR464" s="108"/>
    </row>
    <row r="465" spans="1:44" s="48" customFormat="1" ht="24" customHeight="1">
      <c r="A465" s="124" t="s">
        <v>1872</v>
      </c>
      <c r="B465" s="260" t="s">
        <v>269</v>
      </c>
      <c r="C465" s="73">
        <v>1172419</v>
      </c>
      <c r="D465" s="73">
        <v>1105505</v>
      </c>
      <c r="E465" s="73">
        <v>29075874</v>
      </c>
      <c r="F465" s="106" t="str">
        <f>VLOOKUP($C465,'[3]Sistema Escolar'!$C$3:$E$5000,3,0)</f>
        <v>COLEGIO ESTADUAL DE TEMPO INTEGRAL DE OUROLANDIA</v>
      </c>
      <c r="G465" s="67" t="s">
        <v>1077</v>
      </c>
      <c r="H465" s="67" t="s">
        <v>1098</v>
      </c>
      <c r="I465" s="67" t="s">
        <v>519</v>
      </c>
      <c r="J465" s="81" t="s">
        <v>4492</v>
      </c>
      <c r="L465" s="46"/>
      <c r="M465" s="46"/>
      <c r="T465" s="86"/>
      <c r="U465" s="100"/>
      <c r="V465" s="97"/>
      <c r="W465" s="100"/>
      <c r="X465" s="104"/>
      <c r="Y465" s="101"/>
      <c r="Z465" s="104"/>
      <c r="AA465" s="104"/>
      <c r="AB465" s="104"/>
      <c r="AF465" s="90"/>
      <c r="AK465"/>
      <c r="AM465" s="108"/>
      <c r="AN465" s="108"/>
      <c r="AO465" s="108"/>
      <c r="AP465" s="108"/>
      <c r="AQ465" s="108"/>
      <c r="AR465" s="108"/>
    </row>
    <row r="466" spans="1:44" s="48" customFormat="1" ht="24" customHeight="1">
      <c r="A466" s="57">
        <v>16</v>
      </c>
      <c r="B466" s="163" t="s">
        <v>269</v>
      </c>
      <c r="C466" s="56">
        <v>1179811</v>
      </c>
      <c r="D466" s="56">
        <v>9999999</v>
      </c>
      <c r="E466" s="249">
        <v>29489563</v>
      </c>
      <c r="F466" s="106" t="str">
        <f>VLOOKUP($C466,'[3]Sistema Escolar'!$C$3:$E$5000,3,0)</f>
        <v>COLEGIO ESTADUAL DO CAMPO MARIA LUCIA BARBOSA DA PAIXAO</v>
      </c>
      <c r="G466" s="67" t="s">
        <v>2039</v>
      </c>
      <c r="H466" s="67" t="s">
        <v>2039</v>
      </c>
      <c r="I466" s="67" t="s">
        <v>519</v>
      </c>
      <c r="J466" s="81" t="s">
        <v>4492</v>
      </c>
      <c r="L466" s="46"/>
      <c r="M466" s="46"/>
      <c r="T466" s="86"/>
      <c r="U466" s="100"/>
      <c r="V466" s="97"/>
      <c r="W466" s="100"/>
      <c r="X466" s="104"/>
      <c r="Y466" s="101"/>
      <c r="Z466" s="104"/>
      <c r="AA466" s="104"/>
      <c r="AB466" s="104"/>
      <c r="AF466" s="90"/>
      <c r="AK466"/>
      <c r="AM466" s="108"/>
      <c r="AN466" s="108"/>
      <c r="AO466" s="108"/>
      <c r="AP466" s="108"/>
      <c r="AQ466" s="108"/>
      <c r="AR466" s="108"/>
    </row>
    <row r="467" spans="1:44" s="48" customFormat="1" ht="24" customHeight="1">
      <c r="A467" s="124" t="s">
        <v>1872</v>
      </c>
      <c r="B467" s="260" t="s">
        <v>270</v>
      </c>
      <c r="C467" s="73">
        <v>1122233</v>
      </c>
      <c r="D467" s="73">
        <v>1102620</v>
      </c>
      <c r="E467" s="73">
        <v>29079004</v>
      </c>
      <c r="F467" s="106" t="str">
        <f>VLOOKUP($C467,'[3]Sistema Escolar'!$C$3:$E$5000,3,0)</f>
        <v>COLEGIO ESTADUAL DE TEMPO INTEGRAL ERNESTO CARNEIRO RIBEIRO</v>
      </c>
      <c r="G467" s="67" t="s">
        <v>1077</v>
      </c>
      <c r="H467" s="67" t="s">
        <v>1099</v>
      </c>
      <c r="I467" s="67" t="s">
        <v>519</v>
      </c>
      <c r="J467" s="81" t="s">
        <v>4492</v>
      </c>
      <c r="L467" s="46"/>
      <c r="M467" s="46"/>
      <c r="T467" s="86"/>
      <c r="U467" s="100"/>
      <c r="V467" s="97"/>
      <c r="W467" s="100"/>
      <c r="X467" s="104"/>
      <c r="Y467" s="101"/>
      <c r="Z467" s="104"/>
      <c r="AA467" s="104"/>
      <c r="AB467" s="104"/>
      <c r="AF467" s="90"/>
      <c r="AK467"/>
      <c r="AM467" s="108"/>
      <c r="AN467" s="108"/>
      <c r="AO467" s="108"/>
      <c r="AP467" s="108"/>
      <c r="AQ467" s="108"/>
      <c r="AR467" s="108"/>
    </row>
    <row r="468" spans="1:44" s="48" customFormat="1" ht="24" customHeight="1">
      <c r="A468" s="124" t="s">
        <v>1872</v>
      </c>
      <c r="B468" s="260" t="s">
        <v>271</v>
      </c>
      <c r="C468" s="73">
        <v>1161794</v>
      </c>
      <c r="D468" s="73">
        <v>1102631</v>
      </c>
      <c r="E468" s="73">
        <v>29079055</v>
      </c>
      <c r="F468" s="106" t="str">
        <f>VLOOKUP($C468,'[3]Sistema Escolar'!$C$3:$E$5000,3,0)</f>
        <v>COLEGIO ESTADUAL DE TEMPO INTEGRAL DE SERROLANDIA</v>
      </c>
      <c r="G468" s="67" t="s">
        <v>1100</v>
      </c>
      <c r="H468" s="67" t="s">
        <v>1101</v>
      </c>
      <c r="I468" s="67" t="s">
        <v>519</v>
      </c>
      <c r="J468" s="81" t="s">
        <v>4492</v>
      </c>
      <c r="L468" s="46"/>
      <c r="M468" s="46"/>
      <c r="T468" s="86"/>
      <c r="U468" s="100"/>
      <c r="V468" s="97"/>
      <c r="W468" s="100"/>
      <c r="X468" s="104"/>
      <c r="Y468" s="101"/>
      <c r="Z468" s="104"/>
      <c r="AA468" s="104"/>
      <c r="AB468" s="104"/>
      <c r="AF468" s="90"/>
      <c r="AK468"/>
      <c r="AM468" s="108"/>
      <c r="AN468" s="108"/>
      <c r="AO468" s="108"/>
      <c r="AP468" s="108"/>
      <c r="AQ468" s="108"/>
      <c r="AR468" s="108"/>
    </row>
    <row r="469" spans="1:44" s="48" customFormat="1" ht="24" customHeight="1">
      <c r="A469" s="124" t="s">
        <v>1872</v>
      </c>
      <c r="B469" s="260" t="s">
        <v>272</v>
      </c>
      <c r="C469" s="73">
        <v>1179205</v>
      </c>
      <c r="D469" s="73">
        <v>1105454</v>
      </c>
      <c r="E469" s="73">
        <v>29441609</v>
      </c>
      <c r="F469" s="106" t="str">
        <f>VLOOKUP($C469,'[3]Sistema Escolar'!$C$3:$E$5000,3,0)</f>
        <v>COLEGIO ESTADUAL DE TEMPO INTEGRAL PROFESSORA MARIA MADALENA DA SILVA</v>
      </c>
      <c r="G469" s="67" t="s">
        <v>1077</v>
      </c>
      <c r="H469" s="67" t="s">
        <v>1102</v>
      </c>
      <c r="I469" s="67" t="s">
        <v>519</v>
      </c>
      <c r="J469" s="81" t="s">
        <v>4492</v>
      </c>
      <c r="L469" s="46"/>
      <c r="M469" s="46"/>
      <c r="T469" s="86"/>
      <c r="U469" s="100"/>
      <c r="V469" s="97"/>
      <c r="W469" s="100"/>
      <c r="X469" s="104"/>
      <c r="Y469" s="101"/>
      <c r="Z469" s="101"/>
      <c r="AA469" s="104"/>
      <c r="AB469" s="104"/>
      <c r="AF469" s="90"/>
      <c r="AK469"/>
      <c r="AM469" s="108"/>
      <c r="AN469" s="108"/>
      <c r="AO469" s="108"/>
      <c r="AP469" s="108"/>
      <c r="AQ469" s="108"/>
      <c r="AR469" s="108"/>
    </row>
    <row r="470" spans="1:44" s="48" customFormat="1" ht="24" customHeight="1">
      <c r="A470" s="124" t="s">
        <v>1872</v>
      </c>
      <c r="B470" s="260" t="s">
        <v>273</v>
      </c>
      <c r="C470" s="73">
        <v>1176123</v>
      </c>
      <c r="D470" s="73">
        <v>1102645</v>
      </c>
      <c r="E470" s="73">
        <v>29340330</v>
      </c>
      <c r="F470" s="106" t="str">
        <f>VLOOKUP($C470,'[3]Sistema Escolar'!$C$3:$E$5000,3,0)</f>
        <v>COLEGIO ESTADUAL DE TEMPO INTEGRAL PROFESSORA ADJACI MARTINS DURANS</v>
      </c>
      <c r="G470" s="67" t="s">
        <v>1077</v>
      </c>
      <c r="H470" s="67" t="s">
        <v>1103</v>
      </c>
      <c r="I470" s="67" t="s">
        <v>2047</v>
      </c>
      <c r="J470" s="81" t="s">
        <v>4568</v>
      </c>
      <c r="L470" s="46"/>
      <c r="M470" s="46"/>
      <c r="T470" s="86"/>
      <c r="U470" s="100"/>
      <c r="V470" s="97"/>
      <c r="W470" s="100"/>
      <c r="X470" s="104"/>
      <c r="Y470" s="101"/>
      <c r="Z470" s="101"/>
      <c r="AA470" s="104"/>
      <c r="AB470" s="104"/>
      <c r="AF470" s="90"/>
      <c r="AK470"/>
      <c r="AM470" s="108"/>
      <c r="AN470" s="108"/>
      <c r="AO470" s="108"/>
      <c r="AP470" s="108"/>
      <c r="AQ470" s="108"/>
      <c r="AR470" s="108"/>
    </row>
    <row r="471" spans="1:44" s="48" customFormat="1" ht="24" customHeight="1">
      <c r="A471" s="124" t="s">
        <v>1873</v>
      </c>
      <c r="B471" s="260" t="s">
        <v>274</v>
      </c>
      <c r="C471" s="73">
        <v>1165846</v>
      </c>
      <c r="D471" s="73">
        <v>1101861</v>
      </c>
      <c r="E471" s="73">
        <v>29125898</v>
      </c>
      <c r="F471" s="106" t="str">
        <f>VLOOKUP($C471,'[3]Sistema Escolar'!$C$3:$E$5000,3,0)</f>
        <v>COLEGIO ESTADUAL DE TEMPO INTEGRAL CASTRO ALVES</v>
      </c>
      <c r="G471" s="67" t="s">
        <v>1104</v>
      </c>
      <c r="H471" s="67" t="s">
        <v>1105</v>
      </c>
      <c r="I471" s="67" t="s">
        <v>2047</v>
      </c>
      <c r="J471" s="81" t="s">
        <v>4569</v>
      </c>
      <c r="L471" s="46"/>
      <c r="M471" s="46"/>
      <c r="T471" s="86"/>
      <c r="U471" s="100"/>
      <c r="V471" s="97"/>
      <c r="W471" s="100"/>
      <c r="X471" s="104"/>
      <c r="Y471" s="101"/>
      <c r="Z471" s="104"/>
      <c r="AA471" s="104"/>
      <c r="AB471" s="104"/>
      <c r="AF471" s="90"/>
      <c r="AK471"/>
      <c r="AM471" s="108"/>
      <c r="AN471" s="108"/>
      <c r="AO471" s="108"/>
      <c r="AP471" s="108"/>
      <c r="AQ471" s="108"/>
      <c r="AR471" s="108"/>
    </row>
    <row r="472" spans="1:44" s="48" customFormat="1" ht="24" customHeight="1">
      <c r="A472" s="124" t="s">
        <v>1873</v>
      </c>
      <c r="B472" s="260" t="s">
        <v>275</v>
      </c>
      <c r="C472" s="73">
        <v>1114893</v>
      </c>
      <c r="D472" s="73">
        <v>1101866</v>
      </c>
      <c r="E472" s="73">
        <v>29126126</v>
      </c>
      <c r="F472" s="106" t="str">
        <f>VLOOKUP($C472,'[3]Sistema Escolar'!$C$3:$E$5000,3,0)</f>
        <v>COLEGIO ESTADUAL DE TEMPO INTEGRAL PROF LUZIA CARVALHO SILVA</v>
      </c>
      <c r="G472" s="67" t="s">
        <v>1106</v>
      </c>
      <c r="H472" s="67" t="s">
        <v>1107</v>
      </c>
      <c r="I472" s="67" t="s">
        <v>519</v>
      </c>
      <c r="J472" s="81" t="s">
        <v>4492</v>
      </c>
      <c r="L472" s="46"/>
      <c r="M472" s="46"/>
      <c r="T472" s="86"/>
      <c r="U472" s="100"/>
      <c r="V472" s="97"/>
      <c r="W472" s="100"/>
      <c r="X472" s="104"/>
      <c r="Y472" s="101"/>
      <c r="Z472" s="104"/>
      <c r="AA472" s="104"/>
      <c r="AB472" s="104"/>
      <c r="AF472" s="90"/>
      <c r="AK472"/>
      <c r="AM472" s="108"/>
      <c r="AN472" s="108"/>
      <c r="AO472" s="108"/>
      <c r="AP472" s="108"/>
      <c r="AQ472" s="108"/>
      <c r="AR472" s="108"/>
    </row>
    <row r="473" spans="1:44" s="48" customFormat="1" ht="24" customHeight="1">
      <c r="A473" s="124" t="s">
        <v>1873</v>
      </c>
      <c r="B473" s="260" t="s">
        <v>276</v>
      </c>
      <c r="C473" s="73">
        <v>1179131</v>
      </c>
      <c r="D473" s="73">
        <v>9999999</v>
      </c>
      <c r="E473" s="73">
        <v>29463980</v>
      </c>
      <c r="F473" s="106" t="str">
        <f>VLOOKUP($C473,'[3]Sistema Escolar'!$C$3:$E$5000,3,0)</f>
        <v>COLEGIO ESTADUAL INDIGENA KIRIRI INDIO FELIZ</v>
      </c>
      <c r="G473" s="67" t="s">
        <v>1108</v>
      </c>
      <c r="H473" s="67" t="s">
        <v>1112</v>
      </c>
      <c r="I473" s="67" t="s">
        <v>519</v>
      </c>
      <c r="J473" s="81" t="s">
        <v>4492</v>
      </c>
      <c r="L473" s="46"/>
      <c r="M473" s="46"/>
      <c r="T473" s="86"/>
      <c r="U473" s="100"/>
      <c r="V473" s="97"/>
      <c r="W473" s="100"/>
      <c r="X473" s="104"/>
      <c r="Y473" s="101"/>
      <c r="Z473" s="101"/>
      <c r="AA473" s="104"/>
      <c r="AB473" s="104"/>
      <c r="AF473" s="90"/>
      <c r="AK473"/>
      <c r="AM473" s="108"/>
      <c r="AN473" s="108"/>
      <c r="AO473" s="108"/>
      <c r="AP473" s="108"/>
      <c r="AQ473" s="108"/>
      <c r="AR473" s="108"/>
    </row>
    <row r="474" spans="1:44" s="48" customFormat="1" ht="24" customHeight="1">
      <c r="A474" s="124" t="s">
        <v>1873</v>
      </c>
      <c r="B474" s="260" t="s">
        <v>276</v>
      </c>
      <c r="C474" s="73">
        <v>1178319</v>
      </c>
      <c r="D474" s="73">
        <v>1105544</v>
      </c>
      <c r="E474" s="73">
        <v>29599601</v>
      </c>
      <c r="F474" s="106" t="str">
        <f>VLOOKUP($C474,'[3]Sistema Escolar'!$C$3:$E$5000,3,0)</f>
        <v>COLEGIO ESTADUAL INDIGENA JOSE ZACARIAS</v>
      </c>
      <c r="G474" s="67" t="s">
        <v>1108</v>
      </c>
      <c r="H474" s="67" t="s">
        <v>1111</v>
      </c>
      <c r="I474" s="67" t="s">
        <v>519</v>
      </c>
      <c r="J474" s="81" t="s">
        <v>4492</v>
      </c>
      <c r="L474" s="46"/>
      <c r="M474" s="46"/>
      <c r="T474" s="86"/>
      <c r="U474" s="100"/>
      <c r="V474" s="97"/>
      <c r="W474" s="100"/>
      <c r="X474" s="104"/>
      <c r="Y474" s="101"/>
      <c r="Z474" s="101"/>
      <c r="AA474" s="104"/>
      <c r="AB474" s="104"/>
      <c r="AF474" s="90"/>
      <c r="AK474"/>
      <c r="AM474" s="108"/>
      <c r="AN474" s="108"/>
      <c r="AO474" s="108"/>
      <c r="AP474" s="108"/>
      <c r="AQ474" s="108"/>
      <c r="AR474" s="108"/>
    </row>
    <row r="475" spans="1:44" s="48" customFormat="1" ht="24" customHeight="1">
      <c r="A475" s="124" t="s">
        <v>1873</v>
      </c>
      <c r="B475" s="260" t="s">
        <v>276</v>
      </c>
      <c r="C475" s="73">
        <v>1178443</v>
      </c>
      <c r="D475" s="73">
        <v>1105604</v>
      </c>
      <c r="E475" s="73">
        <v>29449340</v>
      </c>
      <c r="F475" s="106" t="str">
        <f>VLOOKUP($C475,'[3]Sistema Escolar'!$C$3:$E$5000,3,0)</f>
        <v>COLEGIO ESTADUAL INDIGENA TUXA CACIQUE RAUL VALERIO DE OLIVEIRA</v>
      </c>
      <c r="G475" s="67" t="s">
        <v>1108</v>
      </c>
      <c r="H475" s="67" t="s">
        <v>1113</v>
      </c>
      <c r="I475" s="67" t="s">
        <v>519</v>
      </c>
      <c r="J475" s="81" t="s">
        <v>4492</v>
      </c>
      <c r="L475" s="46"/>
      <c r="M475" s="46"/>
      <c r="T475" s="86"/>
      <c r="U475" s="100"/>
      <c r="V475" s="97"/>
      <c r="W475" s="100"/>
      <c r="X475" s="104"/>
      <c r="Y475" s="101"/>
      <c r="Z475" s="101"/>
      <c r="AA475" s="104"/>
      <c r="AB475" s="104"/>
      <c r="AF475" s="90"/>
      <c r="AK475"/>
      <c r="AM475" s="108"/>
      <c r="AN475" s="108"/>
      <c r="AO475" s="108"/>
      <c r="AP475" s="108"/>
      <c r="AQ475" s="108"/>
      <c r="AR475" s="108"/>
    </row>
    <row r="476" spans="1:44" s="48" customFormat="1" ht="24" customHeight="1">
      <c r="A476" s="124" t="s">
        <v>1873</v>
      </c>
      <c r="B476" s="260" t="s">
        <v>276</v>
      </c>
      <c r="C476" s="73">
        <v>1179128</v>
      </c>
      <c r="D476" s="73">
        <v>1105575</v>
      </c>
      <c r="E476" s="73">
        <v>29126550</v>
      </c>
      <c r="F476" s="106" t="str">
        <f>VLOOKUP($C476,'[3]Sistema Escolar'!$C$3:$E$5000,3,0)</f>
        <v>COLEGIO ESTADUAL INDIGENA FLORENTINO DOMINGOS DE ANDRADE</v>
      </c>
      <c r="G476" s="67" t="s">
        <v>1108</v>
      </c>
      <c r="H476" s="67" t="s">
        <v>1110</v>
      </c>
      <c r="I476" s="67" t="s">
        <v>519</v>
      </c>
      <c r="J476" s="81" t="s">
        <v>4492</v>
      </c>
      <c r="L476" s="46"/>
      <c r="M476" s="46"/>
      <c r="T476" s="86"/>
      <c r="U476" s="100"/>
      <c r="V476" s="97"/>
      <c r="W476" s="100"/>
      <c r="X476" s="104"/>
      <c r="Y476" s="101"/>
      <c r="Z476" s="101"/>
      <c r="AA476" s="104"/>
      <c r="AB476" s="104"/>
      <c r="AF476" s="90"/>
      <c r="AK476"/>
      <c r="AM476" s="108"/>
      <c r="AN476" s="108"/>
      <c r="AO476" s="108"/>
      <c r="AP476" s="108"/>
      <c r="AQ476" s="108"/>
      <c r="AR476" s="108"/>
    </row>
    <row r="477" spans="1:44" s="48" customFormat="1" ht="24" customHeight="1">
      <c r="A477" s="124" t="s">
        <v>1873</v>
      </c>
      <c r="B477" s="260" t="s">
        <v>276</v>
      </c>
      <c r="C477" s="73">
        <v>1178096</v>
      </c>
      <c r="D477" s="73">
        <v>1104564</v>
      </c>
      <c r="E477" s="73">
        <v>29429889</v>
      </c>
      <c r="F477" s="106" t="str">
        <f>VLOOKUP($C477,'[3]Sistema Escolar'!$C$3:$E$5000,3,0)</f>
        <v>COLEGIO ESTADUAL DE TEMPO INTEGRAL FLAVIANO DANTAS DO NASCIMENTO</v>
      </c>
      <c r="G477" s="67" t="s">
        <v>1108</v>
      </c>
      <c r="H477" s="67" t="s">
        <v>1109</v>
      </c>
      <c r="I477" s="67" t="s">
        <v>519</v>
      </c>
      <c r="J477" s="81" t="s">
        <v>4492</v>
      </c>
      <c r="L477" s="46"/>
      <c r="M477" s="46"/>
      <c r="T477" s="86"/>
      <c r="U477" s="100"/>
      <c r="V477" s="97"/>
      <c r="W477" s="100"/>
      <c r="X477" s="104"/>
      <c r="Y477" s="101"/>
      <c r="Z477" s="104"/>
      <c r="AA477" s="104"/>
      <c r="AB477" s="104"/>
      <c r="AF477" s="90"/>
      <c r="AK477"/>
      <c r="AM477" s="108"/>
      <c r="AN477" s="108"/>
      <c r="AO477" s="108"/>
      <c r="AP477" s="108"/>
      <c r="AQ477" s="108"/>
      <c r="AR477" s="108"/>
    </row>
    <row r="478" spans="1:44" s="48" customFormat="1" ht="24" customHeight="1">
      <c r="A478" s="124" t="s">
        <v>1873</v>
      </c>
      <c r="B478" s="260" t="s">
        <v>277</v>
      </c>
      <c r="C478" s="73">
        <v>1114729</v>
      </c>
      <c r="D478" s="73">
        <v>1101872</v>
      </c>
      <c r="E478" s="73">
        <v>29126991</v>
      </c>
      <c r="F478" s="106" t="str">
        <f>VLOOKUP($C478,'[3]Sistema Escolar'!$C$3:$E$5000,3,0)</f>
        <v>COLEGIO ESTADUAL PROFESSOR LUIZ NAVARRO DE BRITO</v>
      </c>
      <c r="G478" s="67" t="s">
        <v>1114</v>
      </c>
      <c r="H478" s="67" t="s">
        <v>1116</v>
      </c>
      <c r="I478" s="67" t="s">
        <v>519</v>
      </c>
      <c r="J478" s="81" t="s">
        <v>4492</v>
      </c>
      <c r="L478" s="46"/>
      <c r="M478" s="46"/>
      <c r="T478" s="86"/>
      <c r="U478" s="100"/>
      <c r="V478" s="97"/>
      <c r="W478" s="100"/>
      <c r="X478" s="104"/>
      <c r="Y478" s="101"/>
      <c r="Z478" s="104"/>
      <c r="AA478" s="104"/>
      <c r="AB478" s="104"/>
      <c r="AF478" s="90"/>
      <c r="AK478"/>
      <c r="AM478" s="108"/>
      <c r="AN478" s="108"/>
      <c r="AO478" s="108"/>
      <c r="AP478" s="108"/>
      <c r="AQ478" s="108"/>
      <c r="AR478" s="108"/>
    </row>
    <row r="479" spans="1:44" s="48" customFormat="1" ht="24" customHeight="1">
      <c r="A479" s="124" t="s">
        <v>1873</v>
      </c>
      <c r="B479" s="260" t="s">
        <v>277</v>
      </c>
      <c r="C479" s="73">
        <v>1178254</v>
      </c>
      <c r="D479" s="73">
        <v>1105495</v>
      </c>
      <c r="E479" s="73">
        <v>29468000</v>
      </c>
      <c r="F479" s="106" t="str">
        <f>VLOOKUP($C479,'[3]Sistema Escolar'!$C$3:$E$5000,3,0)</f>
        <v>CENT.EST DE EDUC PROFIS EM INF E GESTAO LOURDES CARVALHO NEVES BATISTA</v>
      </c>
      <c r="G479" s="67" t="s">
        <v>1114</v>
      </c>
      <c r="H479" s="67" t="s">
        <v>1115</v>
      </c>
      <c r="I479" s="67" t="s">
        <v>519</v>
      </c>
      <c r="J479" s="81" t="s">
        <v>4492</v>
      </c>
      <c r="L479" s="46"/>
      <c r="M479" s="46"/>
      <c r="T479" s="86"/>
      <c r="U479" s="100"/>
      <c r="V479" s="97"/>
      <c r="W479" s="100"/>
      <c r="X479" s="104"/>
      <c r="Y479" s="101"/>
      <c r="Z479" s="101"/>
      <c r="AA479" s="104"/>
      <c r="AB479" s="104"/>
      <c r="AF479" s="90"/>
      <c r="AK479"/>
      <c r="AM479" s="108"/>
      <c r="AN479" s="108"/>
      <c r="AO479" s="108"/>
      <c r="AP479" s="108"/>
      <c r="AQ479" s="108"/>
      <c r="AR479" s="108"/>
    </row>
    <row r="480" spans="1:44" s="48" customFormat="1" ht="24" customHeight="1">
      <c r="A480" s="124" t="s">
        <v>1873</v>
      </c>
      <c r="B480" s="260" t="s">
        <v>278</v>
      </c>
      <c r="C480" s="73">
        <v>1178322</v>
      </c>
      <c r="D480" s="73">
        <v>1105548</v>
      </c>
      <c r="E480" s="73">
        <v>29850843</v>
      </c>
      <c r="F480" s="106" t="str">
        <f>VLOOKUP($C480,'[3]Sistema Escolar'!$C$3:$E$5000,3,0)</f>
        <v>COLEGIO ESTADUAL DE TEMPO INTEGRAL AGUAS TERMAIS DE CIPO</v>
      </c>
      <c r="G480" s="67" t="s">
        <v>1117</v>
      </c>
      <c r="H480" s="67" t="s">
        <v>1118</v>
      </c>
      <c r="I480" s="67" t="s">
        <v>519</v>
      </c>
      <c r="J480" s="81" t="s">
        <v>4492</v>
      </c>
      <c r="L480" s="46"/>
      <c r="M480" s="46"/>
      <c r="T480" s="86"/>
      <c r="U480" s="100"/>
      <c r="V480" s="97"/>
      <c r="W480" s="100"/>
      <c r="X480" s="104"/>
      <c r="Y480" s="101"/>
      <c r="Z480" s="104"/>
      <c r="AA480" s="104"/>
      <c r="AB480" s="104"/>
      <c r="AF480" s="90"/>
      <c r="AK480"/>
      <c r="AM480" s="108"/>
      <c r="AN480" s="108"/>
      <c r="AO480" s="108"/>
      <c r="AP480" s="108"/>
      <c r="AQ480" s="108"/>
      <c r="AR480" s="108"/>
    </row>
    <row r="481" spans="1:44" s="48" customFormat="1" ht="24" customHeight="1">
      <c r="A481" s="124" t="s">
        <v>1873</v>
      </c>
      <c r="B481" s="260" t="s">
        <v>279</v>
      </c>
      <c r="C481" s="73">
        <v>1178049</v>
      </c>
      <c r="D481" s="73">
        <v>1101759</v>
      </c>
      <c r="E481" s="73">
        <v>29423805</v>
      </c>
      <c r="F481" s="106" t="str">
        <f>VLOOKUP($C481,'[3]Sistema Escolar'!$C$3:$E$5000,3,0)</f>
        <v>COLEGIO ESTADUAL DE TEMPO INTEGRAL SANTO ANTONIO</v>
      </c>
      <c r="G481" s="67" t="s">
        <v>1119</v>
      </c>
      <c r="H481" s="67" t="s">
        <v>1120</v>
      </c>
      <c r="I481" s="67" t="s">
        <v>519</v>
      </c>
      <c r="J481" s="81" t="s">
        <v>4492</v>
      </c>
      <c r="L481" s="46"/>
      <c r="M481" s="46"/>
      <c r="T481" s="86"/>
      <c r="U481" s="100"/>
      <c r="V481" s="97"/>
      <c r="W481" s="100"/>
      <c r="X481" s="104"/>
      <c r="Y481" s="101"/>
      <c r="Z481" s="104"/>
      <c r="AA481" s="104"/>
      <c r="AB481" s="104"/>
      <c r="AF481" s="90"/>
      <c r="AK481"/>
      <c r="AM481" s="108"/>
      <c r="AN481" s="108"/>
      <c r="AO481" s="108"/>
      <c r="AP481" s="108"/>
      <c r="AQ481" s="108"/>
      <c r="AR481" s="108"/>
    </row>
    <row r="482" spans="1:44" s="48" customFormat="1" ht="24" customHeight="1">
      <c r="A482" s="124" t="s">
        <v>1873</v>
      </c>
      <c r="B482" s="260" t="s">
        <v>280</v>
      </c>
      <c r="C482" s="73">
        <v>1114559</v>
      </c>
      <c r="D482" s="73">
        <v>1101993</v>
      </c>
      <c r="E482" s="73">
        <v>29117666</v>
      </c>
      <c r="F482" s="106" t="str">
        <f>VLOOKUP($C482,'[3]Sistema Escolar'!$C$3:$E$5000,3,0)</f>
        <v>CENTRO TERRITORIAL DE EDUCACAO PROFISSIONAL SERTAO FORTE</v>
      </c>
      <c r="G482" s="67" t="s">
        <v>1121</v>
      </c>
      <c r="H482" s="67" t="s">
        <v>1122</v>
      </c>
      <c r="I482" s="67" t="s">
        <v>519</v>
      </c>
      <c r="J482" s="81" t="s">
        <v>4492</v>
      </c>
      <c r="L482" s="46"/>
      <c r="M482" s="46"/>
      <c r="T482" s="86"/>
      <c r="U482" s="100"/>
      <c r="V482" s="97"/>
      <c r="W482" s="100"/>
      <c r="X482" s="104"/>
      <c r="Y482" s="101"/>
      <c r="Z482" s="104"/>
      <c r="AA482" s="104"/>
      <c r="AB482" s="104"/>
      <c r="AF482" s="90"/>
      <c r="AK482"/>
      <c r="AM482" s="108"/>
      <c r="AN482" s="108"/>
      <c r="AO482" s="108"/>
      <c r="AP482" s="108"/>
      <c r="AQ482" s="108"/>
      <c r="AR482" s="108"/>
    </row>
    <row r="483" spans="1:44" s="48" customFormat="1" ht="24" customHeight="1">
      <c r="A483" s="124" t="s">
        <v>1873</v>
      </c>
      <c r="B483" s="260" t="s">
        <v>280</v>
      </c>
      <c r="C483" s="73">
        <v>1114680</v>
      </c>
      <c r="D483" s="73">
        <v>1101998</v>
      </c>
      <c r="E483" s="73">
        <v>29117240</v>
      </c>
      <c r="F483" s="106" t="str">
        <f>VLOOKUP($C483,'[3]Sistema Escolar'!$C$3:$E$5000,3,0)</f>
        <v>COLEGIO ESTADUAL DE TEMPO INTEGRAL EDUCANDARIO OLIVEIRA BRITO</v>
      </c>
      <c r="G483" s="67" t="s">
        <v>1121</v>
      </c>
      <c r="H483" s="67" t="s">
        <v>1124</v>
      </c>
      <c r="I483" s="67" t="s">
        <v>519</v>
      </c>
      <c r="J483" s="81" t="s">
        <v>4492</v>
      </c>
      <c r="L483" s="46"/>
      <c r="M483" s="46"/>
      <c r="T483" s="86"/>
      <c r="U483" s="100"/>
      <c r="V483" s="97"/>
      <c r="W483" s="100"/>
      <c r="X483" s="104"/>
      <c r="Y483" s="101"/>
      <c r="Z483" s="104"/>
      <c r="AA483" s="104"/>
      <c r="AB483" s="104"/>
      <c r="AF483" s="90"/>
      <c r="AK483"/>
      <c r="AM483" s="108"/>
      <c r="AN483" s="108"/>
      <c r="AO483" s="108"/>
      <c r="AP483" s="108"/>
      <c r="AQ483" s="108"/>
      <c r="AR483" s="108"/>
    </row>
    <row r="484" spans="1:44" s="48" customFormat="1" ht="24" customHeight="1">
      <c r="A484" s="124" t="s">
        <v>1873</v>
      </c>
      <c r="B484" s="260" t="s">
        <v>280</v>
      </c>
      <c r="C484" s="73">
        <v>1179120</v>
      </c>
      <c r="D484" s="73">
        <v>1105581</v>
      </c>
      <c r="E484" s="73">
        <v>29117194</v>
      </c>
      <c r="F484" s="106" t="str">
        <f>VLOOKUP($C484,'[3]Sistema Escolar'!$C$3:$E$5000,3,0)</f>
        <v>COLEGIO ESTADUAL INDIGENA DOM JACKSON BERENGUER PRADO</v>
      </c>
      <c r="G484" s="67" t="s">
        <v>1121</v>
      </c>
      <c r="H484" s="67" t="s">
        <v>1123</v>
      </c>
      <c r="I484" s="67" t="s">
        <v>519</v>
      </c>
      <c r="J484" s="81" t="s">
        <v>4492</v>
      </c>
      <c r="L484" s="46"/>
      <c r="M484" s="46"/>
      <c r="T484" s="86"/>
      <c r="U484" s="100"/>
      <c r="V484" s="97"/>
      <c r="W484" s="100"/>
      <c r="X484" s="104"/>
      <c r="Y484" s="101"/>
      <c r="Z484" s="101"/>
      <c r="AA484" s="104"/>
      <c r="AB484" s="104"/>
      <c r="AF484" s="90"/>
      <c r="AK484"/>
      <c r="AM484" s="108"/>
      <c r="AN484" s="108"/>
      <c r="AO484" s="108"/>
      <c r="AP484" s="108"/>
      <c r="AQ484" s="108"/>
      <c r="AR484" s="108"/>
    </row>
    <row r="485" spans="1:44" s="48" customFormat="1" ht="24" customHeight="1">
      <c r="A485" s="124" t="s">
        <v>1873</v>
      </c>
      <c r="B485" s="260" t="s">
        <v>282</v>
      </c>
      <c r="C485" s="73">
        <v>1114478</v>
      </c>
      <c r="D485" s="73">
        <v>1101891</v>
      </c>
      <c r="E485" s="73">
        <v>29128366</v>
      </c>
      <c r="F485" s="106" t="str">
        <f>VLOOKUP($C485,'[3]Sistema Escolar'!$C$3:$E$5000,3,0)</f>
        <v>COLEGIO ESTADUAL DE TEMPO INTEGRAL PROFESSORA ANA MIRENA DA SILVA</v>
      </c>
      <c r="G485" s="67" t="s">
        <v>1114</v>
      </c>
      <c r="H485" s="67" t="s">
        <v>1125</v>
      </c>
      <c r="I485" s="67" t="s">
        <v>519</v>
      </c>
      <c r="J485" s="81" t="s">
        <v>4492</v>
      </c>
      <c r="L485" s="46"/>
      <c r="M485" s="46"/>
      <c r="T485" s="86"/>
      <c r="U485" s="100"/>
      <c r="V485" s="97"/>
      <c r="W485" s="100"/>
      <c r="X485" s="104"/>
      <c r="Y485" s="101"/>
      <c r="Z485" s="104"/>
      <c r="AA485" s="104"/>
      <c r="AB485" s="104"/>
      <c r="AF485" s="90"/>
      <c r="AK485"/>
      <c r="AM485" s="108"/>
      <c r="AN485" s="108"/>
      <c r="AO485" s="108"/>
      <c r="AP485" s="108"/>
      <c r="AQ485" s="108"/>
      <c r="AR485" s="108"/>
    </row>
    <row r="486" spans="1:44" s="48" customFormat="1" ht="24" customHeight="1">
      <c r="A486" s="124" t="s">
        <v>1873</v>
      </c>
      <c r="B486" s="260" t="s">
        <v>284</v>
      </c>
      <c r="C486" s="73">
        <v>1178118</v>
      </c>
      <c r="D486" s="73">
        <v>1105039</v>
      </c>
      <c r="E486" s="73">
        <v>29434530</v>
      </c>
      <c r="F486" s="106" t="str">
        <f>VLOOKUP($C486,'[3]Sistema Escolar'!$C$3:$E$5000,3,0)</f>
        <v>COLEGIO ESTADUAL DE TEMPO INTEGRAL JOSE DANTAS DE SOUZA</v>
      </c>
      <c r="G486" s="67" t="s">
        <v>1126</v>
      </c>
      <c r="H486" s="67" t="s">
        <v>1127</v>
      </c>
      <c r="I486" s="67" t="s">
        <v>519</v>
      </c>
      <c r="J486" s="81" t="s">
        <v>4492</v>
      </c>
      <c r="L486" s="46"/>
      <c r="M486" s="46"/>
      <c r="T486" s="86"/>
      <c r="U486" s="100"/>
      <c r="V486" s="97"/>
      <c r="W486" s="100"/>
      <c r="X486" s="104"/>
      <c r="Y486" s="101"/>
      <c r="Z486" s="104"/>
      <c r="AA486" s="104"/>
      <c r="AB486" s="104"/>
      <c r="AF486" s="90"/>
      <c r="AK486"/>
      <c r="AM486" s="108"/>
      <c r="AN486" s="108"/>
      <c r="AO486" s="108"/>
      <c r="AP486" s="108"/>
      <c r="AQ486" s="108"/>
      <c r="AR486" s="108"/>
    </row>
    <row r="487" spans="1:44" s="48" customFormat="1" ht="24" customHeight="1">
      <c r="A487" s="124" t="s">
        <v>1873</v>
      </c>
      <c r="B487" s="260" t="s">
        <v>285</v>
      </c>
      <c r="C487" s="73">
        <v>1178136</v>
      </c>
      <c r="D487" s="73">
        <v>1105057</v>
      </c>
      <c r="E487" s="73">
        <v>29436931</v>
      </c>
      <c r="F487" s="106" t="str">
        <f>VLOOKUP($C487,'[3]Sistema Escolar'!$C$3:$E$5000,3,0)</f>
        <v>CENTRO TERRITORIAL DE EDUCACAO PROFISSIONAL RASO DA CATARINA</v>
      </c>
      <c r="G487" s="67" t="s">
        <v>1128</v>
      </c>
      <c r="H487" s="67" t="s">
        <v>1129</v>
      </c>
      <c r="I487" s="67" t="s">
        <v>519</v>
      </c>
      <c r="J487" s="81" t="s">
        <v>4492</v>
      </c>
      <c r="L487" s="46"/>
      <c r="M487" s="46"/>
      <c r="T487" s="86"/>
      <c r="U487" s="100"/>
      <c r="V487" s="97"/>
      <c r="W487" s="100"/>
      <c r="X487" s="104"/>
      <c r="Y487" s="101"/>
      <c r="Z487" s="101"/>
      <c r="AA487" s="104"/>
      <c r="AB487" s="104"/>
      <c r="AF487" s="90"/>
      <c r="AK487"/>
      <c r="AM487" s="108"/>
      <c r="AN487" s="108"/>
      <c r="AO487" s="108"/>
      <c r="AP487" s="108"/>
      <c r="AQ487" s="108"/>
      <c r="AR487" s="108"/>
    </row>
    <row r="488" spans="1:44" s="48" customFormat="1" ht="24" customHeight="1">
      <c r="A488" s="124" t="s">
        <v>1873</v>
      </c>
      <c r="B488" s="260" t="s">
        <v>286</v>
      </c>
      <c r="C488" s="73">
        <v>1177006</v>
      </c>
      <c r="D488" s="73">
        <v>1101905</v>
      </c>
      <c r="E488" s="73">
        <v>29407834</v>
      </c>
      <c r="F488" s="106" t="str">
        <f>VLOOKUP($C488,'[3]Sistema Escolar'!$C$3:$E$5000,3,0)</f>
        <v>COLEGIO ESTADUAL DE TEMPO INTEGRAL SERTAO DA NATUBA DE NOVA SOURE</v>
      </c>
      <c r="G488" s="67" t="s">
        <v>1130</v>
      </c>
      <c r="H488" s="67" t="s">
        <v>1131</v>
      </c>
      <c r="I488" s="67" t="s">
        <v>519</v>
      </c>
      <c r="J488" s="81" t="s">
        <v>4492</v>
      </c>
      <c r="L488" s="46"/>
      <c r="M488" s="46"/>
      <c r="T488" s="86"/>
      <c r="U488" s="100"/>
      <c r="V488" s="97"/>
      <c r="W488" s="100"/>
      <c r="X488" s="104"/>
      <c r="Y488" s="101"/>
      <c r="Z488" s="101"/>
      <c r="AA488" s="104"/>
      <c r="AB488" s="104"/>
      <c r="AF488" s="90"/>
      <c r="AK488"/>
      <c r="AM488" s="108"/>
      <c r="AN488" s="108"/>
      <c r="AO488" s="108"/>
      <c r="AP488" s="108"/>
      <c r="AQ488" s="108"/>
      <c r="AR488" s="108"/>
    </row>
    <row r="489" spans="1:44" s="48" customFormat="1" ht="24" customHeight="1">
      <c r="A489" s="124" t="s">
        <v>1873</v>
      </c>
      <c r="B489" s="260" t="s">
        <v>288</v>
      </c>
      <c r="C489" s="73">
        <v>1166133</v>
      </c>
      <c r="D489" s="73">
        <v>1101906</v>
      </c>
      <c r="E489" s="73">
        <v>29131383</v>
      </c>
      <c r="F489" s="106" t="str">
        <f>VLOOKUP($C489,'[3]Sistema Escolar'!$C$3:$E$5000,3,0)</f>
        <v>COLEGIO ESTADUAL DE TEMPO INTEGRAL PROFESSORA MARIA TEREZA DE OLIVEIRA</v>
      </c>
      <c r="G489" s="67" t="s">
        <v>1106</v>
      </c>
      <c r="H489" s="67" t="s">
        <v>1132</v>
      </c>
      <c r="I489" s="67" t="s">
        <v>519</v>
      </c>
      <c r="J489" s="81" t="s">
        <v>4492</v>
      </c>
      <c r="L489" s="46"/>
      <c r="M489" s="46"/>
      <c r="T489" s="86"/>
      <c r="U489" s="100"/>
      <c r="V489" s="97"/>
      <c r="W489" s="100"/>
      <c r="X489" s="104"/>
      <c r="Y489" s="101"/>
      <c r="Z489" s="101"/>
      <c r="AA489" s="104"/>
      <c r="AB489" s="104"/>
      <c r="AF489" s="90"/>
      <c r="AK489"/>
      <c r="AM489" s="108"/>
      <c r="AN489" s="108"/>
      <c r="AO489" s="108"/>
      <c r="AP489" s="108"/>
      <c r="AQ489" s="108"/>
      <c r="AR489" s="108"/>
    </row>
    <row r="490" spans="1:44" s="48" customFormat="1" ht="24" customHeight="1">
      <c r="A490" s="124" t="s">
        <v>1873</v>
      </c>
      <c r="B490" s="260" t="s">
        <v>289</v>
      </c>
      <c r="C490" s="73">
        <v>1115091</v>
      </c>
      <c r="D490" s="73">
        <v>1101918</v>
      </c>
      <c r="E490" s="73">
        <v>29132045</v>
      </c>
      <c r="F490" s="106" t="str">
        <f>VLOOKUP($C490,'[3]Sistema Escolar'!$C$3:$E$5000,3,0)</f>
        <v>COLEGIO ESTADUAL DE TEMPO INTEGRAL DOUTOR JOSE CARLOS BEZERRA CARVALHO</v>
      </c>
      <c r="G490" s="67" t="s">
        <v>1133</v>
      </c>
      <c r="H490" s="67" t="s">
        <v>1134</v>
      </c>
      <c r="I490" s="67" t="s">
        <v>519</v>
      </c>
      <c r="J490" s="81" t="s">
        <v>4492</v>
      </c>
      <c r="L490" s="46"/>
      <c r="M490" s="46"/>
      <c r="T490" s="86"/>
      <c r="U490" s="100"/>
      <c r="V490" s="97"/>
      <c r="W490" s="100"/>
      <c r="X490" s="104"/>
      <c r="Y490" s="101"/>
      <c r="Z490" s="101"/>
      <c r="AA490" s="104"/>
      <c r="AB490" s="104"/>
      <c r="AF490" s="90"/>
      <c r="AH490" s="46"/>
      <c r="AK490"/>
      <c r="AM490" s="108"/>
      <c r="AN490" s="108"/>
      <c r="AO490" s="108"/>
      <c r="AP490" s="108"/>
      <c r="AQ490" s="108"/>
      <c r="AR490" s="108"/>
    </row>
    <row r="491" spans="1:44" s="48" customFormat="1" ht="24" customHeight="1">
      <c r="A491" s="124" t="s">
        <v>1873</v>
      </c>
      <c r="B491" s="260" t="s">
        <v>290</v>
      </c>
      <c r="C491" s="73">
        <v>1138539</v>
      </c>
      <c r="D491" s="73">
        <v>1101927</v>
      </c>
      <c r="E491" s="73">
        <v>29113881</v>
      </c>
      <c r="F491" s="106" t="str">
        <f>VLOOKUP($C491,'[3]Sistema Escolar'!$C$3:$E$5000,3,0)</f>
        <v>COLEGIO ESTADUAL DE TEMPO INTEGRAL PROFESSORA HELENA BRITTO</v>
      </c>
      <c r="G491" s="67" t="s">
        <v>1128</v>
      </c>
      <c r="H491" s="67" t="s">
        <v>1135</v>
      </c>
      <c r="I491" s="67" t="s">
        <v>519</v>
      </c>
      <c r="J491" s="81" t="s">
        <v>4492</v>
      </c>
      <c r="L491" s="46"/>
      <c r="M491" s="46"/>
      <c r="T491" s="86"/>
      <c r="U491" s="100"/>
      <c r="V491" s="97"/>
      <c r="W491" s="100"/>
      <c r="X491" s="104"/>
      <c r="Y491" s="101"/>
      <c r="Z491" s="101"/>
      <c r="AA491" s="104"/>
      <c r="AB491" s="104"/>
      <c r="AF491" s="90"/>
      <c r="AK491"/>
      <c r="AM491" s="108"/>
      <c r="AN491" s="108"/>
      <c r="AO491" s="108"/>
      <c r="AP491" s="108"/>
      <c r="AQ491" s="108"/>
      <c r="AR491" s="108"/>
    </row>
    <row r="492" spans="1:44" s="48" customFormat="1" ht="24" customHeight="1">
      <c r="A492" s="124" t="s">
        <v>1873</v>
      </c>
      <c r="B492" s="260" t="s">
        <v>291</v>
      </c>
      <c r="C492" s="73">
        <v>1115342</v>
      </c>
      <c r="D492" s="73">
        <v>1101922</v>
      </c>
      <c r="E492" s="73">
        <v>29132711</v>
      </c>
      <c r="F492" s="106" t="str">
        <f>VLOOKUP($C492,'[3]Sistema Escolar'!$C$3:$E$5000,3,0)</f>
        <v>COLEGIO ESTADUAL JOSEFA SOARES DE OLIVEIRA</v>
      </c>
      <c r="G492" s="67" t="s">
        <v>1126</v>
      </c>
      <c r="H492" s="67" t="s">
        <v>1136</v>
      </c>
      <c r="I492" s="67" t="s">
        <v>519</v>
      </c>
      <c r="J492" s="81" t="s">
        <v>4492</v>
      </c>
      <c r="L492" s="46"/>
      <c r="M492" s="46"/>
      <c r="T492" s="86"/>
      <c r="U492" s="100"/>
      <c r="V492" s="97"/>
      <c r="W492" s="100"/>
      <c r="X492" s="104"/>
      <c r="Y492" s="101"/>
      <c r="Z492" s="104"/>
      <c r="AA492" s="104"/>
      <c r="AB492" s="104"/>
      <c r="AF492" s="90"/>
      <c r="AK492"/>
      <c r="AM492" s="108"/>
      <c r="AN492" s="108"/>
      <c r="AO492" s="108"/>
      <c r="AP492" s="108"/>
      <c r="AQ492" s="108"/>
      <c r="AR492" s="108"/>
    </row>
    <row r="493" spans="1:44" s="48" customFormat="1" ht="24" customHeight="1">
      <c r="A493" s="124" t="s">
        <v>1873</v>
      </c>
      <c r="B493" s="260" t="s">
        <v>292</v>
      </c>
      <c r="C493" s="73">
        <v>1178084</v>
      </c>
      <c r="D493" s="73">
        <v>1104530</v>
      </c>
      <c r="E493" s="73">
        <v>29428530</v>
      </c>
      <c r="F493" s="106" t="str">
        <f>VLOOKUP($C493,'[3]Sistema Escolar'!$C$3:$E$5000,3,0)</f>
        <v>COLEGIO CENTRAL DE RIBEIRA DO POMBAL</v>
      </c>
      <c r="G493" s="67" t="s">
        <v>1126</v>
      </c>
      <c r="H493" s="67" t="s">
        <v>1138</v>
      </c>
      <c r="I493" s="67" t="s">
        <v>519</v>
      </c>
      <c r="J493" s="81" t="s">
        <v>4492</v>
      </c>
      <c r="L493" s="46"/>
      <c r="M493" s="46"/>
      <c r="T493" s="86"/>
      <c r="U493" s="100"/>
      <c r="V493" s="97"/>
      <c r="W493" s="100"/>
      <c r="X493" s="104"/>
      <c r="Y493" s="101"/>
      <c r="Z493" s="101"/>
      <c r="AA493" s="104"/>
      <c r="AB493" s="104"/>
      <c r="AF493" s="90"/>
      <c r="AK493"/>
      <c r="AM493" s="108"/>
      <c r="AN493" s="108"/>
      <c r="AO493" s="108"/>
      <c r="AP493" s="108"/>
      <c r="AQ493" s="108"/>
      <c r="AR493" s="108"/>
    </row>
    <row r="494" spans="1:44" s="48" customFormat="1" ht="24" customHeight="1">
      <c r="A494" s="124" t="s">
        <v>1873</v>
      </c>
      <c r="B494" s="260" t="s">
        <v>292</v>
      </c>
      <c r="C494" s="73">
        <v>1178429</v>
      </c>
      <c r="D494" s="73">
        <v>1105589</v>
      </c>
      <c r="E494" s="73">
        <v>29398940</v>
      </c>
      <c r="F494" s="106" t="str">
        <f>VLOOKUP($C494,'[3]Sistema Escolar'!$C$3:$E$5000,3,0)</f>
        <v>COLEGIO ESTADUAL DO CAMPO DE TEMPO INTEGRAL JOAO MARQUES DA SILVA</v>
      </c>
      <c r="G494" s="67" t="s">
        <v>1126</v>
      </c>
      <c r="H494" s="67" t="s">
        <v>604</v>
      </c>
      <c r="I494" s="67" t="s">
        <v>519</v>
      </c>
      <c r="J494" s="81" t="s">
        <v>4492</v>
      </c>
      <c r="L494" s="46"/>
      <c r="M494" s="46"/>
      <c r="T494" s="86"/>
      <c r="U494" s="100"/>
      <c r="V494" s="97"/>
      <c r="W494" s="100"/>
      <c r="X494" s="104"/>
      <c r="Y494" s="101"/>
      <c r="Z494" s="101"/>
      <c r="AA494" s="104"/>
      <c r="AB494" s="104"/>
      <c r="AF494" s="90"/>
      <c r="AH494" s="46"/>
      <c r="AK494"/>
      <c r="AM494" s="108"/>
      <c r="AN494" s="108"/>
      <c r="AO494" s="108"/>
      <c r="AP494" s="108"/>
      <c r="AQ494" s="108"/>
      <c r="AR494" s="108"/>
    </row>
    <row r="495" spans="1:44" s="48" customFormat="1" ht="24" customHeight="1">
      <c r="A495" s="124" t="s">
        <v>1873</v>
      </c>
      <c r="B495" s="260" t="s">
        <v>292</v>
      </c>
      <c r="C495" s="73">
        <v>1115393</v>
      </c>
      <c r="D495" s="73">
        <v>1102016</v>
      </c>
      <c r="E495" s="73">
        <v>29133955</v>
      </c>
      <c r="F495" s="106" t="str">
        <f>VLOOKUP($C495,'[3]Sistema Escolar'!$C$3:$E$5000,3,0)</f>
        <v>COLEGIO ESTADUAL DE TEMPO INTEGRAL PROFESSORA SILVIA FERREIRA DE BRITO</v>
      </c>
      <c r="G495" s="67" t="s">
        <v>1126</v>
      </c>
      <c r="H495" s="67" t="s">
        <v>1139</v>
      </c>
      <c r="I495" s="67" t="s">
        <v>519</v>
      </c>
      <c r="J495" s="81" t="s">
        <v>4492</v>
      </c>
      <c r="L495" s="46"/>
      <c r="M495" s="46"/>
      <c r="T495" s="86"/>
      <c r="U495" s="100"/>
      <c r="V495" s="97"/>
      <c r="W495" s="100"/>
      <c r="X495" s="104"/>
      <c r="Y495" s="101"/>
      <c r="Z495" s="101"/>
      <c r="AA495" s="104"/>
      <c r="AB495" s="104"/>
      <c r="AF495" s="90"/>
      <c r="AK495"/>
      <c r="AM495" s="108"/>
      <c r="AN495" s="108"/>
      <c r="AO495" s="108"/>
      <c r="AP495" s="108"/>
      <c r="AQ495" s="108"/>
      <c r="AR495" s="108"/>
    </row>
    <row r="496" spans="1:44" s="48" customFormat="1" ht="24" customHeight="1">
      <c r="A496" s="124" t="s">
        <v>1873</v>
      </c>
      <c r="B496" s="260" t="s">
        <v>292</v>
      </c>
      <c r="C496" s="73">
        <v>1115326</v>
      </c>
      <c r="D496" s="73">
        <v>1102014</v>
      </c>
      <c r="E496" s="73">
        <v>29133130</v>
      </c>
      <c r="F496" s="106" t="str">
        <f>VLOOKUP($C496,'[3]Sistema Escolar'!$C$3:$E$5000,3,0)</f>
        <v>CENTRO TERRITORIAL DE EDUCACAO PROFISSIONAL DO SEMI ARIDO NORDESTE II</v>
      </c>
      <c r="G496" s="67" t="s">
        <v>1126</v>
      </c>
      <c r="H496" s="67" t="s">
        <v>1137</v>
      </c>
      <c r="I496" s="67" t="s">
        <v>519</v>
      </c>
      <c r="J496" s="81" t="s">
        <v>4492</v>
      </c>
      <c r="L496" s="46"/>
      <c r="M496" s="46"/>
      <c r="T496" s="86"/>
      <c r="U496" s="100"/>
      <c r="V496" s="97"/>
      <c r="W496" s="100"/>
      <c r="X496" s="104"/>
      <c r="Y496" s="101"/>
      <c r="Z496" s="101"/>
      <c r="AA496" s="104"/>
      <c r="AB496" s="104"/>
      <c r="AF496" s="90"/>
      <c r="AK496"/>
      <c r="AM496" s="108"/>
      <c r="AN496" s="108"/>
      <c r="AO496" s="108"/>
      <c r="AP496" s="108"/>
      <c r="AQ496" s="108"/>
      <c r="AR496" s="108"/>
    </row>
    <row r="497" spans="1:44" s="48" customFormat="1" ht="24" customHeight="1">
      <c r="A497" s="124" t="s">
        <v>1873</v>
      </c>
      <c r="B497" s="260" t="s">
        <v>294</v>
      </c>
      <c r="C497" s="73">
        <v>1114303</v>
      </c>
      <c r="D497" s="73">
        <v>1101939</v>
      </c>
      <c r="E497" s="73">
        <v>29114500</v>
      </c>
      <c r="F497" s="106" t="str">
        <f>VLOOKUP($C497,'[3]Sistema Escolar'!$C$3:$E$5000,3,0)</f>
        <v>COLEGIO ESTADUAL DE TEMPO INTEGRAL MADRINHA DODO</v>
      </c>
      <c r="G497" s="67" t="s">
        <v>1140</v>
      </c>
      <c r="H497" s="67" t="s">
        <v>1141</v>
      </c>
      <c r="I497" s="67" t="s">
        <v>519</v>
      </c>
      <c r="J497" s="81" t="s">
        <v>4492</v>
      </c>
      <c r="L497" s="46"/>
      <c r="M497" s="46"/>
      <c r="T497" s="86"/>
      <c r="U497" s="100"/>
      <c r="V497" s="97"/>
      <c r="W497" s="100"/>
      <c r="X497" s="104"/>
      <c r="Y497" s="101"/>
      <c r="Z497" s="101"/>
      <c r="AA497" s="104"/>
      <c r="AB497" s="104"/>
      <c r="AF497" s="90"/>
      <c r="AK497"/>
      <c r="AM497" s="108"/>
      <c r="AN497" s="108"/>
      <c r="AO497" s="108"/>
      <c r="AP497" s="108"/>
      <c r="AQ497" s="108"/>
      <c r="AR497" s="108"/>
    </row>
    <row r="498" spans="1:44" s="48" customFormat="1" ht="24" customHeight="1">
      <c r="A498" s="124" t="s">
        <v>1873</v>
      </c>
      <c r="B498" s="260" t="s">
        <v>295</v>
      </c>
      <c r="C498" s="73">
        <v>1171196</v>
      </c>
      <c r="D498" s="73">
        <v>1101941</v>
      </c>
      <c r="E498" s="73">
        <v>29115396</v>
      </c>
      <c r="F498" s="106" t="str">
        <f>VLOOKUP($C498,'[3]Sistema Escolar'!$C$3:$E$5000,3,0)</f>
        <v>COLEGIO ESTADUAL DE TEMPO INTEGRAL JOAO FRANCISCO DA SILVA</v>
      </c>
      <c r="G498" s="67" t="s">
        <v>1106</v>
      </c>
      <c r="H498" s="67" t="s">
        <v>1142</v>
      </c>
      <c r="I498" s="67" t="s">
        <v>2047</v>
      </c>
      <c r="J498" s="81" t="s">
        <v>4570</v>
      </c>
      <c r="L498" s="46"/>
      <c r="M498" s="46"/>
      <c r="T498" s="86"/>
      <c r="U498" s="100"/>
      <c r="V498" s="97"/>
      <c r="W498" s="100"/>
      <c r="X498" s="104"/>
      <c r="Y498" s="101"/>
      <c r="Z498" s="104"/>
      <c r="AA498" s="104"/>
      <c r="AB498" s="104"/>
      <c r="AF498" s="90"/>
      <c r="AK498"/>
      <c r="AM498" s="108"/>
      <c r="AN498" s="108"/>
      <c r="AO498" s="108"/>
      <c r="AP498" s="108"/>
      <c r="AQ498" s="108"/>
      <c r="AR498" s="108"/>
    </row>
    <row r="499" spans="1:44" s="48" customFormat="1" ht="24" customHeight="1">
      <c r="A499" s="124" t="s">
        <v>1874</v>
      </c>
      <c r="B499" s="260" t="s">
        <v>296</v>
      </c>
      <c r="C499" s="73">
        <v>1178221</v>
      </c>
      <c r="D499" s="73">
        <v>1105533</v>
      </c>
      <c r="E499" s="73">
        <v>29446740</v>
      </c>
      <c r="F499" s="106" t="str">
        <f>VLOOKUP($C499,'[3]Sistema Escolar'!$C$3:$E$5000,3,0)</f>
        <v>COLEGIO ESTADUAL DE TEMPO INTEGRAL ANTONIO DA COSTA BRITO</v>
      </c>
      <c r="G499" s="67" t="s">
        <v>1143</v>
      </c>
      <c r="H499" s="67" t="s">
        <v>1144</v>
      </c>
      <c r="I499" s="67" t="s">
        <v>519</v>
      </c>
      <c r="J499" s="81" t="s">
        <v>4492</v>
      </c>
      <c r="L499" s="46"/>
      <c r="M499" s="46"/>
      <c r="T499" s="86"/>
      <c r="U499" s="100"/>
      <c r="V499" s="97"/>
      <c r="W499" s="100"/>
      <c r="X499" s="104"/>
      <c r="Y499" s="101"/>
      <c r="Z499" s="101"/>
      <c r="AA499" s="104"/>
      <c r="AB499" s="104"/>
      <c r="AF499" s="90"/>
      <c r="AK499"/>
      <c r="AM499" s="108"/>
      <c r="AN499" s="108"/>
      <c r="AO499" s="108"/>
      <c r="AP499" s="108"/>
      <c r="AQ499" s="108"/>
      <c r="AR499" s="108"/>
    </row>
    <row r="500" spans="1:44" s="48" customFormat="1" ht="24" customHeight="1">
      <c r="A500" s="124" t="s">
        <v>1874</v>
      </c>
      <c r="B500" s="260" t="s">
        <v>297</v>
      </c>
      <c r="C500" s="73">
        <v>1135637</v>
      </c>
      <c r="D500" s="73">
        <v>1101121</v>
      </c>
      <c r="E500" s="73">
        <v>29150418</v>
      </c>
      <c r="F500" s="106" t="str">
        <f>VLOOKUP($C500,'[3]Sistema Escolar'!$C$3:$E$5000,3,0)</f>
        <v>COLEGIO ESTADUAL DE ALAGOINHAS</v>
      </c>
      <c r="G500" s="67" t="s">
        <v>1145</v>
      </c>
      <c r="H500" s="67" t="s">
        <v>1149</v>
      </c>
      <c r="I500" s="67" t="s">
        <v>519</v>
      </c>
      <c r="J500" s="81" t="s">
        <v>4492</v>
      </c>
      <c r="L500" s="46"/>
      <c r="M500" s="46"/>
      <c r="T500" s="86"/>
      <c r="U500" s="100"/>
      <c r="V500" s="97"/>
      <c r="W500" s="100"/>
      <c r="X500" s="104"/>
      <c r="Y500" s="101"/>
      <c r="Z500" s="101"/>
      <c r="AA500" s="104"/>
      <c r="AB500" s="104"/>
      <c r="AF500" s="90"/>
      <c r="AH500" s="46"/>
      <c r="AK500"/>
      <c r="AM500" s="108"/>
      <c r="AN500" s="108"/>
      <c r="AO500" s="108"/>
      <c r="AP500" s="108"/>
      <c r="AQ500" s="108"/>
      <c r="AR500" s="108"/>
    </row>
    <row r="501" spans="1:44" s="48" customFormat="1" ht="24" customHeight="1">
      <c r="A501" s="124" t="s">
        <v>1874</v>
      </c>
      <c r="B501" s="260" t="s">
        <v>297</v>
      </c>
      <c r="C501" s="73">
        <v>1107862</v>
      </c>
      <c r="D501" s="73">
        <v>1101105</v>
      </c>
      <c r="E501" s="73">
        <v>29150590</v>
      </c>
      <c r="F501" s="106" t="str">
        <f>VLOOKUP($C501,'[3]Sistema Escolar'!$C$3:$E$5000,3,0)</f>
        <v>ESCOLA PROFESSOR JULIO LEAL ARAUJO</v>
      </c>
      <c r="G501" s="67" t="s">
        <v>1145</v>
      </c>
      <c r="H501" s="67" t="s">
        <v>1158</v>
      </c>
      <c r="I501" s="67" t="s">
        <v>519</v>
      </c>
      <c r="J501" s="81" t="s">
        <v>4492</v>
      </c>
      <c r="L501" s="46"/>
      <c r="M501" s="46"/>
      <c r="T501" s="86"/>
      <c r="U501" s="100"/>
      <c r="V501" s="97"/>
      <c r="W501" s="100"/>
      <c r="X501" s="100"/>
      <c r="Y501" s="101"/>
      <c r="Z501" s="101"/>
      <c r="AA501" s="104"/>
      <c r="AB501" s="104"/>
      <c r="AF501" s="90"/>
      <c r="AK501"/>
      <c r="AM501" s="108"/>
      <c r="AN501" s="108"/>
      <c r="AO501" s="108"/>
      <c r="AP501" s="108"/>
      <c r="AQ501" s="108"/>
      <c r="AR501" s="108"/>
    </row>
    <row r="502" spans="1:44" s="48" customFormat="1" ht="24" customHeight="1">
      <c r="A502" s="124" t="s">
        <v>1874</v>
      </c>
      <c r="B502" s="260" t="s">
        <v>297</v>
      </c>
      <c r="C502" s="73">
        <v>1105207</v>
      </c>
      <c r="D502" s="73">
        <v>1101095</v>
      </c>
      <c r="E502" s="73">
        <v>29150370</v>
      </c>
      <c r="F502" s="106" t="str">
        <f>VLOOKUP($C502,'[3]Sistema Escolar'!$C$3:$E$5000,3,0)</f>
        <v>ESCOLA DOS RODOVIARIOS</v>
      </c>
      <c r="G502" s="67" t="s">
        <v>1145</v>
      </c>
      <c r="H502" s="67" t="s">
        <v>1157</v>
      </c>
      <c r="I502" s="67" t="s">
        <v>519</v>
      </c>
      <c r="J502" s="81" t="s">
        <v>4492</v>
      </c>
      <c r="L502" s="46"/>
      <c r="M502" s="46"/>
      <c r="T502" s="86"/>
      <c r="U502" s="100"/>
      <c r="V502" s="97"/>
      <c r="W502" s="100"/>
      <c r="X502" s="100"/>
      <c r="Y502" s="101"/>
      <c r="Z502" s="101"/>
      <c r="AA502" s="104"/>
      <c r="AB502" s="104"/>
      <c r="AF502" s="90"/>
      <c r="AK502"/>
      <c r="AM502" s="108"/>
      <c r="AN502" s="108"/>
      <c r="AO502" s="108"/>
      <c r="AP502" s="108"/>
      <c r="AQ502" s="108"/>
      <c r="AR502" s="108"/>
    </row>
    <row r="503" spans="1:44" s="48" customFormat="1" ht="24" customHeight="1">
      <c r="A503" s="124" t="s">
        <v>1874</v>
      </c>
      <c r="B503" s="260" t="s">
        <v>297</v>
      </c>
      <c r="C503" s="73">
        <v>1178440</v>
      </c>
      <c r="D503" s="73">
        <v>1105591</v>
      </c>
      <c r="E503" s="73">
        <v>29999812</v>
      </c>
      <c r="F503" s="106" t="str">
        <f>VLOOKUP($C503,'[3]Sistema Escolar'!$C$3:$E$5000,3,0)</f>
        <v>COLEGIO ESTADUAL DO CAMPO LEONCIO PEREIRA DOS SANTOS</v>
      </c>
      <c r="G503" s="67" t="s">
        <v>1145</v>
      </c>
      <c r="H503" s="67" t="s">
        <v>1151</v>
      </c>
      <c r="I503" s="67" t="s">
        <v>519</v>
      </c>
      <c r="J503" s="81" t="s">
        <v>4492</v>
      </c>
      <c r="L503" s="46"/>
      <c r="M503" s="46"/>
      <c r="T503" s="86"/>
      <c r="U503" s="100"/>
      <c r="V503" s="97"/>
      <c r="W503" s="100"/>
      <c r="X503" s="104"/>
      <c r="Y503" s="101"/>
      <c r="Z503" s="101"/>
      <c r="AA503" s="104"/>
      <c r="AB503" s="104"/>
      <c r="AF503" s="90"/>
      <c r="AK503"/>
      <c r="AM503" s="108"/>
      <c r="AN503" s="108"/>
      <c r="AO503" s="108"/>
      <c r="AP503" s="108"/>
      <c r="AQ503" s="108"/>
      <c r="AR503" s="108"/>
    </row>
    <row r="504" spans="1:44" s="48" customFormat="1" ht="24" customHeight="1">
      <c r="A504" s="124" t="s">
        <v>1874</v>
      </c>
      <c r="B504" s="260" t="s">
        <v>297</v>
      </c>
      <c r="C504" s="73">
        <v>1177089</v>
      </c>
      <c r="D504" s="73">
        <v>1101143</v>
      </c>
      <c r="E504" s="73">
        <v>29417163</v>
      </c>
      <c r="F504" s="106" t="str">
        <f>VLOOKUP($C504,'[3]Sistema Escolar'!$C$3:$E$5000,3,0)</f>
        <v>COLEGIO MODELO LUIS EDUARDO MAGALHAES</v>
      </c>
      <c r="G504" s="67" t="s">
        <v>1145</v>
      </c>
      <c r="H504" s="67" t="s">
        <v>1156</v>
      </c>
      <c r="I504" s="67" t="s">
        <v>519</v>
      </c>
      <c r="J504" s="81" t="s">
        <v>4492</v>
      </c>
      <c r="L504" s="46"/>
      <c r="M504" s="46"/>
      <c r="T504" s="86"/>
      <c r="U504" s="100"/>
      <c r="V504" s="97"/>
      <c r="W504" s="100"/>
      <c r="X504" s="104"/>
      <c r="Y504" s="101"/>
      <c r="Z504" s="101"/>
      <c r="AA504" s="104"/>
      <c r="AB504" s="104"/>
      <c r="AF504" s="90"/>
      <c r="AK504"/>
      <c r="AM504" s="108"/>
      <c r="AN504" s="108"/>
      <c r="AO504" s="108"/>
      <c r="AP504" s="108"/>
      <c r="AQ504" s="108"/>
      <c r="AR504" s="108"/>
    </row>
    <row r="505" spans="1:44" s="48" customFormat="1" ht="24" customHeight="1">
      <c r="A505" s="124" t="s">
        <v>1874</v>
      </c>
      <c r="B505" s="260" t="s">
        <v>297</v>
      </c>
      <c r="C505" s="73">
        <v>1107960</v>
      </c>
      <c r="D505" s="73">
        <v>1101114</v>
      </c>
      <c r="E505" s="73">
        <v>29150191</v>
      </c>
      <c r="F505" s="106" t="str">
        <f>VLOOKUP($C505,'[3]Sistema Escolar'!$C$3:$E$5000,3,0)</f>
        <v>ESCOLA ESTADUAL OSCAR CORDEIRO</v>
      </c>
      <c r="G505" s="67" t="s">
        <v>1145</v>
      </c>
      <c r="H505" s="67" t="s">
        <v>1159</v>
      </c>
      <c r="I505" s="67" t="s">
        <v>519</v>
      </c>
      <c r="J505" s="81" t="s">
        <v>4492</v>
      </c>
      <c r="L505" s="46"/>
      <c r="M505" s="46"/>
      <c r="T505" s="86"/>
      <c r="U505" s="100"/>
      <c r="V505" s="97"/>
      <c r="W505" s="100"/>
      <c r="X505" s="100"/>
      <c r="Y505" s="101"/>
      <c r="Z505" s="101"/>
      <c r="AA505" s="104"/>
      <c r="AB505" s="104"/>
      <c r="AF505" s="90"/>
      <c r="AK505"/>
      <c r="AM505" s="108"/>
      <c r="AN505" s="108"/>
      <c r="AO505" s="108"/>
      <c r="AP505" s="108"/>
      <c r="AQ505" s="108"/>
      <c r="AR505" s="108"/>
    </row>
    <row r="506" spans="1:44" s="48" customFormat="1" ht="24" customHeight="1">
      <c r="A506" s="124" t="s">
        <v>1874</v>
      </c>
      <c r="B506" s="260" t="s">
        <v>297</v>
      </c>
      <c r="C506" s="73">
        <v>1169809</v>
      </c>
      <c r="D506" s="73">
        <v>1101134</v>
      </c>
      <c r="E506" s="73">
        <v>29150442</v>
      </c>
      <c r="F506" s="106" t="str">
        <f>VLOOKUP($C506,'[3]Sistema Escolar'!$C$3:$E$5000,3,0)</f>
        <v>COLEGIO ESTADUAL SAO FRANCISCO</v>
      </c>
      <c r="G506" s="67" t="s">
        <v>1145</v>
      </c>
      <c r="H506" s="67" t="s">
        <v>1155</v>
      </c>
      <c r="I506" s="67" t="s">
        <v>519</v>
      </c>
      <c r="J506" s="81" t="s">
        <v>4492</v>
      </c>
      <c r="L506" s="46"/>
      <c r="M506" s="46"/>
      <c r="T506" s="86"/>
      <c r="U506" s="100"/>
      <c r="V506" s="97"/>
      <c r="W506" s="100"/>
      <c r="X506" s="104"/>
      <c r="Y506" s="101"/>
      <c r="Z506" s="104"/>
      <c r="AA506" s="104"/>
      <c r="AB506" s="104"/>
      <c r="AF506" s="90"/>
      <c r="AK506"/>
      <c r="AM506" s="108"/>
      <c r="AN506" s="108"/>
      <c r="AO506" s="108"/>
      <c r="AP506" s="108"/>
      <c r="AQ506" s="108"/>
      <c r="AR506" s="108"/>
    </row>
    <row r="507" spans="1:44" s="48" customFormat="1" ht="24" customHeight="1">
      <c r="A507" s="124" t="s">
        <v>1874</v>
      </c>
      <c r="B507" s="260" t="s">
        <v>297</v>
      </c>
      <c r="C507" s="73">
        <v>1107773</v>
      </c>
      <c r="D507" s="73">
        <v>1101098</v>
      </c>
      <c r="E507" s="73">
        <v>29150310</v>
      </c>
      <c r="F507" s="106" t="str">
        <f>VLOOKUP($C507,'[3]Sistema Escolar'!$C$3:$E$5000,3,0)</f>
        <v>COLEGIO ESTADUAL BRAZILINO VIEGAS</v>
      </c>
      <c r="G507" s="67" t="s">
        <v>1145</v>
      </c>
      <c r="H507" s="67" t="s">
        <v>1148</v>
      </c>
      <c r="I507" s="67" t="s">
        <v>519</v>
      </c>
      <c r="J507" s="81" t="s">
        <v>4492</v>
      </c>
      <c r="L507" s="46"/>
      <c r="M507" s="46"/>
      <c r="T507" s="86"/>
      <c r="U507" s="100"/>
      <c r="V507" s="97"/>
      <c r="W507" s="100"/>
      <c r="X507" s="104"/>
      <c r="Y507" s="101"/>
      <c r="Z507" s="104"/>
      <c r="AA507" s="104"/>
      <c r="AB507" s="104"/>
      <c r="AF507" s="90"/>
      <c r="AH507" s="46"/>
      <c r="AK507"/>
      <c r="AM507" s="108"/>
      <c r="AN507" s="108"/>
      <c r="AO507" s="108"/>
      <c r="AP507" s="108"/>
      <c r="AQ507" s="108"/>
      <c r="AR507" s="108"/>
    </row>
    <row r="508" spans="1:44" s="48" customFormat="1" ht="24" customHeight="1">
      <c r="A508" s="124" t="s">
        <v>1874</v>
      </c>
      <c r="B508" s="260" t="s">
        <v>297</v>
      </c>
      <c r="C508" s="73">
        <v>1176465</v>
      </c>
      <c r="D508" s="73">
        <v>1101142</v>
      </c>
      <c r="E508" s="73">
        <v>29395712</v>
      </c>
      <c r="F508" s="106" t="str">
        <f>VLOOKUP($C508,'[3]Sistema Escolar'!$C$3:$E$5000,3,0)</f>
        <v>COLEGIO ESTADUAL DEPUTADO LUIS EDUARDO MAGALHAES</v>
      </c>
      <c r="G508" s="67" t="s">
        <v>1145</v>
      </c>
      <c r="H508" s="67" t="s">
        <v>1150</v>
      </c>
      <c r="I508" s="67" t="s">
        <v>519</v>
      </c>
      <c r="J508" s="81" t="s">
        <v>4492</v>
      </c>
      <c r="L508" s="46"/>
      <c r="M508" s="46"/>
      <c r="T508" s="86"/>
      <c r="U508" s="100"/>
      <c r="V508" s="97"/>
      <c r="W508" s="100"/>
      <c r="X508" s="104"/>
      <c r="Y508" s="101"/>
      <c r="Z508" s="101"/>
      <c r="AA508" s="104"/>
      <c r="AB508" s="104"/>
      <c r="AF508" s="90"/>
      <c r="AH508" s="46"/>
      <c r="AK508"/>
      <c r="AM508" s="108"/>
      <c r="AN508" s="108"/>
      <c r="AO508" s="108"/>
      <c r="AP508" s="108"/>
      <c r="AQ508" s="108"/>
      <c r="AR508" s="108"/>
    </row>
    <row r="509" spans="1:44" s="48" customFormat="1" ht="24" customHeight="1">
      <c r="A509" s="124" t="s">
        <v>1874</v>
      </c>
      <c r="B509" s="260" t="s">
        <v>297</v>
      </c>
      <c r="C509" s="73">
        <v>1176092</v>
      </c>
      <c r="D509" s="73">
        <v>1101139</v>
      </c>
      <c r="E509" s="73">
        <v>29150450</v>
      </c>
      <c r="F509" s="106" t="str">
        <f>VLOOKUP($C509,'[3]Sistema Escolar'!$C$3:$E$5000,3,0)</f>
        <v>COLEGIO DA POLICIA MILITAR - CPM PROFESSOR CARLOS ROSA</v>
      </c>
      <c r="G509" s="67" t="s">
        <v>1145</v>
      </c>
      <c r="H509" s="67" t="s">
        <v>1147</v>
      </c>
      <c r="I509" s="67" t="s">
        <v>519</v>
      </c>
      <c r="J509" s="81" t="s">
        <v>4492</v>
      </c>
      <c r="L509" s="46"/>
      <c r="M509" s="46"/>
      <c r="T509" s="86"/>
      <c r="U509" s="100"/>
      <c r="V509" s="46"/>
      <c r="W509" s="100"/>
      <c r="X509" s="104"/>
      <c r="Y509" s="101"/>
      <c r="Z509" s="101"/>
      <c r="AA509" s="104"/>
      <c r="AB509" s="104"/>
      <c r="AF509" s="90"/>
      <c r="AK509"/>
      <c r="AM509" s="108"/>
      <c r="AN509" s="108"/>
      <c r="AO509" s="108"/>
      <c r="AP509" s="108"/>
      <c r="AQ509" s="108"/>
      <c r="AR509" s="108"/>
    </row>
    <row r="510" spans="1:44" s="48" customFormat="1" ht="24" customHeight="1">
      <c r="A510" s="124" t="s">
        <v>1874</v>
      </c>
      <c r="B510" s="260" t="s">
        <v>297</v>
      </c>
      <c r="C510" s="73">
        <v>1178266</v>
      </c>
      <c r="D510" s="73">
        <v>1105507</v>
      </c>
      <c r="E510" s="73">
        <v>29456800</v>
      </c>
      <c r="F510" s="106" t="str">
        <f>VLOOKUP($C510,'[3]Sistema Escolar'!$C$3:$E$5000,3,0)</f>
        <v>COLEGIO ESTADUAL DO CAMPO JOAO CARLOS MEIRELES PAULILO</v>
      </c>
      <c r="G510" s="67" t="s">
        <v>1145</v>
      </c>
      <c r="H510" s="67" t="s">
        <v>1152</v>
      </c>
      <c r="I510" s="67" t="s">
        <v>519</v>
      </c>
      <c r="J510" s="81" t="s">
        <v>4492</v>
      </c>
      <c r="L510" s="46"/>
      <c r="M510" s="46"/>
      <c r="T510" s="86"/>
      <c r="U510" s="100"/>
      <c r="V510" s="97"/>
      <c r="W510" s="100"/>
      <c r="X510" s="104"/>
      <c r="Y510" s="101"/>
      <c r="Z510" s="101"/>
      <c r="AA510" s="104"/>
      <c r="AB510" s="104"/>
      <c r="AF510" s="90"/>
      <c r="AK510"/>
      <c r="AM510" s="108"/>
      <c r="AN510" s="108"/>
      <c r="AO510" s="108"/>
      <c r="AP510" s="108"/>
      <c r="AQ510" s="108"/>
      <c r="AR510" s="108"/>
    </row>
    <row r="511" spans="1:44" s="48" customFormat="1" ht="24" customHeight="1">
      <c r="A511" s="124" t="s">
        <v>1874</v>
      </c>
      <c r="B511" s="260" t="s">
        <v>297</v>
      </c>
      <c r="C511" s="73">
        <v>1178077</v>
      </c>
      <c r="D511" s="73">
        <v>1104557</v>
      </c>
      <c r="E511" s="73">
        <v>29431530</v>
      </c>
      <c r="F511" s="106" t="str">
        <f>VLOOKUP($C511,'[3]Sistema Escolar'!$C$3:$E$5000,3,0)</f>
        <v>COLEGIO ESTADUAL LUIZ NAVARRO DE BRITO</v>
      </c>
      <c r="G511" s="67" t="s">
        <v>1145</v>
      </c>
      <c r="H511" s="67" t="s">
        <v>1153</v>
      </c>
      <c r="I511" s="67" t="s">
        <v>519</v>
      </c>
      <c r="J511" s="81" t="s">
        <v>4492</v>
      </c>
      <c r="L511" s="46"/>
      <c r="M511" s="46"/>
      <c r="T511" s="86"/>
      <c r="U511" s="100"/>
      <c r="V511" s="97"/>
      <c r="W511" s="100"/>
      <c r="X511" s="104"/>
      <c r="Y511" s="101"/>
      <c r="Z511" s="101"/>
      <c r="AA511" s="104"/>
      <c r="AB511" s="104"/>
      <c r="AF511" s="90"/>
      <c r="AK511"/>
      <c r="AM511" s="108"/>
      <c r="AN511" s="108"/>
      <c r="AO511" s="108"/>
      <c r="AP511" s="108"/>
      <c r="AQ511" s="108"/>
      <c r="AR511" s="108"/>
    </row>
    <row r="512" spans="1:44" s="48" customFormat="1" ht="24" customHeight="1">
      <c r="A512" s="124" t="s">
        <v>1874</v>
      </c>
      <c r="B512" s="260" t="s">
        <v>297</v>
      </c>
      <c r="C512" s="73">
        <v>1107927</v>
      </c>
      <c r="D512" s="73">
        <v>1101111</v>
      </c>
      <c r="E512" s="73">
        <v>29149835</v>
      </c>
      <c r="F512" s="106" t="str">
        <f>VLOOKUP($C512,'[3]Sistema Escolar'!$C$3:$E$5000,3,0)</f>
        <v>CENTRO TERRITORIAL DE EDUC.PROFISS. DO LITORAL NORTE E AGRESTE BAIANO</v>
      </c>
      <c r="G512" s="67" t="s">
        <v>1145</v>
      </c>
      <c r="H512" s="67" t="s">
        <v>1146</v>
      </c>
      <c r="I512" s="67" t="s">
        <v>519</v>
      </c>
      <c r="J512" s="81" t="s">
        <v>4492</v>
      </c>
      <c r="L512" s="46"/>
      <c r="M512" s="46"/>
      <c r="T512" s="86"/>
      <c r="U512" s="100"/>
      <c r="V512" s="97"/>
      <c r="W512" s="100"/>
      <c r="X512" s="104"/>
      <c r="Y512" s="101"/>
      <c r="Z512" s="101"/>
      <c r="AA512" s="104"/>
      <c r="AB512" s="104"/>
      <c r="AF512" s="90"/>
      <c r="AK512"/>
      <c r="AM512" s="108"/>
      <c r="AN512" s="108"/>
      <c r="AO512" s="108"/>
      <c r="AP512" s="108"/>
      <c r="AQ512" s="108"/>
      <c r="AR512" s="108"/>
    </row>
    <row r="513" spans="1:44" s="48" customFormat="1" ht="24" customHeight="1">
      <c r="A513" s="124" t="s">
        <v>1874</v>
      </c>
      <c r="B513" s="260" t="s">
        <v>297</v>
      </c>
      <c r="C513" s="73">
        <v>1108028</v>
      </c>
      <c r="D513" s="73">
        <v>1101120</v>
      </c>
      <c r="E513" s="73">
        <v>29150663</v>
      </c>
      <c r="F513" s="106" t="str">
        <f>VLOOKUP($C513,'[3]Sistema Escolar'!$C$3:$E$5000,3,0)</f>
        <v>COLEGIO ESTADUAL MARIA JOSE BASTOS SILVA</v>
      </c>
      <c r="G513" s="67" t="s">
        <v>1145</v>
      </c>
      <c r="H513" s="67" t="s">
        <v>1154</v>
      </c>
      <c r="I513" s="67" t="s">
        <v>2047</v>
      </c>
      <c r="J513" s="81" t="s">
        <v>4571</v>
      </c>
      <c r="L513" s="46"/>
      <c r="M513" s="46"/>
      <c r="T513" s="86"/>
      <c r="U513" s="100"/>
      <c r="V513" s="97"/>
      <c r="W513" s="100"/>
      <c r="X513" s="100"/>
      <c r="Y513" s="101"/>
      <c r="Z513" s="101"/>
      <c r="AA513" s="104"/>
      <c r="AB513" s="104"/>
      <c r="AF513" s="90"/>
      <c r="AK513"/>
      <c r="AM513" s="108"/>
      <c r="AN513" s="108"/>
      <c r="AO513" s="108"/>
      <c r="AP513" s="108"/>
      <c r="AQ513" s="108"/>
      <c r="AR513" s="108"/>
    </row>
    <row r="514" spans="1:44" s="48" customFormat="1" ht="24" customHeight="1">
      <c r="A514" s="124" t="s">
        <v>1874</v>
      </c>
      <c r="B514" s="260" t="s">
        <v>299</v>
      </c>
      <c r="C514" s="73">
        <v>1107749</v>
      </c>
      <c r="D514" s="73">
        <v>1101145</v>
      </c>
      <c r="E514" s="73">
        <v>29151554</v>
      </c>
      <c r="F514" s="106" t="str">
        <f>VLOOKUP($C514,'[3]Sistema Escolar'!$C$3:$E$5000,3,0)</f>
        <v>COLEGIO ESTADUAL DE TEMPO INTEGRAL PROF AUREA DOS HUMILDES OLIVEIRA</v>
      </c>
      <c r="G514" s="67" t="s">
        <v>1160</v>
      </c>
      <c r="H514" s="67" t="s">
        <v>1162</v>
      </c>
      <c r="I514" s="67" t="s">
        <v>519</v>
      </c>
      <c r="J514" s="81" t="s">
        <v>4492</v>
      </c>
      <c r="L514" s="46"/>
      <c r="M514" s="46"/>
      <c r="T514" s="86"/>
      <c r="U514" s="100"/>
      <c r="V514" s="97"/>
      <c r="W514" s="100"/>
      <c r="X514" s="104"/>
      <c r="Y514" s="101"/>
      <c r="Z514" s="101"/>
      <c r="AA514" s="104"/>
      <c r="AB514" s="104"/>
      <c r="AF514" s="90"/>
      <c r="AK514"/>
      <c r="AM514" s="108"/>
      <c r="AN514" s="108"/>
      <c r="AO514" s="108"/>
      <c r="AP514" s="108"/>
      <c r="AQ514" s="108"/>
      <c r="AR514" s="108"/>
    </row>
    <row r="515" spans="1:44" s="48" customFormat="1" ht="24" customHeight="1">
      <c r="A515" s="124" t="s">
        <v>1874</v>
      </c>
      <c r="B515" s="260" t="s">
        <v>299</v>
      </c>
      <c r="C515" s="73">
        <v>1107730</v>
      </c>
      <c r="D515" s="73">
        <v>1101144</v>
      </c>
      <c r="E515" s="73">
        <v>29151651</v>
      </c>
      <c r="F515" s="106" t="str">
        <f>VLOOKUP($C515,'[3]Sistema Escolar'!$C$3:$E$5000,3,0)</f>
        <v>COLEGIO ESTADUAL DE TEMPO INTEGRAL DE ITAMIRA</v>
      </c>
      <c r="G515" s="67" t="s">
        <v>1160</v>
      </c>
      <c r="H515" s="67" t="s">
        <v>1161</v>
      </c>
      <c r="I515" s="67" t="s">
        <v>519</v>
      </c>
      <c r="J515" s="81" t="s">
        <v>4492</v>
      </c>
      <c r="L515" s="46"/>
      <c r="M515" s="46"/>
      <c r="T515" s="86"/>
      <c r="U515" s="100"/>
      <c r="V515" s="97"/>
      <c r="W515" s="100"/>
      <c r="X515" s="104"/>
      <c r="Y515" s="101"/>
      <c r="Z515" s="101"/>
      <c r="AA515" s="104"/>
      <c r="AB515" s="104"/>
      <c r="AF515" s="90"/>
      <c r="AK515"/>
      <c r="AM515" s="108"/>
      <c r="AN515" s="108"/>
      <c r="AO515" s="108"/>
      <c r="AP515" s="108"/>
      <c r="AQ515" s="108"/>
      <c r="AR515" s="108"/>
    </row>
    <row r="516" spans="1:44" s="48" customFormat="1" ht="24" customHeight="1">
      <c r="A516" s="124" t="s">
        <v>1874</v>
      </c>
      <c r="B516" s="260" t="s">
        <v>300</v>
      </c>
      <c r="C516" s="73">
        <v>1179312</v>
      </c>
      <c r="D516" s="73">
        <v>9999999</v>
      </c>
      <c r="E516" s="73">
        <v>29461464</v>
      </c>
      <c r="F516" s="106" t="str">
        <f>VLOOKUP($C516,'[3]Sistema Escolar'!$C$3:$E$5000,3,0)</f>
        <v>COLEGIO ESTADUAL DE TEMPO INTEGRAL JOSE VICENTE LEAL</v>
      </c>
      <c r="G516" s="67" t="s">
        <v>1145</v>
      </c>
      <c r="H516" s="67" t="s">
        <v>1163</v>
      </c>
      <c r="I516" s="67" t="s">
        <v>519</v>
      </c>
      <c r="J516" s="81" t="s">
        <v>4492</v>
      </c>
      <c r="L516" s="46"/>
      <c r="M516" s="46"/>
      <c r="T516" s="86"/>
      <c r="U516" s="100"/>
      <c r="V516" s="97"/>
      <c r="W516" s="100"/>
      <c r="X516" s="104"/>
      <c r="Y516" s="101"/>
      <c r="Z516" s="104"/>
      <c r="AA516" s="104"/>
      <c r="AB516" s="104"/>
      <c r="AF516" s="90"/>
      <c r="AK516"/>
      <c r="AM516" s="108"/>
      <c r="AN516" s="108"/>
      <c r="AO516" s="108"/>
      <c r="AP516" s="108"/>
      <c r="AQ516" s="108"/>
      <c r="AR516" s="108"/>
    </row>
    <row r="517" spans="1:44" s="48" customFormat="1" ht="24" customHeight="1">
      <c r="A517" s="124" t="s">
        <v>1874</v>
      </c>
      <c r="B517" s="260" t="s">
        <v>301</v>
      </c>
      <c r="C517" s="73">
        <v>1179439</v>
      </c>
      <c r="D517" s="73">
        <v>9999999</v>
      </c>
      <c r="E517" s="73">
        <v>29465400</v>
      </c>
      <c r="F517" s="106" t="str">
        <f>VLOOKUP($C517,'[3]Sistema Escolar'!$C$3:$E$5000,3,0)</f>
        <v>COLEGIO ESTADUAL DE TEMPO INTEGRAL PROFESSORA MARIA DO CARMO SANTANA</v>
      </c>
      <c r="G517" s="67" t="s">
        <v>1145</v>
      </c>
      <c r="H517" s="67" t="s">
        <v>1164</v>
      </c>
      <c r="I517" s="67" t="s">
        <v>519</v>
      </c>
      <c r="J517" s="81" t="s">
        <v>4492</v>
      </c>
      <c r="L517" s="46"/>
      <c r="M517" s="46"/>
      <c r="T517" s="86"/>
      <c r="U517" s="100"/>
      <c r="V517" s="97"/>
      <c r="W517" s="100"/>
      <c r="X517" s="104"/>
      <c r="Y517" s="101"/>
      <c r="Z517" s="101"/>
      <c r="AA517" s="104"/>
      <c r="AB517" s="104"/>
      <c r="AF517" s="90"/>
      <c r="AK517"/>
      <c r="AM517" s="108"/>
      <c r="AN517" s="108"/>
      <c r="AO517" s="108"/>
      <c r="AP517" s="108"/>
      <c r="AQ517" s="108"/>
      <c r="AR517" s="108"/>
    </row>
    <row r="518" spans="1:44" s="48" customFormat="1" ht="24" customHeight="1">
      <c r="A518" s="124" t="s">
        <v>1874</v>
      </c>
      <c r="B518" s="260" t="s">
        <v>302</v>
      </c>
      <c r="C518" s="73">
        <v>1108656</v>
      </c>
      <c r="D518" s="73">
        <v>1101155</v>
      </c>
      <c r="E518" s="73">
        <v>29155401</v>
      </c>
      <c r="F518" s="106" t="str">
        <f>VLOOKUP($C518,'[3]Sistema Escolar'!$C$3:$E$5000,3,0)</f>
        <v>COL EST DO CAMPO DE TEMPO INTEGRAL DR JOSE ANTONIO DE ARAUJO PIMENTA</v>
      </c>
      <c r="G518" s="67" t="s">
        <v>1165</v>
      </c>
      <c r="H518" s="67" t="s">
        <v>1166</v>
      </c>
      <c r="I518" s="67" t="s">
        <v>519</v>
      </c>
      <c r="J518" s="81" t="s">
        <v>4492</v>
      </c>
      <c r="L518" s="46"/>
      <c r="M518" s="46"/>
      <c r="T518" s="86"/>
      <c r="U518" s="100"/>
      <c r="V518" s="97"/>
      <c r="W518" s="100"/>
      <c r="X518" s="104"/>
      <c r="Y518" s="101"/>
      <c r="Z518" s="101"/>
      <c r="AA518" s="104"/>
      <c r="AB518" s="104"/>
      <c r="AF518" s="90"/>
      <c r="AK518"/>
      <c r="AM518" s="108"/>
      <c r="AN518" s="108"/>
      <c r="AO518" s="108"/>
      <c r="AP518" s="108"/>
      <c r="AQ518" s="108"/>
      <c r="AR518" s="108"/>
    </row>
    <row r="519" spans="1:44" s="48" customFormat="1" ht="24" customHeight="1">
      <c r="A519" s="124" t="s">
        <v>1874</v>
      </c>
      <c r="B519" s="260" t="s">
        <v>303</v>
      </c>
      <c r="C519" s="73">
        <v>1108648</v>
      </c>
      <c r="D519" s="73">
        <v>1101159</v>
      </c>
      <c r="E519" s="73">
        <v>29158605</v>
      </c>
      <c r="F519" s="106" t="str">
        <f>VLOOKUP($C519,'[3]Sistema Escolar'!$C$3:$E$5000,3,0)</f>
        <v>CENTRO EST DE EDUC PROF CONT E GEST DO N BAIANO PEDRO RIBEIRO PESSOA</v>
      </c>
      <c r="G519" s="67" t="s">
        <v>1167</v>
      </c>
      <c r="H519" s="67" t="s">
        <v>1168</v>
      </c>
      <c r="I519" s="67" t="s">
        <v>519</v>
      </c>
      <c r="J519" s="81" t="s">
        <v>4492</v>
      </c>
      <c r="L519" s="46"/>
      <c r="M519" s="46"/>
      <c r="T519" s="86"/>
      <c r="U519" s="100"/>
      <c r="V519" s="97"/>
      <c r="W519" s="100"/>
      <c r="X519" s="104"/>
      <c r="Y519" s="101"/>
      <c r="Z519" s="104"/>
      <c r="AA519" s="104"/>
      <c r="AB519" s="104"/>
      <c r="AF519" s="90"/>
      <c r="AK519"/>
      <c r="AM519" s="108"/>
      <c r="AN519" s="108"/>
      <c r="AO519" s="108"/>
      <c r="AP519" s="108"/>
      <c r="AQ519" s="108"/>
      <c r="AR519" s="108"/>
    </row>
    <row r="520" spans="1:44" s="48" customFormat="1" ht="24" customHeight="1">
      <c r="A520" s="124" t="s">
        <v>1874</v>
      </c>
      <c r="B520" s="260" t="s">
        <v>303</v>
      </c>
      <c r="C520" s="73">
        <v>1108729</v>
      </c>
      <c r="D520" s="73">
        <v>1101163</v>
      </c>
      <c r="E520" s="73">
        <v>29158850</v>
      </c>
      <c r="F520" s="106" t="str">
        <f>VLOOKUP($C520,'[3]Sistema Escolar'!$C$3:$E$5000,3,0)</f>
        <v>COLEGIO ESTADUAL DOUTOR ANTONIO CARLOS MAGALHAES</v>
      </c>
      <c r="G520" s="67" t="s">
        <v>1167</v>
      </c>
      <c r="H520" s="67" t="s">
        <v>1170</v>
      </c>
      <c r="I520" s="67" t="s">
        <v>519</v>
      </c>
      <c r="J520" s="81" t="s">
        <v>4492</v>
      </c>
      <c r="L520" s="46"/>
      <c r="M520" s="46"/>
      <c r="T520" s="86"/>
      <c r="U520" s="100"/>
      <c r="V520" s="97"/>
      <c r="W520" s="100"/>
      <c r="X520" s="104"/>
      <c r="Y520" s="101"/>
      <c r="Z520" s="101"/>
      <c r="AA520" s="104"/>
      <c r="AB520" s="104"/>
      <c r="AF520" s="90"/>
      <c r="AK520"/>
      <c r="AM520" s="108"/>
      <c r="AN520" s="108"/>
      <c r="AO520" s="108"/>
      <c r="AP520" s="108"/>
      <c r="AQ520" s="108"/>
      <c r="AR520" s="108"/>
    </row>
    <row r="521" spans="1:44" s="48" customFormat="1" ht="24" customHeight="1">
      <c r="A521" s="124" t="s">
        <v>1874</v>
      </c>
      <c r="B521" s="260" t="s">
        <v>303</v>
      </c>
      <c r="C521" s="73">
        <v>1108591</v>
      </c>
      <c r="D521" s="73">
        <v>1101157</v>
      </c>
      <c r="E521" s="73">
        <v>29158893</v>
      </c>
      <c r="F521" s="106" t="str">
        <f>VLOOKUP($C521,'[3]Sistema Escolar'!$C$3:$E$5000,3,0)</f>
        <v>COLEGIO ESTADUAL DE TEMPO INTEGRAL DE CATU</v>
      </c>
      <c r="G521" s="67" t="s">
        <v>1167</v>
      </c>
      <c r="H521" s="67" t="s">
        <v>1169</v>
      </c>
      <c r="I521" s="67" t="s">
        <v>2047</v>
      </c>
      <c r="J521" s="81" t="s">
        <v>4572</v>
      </c>
      <c r="L521" s="46"/>
      <c r="M521" s="46"/>
      <c r="T521" s="86"/>
      <c r="U521" s="100"/>
      <c r="V521" s="97"/>
      <c r="W521" s="100"/>
      <c r="X521" s="104"/>
      <c r="Y521" s="101"/>
      <c r="Z521" s="101"/>
      <c r="AA521" s="104"/>
      <c r="AB521" s="104"/>
      <c r="AF521" s="90"/>
      <c r="AH521" s="46"/>
      <c r="AK521"/>
      <c r="AM521" s="108"/>
      <c r="AN521" s="108"/>
      <c r="AO521" s="108"/>
      <c r="AP521" s="108"/>
      <c r="AQ521" s="108"/>
      <c r="AR521" s="108"/>
    </row>
    <row r="522" spans="1:44" s="48" customFormat="1" ht="24" customHeight="1">
      <c r="A522" s="124" t="s">
        <v>1874</v>
      </c>
      <c r="B522" s="260" t="s">
        <v>304</v>
      </c>
      <c r="C522" s="73">
        <v>1108524</v>
      </c>
      <c r="D522" s="73">
        <v>1101201</v>
      </c>
      <c r="E522" s="73">
        <v>29155673</v>
      </c>
      <c r="F522" s="106" t="str">
        <f>VLOOKUP($C522,'[3]Sistema Escolar'!$C$3:$E$5000,3,0)</f>
        <v>CENTRO INTEGRADO DE EDUCACAO DO CONDE</v>
      </c>
      <c r="G522" s="67" t="s">
        <v>1171</v>
      </c>
      <c r="H522" s="67" t="s">
        <v>1172</v>
      </c>
      <c r="I522" s="67" t="s">
        <v>519</v>
      </c>
      <c r="J522" s="81" t="s">
        <v>4492</v>
      </c>
      <c r="L522" s="46"/>
      <c r="M522" s="46"/>
      <c r="T522" s="86"/>
      <c r="U522" s="100"/>
      <c r="V522" s="97"/>
      <c r="W522" s="100"/>
      <c r="X522" s="104"/>
      <c r="Y522" s="101"/>
      <c r="Z522" s="101"/>
      <c r="AA522" s="104"/>
      <c r="AB522" s="104"/>
      <c r="AF522" s="90"/>
      <c r="AK522"/>
      <c r="AM522" s="108"/>
      <c r="AN522" s="108"/>
      <c r="AO522" s="108"/>
      <c r="AP522" s="108"/>
      <c r="AQ522" s="108"/>
      <c r="AR522" s="108"/>
    </row>
    <row r="523" spans="1:44" s="48" customFormat="1" ht="24" customHeight="1">
      <c r="A523" s="124" t="s">
        <v>1874</v>
      </c>
      <c r="B523" s="260" t="s">
        <v>304</v>
      </c>
      <c r="C523" s="73">
        <v>1108532</v>
      </c>
      <c r="D523" s="73">
        <v>1101202</v>
      </c>
      <c r="E523" s="73">
        <v>29155894</v>
      </c>
      <c r="F523" s="106" t="str">
        <f>VLOOKUP($C523,'[3]Sistema Escolar'!$C$3:$E$5000,3,0)</f>
        <v>COLEGIO ESTADUAL CELSO MENDES DE LIMA</v>
      </c>
      <c r="G523" s="67" t="s">
        <v>1171</v>
      </c>
      <c r="H523" s="67" t="s">
        <v>1173</v>
      </c>
      <c r="I523" s="67" t="s">
        <v>2047</v>
      </c>
      <c r="J523" s="81" t="s">
        <v>4573</v>
      </c>
      <c r="K523" s="63"/>
      <c r="L523" s="46"/>
      <c r="M523" s="46"/>
      <c r="T523" s="86"/>
      <c r="U523" s="100"/>
      <c r="V523" s="97"/>
      <c r="W523" s="100"/>
      <c r="X523" s="104"/>
      <c r="Y523" s="101"/>
      <c r="Z523" s="101"/>
      <c r="AA523" s="104"/>
      <c r="AB523" s="104"/>
      <c r="AF523" s="90"/>
      <c r="AK523"/>
      <c r="AM523" s="108"/>
      <c r="AN523" s="108"/>
      <c r="AO523" s="108"/>
      <c r="AP523" s="108"/>
      <c r="AQ523" s="108"/>
      <c r="AR523" s="108"/>
    </row>
    <row r="524" spans="1:44" s="48" customFormat="1" ht="24" customHeight="1">
      <c r="A524" s="124" t="s">
        <v>1874</v>
      </c>
      <c r="B524" s="260" t="s">
        <v>305</v>
      </c>
      <c r="C524" s="73">
        <v>1114613</v>
      </c>
      <c r="D524" s="73">
        <v>1101888</v>
      </c>
      <c r="E524" s="73">
        <v>29153190</v>
      </c>
      <c r="F524" s="106" t="str">
        <f>VLOOKUP($C524,'[3]Sistema Escolar'!$C$3:$E$5000,3,0)</f>
        <v>COLEGIO ESTADUAL DE TEMPO INTEGRAL EUDOXIA MARIA</v>
      </c>
      <c r="G524" s="67" t="s">
        <v>1174</v>
      </c>
      <c r="H524" s="67" t="s">
        <v>1175</v>
      </c>
      <c r="I524" s="67" t="s">
        <v>519</v>
      </c>
      <c r="J524" s="81" t="s">
        <v>4492</v>
      </c>
      <c r="L524" s="46"/>
      <c r="M524" s="46"/>
      <c r="T524" s="86"/>
      <c r="U524" s="100"/>
      <c r="V524" s="97"/>
      <c r="W524" s="100"/>
      <c r="X524" s="104"/>
      <c r="Y524" s="101"/>
      <c r="Z524" s="104"/>
      <c r="AA524" s="104"/>
      <c r="AB524" s="104"/>
      <c r="AF524" s="90"/>
      <c r="AK524"/>
      <c r="AM524" s="108"/>
      <c r="AN524" s="108"/>
      <c r="AO524" s="108"/>
      <c r="AP524" s="108"/>
      <c r="AQ524" s="108"/>
      <c r="AR524" s="108"/>
    </row>
    <row r="525" spans="1:44" s="48" customFormat="1" ht="24" customHeight="1">
      <c r="A525" s="124" t="s">
        <v>1874</v>
      </c>
      <c r="B525" s="260" t="s">
        <v>306</v>
      </c>
      <c r="C525" s="73">
        <v>1108753</v>
      </c>
      <c r="D525" s="73">
        <v>1101207</v>
      </c>
      <c r="E525" s="73">
        <v>29156211</v>
      </c>
      <c r="F525" s="106" t="str">
        <f>VLOOKUP($C525,'[3]Sistema Escolar'!$C$3:$E$5000,3,0)</f>
        <v>COLEGIO ESTADUAL DE TEMPO INTEGRAL DUQUE DE CAXIAS</v>
      </c>
      <c r="G525" s="67" t="s">
        <v>1176</v>
      </c>
      <c r="H525" s="67" t="s">
        <v>1177</v>
      </c>
      <c r="I525" s="67" t="s">
        <v>519</v>
      </c>
      <c r="J525" s="81" t="s">
        <v>4492</v>
      </c>
      <c r="L525" s="46"/>
      <c r="M525" s="46"/>
      <c r="T525" s="86"/>
      <c r="U525" s="100"/>
      <c r="V525" s="97"/>
      <c r="W525" s="100"/>
      <c r="X525" s="104"/>
      <c r="Y525" s="101"/>
      <c r="Z525" s="101"/>
      <c r="AA525" s="104"/>
      <c r="AB525" s="104"/>
      <c r="AF525" s="90"/>
      <c r="AK525"/>
      <c r="AM525" s="108"/>
      <c r="AN525" s="108"/>
      <c r="AO525" s="108"/>
      <c r="AP525" s="108"/>
      <c r="AQ525" s="108"/>
      <c r="AR525" s="108"/>
    </row>
    <row r="526" spans="1:44" s="48" customFormat="1" ht="24" customHeight="1">
      <c r="A526" s="124" t="s">
        <v>1874</v>
      </c>
      <c r="B526" s="260" t="s">
        <v>306</v>
      </c>
      <c r="C526" s="73">
        <v>1179222</v>
      </c>
      <c r="D526" s="73">
        <v>9999999</v>
      </c>
      <c r="E526" s="73">
        <v>29456495</v>
      </c>
      <c r="F526" s="106" t="str">
        <f>VLOOKUP($C526,'[3]Sistema Escolar'!$C$3:$E$5000,3,0)</f>
        <v>COLEGIO ESTADUAL PROFESSORA IVANECK MARIA AGUIAR COSTA</v>
      </c>
      <c r="G526" s="67" t="s">
        <v>1178</v>
      </c>
      <c r="H526" s="67" t="s">
        <v>1179</v>
      </c>
      <c r="I526" s="67" t="s">
        <v>519</v>
      </c>
      <c r="J526" s="81" t="s">
        <v>4492</v>
      </c>
      <c r="L526" s="46"/>
      <c r="M526" s="46"/>
      <c r="T526" s="86"/>
      <c r="U526" s="100"/>
      <c r="V526" s="97"/>
      <c r="W526" s="100"/>
      <c r="X526" s="104"/>
      <c r="Y526" s="101"/>
      <c r="Z526" s="104"/>
      <c r="AA526" s="104"/>
      <c r="AB526" s="104"/>
      <c r="AF526" s="90"/>
      <c r="AK526"/>
      <c r="AM526" s="108"/>
      <c r="AN526" s="108"/>
      <c r="AO526" s="108"/>
      <c r="AP526" s="108"/>
      <c r="AQ526" s="108"/>
      <c r="AR526" s="108"/>
    </row>
    <row r="527" spans="1:44" s="48" customFormat="1" ht="24" customHeight="1">
      <c r="A527" s="124" t="s">
        <v>1874</v>
      </c>
      <c r="B527" s="260" t="s">
        <v>307</v>
      </c>
      <c r="C527" s="73">
        <v>1176401</v>
      </c>
      <c r="D527" s="73">
        <v>1101214</v>
      </c>
      <c r="E527" s="73">
        <v>29373280</v>
      </c>
      <c r="F527" s="106" t="str">
        <f>VLOOKUP($C527,'[3]Sistema Escolar'!$C$3:$E$5000,3,0)</f>
        <v>COLEGIO EST DE TEMPO INTEGRAL PROFESSORA JOANICE BACELAR BATISTA</v>
      </c>
      <c r="G527" s="67" t="s">
        <v>1160</v>
      </c>
      <c r="H527" s="67" t="s">
        <v>1180</v>
      </c>
      <c r="I527" s="67" t="s">
        <v>2047</v>
      </c>
      <c r="J527" s="81" t="s">
        <v>4574</v>
      </c>
      <c r="L527" s="46"/>
      <c r="M527" s="46"/>
      <c r="T527" s="86"/>
      <c r="U527" s="100"/>
      <c r="V527" s="97"/>
      <c r="W527" s="100"/>
      <c r="X527" s="104"/>
      <c r="Y527" s="101"/>
      <c r="Z527" s="101"/>
      <c r="AA527" s="104"/>
      <c r="AB527" s="104"/>
      <c r="AF527" s="90"/>
      <c r="AK527"/>
      <c r="AM527" s="108"/>
      <c r="AN527" s="108"/>
      <c r="AO527" s="108"/>
      <c r="AP527" s="108"/>
      <c r="AQ527" s="108"/>
      <c r="AR527" s="108"/>
    </row>
    <row r="528" spans="1:44" s="48" customFormat="1" ht="24" customHeight="1">
      <c r="A528" s="124" t="s">
        <v>1874</v>
      </c>
      <c r="B528" s="260" t="s">
        <v>308</v>
      </c>
      <c r="C528" s="73">
        <v>1178251</v>
      </c>
      <c r="D528" s="73">
        <v>1105490</v>
      </c>
      <c r="E528" s="73">
        <v>29456606</v>
      </c>
      <c r="F528" s="106" t="str">
        <f>VLOOKUP($C528,'[3]Sistema Escolar'!$C$3:$E$5000,3,0)</f>
        <v>COLEGIO ESTADUAL DO CAMPO MARIA MENDES DE SOUZA</v>
      </c>
      <c r="G528" s="67" t="s">
        <v>1181</v>
      </c>
      <c r="H528" s="67" t="s">
        <v>1182</v>
      </c>
      <c r="I528" s="67" t="s">
        <v>519</v>
      </c>
      <c r="J528" s="81" t="s">
        <v>4492</v>
      </c>
      <c r="L528" s="46"/>
      <c r="M528" s="46"/>
      <c r="T528" s="86"/>
      <c r="U528" s="100"/>
      <c r="V528" s="97"/>
      <c r="W528" s="100"/>
      <c r="X528" s="100"/>
      <c r="Y528" s="101"/>
      <c r="Z528" s="104"/>
      <c r="AA528" s="104"/>
      <c r="AB528" s="104"/>
      <c r="AF528" s="90"/>
      <c r="AH528" s="46"/>
      <c r="AK528"/>
      <c r="AM528" s="108"/>
      <c r="AN528" s="108"/>
      <c r="AO528" s="108"/>
      <c r="AP528" s="108"/>
      <c r="AQ528" s="108"/>
      <c r="AR528" s="108"/>
    </row>
    <row r="529" spans="1:44" s="48" customFormat="1" ht="24" customHeight="1">
      <c r="A529" s="124" t="s">
        <v>1874</v>
      </c>
      <c r="B529" s="260" t="s">
        <v>308</v>
      </c>
      <c r="C529" s="73">
        <v>1178078</v>
      </c>
      <c r="D529" s="73">
        <v>1104509</v>
      </c>
      <c r="E529" s="73">
        <v>29430305</v>
      </c>
      <c r="F529" s="106" t="str">
        <f>VLOOKUP($C529,'[3]Sistema Escolar'!$C$3:$E$5000,3,0)</f>
        <v>COLEGIO EST DE TEMPO INTEGRAL PROFESSORA SIMONE SIMOES NERI</v>
      </c>
      <c r="G529" s="67" t="s">
        <v>1181</v>
      </c>
      <c r="H529" s="67" t="s">
        <v>1183</v>
      </c>
      <c r="I529" s="67" t="s">
        <v>519</v>
      </c>
      <c r="J529" s="81" t="s">
        <v>4492</v>
      </c>
      <c r="L529" s="46"/>
      <c r="M529" s="46"/>
      <c r="T529" s="86"/>
      <c r="U529" s="100"/>
      <c r="V529" s="97"/>
      <c r="W529" s="100"/>
      <c r="X529" s="104"/>
      <c r="Y529" s="101"/>
      <c r="Z529" s="101"/>
      <c r="AA529" s="104"/>
      <c r="AB529" s="104"/>
      <c r="AF529" s="90"/>
      <c r="AK529"/>
      <c r="AM529" s="108"/>
      <c r="AN529" s="108"/>
      <c r="AO529" s="108"/>
      <c r="AP529" s="108"/>
      <c r="AQ529" s="108"/>
      <c r="AR529" s="108"/>
    </row>
    <row r="530" spans="1:44" s="48" customFormat="1" ht="24" customHeight="1">
      <c r="A530" s="57">
        <v>18</v>
      </c>
      <c r="B530" s="163" t="s">
        <v>308</v>
      </c>
      <c r="C530" s="56">
        <v>1179754</v>
      </c>
      <c r="D530" s="56">
        <v>9999999</v>
      </c>
      <c r="E530" s="56">
        <v>29487900</v>
      </c>
      <c r="F530" s="106" t="str">
        <f>VLOOKUP($C530,'[3]Sistema Escolar'!$C$3:$E$5000,3,0)</f>
        <v>CENTRO REG. INT. TECNOLOGICA-CEMIT LITORAL NORTE E AGRESTE BAIANO</v>
      </c>
      <c r="G530" s="67" t="s">
        <v>1181</v>
      </c>
      <c r="H530" s="67" t="s">
        <v>2001</v>
      </c>
      <c r="I530" s="67" t="s">
        <v>519</v>
      </c>
      <c r="J530" s="81" t="s">
        <v>4492</v>
      </c>
      <c r="L530" s="46"/>
      <c r="M530" s="46"/>
      <c r="T530" s="86"/>
      <c r="U530" s="100"/>
      <c r="V530" s="97"/>
      <c r="W530" s="100"/>
      <c r="X530" s="104"/>
      <c r="Y530" s="101"/>
      <c r="Z530" s="101"/>
      <c r="AA530" s="104"/>
      <c r="AB530" s="104"/>
      <c r="AF530" s="90"/>
      <c r="AK530"/>
      <c r="AM530" s="108"/>
      <c r="AN530" s="108"/>
      <c r="AO530" s="108"/>
      <c r="AP530" s="108"/>
      <c r="AQ530" s="108"/>
      <c r="AR530" s="108"/>
    </row>
    <row r="531" spans="1:44" s="48" customFormat="1" ht="24" customHeight="1">
      <c r="A531" s="124" t="s">
        <v>1874</v>
      </c>
      <c r="B531" s="260" t="s">
        <v>309</v>
      </c>
      <c r="C531" s="73">
        <v>1133936</v>
      </c>
      <c r="D531" s="73">
        <v>1103804</v>
      </c>
      <c r="E531" s="73">
        <v>29159318</v>
      </c>
      <c r="F531" s="106" t="str">
        <f>VLOOKUP($C531,'[3]Sistema Escolar'!$C$3:$E$5000,3,0)</f>
        <v>COLEGIO ESTADUAL PROFESSOR CARLOS SANTANA</v>
      </c>
      <c r="G531" s="67" t="s">
        <v>1184</v>
      </c>
      <c r="H531" s="67" t="s">
        <v>1185</v>
      </c>
      <c r="I531" s="67" t="s">
        <v>2047</v>
      </c>
      <c r="J531" s="81" t="s">
        <v>4575</v>
      </c>
      <c r="L531" s="46"/>
      <c r="M531" s="46"/>
      <c r="T531" s="86"/>
      <c r="U531" s="100"/>
      <c r="V531" s="97"/>
      <c r="W531" s="100"/>
      <c r="X531" s="104"/>
      <c r="Y531" s="101"/>
      <c r="Z531" s="101"/>
      <c r="AA531" s="104"/>
      <c r="AB531" s="104"/>
      <c r="AF531" s="90"/>
      <c r="AH531" s="46"/>
      <c r="AK531"/>
      <c r="AM531" s="108"/>
      <c r="AN531" s="108"/>
      <c r="AO531" s="108"/>
      <c r="AP531" s="108"/>
      <c r="AQ531" s="108"/>
      <c r="AR531" s="108"/>
    </row>
    <row r="532" spans="1:44" s="48" customFormat="1" ht="24" customHeight="1">
      <c r="A532" s="124" t="s">
        <v>1874</v>
      </c>
      <c r="B532" s="260" t="s">
        <v>310</v>
      </c>
      <c r="C532" s="73">
        <v>1143494</v>
      </c>
      <c r="D532" s="73">
        <v>1101897</v>
      </c>
      <c r="E532" s="73">
        <v>29129435</v>
      </c>
      <c r="F532" s="106" t="str">
        <f>VLOOKUP($C532,'[3]Sistema Escolar'!$C$3:$E$5000,3,0)</f>
        <v>COLEGIO ESTADUAL UIRASSU DE ASSIS BATISTA</v>
      </c>
      <c r="G532" s="67" t="s">
        <v>1186</v>
      </c>
      <c r="H532" s="67" t="s">
        <v>1187</v>
      </c>
      <c r="I532" s="67" t="s">
        <v>519</v>
      </c>
      <c r="J532" s="81" t="s">
        <v>4492</v>
      </c>
      <c r="L532" s="46"/>
      <c r="M532" s="46"/>
      <c r="T532" s="86"/>
      <c r="U532" s="100"/>
      <c r="V532" s="97"/>
      <c r="W532" s="100"/>
      <c r="X532" s="104"/>
      <c r="Y532" s="101"/>
      <c r="Z532" s="104"/>
      <c r="AA532" s="104"/>
      <c r="AB532" s="104"/>
      <c r="AF532" s="90"/>
      <c r="AK532"/>
      <c r="AM532" s="108"/>
      <c r="AN532" s="108"/>
      <c r="AO532" s="108"/>
      <c r="AP532" s="108"/>
      <c r="AQ532" s="108"/>
      <c r="AR532" s="108"/>
    </row>
    <row r="533" spans="1:44" s="48" customFormat="1" ht="24" customHeight="1">
      <c r="A533" s="124" t="s">
        <v>1874</v>
      </c>
      <c r="B533" s="260" t="s">
        <v>310</v>
      </c>
      <c r="C533" s="73">
        <v>1179315</v>
      </c>
      <c r="D533" s="73">
        <v>9999999</v>
      </c>
      <c r="E533" s="73">
        <v>29459915</v>
      </c>
      <c r="F533" s="106" t="str">
        <f>VLOOKUP($C533,'[3]Sistema Escolar'!$C$3:$E$5000,3,0)</f>
        <v>COLEGIO ESTADUAL DO CAMPO PROFESSORA MARIA FREIRE ANUNCIACAO SILVA</v>
      </c>
      <c r="G533" s="67" t="s">
        <v>1186</v>
      </c>
      <c r="H533" s="67" t="s">
        <v>1188</v>
      </c>
      <c r="I533" s="67" t="s">
        <v>519</v>
      </c>
      <c r="J533" s="81" t="s">
        <v>4492</v>
      </c>
      <c r="L533" s="46"/>
      <c r="M533" s="46"/>
      <c r="T533" s="86"/>
      <c r="U533" s="100"/>
      <c r="V533" s="97"/>
      <c r="W533" s="100"/>
      <c r="X533" s="104"/>
      <c r="Y533" s="101"/>
      <c r="Z533" s="101"/>
      <c r="AA533" s="104"/>
      <c r="AB533" s="104"/>
      <c r="AF533" s="90"/>
      <c r="AK533"/>
      <c r="AM533" s="108"/>
      <c r="AN533" s="108"/>
      <c r="AO533" s="108"/>
      <c r="AP533" s="108"/>
      <c r="AQ533" s="108"/>
      <c r="AR533" s="108"/>
    </row>
    <row r="534" spans="1:44" s="48" customFormat="1" ht="24" customHeight="1">
      <c r="A534" s="124" t="s">
        <v>1874</v>
      </c>
      <c r="B534" s="260" t="s">
        <v>311</v>
      </c>
      <c r="C534" s="73">
        <v>1108141</v>
      </c>
      <c r="D534" s="73">
        <v>1101222</v>
      </c>
      <c r="E534" s="73">
        <v>29157536</v>
      </c>
      <c r="F534" s="106" t="str">
        <f>VLOOKUP($C534,'[3]Sistema Escolar'!$C$3:$E$5000,3,0)</f>
        <v>COLEGIO ESTADUAL DOUTOR LUIZ VIANA FILHO</v>
      </c>
      <c r="G534" s="67" t="s">
        <v>1189</v>
      </c>
      <c r="H534" s="67" t="s">
        <v>1190</v>
      </c>
      <c r="I534" s="67" t="s">
        <v>2047</v>
      </c>
      <c r="J534" s="81" t="s">
        <v>4576</v>
      </c>
      <c r="L534" s="46"/>
      <c r="M534" s="46"/>
      <c r="T534" s="86"/>
      <c r="U534" s="100"/>
      <c r="V534" s="97"/>
      <c r="W534" s="100"/>
      <c r="X534" s="104"/>
      <c r="Y534" s="101"/>
      <c r="Z534" s="104"/>
      <c r="AA534" s="104"/>
      <c r="AB534" s="104"/>
      <c r="AF534" s="90"/>
      <c r="AK534"/>
      <c r="AM534" s="108"/>
      <c r="AN534" s="108"/>
      <c r="AO534" s="108"/>
      <c r="AP534" s="108"/>
      <c r="AQ534" s="108"/>
      <c r="AR534" s="108"/>
    </row>
    <row r="535" spans="1:44" s="48" customFormat="1" ht="24" customHeight="1">
      <c r="A535" s="124" t="s">
        <v>1874</v>
      </c>
      <c r="B535" s="260" t="s">
        <v>312</v>
      </c>
      <c r="C535" s="73">
        <v>1178259</v>
      </c>
      <c r="D535" s="73">
        <v>1105500</v>
      </c>
      <c r="E535" s="73">
        <v>29848873</v>
      </c>
      <c r="F535" s="106" t="str">
        <f>VLOOKUP($C535,'[3]Sistema Escolar'!$C$3:$E$5000,3,0)</f>
        <v>COLEGIO ESTADUAL ACELINA DANTAS DA SILVA</v>
      </c>
      <c r="G535" s="67" t="s">
        <v>1186</v>
      </c>
      <c r="H535" s="67" t="s">
        <v>1191</v>
      </c>
      <c r="I535" s="67" t="s">
        <v>519</v>
      </c>
      <c r="J535" s="81" t="s">
        <v>4492</v>
      </c>
      <c r="L535" s="46"/>
      <c r="M535" s="46"/>
      <c r="T535" s="86"/>
      <c r="U535" s="100"/>
      <c r="V535" s="97"/>
      <c r="W535" s="100"/>
      <c r="X535" s="104"/>
      <c r="Y535" s="101"/>
      <c r="Z535" s="101"/>
      <c r="AA535" s="104"/>
      <c r="AB535" s="104"/>
      <c r="AF535" s="90"/>
      <c r="AK535"/>
      <c r="AM535" s="108"/>
      <c r="AN535" s="108"/>
      <c r="AO535" s="108"/>
      <c r="AP535" s="108"/>
      <c r="AQ535" s="108"/>
      <c r="AR535" s="108"/>
    </row>
    <row r="536" spans="1:44" s="48" customFormat="1" ht="24" customHeight="1">
      <c r="A536" s="124" t="s">
        <v>1874</v>
      </c>
      <c r="B536" s="260" t="s">
        <v>312</v>
      </c>
      <c r="C536" s="73">
        <v>1115229</v>
      </c>
      <c r="D536" s="73">
        <v>1101910</v>
      </c>
      <c r="E536" s="73">
        <v>29131553</v>
      </c>
      <c r="F536" s="106" t="str">
        <f>VLOOKUP($C536,'[3]Sistema Escolar'!$C$3:$E$5000,3,0)</f>
        <v>COLEGIO EST DE TEMPO INTEGRAL PROFESSORA NINALVA MARIA PARAIZO SILVA</v>
      </c>
      <c r="G536" s="67" t="s">
        <v>1192</v>
      </c>
      <c r="H536" s="67" t="s">
        <v>1193</v>
      </c>
      <c r="I536" s="67" t="s">
        <v>519</v>
      </c>
      <c r="J536" s="81" t="s">
        <v>4492</v>
      </c>
      <c r="L536" s="46"/>
      <c r="M536" s="46"/>
      <c r="T536" s="86"/>
      <c r="U536" s="100"/>
      <c r="V536" s="97"/>
      <c r="W536" s="100"/>
      <c r="X536" s="104"/>
      <c r="Y536" s="101"/>
      <c r="Z536" s="101"/>
      <c r="AA536" s="104"/>
      <c r="AB536" s="104"/>
      <c r="AF536" s="90"/>
      <c r="AK536"/>
      <c r="AM536" s="108"/>
      <c r="AN536" s="108"/>
      <c r="AO536" s="108"/>
      <c r="AP536" s="108"/>
      <c r="AQ536" s="108"/>
      <c r="AR536" s="108"/>
    </row>
    <row r="537" spans="1:44" s="48" customFormat="1" ht="24" customHeight="1">
      <c r="A537" s="124" t="s">
        <v>1874</v>
      </c>
      <c r="B537" s="260" t="s">
        <v>313</v>
      </c>
      <c r="C537" s="73">
        <v>1160186</v>
      </c>
      <c r="D537" s="73">
        <v>1101251</v>
      </c>
      <c r="E537" s="73">
        <v>29104505</v>
      </c>
      <c r="F537" s="106" t="str">
        <f>VLOOKUP($C537,'[3]Sistema Escolar'!$C$3:$E$5000,3,0)</f>
        <v>COLEGIO ESTADUAL ELIEL MARTINS</v>
      </c>
      <c r="G537" s="67" t="s">
        <v>1145</v>
      </c>
      <c r="H537" s="67" t="s">
        <v>1194</v>
      </c>
      <c r="I537" s="67" t="s">
        <v>2047</v>
      </c>
      <c r="J537" s="81" t="s">
        <v>4577</v>
      </c>
      <c r="L537" s="46"/>
      <c r="M537" s="46"/>
      <c r="T537" s="86"/>
      <c r="U537" s="100"/>
      <c r="V537" s="97"/>
      <c r="W537" s="100"/>
      <c r="X537" s="104"/>
      <c r="Y537" s="101"/>
      <c r="Z537" s="101"/>
      <c r="AA537" s="104"/>
      <c r="AB537" s="104"/>
      <c r="AF537" s="90"/>
      <c r="AK537"/>
      <c r="AM537" s="108"/>
      <c r="AN537" s="108"/>
      <c r="AO537" s="108"/>
      <c r="AP537" s="108"/>
      <c r="AQ537" s="108"/>
      <c r="AR537" s="108"/>
    </row>
    <row r="538" spans="1:44" s="48" customFormat="1" ht="24" customHeight="1">
      <c r="A538" s="124" t="s">
        <v>1874</v>
      </c>
      <c r="B538" s="260" t="s">
        <v>314</v>
      </c>
      <c r="C538" s="73">
        <v>1108222</v>
      </c>
      <c r="D538" s="73">
        <v>1101255</v>
      </c>
      <c r="E538" s="73">
        <v>29104580</v>
      </c>
      <c r="F538" s="106" t="str">
        <f>VLOOKUP($C538,'[3]Sistema Escolar'!$C$3:$E$5000,3,0)</f>
        <v>COLEGIO ESTADUAL JOAO BENEVIDES NOGUEIRA</v>
      </c>
      <c r="G538" s="67" t="s">
        <v>1145</v>
      </c>
      <c r="H538" s="67" t="s">
        <v>1195</v>
      </c>
      <c r="I538" s="67" t="s">
        <v>519</v>
      </c>
      <c r="J538" s="81" t="s">
        <v>4492</v>
      </c>
      <c r="L538" s="46"/>
      <c r="M538" s="46"/>
      <c r="T538" s="86"/>
      <c r="U538" s="100"/>
      <c r="V538" s="97"/>
      <c r="W538" s="100"/>
      <c r="X538" s="104"/>
      <c r="Y538" s="101"/>
      <c r="Z538" s="101"/>
      <c r="AA538" s="104"/>
      <c r="AB538" s="104"/>
      <c r="AF538" s="90"/>
      <c r="AK538"/>
      <c r="AM538" s="108"/>
      <c r="AN538" s="108"/>
      <c r="AO538" s="108"/>
      <c r="AP538" s="108"/>
      <c r="AQ538" s="108"/>
      <c r="AR538" s="108"/>
    </row>
    <row r="539" spans="1:44" s="48" customFormat="1" ht="24" customHeight="1">
      <c r="A539" s="124" t="s">
        <v>1874</v>
      </c>
      <c r="B539" s="260" t="s">
        <v>315</v>
      </c>
      <c r="C539" s="73">
        <v>1108311</v>
      </c>
      <c r="D539" s="73">
        <v>1101262</v>
      </c>
      <c r="E539" s="73">
        <v>29154618</v>
      </c>
      <c r="F539" s="106" t="str">
        <f>VLOOKUP($C539,'[3]Sistema Escolar'!$C$3:$E$5000,3,0)</f>
        <v>COLEGIO ESTADUAL MARQUES DE ABRANTES</v>
      </c>
      <c r="G539" s="67" t="s">
        <v>1189</v>
      </c>
      <c r="H539" s="67" t="s">
        <v>1197</v>
      </c>
      <c r="I539" s="67" t="s">
        <v>519</v>
      </c>
      <c r="J539" s="81" t="s">
        <v>4492</v>
      </c>
      <c r="L539" s="46"/>
      <c r="M539" s="46"/>
      <c r="T539" s="86"/>
      <c r="U539" s="100"/>
      <c r="V539" s="97"/>
      <c r="W539" s="100"/>
      <c r="X539" s="104"/>
      <c r="Y539" s="101"/>
      <c r="Z539" s="101"/>
      <c r="AA539" s="104"/>
      <c r="AB539" s="104"/>
      <c r="AF539" s="90"/>
      <c r="AK539"/>
      <c r="AM539" s="108"/>
      <c r="AN539" s="108"/>
      <c r="AO539" s="108"/>
      <c r="AP539" s="108"/>
      <c r="AQ539" s="108"/>
      <c r="AR539" s="108"/>
    </row>
    <row r="540" spans="1:44" s="48" customFormat="1" ht="24" customHeight="1">
      <c r="A540" s="124" t="s">
        <v>1874</v>
      </c>
      <c r="B540" s="260" t="s">
        <v>315</v>
      </c>
      <c r="C540" s="73">
        <v>1108320</v>
      </c>
      <c r="D540" s="73">
        <v>1101263</v>
      </c>
      <c r="E540" s="73">
        <v>29153964</v>
      </c>
      <c r="F540" s="106" t="str">
        <f>VLOOKUP($C540,'[3]Sistema Escolar'!$C$3:$E$5000,3,0)</f>
        <v>COLEGIO ESTADUAL DOUTOR JOSE CARVALHO BAPTISTA</v>
      </c>
      <c r="G540" s="67" t="s">
        <v>1189</v>
      </c>
      <c r="H540" s="67" t="s">
        <v>1196</v>
      </c>
      <c r="I540" s="67" t="s">
        <v>519</v>
      </c>
      <c r="J540" s="81" t="s">
        <v>4492</v>
      </c>
      <c r="L540" s="46"/>
      <c r="M540" s="46"/>
      <c r="T540" s="86"/>
      <c r="U540" s="100"/>
      <c r="V540" s="97"/>
      <c r="W540" s="100"/>
      <c r="X540" s="104"/>
      <c r="Y540" s="101"/>
      <c r="Z540" s="101"/>
      <c r="AA540" s="104"/>
      <c r="AB540" s="104"/>
      <c r="AF540" s="90"/>
      <c r="AK540"/>
      <c r="AM540" s="108"/>
      <c r="AN540" s="108"/>
      <c r="AO540" s="108"/>
      <c r="AP540" s="108"/>
      <c r="AQ540" s="108"/>
      <c r="AR540" s="108"/>
    </row>
    <row r="541" spans="1:44" s="48" customFormat="1" ht="24" customHeight="1">
      <c r="A541" s="124" t="s">
        <v>1874</v>
      </c>
      <c r="B541" s="260" t="s">
        <v>316</v>
      </c>
      <c r="C541" s="73">
        <v>1108273</v>
      </c>
      <c r="D541" s="73">
        <v>1101270</v>
      </c>
      <c r="E541" s="73">
        <v>29154707</v>
      </c>
      <c r="F541" s="106" t="str">
        <f>VLOOKUP($C541,'[3]Sistema Escolar'!$C$3:$E$5000,3,0)</f>
        <v>COLEGIO DEMOCRATICO ESTADUAL PROFESSOR EDGARD SANTOS</v>
      </c>
      <c r="G541" s="67" t="s">
        <v>1198</v>
      </c>
      <c r="H541" s="67" t="s">
        <v>1199</v>
      </c>
      <c r="I541" s="67" t="s">
        <v>519</v>
      </c>
      <c r="J541" s="81" t="s">
        <v>4492</v>
      </c>
      <c r="L541" s="46"/>
      <c r="M541" s="46"/>
      <c r="T541" s="86"/>
      <c r="U541" s="100"/>
      <c r="V541" s="97"/>
      <c r="W541" s="100"/>
      <c r="X541" s="104"/>
      <c r="Y541" s="101"/>
      <c r="Z541" s="101"/>
      <c r="AA541" s="104"/>
      <c r="AB541" s="104"/>
      <c r="AF541" s="90"/>
      <c r="AK541"/>
      <c r="AM541" s="108"/>
      <c r="AN541" s="108"/>
      <c r="AO541" s="108"/>
      <c r="AP541" s="108"/>
      <c r="AQ541" s="108"/>
      <c r="AR541" s="108"/>
    </row>
    <row r="542" spans="1:44" s="48" customFormat="1" ht="24" customHeight="1">
      <c r="A542" s="124" t="s">
        <v>472</v>
      </c>
      <c r="B542" s="260" t="s">
        <v>317</v>
      </c>
      <c r="C542" s="73">
        <v>1105320</v>
      </c>
      <c r="D542" s="73">
        <v>1101945</v>
      </c>
      <c r="E542" s="73">
        <v>29089115</v>
      </c>
      <c r="F542" s="106" t="str">
        <f>VLOOKUP($C542,'[3]Sistema Escolar'!$C$3:$E$5000,3,0)</f>
        <v>COLEGIO ESTADUAL DE AGUA FRIA</v>
      </c>
      <c r="G542" s="67" t="s">
        <v>1200</v>
      </c>
      <c r="H542" s="67" t="s">
        <v>1201</v>
      </c>
      <c r="I542" s="67" t="s">
        <v>519</v>
      </c>
      <c r="J542" s="81" t="s">
        <v>4492</v>
      </c>
      <c r="L542" s="46"/>
      <c r="M542" s="46"/>
      <c r="T542" s="86"/>
      <c r="U542" s="100"/>
      <c r="V542" s="97"/>
      <c r="W542" s="100"/>
      <c r="X542" s="104"/>
      <c r="Y542" s="101"/>
      <c r="Z542" s="104"/>
      <c r="AA542" s="104"/>
      <c r="AB542" s="104"/>
      <c r="AF542" s="90"/>
      <c r="AK542"/>
      <c r="AM542" s="108"/>
      <c r="AN542" s="108"/>
      <c r="AO542" s="108"/>
      <c r="AP542" s="108"/>
      <c r="AQ542" s="108"/>
      <c r="AR542" s="108"/>
    </row>
    <row r="543" spans="1:44" s="48" customFormat="1" ht="24" customHeight="1">
      <c r="A543" s="124" t="s">
        <v>472</v>
      </c>
      <c r="B543" s="260" t="s">
        <v>318</v>
      </c>
      <c r="C543" s="73">
        <v>1105436</v>
      </c>
      <c r="D543" s="73">
        <v>1100743</v>
      </c>
      <c r="E543" s="73">
        <v>29157803</v>
      </c>
      <c r="F543" s="106" t="str">
        <f>VLOOKUP($C543,'[3]Sistema Escolar'!$C$3:$E$5000,3,0)</f>
        <v>COLEGIO ESTADUAL DE TEMPO INTEGRAL AMELIA RODRIGUES</v>
      </c>
      <c r="G543" s="67" t="s">
        <v>1202</v>
      </c>
      <c r="H543" s="67" t="s">
        <v>1203</v>
      </c>
      <c r="I543" s="67" t="s">
        <v>519</v>
      </c>
      <c r="J543" s="81" t="s">
        <v>4492</v>
      </c>
      <c r="L543" s="46"/>
      <c r="M543" s="46"/>
      <c r="T543" s="86"/>
      <c r="U543" s="100"/>
      <c r="V543" s="97"/>
      <c r="W543" s="100"/>
      <c r="X543" s="104"/>
      <c r="Y543" s="101"/>
      <c r="Z543" s="104"/>
      <c r="AA543" s="104"/>
      <c r="AB543" s="104"/>
      <c r="AF543" s="90"/>
      <c r="AK543"/>
      <c r="AM543" s="108"/>
      <c r="AN543" s="108"/>
      <c r="AO543" s="108"/>
      <c r="AP543" s="108"/>
      <c r="AQ543" s="108"/>
      <c r="AR543" s="108"/>
    </row>
    <row r="544" spans="1:44" s="48" customFormat="1" ht="24" customHeight="1">
      <c r="A544" s="124" t="s">
        <v>472</v>
      </c>
      <c r="B544" s="260" t="s">
        <v>319</v>
      </c>
      <c r="C544" s="73">
        <v>1105584</v>
      </c>
      <c r="D544" s="73">
        <v>1100756</v>
      </c>
      <c r="E544" s="73">
        <v>29089964</v>
      </c>
      <c r="F544" s="106" t="str">
        <f>VLOOKUP($C544,'[3]Sistema Escolar'!$C$3:$E$5000,3,0)</f>
        <v>COLEGIO ESTADUAL DE TEMPO INTEGRAL ARTHUR VIEIRA DE OLIVEIRA</v>
      </c>
      <c r="G544" s="67" t="s">
        <v>1053</v>
      </c>
      <c r="H544" s="67" t="s">
        <v>1204</v>
      </c>
      <c r="I544" s="67" t="s">
        <v>2047</v>
      </c>
      <c r="J544" s="81" t="s">
        <v>4578</v>
      </c>
      <c r="L544" s="46"/>
      <c r="M544" s="46"/>
      <c r="T544" s="86"/>
      <c r="U544" s="100"/>
      <c r="V544" s="97"/>
      <c r="W544" s="100"/>
      <c r="X544" s="104"/>
      <c r="Y544" s="101"/>
      <c r="Z544" s="101"/>
      <c r="AA544" s="104"/>
      <c r="AB544" s="104"/>
      <c r="AF544" s="90"/>
      <c r="AK544"/>
      <c r="AM544" s="108"/>
      <c r="AN544" s="108"/>
      <c r="AO544" s="108"/>
      <c r="AP544" s="108"/>
      <c r="AQ544" s="108"/>
      <c r="AR544" s="108"/>
    </row>
    <row r="545" spans="1:44" s="48" customFormat="1" ht="24" customHeight="1">
      <c r="A545" s="124" t="s">
        <v>472</v>
      </c>
      <c r="B545" s="260" t="s">
        <v>320</v>
      </c>
      <c r="C545" s="73">
        <v>1105460</v>
      </c>
      <c r="D545" s="73">
        <v>1100767</v>
      </c>
      <c r="E545" s="73">
        <v>29090350</v>
      </c>
      <c r="F545" s="106" t="str">
        <f>VLOOKUP($C545,'[3]Sistema Escolar'!$C$3:$E$5000,3,0)</f>
        <v>COLEGIO EST DO CAMPO DE TEMPO INT GENIVALDO DE ALMEIDA BRANDAO</v>
      </c>
      <c r="G545" s="67" t="s">
        <v>1053</v>
      </c>
      <c r="H545" s="67" t="s">
        <v>1205</v>
      </c>
      <c r="I545" s="67" t="s">
        <v>519</v>
      </c>
      <c r="J545" s="81" t="s">
        <v>4492</v>
      </c>
      <c r="L545" s="46"/>
      <c r="M545" s="46"/>
      <c r="T545" s="86"/>
      <c r="U545" s="100"/>
      <c r="V545" s="97"/>
      <c r="W545" s="100"/>
      <c r="X545" s="104"/>
      <c r="Y545" s="101"/>
      <c r="Z545" s="104"/>
      <c r="AA545" s="104"/>
      <c r="AB545" s="104"/>
      <c r="AF545" s="90"/>
      <c r="AK545"/>
      <c r="AM545" s="108"/>
      <c r="AN545" s="108"/>
      <c r="AO545" s="108"/>
      <c r="AP545" s="108"/>
      <c r="AQ545" s="108"/>
      <c r="AR545" s="108"/>
    </row>
    <row r="546" spans="1:44" s="48" customFormat="1" ht="24" customHeight="1">
      <c r="A546" s="124" t="s">
        <v>472</v>
      </c>
      <c r="B546" s="260" t="s">
        <v>321</v>
      </c>
      <c r="C546" s="73">
        <v>1105568</v>
      </c>
      <c r="D546" s="73">
        <v>1100822</v>
      </c>
      <c r="E546" s="73">
        <v>29090865</v>
      </c>
      <c r="F546" s="106" t="str">
        <f>VLOOKUP($C546,'[3]Sistema Escolar'!$C$3:$E$5000,3,0)</f>
        <v>COLEGIO ESTADUAL DE TEMPO INTEGRAL DE CONCEICAO DA FEIRA</v>
      </c>
      <c r="G546" s="67" t="s">
        <v>1206</v>
      </c>
      <c r="H546" s="67" t="s">
        <v>1207</v>
      </c>
      <c r="I546" s="67" t="s">
        <v>519</v>
      </c>
      <c r="J546" s="81" t="s">
        <v>4492</v>
      </c>
      <c r="L546" s="46"/>
      <c r="M546" s="46"/>
      <c r="T546" s="86"/>
      <c r="U546" s="100"/>
      <c r="V546" s="97"/>
      <c r="W546" s="100"/>
      <c r="X546" s="104"/>
      <c r="Y546" s="101"/>
      <c r="Z546" s="104"/>
      <c r="AA546" s="104"/>
      <c r="AB546" s="104"/>
      <c r="AF546" s="90"/>
      <c r="AK546"/>
      <c r="AM546" s="108"/>
      <c r="AN546" s="108"/>
      <c r="AO546" s="108"/>
      <c r="AP546" s="108"/>
      <c r="AQ546" s="108"/>
      <c r="AR546" s="108"/>
    </row>
    <row r="547" spans="1:44" s="48" customFormat="1" ht="24" customHeight="1">
      <c r="A547" s="124" t="s">
        <v>472</v>
      </c>
      <c r="B547" s="260" t="s">
        <v>322</v>
      </c>
      <c r="C547" s="73">
        <v>1105266</v>
      </c>
      <c r="D547" s="73">
        <v>1100830</v>
      </c>
      <c r="E547" s="73">
        <v>29091470</v>
      </c>
      <c r="F547" s="106" t="str">
        <f>VLOOKUP($C547,'[3]Sistema Escolar'!$C$3:$E$5000,3,0)</f>
        <v>COLEGIO ESTADUAL DE TEMPO INTEGRAL CONCEICAO DO JACUIPE</v>
      </c>
      <c r="G547" s="67" t="s">
        <v>1053</v>
      </c>
      <c r="H547" s="67" t="s">
        <v>1208</v>
      </c>
      <c r="I547" s="67" t="s">
        <v>519</v>
      </c>
      <c r="J547" s="81" t="s">
        <v>4492</v>
      </c>
      <c r="L547" s="46"/>
      <c r="M547" s="46"/>
      <c r="T547" s="86"/>
      <c r="U547" s="100"/>
      <c r="V547" s="97"/>
      <c r="W547" s="100"/>
      <c r="X547" s="104"/>
      <c r="Y547" s="101"/>
      <c r="Z547" s="101"/>
      <c r="AA547" s="104"/>
      <c r="AB547" s="104"/>
      <c r="AF547" s="90"/>
      <c r="AK547"/>
      <c r="AM547" s="108"/>
      <c r="AN547" s="108"/>
      <c r="AO547" s="108"/>
      <c r="AP547" s="108"/>
      <c r="AQ547" s="108"/>
      <c r="AR547" s="108"/>
    </row>
    <row r="548" spans="1:44" s="48" customFormat="1" ht="24" customHeight="1">
      <c r="A548" s="124" t="s">
        <v>472</v>
      </c>
      <c r="B548" s="260" t="s">
        <v>324</v>
      </c>
      <c r="C548" s="73">
        <v>1105169</v>
      </c>
      <c r="D548" s="73">
        <v>1100842</v>
      </c>
      <c r="E548" s="73">
        <v>29092191</v>
      </c>
      <c r="F548" s="106" t="str">
        <f>VLOOKUP($C548,'[3]Sistema Escolar'!$C$3:$E$5000,3,0)</f>
        <v>COLEGIO ESTADUAL DE TEMPO INTEGRAL DOM PEDRO II</v>
      </c>
      <c r="G548" s="67" t="s">
        <v>1211</v>
      </c>
      <c r="H548" s="67" t="s">
        <v>1212</v>
      </c>
      <c r="I548" s="67" t="s">
        <v>519</v>
      </c>
      <c r="J548" s="81" t="s">
        <v>4492</v>
      </c>
      <c r="L548" s="46"/>
      <c r="M548" s="46"/>
      <c r="T548" s="86"/>
      <c r="U548" s="100"/>
      <c r="V548" s="97"/>
      <c r="W548" s="100"/>
      <c r="X548" s="104"/>
      <c r="Y548" s="101"/>
      <c r="Z548" s="101"/>
      <c r="AA548" s="104"/>
      <c r="AB548" s="104"/>
      <c r="AF548" s="90"/>
      <c r="AK548"/>
      <c r="AM548" s="108"/>
      <c r="AN548" s="108"/>
      <c r="AO548" s="108"/>
      <c r="AP548" s="108"/>
      <c r="AQ548" s="108"/>
      <c r="AR548" s="108"/>
    </row>
    <row r="549" spans="1:44" s="48" customFormat="1" ht="24" customHeight="1">
      <c r="A549" s="124" t="s">
        <v>472</v>
      </c>
      <c r="B549" s="260" t="s">
        <v>324</v>
      </c>
      <c r="C549" s="73">
        <v>1105100</v>
      </c>
      <c r="D549" s="73">
        <v>1100844</v>
      </c>
      <c r="E549" s="73">
        <v>29092213</v>
      </c>
      <c r="F549" s="106" t="str">
        <f>VLOOKUP($C549,'[3]Sistema Escolar'!$C$3:$E$5000,3,0)</f>
        <v>COLEGIO ESTADUAL DO CAMPO PROFESSOR JOSE WALDOMIRO SANTOS DA CONCEICAO</v>
      </c>
      <c r="G549" s="67" t="s">
        <v>1209</v>
      </c>
      <c r="H549" s="67" t="s">
        <v>1210</v>
      </c>
      <c r="I549" s="67" t="s">
        <v>519</v>
      </c>
      <c r="J549" s="81" t="s">
        <v>4492</v>
      </c>
      <c r="L549" s="46"/>
      <c r="M549" s="46"/>
      <c r="T549" s="86"/>
      <c r="U549" s="100"/>
      <c r="V549" s="97"/>
      <c r="W549" s="100"/>
      <c r="X549" s="104"/>
      <c r="Y549" s="101"/>
      <c r="Z549" s="101"/>
      <c r="AA549" s="104"/>
      <c r="AB549" s="104"/>
      <c r="AF549" s="90"/>
      <c r="AK549"/>
      <c r="AM549" s="108"/>
      <c r="AN549" s="108"/>
      <c r="AO549" s="108"/>
      <c r="AP549" s="108"/>
      <c r="AQ549" s="108"/>
      <c r="AR549" s="108"/>
    </row>
    <row r="550" spans="1:44" s="48" customFormat="1" ht="24" customHeight="1">
      <c r="A550" s="124" t="s">
        <v>472</v>
      </c>
      <c r="B550" s="260" t="s">
        <v>325</v>
      </c>
      <c r="C550" s="73">
        <v>1106637</v>
      </c>
      <c r="D550" s="73">
        <v>1100727</v>
      </c>
      <c r="E550" s="73">
        <v>29095999</v>
      </c>
      <c r="F550" s="106" t="str">
        <f>VLOOKUP($C550,'[3]Sistema Escolar'!$C$3:$E$5000,3,0)</f>
        <v>COLEGIO ESTADUAL PROFESSORA TECLA MELLO</v>
      </c>
      <c r="G550" s="67" t="s">
        <v>1053</v>
      </c>
      <c r="H550" s="67" t="s">
        <v>1245</v>
      </c>
      <c r="I550" s="67" t="s">
        <v>519</v>
      </c>
      <c r="J550" s="81" t="s">
        <v>4492</v>
      </c>
      <c r="L550" s="46"/>
      <c r="M550" s="46"/>
      <c r="T550" s="86"/>
      <c r="U550" s="100"/>
      <c r="V550" s="97"/>
      <c r="W550" s="100"/>
      <c r="X550" s="104"/>
      <c r="Y550" s="101"/>
      <c r="Z550" s="101"/>
      <c r="AA550" s="104"/>
      <c r="AB550" s="104"/>
      <c r="AF550" s="90"/>
      <c r="AK550"/>
      <c r="AM550" s="108"/>
      <c r="AN550" s="108"/>
      <c r="AO550" s="108"/>
      <c r="AP550" s="108"/>
      <c r="AQ550" s="108"/>
      <c r="AR550" s="108"/>
    </row>
    <row r="551" spans="1:44" s="48" customFormat="1" ht="24" customHeight="1">
      <c r="A551" s="124" t="s">
        <v>472</v>
      </c>
      <c r="B551" s="260" t="s">
        <v>325</v>
      </c>
      <c r="C551" s="73">
        <v>1178163</v>
      </c>
      <c r="D551" s="73">
        <v>1105458</v>
      </c>
      <c r="E551" s="73">
        <v>29380375</v>
      </c>
      <c r="F551" s="106" t="str">
        <f>VLOOKUP($C551,'[3]Sistema Escolar'!$C$3:$E$5000,3,0)</f>
        <v>CENTRO DE APOIO PEDAGOGICO ESPECIALIZADO JONATHAS TELLES DE CARVALHO</v>
      </c>
      <c r="G551" s="67" t="s">
        <v>1053</v>
      </c>
      <c r="H551" s="67" t="s">
        <v>1213</v>
      </c>
      <c r="I551" s="67" t="s">
        <v>519</v>
      </c>
      <c r="J551" s="81" t="s">
        <v>4492</v>
      </c>
      <c r="L551" s="46"/>
      <c r="M551" s="46"/>
      <c r="T551" s="86"/>
      <c r="U551" s="100"/>
      <c r="V551" s="46"/>
      <c r="W551" s="100"/>
      <c r="X551" s="100"/>
      <c r="Y551" s="101"/>
      <c r="Z551" s="101"/>
      <c r="AA551" s="104"/>
      <c r="AB551" s="104"/>
      <c r="AF551" s="90"/>
      <c r="AH551" s="46"/>
      <c r="AK551"/>
      <c r="AM551" s="108"/>
      <c r="AN551" s="108"/>
      <c r="AO551" s="108"/>
      <c r="AP551" s="108"/>
      <c r="AQ551" s="108"/>
      <c r="AR551" s="108"/>
    </row>
    <row r="552" spans="1:44" s="48" customFormat="1" ht="24" customHeight="1">
      <c r="A552" s="124" t="s">
        <v>472</v>
      </c>
      <c r="B552" s="260" t="s">
        <v>325</v>
      </c>
      <c r="C552" s="73">
        <v>1106564</v>
      </c>
      <c r="D552" s="73">
        <v>1100721</v>
      </c>
      <c r="E552" s="73">
        <v>29094712</v>
      </c>
      <c r="F552" s="106" t="str">
        <f>VLOOKUP($C552,'[3]Sistema Escolar'!$C$3:$E$5000,3,0)</f>
        <v>COLEGIO ESTADUAL DE TEMPO INTEGRAL PROF ANA ALICE FIGUEREDO DOS SANTOS</v>
      </c>
      <c r="G552" s="67" t="s">
        <v>1053</v>
      </c>
      <c r="H552" s="67" t="s">
        <v>1244</v>
      </c>
      <c r="I552" s="67" t="s">
        <v>2047</v>
      </c>
      <c r="J552" s="81" t="s">
        <v>4579</v>
      </c>
      <c r="L552" s="46"/>
      <c r="M552" s="46"/>
      <c r="T552" s="86"/>
      <c r="U552" s="100"/>
      <c r="V552" s="97"/>
      <c r="W552" s="100"/>
      <c r="X552" s="104"/>
      <c r="Y552" s="101"/>
      <c r="Z552" s="101"/>
      <c r="AA552" s="104"/>
      <c r="AB552" s="104"/>
      <c r="AF552" s="90"/>
      <c r="AK552"/>
      <c r="AM552" s="108"/>
      <c r="AN552" s="108"/>
      <c r="AO552" s="108"/>
      <c r="AP552" s="108"/>
      <c r="AQ552" s="108"/>
      <c r="AR552" s="108"/>
    </row>
    <row r="553" spans="1:44" s="48" customFormat="1" ht="24" customHeight="1">
      <c r="A553" s="124" t="s">
        <v>472</v>
      </c>
      <c r="B553" s="260" t="s">
        <v>325</v>
      </c>
      <c r="C553" s="73">
        <v>1179657</v>
      </c>
      <c r="D553" s="73">
        <v>9999999</v>
      </c>
      <c r="E553" s="73">
        <v>29474264</v>
      </c>
      <c r="F553" s="106" t="str">
        <f>VLOOKUP($C553,'[3]Sistema Escolar'!$C$3:$E$5000,3,0)</f>
        <v>CENTRO JUVENIL DE CIENCIA E CULTURA - CJCC FEIRA DE SANTANA</v>
      </c>
      <c r="G553" s="67" t="s">
        <v>1219</v>
      </c>
      <c r="H553" s="67" t="s">
        <v>1220</v>
      </c>
      <c r="I553" s="67" t="s">
        <v>519</v>
      </c>
      <c r="J553" s="81" t="s">
        <v>4492</v>
      </c>
      <c r="L553" s="46"/>
      <c r="M553" s="46"/>
      <c r="T553" s="86"/>
      <c r="U553" s="100"/>
      <c r="V553" s="46"/>
      <c r="W553" s="100"/>
      <c r="X553" s="100"/>
      <c r="Y553" s="101"/>
      <c r="Z553" s="101"/>
      <c r="AA553" s="104"/>
      <c r="AB553" s="104"/>
      <c r="AF553" s="90"/>
      <c r="AK553"/>
      <c r="AM553" s="108"/>
      <c r="AN553" s="108"/>
      <c r="AO553" s="108"/>
      <c r="AP553" s="108"/>
      <c r="AQ553" s="108"/>
      <c r="AR553" s="108"/>
    </row>
    <row r="554" spans="1:44" s="48" customFormat="1" ht="24" customHeight="1">
      <c r="A554" s="124" t="s">
        <v>472</v>
      </c>
      <c r="B554" s="260" t="s">
        <v>325</v>
      </c>
      <c r="C554" s="73">
        <v>1105959</v>
      </c>
      <c r="D554" s="73">
        <v>1100734</v>
      </c>
      <c r="E554" s="73">
        <v>29096243</v>
      </c>
      <c r="F554" s="106" t="str">
        <f>VLOOKUP($C554,'[3]Sistema Escolar'!$C$3:$E$5000,3,0)</f>
        <v>INSTITUTO DE EDUCACAO DE TEMPO INTEGRAL GASTAO GUIMARAES</v>
      </c>
      <c r="G554" s="67" t="s">
        <v>1053</v>
      </c>
      <c r="H554" s="67" t="s">
        <v>1252</v>
      </c>
      <c r="I554" s="67" t="s">
        <v>519</v>
      </c>
      <c r="J554" s="81" t="s">
        <v>4492</v>
      </c>
      <c r="L554" s="46"/>
      <c r="M554" s="46"/>
      <c r="T554" s="86"/>
      <c r="U554" s="100"/>
      <c r="V554" s="97"/>
      <c r="W554" s="100"/>
      <c r="X554" s="104"/>
      <c r="Y554" s="101"/>
      <c r="Z554" s="104"/>
      <c r="AA554" s="104"/>
      <c r="AB554" s="104"/>
      <c r="AF554" s="90"/>
      <c r="AK554"/>
      <c r="AM554" s="108"/>
      <c r="AN554" s="108"/>
      <c r="AO554" s="108"/>
      <c r="AP554" s="108"/>
      <c r="AQ554" s="108"/>
      <c r="AR554" s="108"/>
    </row>
    <row r="555" spans="1:44" s="48" customFormat="1" ht="24" customHeight="1">
      <c r="A555" s="124" t="s">
        <v>472</v>
      </c>
      <c r="B555" s="260" t="s">
        <v>325</v>
      </c>
      <c r="C555" s="73">
        <v>1178101</v>
      </c>
      <c r="D555" s="73">
        <v>1104568</v>
      </c>
      <c r="E555" s="73">
        <v>29436842</v>
      </c>
      <c r="F555" s="106" t="str">
        <f>VLOOKUP($C555,'[3]Sistema Escolar'!$C$3:$E$5000,3,0)</f>
        <v>CENTRO DE APOIO PEDAGOGICO ESPECIALIZADO DE FEIRA DE SANTANA - CAPE</v>
      </c>
      <c r="G555" s="67" t="s">
        <v>1053</v>
      </c>
      <c r="H555" s="67" t="s">
        <v>1214</v>
      </c>
      <c r="I555" s="67" t="s">
        <v>519</v>
      </c>
      <c r="J555" s="81" t="s">
        <v>4492</v>
      </c>
      <c r="K555" s="226"/>
      <c r="L555" s="46"/>
      <c r="M555" s="46"/>
      <c r="T555" s="86"/>
      <c r="U555" s="100"/>
      <c r="V555" s="46"/>
      <c r="W555" s="100"/>
      <c r="X555" s="100"/>
      <c r="Y555" s="101"/>
      <c r="Z555" s="101"/>
      <c r="AA555" s="104"/>
      <c r="AB555" s="104"/>
      <c r="AF555" s="90"/>
      <c r="AK555"/>
      <c r="AM555" s="108"/>
      <c r="AN555" s="108"/>
      <c r="AO555" s="108"/>
      <c r="AP555" s="108"/>
      <c r="AQ555" s="108"/>
      <c r="AR555" s="108"/>
    </row>
    <row r="556" spans="1:44" s="48" customFormat="1" ht="24" customHeight="1">
      <c r="A556" s="124" t="s">
        <v>472</v>
      </c>
      <c r="B556" s="260" t="s">
        <v>325</v>
      </c>
      <c r="C556" s="73">
        <v>1106718</v>
      </c>
      <c r="D556" s="73">
        <v>1100652</v>
      </c>
      <c r="E556" s="73">
        <v>29097703</v>
      </c>
      <c r="F556" s="106" t="str">
        <f>VLOOKUP($C556,'[3]Sistema Escolar'!$C$3:$E$5000,3,0)</f>
        <v>COLEGIO ESTADUAL DO CAMPO MARIA QUITERIA</v>
      </c>
      <c r="G556" s="67" t="s">
        <v>1053</v>
      </c>
      <c r="H556" s="67" t="s">
        <v>1241</v>
      </c>
      <c r="I556" s="67" t="s">
        <v>2047</v>
      </c>
      <c r="J556" s="81" t="s">
        <v>4580</v>
      </c>
      <c r="L556" s="46"/>
      <c r="M556" s="46"/>
      <c r="T556" s="86"/>
      <c r="U556" s="100"/>
      <c r="V556" s="97"/>
      <c r="W556" s="100"/>
      <c r="X556" s="104"/>
      <c r="Y556" s="101"/>
      <c r="Z556" s="101"/>
      <c r="AA556" s="104"/>
      <c r="AB556" s="104"/>
      <c r="AF556" s="90"/>
      <c r="AK556"/>
      <c r="AM556" s="108"/>
      <c r="AN556" s="108"/>
      <c r="AO556" s="108"/>
      <c r="AP556" s="108"/>
      <c r="AQ556" s="108"/>
      <c r="AR556" s="108"/>
    </row>
    <row r="557" spans="1:44" s="48" customFormat="1" ht="24" customHeight="1">
      <c r="A557" s="124" t="s">
        <v>472</v>
      </c>
      <c r="B557" s="260" t="s">
        <v>325</v>
      </c>
      <c r="C557" s="73">
        <v>1163894</v>
      </c>
      <c r="D557" s="73">
        <v>1100683</v>
      </c>
      <c r="E557" s="73">
        <v>29097509</v>
      </c>
      <c r="F557" s="106" t="str">
        <f>VLOOKUP($C557,'[3]Sistema Escolar'!$C$3:$E$5000,3,0)</f>
        <v>CENTRO TERRITORIAL DE EDUCACAO PROFISSIONAL DO PORTAL DO SERTAO</v>
      </c>
      <c r="G557" s="67" t="s">
        <v>1053</v>
      </c>
      <c r="H557" s="67" t="s">
        <v>1221</v>
      </c>
      <c r="I557" s="67" t="s">
        <v>519</v>
      </c>
      <c r="J557" s="81" t="s">
        <v>4492</v>
      </c>
      <c r="L557" s="46"/>
      <c r="M557" s="46"/>
      <c r="T557" s="86"/>
      <c r="U557" s="100"/>
      <c r="V557" s="97"/>
      <c r="W557" s="100"/>
      <c r="X557" s="104"/>
      <c r="Y557" s="101"/>
      <c r="Z557" s="104"/>
      <c r="AA557" s="104"/>
      <c r="AB557" s="104"/>
      <c r="AF557" s="90"/>
      <c r="AK557"/>
      <c r="AM557" s="108"/>
      <c r="AN557" s="108"/>
      <c r="AO557" s="108"/>
      <c r="AP557" s="108"/>
      <c r="AQ557" s="108"/>
      <c r="AR557" s="108"/>
    </row>
    <row r="558" spans="1:44" s="48" customFormat="1" ht="24" customHeight="1">
      <c r="A558" s="124" t="s">
        <v>472</v>
      </c>
      <c r="B558" s="260" t="s">
        <v>325</v>
      </c>
      <c r="C558" s="73">
        <v>1106394</v>
      </c>
      <c r="D558" s="73">
        <v>1100715</v>
      </c>
      <c r="E558" s="73">
        <v>29095239</v>
      </c>
      <c r="F558" s="106" t="str">
        <f>VLOOKUP($C558,'[3]Sistema Escolar'!$C$3:$E$5000,3,0)</f>
        <v>COLEGIO ESTADUAL DO CAMPO JOAO BAPTISTA CARNEIRO</v>
      </c>
      <c r="G558" s="67" t="s">
        <v>1053</v>
      </c>
      <c r="H558" s="67" t="s">
        <v>1238</v>
      </c>
      <c r="I558" s="67" t="s">
        <v>2047</v>
      </c>
      <c r="J558" s="81" t="s">
        <v>4581</v>
      </c>
      <c r="L558" s="46"/>
      <c r="M558" s="46"/>
      <c r="T558" s="86"/>
      <c r="U558" s="100"/>
      <c r="V558" s="97"/>
      <c r="W558" s="100"/>
      <c r="X558" s="104"/>
      <c r="Y558" s="101"/>
      <c r="Z558" s="101"/>
      <c r="AA558" s="104"/>
      <c r="AB558" s="104"/>
      <c r="AF558" s="90"/>
      <c r="AK558"/>
      <c r="AM558" s="108"/>
      <c r="AN558" s="108"/>
      <c r="AO558" s="108"/>
      <c r="AP558" s="108"/>
      <c r="AQ558" s="108"/>
      <c r="AR558" s="108"/>
    </row>
    <row r="559" spans="1:44" s="48" customFormat="1" ht="24" customHeight="1">
      <c r="A559" s="124" t="s">
        <v>472</v>
      </c>
      <c r="B559" s="260" t="s">
        <v>325</v>
      </c>
      <c r="C559" s="73">
        <v>1106491</v>
      </c>
      <c r="D559" s="73">
        <v>1100651</v>
      </c>
      <c r="E559" s="73">
        <v>29093554</v>
      </c>
      <c r="F559" s="106" t="str">
        <f>VLOOKUP($C559,'[3]Sistema Escolar'!$C$3:$E$5000,3,0)</f>
        <v>COLEGIO ESTADUAL JUIZ JORGE FARIAS GOES</v>
      </c>
      <c r="G559" s="67" t="s">
        <v>1053</v>
      </c>
      <c r="H559" s="67" t="s">
        <v>1240</v>
      </c>
      <c r="I559" s="67" t="s">
        <v>519</v>
      </c>
      <c r="J559" s="81" t="s">
        <v>4492</v>
      </c>
      <c r="L559" s="46"/>
      <c r="M559" s="46"/>
      <c r="T559" s="86"/>
      <c r="U559" s="100"/>
      <c r="V559" s="97"/>
      <c r="W559" s="100"/>
      <c r="X559" s="104"/>
      <c r="Y559" s="101"/>
      <c r="Z559" s="101"/>
      <c r="AA559" s="104"/>
      <c r="AB559" s="104"/>
      <c r="AF559" s="90"/>
      <c r="AK559"/>
      <c r="AM559" s="108"/>
      <c r="AN559" s="108"/>
      <c r="AO559" s="108"/>
      <c r="AP559" s="108"/>
      <c r="AQ559" s="108"/>
      <c r="AR559" s="108"/>
    </row>
    <row r="560" spans="1:44" s="48" customFormat="1" ht="24" customHeight="1">
      <c r="A560" s="124" t="s">
        <v>472</v>
      </c>
      <c r="B560" s="260" t="s">
        <v>325</v>
      </c>
      <c r="C560" s="73">
        <v>1106106</v>
      </c>
      <c r="D560" s="73">
        <v>1100694</v>
      </c>
      <c r="E560" s="73">
        <v>29097541</v>
      </c>
      <c r="F560" s="106" t="str">
        <f>VLOOKUP($C560,'[3]Sistema Escolar'!$C$3:$E$5000,3,0)</f>
        <v>COLEGIO ESTADUAL DO CAMPO ITAN GUIMARAES CERQUEIRA</v>
      </c>
      <c r="G560" s="67" t="s">
        <v>1053</v>
      </c>
      <c r="H560" s="67" t="s">
        <v>1226</v>
      </c>
      <c r="I560" s="67" t="s">
        <v>519</v>
      </c>
      <c r="J560" s="81" t="s">
        <v>4492</v>
      </c>
      <c r="L560" s="46"/>
      <c r="M560" s="46"/>
      <c r="T560" s="86"/>
      <c r="U560" s="100"/>
      <c r="V560" s="97"/>
      <c r="W560" s="100"/>
      <c r="X560" s="104"/>
      <c r="Y560" s="101"/>
      <c r="Z560" s="101"/>
      <c r="AA560" s="104"/>
      <c r="AB560" s="104"/>
      <c r="AF560" s="90"/>
      <c r="AK560"/>
      <c r="AM560" s="108"/>
      <c r="AN560" s="108"/>
      <c r="AO560" s="108"/>
      <c r="AP560" s="108"/>
      <c r="AQ560" s="108"/>
      <c r="AR560" s="108"/>
    </row>
    <row r="561" spans="1:44" s="48" customFormat="1" ht="24" customHeight="1">
      <c r="A561" s="124" t="s">
        <v>472</v>
      </c>
      <c r="B561" s="260" t="s">
        <v>325</v>
      </c>
      <c r="C561" s="73">
        <v>1178137</v>
      </c>
      <c r="D561" s="73">
        <v>1105426</v>
      </c>
      <c r="E561" s="73">
        <v>29441633</v>
      </c>
      <c r="F561" s="106" t="str">
        <f>VLOOKUP($C561,'[3]Sistema Escolar'!$C$3:$E$5000,3,0)</f>
        <v>COLEGIO ESTADUAL DO CAMPO DE JAGUARA</v>
      </c>
      <c r="G561" s="67" t="s">
        <v>1053</v>
      </c>
      <c r="H561" s="67" t="s">
        <v>1224</v>
      </c>
      <c r="I561" s="67" t="s">
        <v>519</v>
      </c>
      <c r="J561" s="81" t="s">
        <v>4492</v>
      </c>
      <c r="K561" s="108">
        <v>46083</v>
      </c>
      <c r="L561" s="46"/>
      <c r="M561" s="46"/>
      <c r="T561" s="86"/>
      <c r="U561" s="100"/>
      <c r="V561" s="97"/>
      <c r="W561" s="100"/>
      <c r="X561" s="104"/>
      <c r="Y561" s="101"/>
      <c r="Z561" s="101"/>
      <c r="AA561" s="104"/>
      <c r="AB561" s="104"/>
      <c r="AF561" s="90"/>
      <c r="AK561"/>
      <c r="AM561" s="108"/>
      <c r="AN561" s="108"/>
      <c r="AO561" s="108"/>
      <c r="AP561" s="108"/>
      <c r="AQ561" s="108"/>
      <c r="AR561" s="108"/>
    </row>
    <row r="562" spans="1:44" s="48" customFormat="1" ht="24" customHeight="1">
      <c r="A562" s="124" t="s">
        <v>472</v>
      </c>
      <c r="B562" s="260" t="s">
        <v>325</v>
      </c>
      <c r="C562" s="73">
        <v>1106742</v>
      </c>
      <c r="D562" s="73">
        <v>1100665</v>
      </c>
      <c r="E562" s="73">
        <v>29093279</v>
      </c>
      <c r="F562" s="106" t="str">
        <f>VLOOKUP($C562,'[3]Sistema Escolar'!$C$3:$E$5000,3,0)</f>
        <v>COLEGIO ESTADUAL GOVERNADOR LUIZ VIANA FILHO</v>
      </c>
      <c r="G562" s="67" t="s">
        <v>1053</v>
      </c>
      <c r="H562" s="67" t="s">
        <v>1234</v>
      </c>
      <c r="I562" s="67" t="s">
        <v>519</v>
      </c>
      <c r="J562" s="81" t="s">
        <v>4492</v>
      </c>
      <c r="K562" s="108">
        <v>46087</v>
      </c>
      <c r="L562" s="46"/>
      <c r="M562" s="46"/>
      <c r="T562" s="86"/>
      <c r="U562" s="100"/>
      <c r="V562" s="97"/>
      <c r="W562" s="100"/>
      <c r="X562" s="104"/>
      <c r="Y562" s="101"/>
      <c r="Z562" s="101"/>
      <c r="AA562" s="104"/>
      <c r="AB562" s="104"/>
      <c r="AF562" s="90"/>
      <c r="AK562"/>
      <c r="AM562" s="108"/>
      <c r="AN562" s="108"/>
      <c r="AO562" s="108"/>
      <c r="AP562" s="108"/>
      <c r="AQ562" s="108"/>
      <c r="AR562" s="108"/>
    </row>
    <row r="563" spans="1:44" s="48" customFormat="1" ht="24" customHeight="1">
      <c r="A563" s="124" t="s">
        <v>472</v>
      </c>
      <c r="B563" s="260" t="s">
        <v>325</v>
      </c>
      <c r="C563" s="73">
        <v>1105940</v>
      </c>
      <c r="D563" s="73">
        <v>1100660</v>
      </c>
      <c r="E563" s="73">
        <v>29094194</v>
      </c>
      <c r="F563" s="106" t="str">
        <f>VLOOKUP($C563,'[3]Sistema Escolar'!$C$3:$E$5000,3,0)</f>
        <v>COLEGIO ESTADUAL ERNESTO CARNEIRO RIBEIRO</v>
      </c>
      <c r="G563" s="67" t="s">
        <v>1053</v>
      </c>
      <c r="H563" s="67" t="s">
        <v>1231</v>
      </c>
      <c r="I563" s="67" t="s">
        <v>519</v>
      </c>
      <c r="J563" s="81" t="s">
        <v>4492</v>
      </c>
      <c r="L563" s="46"/>
      <c r="M563" s="46"/>
      <c r="T563" s="86"/>
      <c r="U563" s="100"/>
      <c r="V563" s="97"/>
      <c r="W563" s="100"/>
      <c r="X563" s="104"/>
      <c r="Y563" s="101"/>
      <c r="Z563" s="101"/>
      <c r="AA563" s="104"/>
      <c r="AB563" s="104"/>
      <c r="AF563" s="90"/>
      <c r="AK563"/>
      <c r="AM563" s="108"/>
      <c r="AN563" s="108"/>
      <c r="AO563" s="108"/>
      <c r="AP563" s="108"/>
      <c r="AQ563" s="108"/>
      <c r="AR563" s="108"/>
    </row>
    <row r="564" spans="1:44" s="48" customFormat="1" ht="24" customHeight="1">
      <c r="A564" s="124" t="s">
        <v>472</v>
      </c>
      <c r="B564" s="260" t="s">
        <v>325</v>
      </c>
      <c r="C564" s="73">
        <v>1106270</v>
      </c>
      <c r="D564" s="73">
        <v>1100666</v>
      </c>
      <c r="E564" s="73">
        <v>29095140</v>
      </c>
      <c r="F564" s="106" t="str">
        <f>VLOOKUP($C564,'[3]Sistema Escolar'!$C$3:$E$5000,3,0)</f>
        <v>COLEGIO ESTADUAL DE TEMPO INTEGRAL HILDA CARNEIRO</v>
      </c>
      <c r="G564" s="67" t="s">
        <v>1053</v>
      </c>
      <c r="H564" s="67" t="s">
        <v>1236</v>
      </c>
      <c r="I564" s="67" t="s">
        <v>2047</v>
      </c>
      <c r="J564" s="81" t="s">
        <v>4583</v>
      </c>
      <c r="L564" s="46"/>
      <c r="M564" s="46"/>
      <c r="T564" s="86"/>
      <c r="U564" s="100"/>
      <c r="V564" s="97"/>
      <c r="W564" s="100"/>
      <c r="X564" s="104"/>
      <c r="Y564" s="101"/>
      <c r="Z564" s="104"/>
      <c r="AA564" s="104"/>
      <c r="AB564" s="104"/>
      <c r="AF564" s="90"/>
      <c r="AK564"/>
      <c r="AM564" s="108"/>
      <c r="AN564" s="108"/>
      <c r="AO564" s="108"/>
      <c r="AP564" s="108"/>
      <c r="AQ564" s="108"/>
      <c r="AR564" s="108"/>
    </row>
    <row r="565" spans="1:44" s="48" customFormat="1" ht="24" customHeight="1">
      <c r="A565" s="124" t="s">
        <v>472</v>
      </c>
      <c r="B565" s="260" t="s">
        <v>325</v>
      </c>
      <c r="C565" s="73">
        <v>1176068</v>
      </c>
      <c r="D565" s="73">
        <v>1100706</v>
      </c>
      <c r="E565" s="73">
        <v>29093473</v>
      </c>
      <c r="F565" s="106" t="str">
        <f>VLOOKUP($C565,'[3]Sistema Escolar'!$C$3:$E$5000,3,0)</f>
        <v>COLEGIO ESTADUAL LAZARO DOS SANTOS FERREIRA</v>
      </c>
      <c r="G565" s="67" t="s">
        <v>1053</v>
      </c>
      <c r="H565" s="67" t="s">
        <v>1232</v>
      </c>
      <c r="I565" s="67" t="s">
        <v>519</v>
      </c>
      <c r="J565" s="81" t="s">
        <v>4492</v>
      </c>
      <c r="L565" s="46"/>
      <c r="M565" s="46"/>
      <c r="T565" s="86"/>
      <c r="U565" s="100"/>
      <c r="V565" s="97"/>
      <c r="W565" s="100"/>
      <c r="X565" s="104"/>
      <c r="Y565" s="101"/>
      <c r="Z565" s="101"/>
      <c r="AA565" s="104"/>
      <c r="AB565" s="104"/>
      <c r="AF565" s="90"/>
      <c r="AK565"/>
      <c r="AM565" s="108"/>
      <c r="AN565" s="108"/>
      <c r="AO565" s="108"/>
      <c r="AP565" s="108"/>
      <c r="AQ565" s="108"/>
      <c r="AR565" s="108"/>
    </row>
    <row r="566" spans="1:44" s="48" customFormat="1" ht="24" customHeight="1">
      <c r="A566" s="124" t="s">
        <v>472</v>
      </c>
      <c r="B566" s="260" t="s">
        <v>325</v>
      </c>
      <c r="C566" s="73">
        <v>1106467</v>
      </c>
      <c r="D566" s="73">
        <v>1100650</v>
      </c>
      <c r="E566" s="73">
        <v>29093546</v>
      </c>
      <c r="F566" s="106" t="str">
        <f>VLOOKUP($C566,'[3]Sistema Escolar'!$C$3:$E$5000,3,0)</f>
        <v>COLEGIO EST DE TEMPO INTEGRAL PROF ANA ANGELICA VERGNE DE MORAIS</v>
      </c>
      <c r="G566" s="67" t="s">
        <v>1053</v>
      </c>
      <c r="H566" s="67" t="s">
        <v>1239</v>
      </c>
      <c r="I566" s="67" t="s">
        <v>2047</v>
      </c>
      <c r="J566" s="81" t="s">
        <v>4584</v>
      </c>
      <c r="L566" s="46"/>
      <c r="M566" s="46"/>
      <c r="T566" s="86"/>
      <c r="U566" s="100"/>
      <c r="V566" s="97"/>
      <c r="W566" s="100"/>
      <c r="X566" s="104"/>
      <c r="Y566" s="101"/>
      <c r="Z566" s="101"/>
      <c r="AA566" s="104"/>
      <c r="AB566" s="104"/>
      <c r="AF566" s="90"/>
      <c r="AK566"/>
      <c r="AM566" s="108"/>
      <c r="AN566" s="108"/>
      <c r="AO566" s="108"/>
      <c r="AP566" s="108"/>
      <c r="AQ566" s="108"/>
      <c r="AR566" s="108"/>
    </row>
    <row r="567" spans="1:44" s="48" customFormat="1" ht="24" customHeight="1">
      <c r="A567" s="124" t="s">
        <v>472</v>
      </c>
      <c r="B567" s="260" t="s">
        <v>325</v>
      </c>
      <c r="C567" s="73">
        <v>1105797</v>
      </c>
      <c r="D567" s="73">
        <v>9999999</v>
      </c>
      <c r="E567" s="73">
        <v>29432960</v>
      </c>
      <c r="F567" s="106" t="str">
        <f>VLOOKUP($C567,'[3]Sistema Escolar'!$C$3:$E$5000,3,0)</f>
        <v>CENTRO ESTADUAL DE EDUCACAO PROFISSIONAL AUREO DE OLIVEIRA FILHO</v>
      </c>
      <c r="G567" s="67" t="s">
        <v>1053</v>
      </c>
      <c r="H567" s="67" t="s">
        <v>1216</v>
      </c>
      <c r="I567" s="67" t="s">
        <v>519</v>
      </c>
      <c r="J567" s="81" t="s">
        <v>4492</v>
      </c>
      <c r="L567" s="46"/>
      <c r="M567" s="46"/>
      <c r="T567" s="86"/>
      <c r="U567" s="100"/>
      <c r="V567" s="97"/>
      <c r="W567" s="100"/>
      <c r="X567" s="104"/>
      <c r="Y567" s="101"/>
      <c r="Z567" s="101"/>
      <c r="AA567" s="104"/>
      <c r="AB567" s="104"/>
      <c r="AF567" s="90"/>
      <c r="AH567" s="46"/>
      <c r="AK567"/>
      <c r="AM567" s="108"/>
      <c r="AN567" s="108"/>
      <c r="AO567" s="108"/>
      <c r="AP567" s="108"/>
      <c r="AQ567" s="108"/>
      <c r="AR567" s="108"/>
    </row>
    <row r="568" spans="1:44" s="48" customFormat="1" ht="24" customHeight="1">
      <c r="A568" s="124" t="s">
        <v>472</v>
      </c>
      <c r="B568" s="260" t="s">
        <v>325</v>
      </c>
      <c r="C568" s="73">
        <v>1106297</v>
      </c>
      <c r="D568" s="73">
        <v>1100736</v>
      </c>
      <c r="E568" s="73">
        <v>29094151</v>
      </c>
      <c r="F568" s="106" t="str">
        <f>VLOOKUP($C568,'[3]Sistema Escolar'!$C$3:$E$5000,3,0)</f>
        <v>COLEGIO ESTADUAL IMACULADA CONCEICAO</v>
      </c>
      <c r="G568" s="67" t="s">
        <v>1053</v>
      </c>
      <c r="H568" s="67" t="s">
        <v>1237</v>
      </c>
      <c r="I568" s="67" t="s">
        <v>519</v>
      </c>
      <c r="J568" s="81" t="s">
        <v>4492</v>
      </c>
      <c r="K568" s="108">
        <v>46085</v>
      </c>
      <c r="L568" s="46"/>
      <c r="M568" s="46"/>
      <c r="T568" s="86"/>
      <c r="U568" s="100"/>
      <c r="V568" s="97"/>
      <c r="W568" s="100"/>
      <c r="X568" s="104"/>
      <c r="Y568" s="101"/>
      <c r="Z568" s="101"/>
      <c r="AA568" s="104"/>
      <c r="AB568" s="104"/>
      <c r="AF568" s="90"/>
      <c r="AK568"/>
      <c r="AM568" s="108"/>
      <c r="AN568" s="108"/>
      <c r="AO568" s="108"/>
      <c r="AP568" s="108"/>
      <c r="AQ568" s="108"/>
      <c r="AR568" s="108"/>
    </row>
    <row r="569" spans="1:44" s="48" customFormat="1" ht="24" customHeight="1">
      <c r="A569" s="124" t="s">
        <v>472</v>
      </c>
      <c r="B569" s="260" t="s">
        <v>325</v>
      </c>
      <c r="C569" s="73">
        <v>1106335</v>
      </c>
      <c r="D569" s="73">
        <v>1100661</v>
      </c>
      <c r="E569" s="73">
        <v>29093260</v>
      </c>
      <c r="F569" s="106" t="str">
        <f>VLOOKUP($C569,'[3]Sistema Escolar'!$C$3:$E$5000,3,0)</f>
        <v>COLEGIO ESTADUAL PROFESSORA CARMINDA MASCARENHAS VIEIRA</v>
      </c>
      <c r="G569" s="67" t="s">
        <v>1053</v>
      </c>
      <c r="H569" s="67" t="s">
        <v>1233</v>
      </c>
      <c r="I569" s="67" t="s">
        <v>519</v>
      </c>
      <c r="J569" s="81" t="s">
        <v>4492</v>
      </c>
      <c r="K569" s="108">
        <v>46083</v>
      </c>
      <c r="L569" s="46"/>
      <c r="M569" s="46"/>
      <c r="T569" s="86"/>
      <c r="U569" s="100"/>
      <c r="V569" s="97"/>
      <c r="W569" s="100"/>
      <c r="X569" s="104"/>
      <c r="Y569" s="101"/>
      <c r="Z569" s="101"/>
      <c r="AA569" s="104"/>
      <c r="AB569" s="104"/>
      <c r="AF569" s="90"/>
      <c r="AK569"/>
      <c r="AM569" s="108"/>
      <c r="AN569" s="108"/>
      <c r="AO569" s="108"/>
      <c r="AP569" s="108"/>
      <c r="AQ569" s="108"/>
      <c r="AR569" s="108"/>
    </row>
    <row r="570" spans="1:44" s="48" customFormat="1" ht="24" customHeight="1">
      <c r="A570" s="124" t="s">
        <v>472</v>
      </c>
      <c r="B570" s="260" t="s">
        <v>325</v>
      </c>
      <c r="C570" s="73">
        <v>1106220</v>
      </c>
      <c r="D570" s="73">
        <v>1100735</v>
      </c>
      <c r="E570" s="73">
        <v>29094216</v>
      </c>
      <c r="F570" s="106" t="str">
        <f>VLOOKUP($C570,'[3]Sistema Escolar'!$C$3:$E$5000,3,0)</f>
        <v>COLEGIO ESTADUAL SANTO ANTONIO</v>
      </c>
      <c r="G570" s="67" t="s">
        <v>1053</v>
      </c>
      <c r="H570" s="67" t="s">
        <v>1247</v>
      </c>
      <c r="I570" s="67" t="s">
        <v>2047</v>
      </c>
      <c r="J570" s="81" t="s">
        <v>4585</v>
      </c>
      <c r="K570" s="63"/>
      <c r="L570" s="46"/>
      <c r="M570" s="46"/>
      <c r="T570" s="86"/>
      <c r="U570" s="100"/>
      <c r="V570" s="97"/>
      <c r="W570" s="100"/>
      <c r="X570" s="104"/>
      <c r="Y570" s="101"/>
      <c r="Z570" s="104"/>
      <c r="AA570" s="104"/>
      <c r="AB570" s="104"/>
      <c r="AF570" s="90"/>
      <c r="AK570"/>
      <c r="AM570" s="108"/>
      <c r="AN570" s="108"/>
      <c r="AO570" s="108"/>
      <c r="AP570" s="108"/>
      <c r="AQ570" s="108"/>
      <c r="AR570" s="108"/>
    </row>
    <row r="571" spans="1:44" s="48" customFormat="1" ht="24" customHeight="1">
      <c r="A571" s="124" t="s">
        <v>472</v>
      </c>
      <c r="B571" s="260" t="s">
        <v>325</v>
      </c>
      <c r="C571" s="73">
        <v>1106211</v>
      </c>
      <c r="D571" s="73">
        <v>1100672</v>
      </c>
      <c r="E571" s="73">
        <v>29096596</v>
      </c>
      <c r="F571" s="106" t="str">
        <f>VLOOKUP($C571,'[3]Sistema Escolar'!$C$3:$E$5000,3,0)</f>
        <v>COLEGIO ESTADUAL DO CAMPO PADRE HENRIQUE ALVES BORGES</v>
      </c>
      <c r="G571" s="67" t="s">
        <v>1053</v>
      </c>
      <c r="H571" s="67" t="s">
        <v>1227</v>
      </c>
      <c r="I571" s="67" t="s">
        <v>2047</v>
      </c>
      <c r="J571" s="81" t="s">
        <v>4586</v>
      </c>
      <c r="L571" s="46"/>
      <c r="M571" s="46"/>
      <c r="T571" s="86"/>
      <c r="U571" s="100"/>
      <c r="V571" s="97"/>
      <c r="W571" s="100"/>
      <c r="X571" s="104"/>
      <c r="Y571" s="101"/>
      <c r="Z571" s="101"/>
      <c r="AA571" s="104"/>
      <c r="AB571" s="104"/>
      <c r="AF571" s="90"/>
      <c r="AK571"/>
      <c r="AM571" s="108"/>
      <c r="AN571" s="108"/>
      <c r="AO571" s="108"/>
      <c r="AP571" s="108"/>
      <c r="AQ571" s="108"/>
      <c r="AR571" s="108"/>
    </row>
    <row r="572" spans="1:44" s="48" customFormat="1" ht="24" customHeight="1">
      <c r="A572" s="124" t="s">
        <v>472</v>
      </c>
      <c r="B572" s="260" t="s">
        <v>325</v>
      </c>
      <c r="C572" s="73">
        <v>1105916</v>
      </c>
      <c r="D572" s="73">
        <v>1100645</v>
      </c>
      <c r="E572" s="73">
        <v>29093511</v>
      </c>
      <c r="F572" s="106" t="str">
        <f>VLOOKUP($C572,'[3]Sistema Escolar'!$C$3:$E$5000,3,0)</f>
        <v>COLEGIO ESTADUAL DE TEMPO INTEGRAL EDITH MACHADO BOAVENTURA</v>
      </c>
      <c r="G572" s="67" t="s">
        <v>1053</v>
      </c>
      <c r="H572" s="67" t="s">
        <v>1230</v>
      </c>
      <c r="I572" s="67" t="s">
        <v>519</v>
      </c>
      <c r="J572" s="81" t="s">
        <v>4492</v>
      </c>
      <c r="L572" s="46"/>
      <c r="M572" s="46"/>
      <c r="T572" s="86"/>
      <c r="U572" s="100"/>
      <c r="V572" s="97"/>
      <c r="W572" s="100"/>
      <c r="X572" s="104"/>
      <c r="Y572" s="101"/>
      <c r="Z572" s="101"/>
      <c r="AA572" s="104"/>
      <c r="AB572" s="104"/>
      <c r="AF572" s="90"/>
      <c r="AK572"/>
      <c r="AM572" s="108"/>
      <c r="AN572" s="108"/>
      <c r="AO572" s="108"/>
      <c r="AP572" s="108"/>
      <c r="AQ572" s="108"/>
      <c r="AR572" s="108"/>
    </row>
    <row r="573" spans="1:44" s="48" customFormat="1" ht="24" customHeight="1">
      <c r="A573" s="124" t="s">
        <v>472</v>
      </c>
      <c r="B573" s="260" t="s">
        <v>325</v>
      </c>
      <c r="C573" s="73">
        <v>1105932</v>
      </c>
      <c r="D573" s="73">
        <v>1100681</v>
      </c>
      <c r="E573" s="73">
        <v>29096847</v>
      </c>
      <c r="F573" s="106" t="str">
        <f>VLOOKUP($C573,'[3]Sistema Escolar'!$C$3:$E$5000,3,0)</f>
        <v>COLEGIO ESTADUAL DO CAMPO EDIVALDO MACHADO BOAVENTURA</v>
      </c>
      <c r="G573" s="67" t="s">
        <v>1053</v>
      </c>
      <c r="H573" s="67" t="s">
        <v>1225</v>
      </c>
      <c r="I573" s="67" t="s">
        <v>519</v>
      </c>
      <c r="J573" s="81" t="s">
        <v>4492</v>
      </c>
      <c r="K573" s="108">
        <v>46085</v>
      </c>
      <c r="L573" s="46"/>
      <c r="M573" s="46"/>
      <c r="T573" s="86"/>
      <c r="U573" s="100"/>
      <c r="V573" s="97"/>
      <c r="W573" s="100"/>
      <c r="X573" s="104"/>
      <c r="Y573" s="101"/>
      <c r="Z573" s="101"/>
      <c r="AA573" s="104"/>
      <c r="AB573" s="104"/>
      <c r="AF573" s="90"/>
      <c r="AH573" s="46"/>
      <c r="AK573"/>
      <c r="AM573" s="108"/>
      <c r="AN573" s="108"/>
      <c r="AO573" s="108"/>
      <c r="AP573" s="108"/>
      <c r="AQ573" s="108"/>
      <c r="AR573" s="108"/>
    </row>
    <row r="574" spans="1:44" s="48" customFormat="1" ht="24" customHeight="1">
      <c r="A574" s="124" t="s">
        <v>472</v>
      </c>
      <c r="B574" s="260" t="s">
        <v>325</v>
      </c>
      <c r="C574" s="73">
        <v>1106084</v>
      </c>
      <c r="D574" s="73">
        <v>1100712</v>
      </c>
      <c r="E574" s="73">
        <v>29095190</v>
      </c>
      <c r="F574" s="106" t="str">
        <f>VLOOKUP($C574,'[3]Sistema Escolar'!$C$3:$E$5000,3,0)</f>
        <v>COLEGIO GEORGINA SOARES NASCIMENTO</v>
      </c>
      <c r="G574" s="67" t="s">
        <v>1053</v>
      </c>
      <c r="H574" s="67" t="s">
        <v>1249</v>
      </c>
      <c r="I574" s="67" t="s">
        <v>2047</v>
      </c>
      <c r="J574" s="81" t="s">
        <v>4587</v>
      </c>
      <c r="L574" s="46"/>
      <c r="M574" s="46"/>
      <c r="T574" s="86"/>
      <c r="U574" s="100"/>
      <c r="V574" s="97"/>
      <c r="W574" s="100"/>
      <c r="X574" s="104"/>
      <c r="Y574" s="101"/>
      <c r="Z574" s="104"/>
      <c r="AA574" s="104"/>
      <c r="AB574" s="104"/>
      <c r="AF574" s="90"/>
      <c r="AK574"/>
      <c r="AM574" s="108"/>
      <c r="AN574" s="108"/>
      <c r="AO574" s="108"/>
      <c r="AP574" s="108"/>
      <c r="AQ574" s="108"/>
      <c r="AR574" s="108"/>
    </row>
    <row r="575" spans="1:44" s="48" customFormat="1" ht="24" customHeight="1">
      <c r="A575" s="124" t="s">
        <v>472</v>
      </c>
      <c r="B575" s="260" t="s">
        <v>325</v>
      </c>
      <c r="C575" s="73">
        <v>1179770</v>
      </c>
      <c r="D575" s="73">
        <v>1100724</v>
      </c>
      <c r="E575" s="73">
        <v>29094240</v>
      </c>
      <c r="F575" s="106" t="str">
        <f>VLOOKUP($C575,'[3]Sistema Escolar'!$C$3:$E$5000,3,0)</f>
        <v>COLEGIO ESTADUAL DE TEMPO INTEGRAL GEORGINA DE MELO ERISMANN</v>
      </c>
      <c r="G575" s="67" t="s">
        <v>1053</v>
      </c>
      <c r="H575" s="67" t="s">
        <v>1921</v>
      </c>
      <c r="I575" s="67" t="s">
        <v>2047</v>
      </c>
      <c r="J575" s="81" t="s">
        <v>4588</v>
      </c>
      <c r="K575" s="74"/>
      <c r="L575" s="46"/>
      <c r="M575" s="46"/>
      <c r="T575" s="86"/>
      <c r="U575" s="100"/>
      <c r="V575" s="97"/>
      <c r="W575" s="100"/>
      <c r="X575" s="104"/>
      <c r="Y575" s="101"/>
      <c r="Z575" s="104"/>
      <c r="AA575" s="104"/>
      <c r="AB575" s="104"/>
      <c r="AF575" s="90"/>
      <c r="AK575"/>
      <c r="AM575" s="108"/>
      <c r="AN575" s="108"/>
      <c r="AO575" s="108"/>
      <c r="AP575" s="108"/>
      <c r="AQ575" s="108"/>
      <c r="AR575" s="108"/>
    </row>
    <row r="576" spans="1:44" s="48" customFormat="1" ht="24" customHeight="1">
      <c r="A576" s="124" t="s">
        <v>472</v>
      </c>
      <c r="B576" s="260" t="s">
        <v>325</v>
      </c>
      <c r="C576" s="73">
        <v>1105754</v>
      </c>
      <c r="D576" s="73">
        <v>1100654</v>
      </c>
      <c r="E576" s="73">
        <v>29093457</v>
      </c>
      <c r="F576" s="106" t="str">
        <f>VLOOKUP($C576,'[3]Sistema Escolar'!$C$3:$E$5000,3,0)</f>
        <v>CENTRO INTEGRADO DE EDUCACAO ASSIS CHATEAUBRIAND</v>
      </c>
      <c r="G576" s="67" t="s">
        <v>1053</v>
      </c>
      <c r="H576" s="67" t="s">
        <v>1218</v>
      </c>
      <c r="I576" s="67" t="s">
        <v>2047</v>
      </c>
      <c r="J576" s="81" t="s">
        <v>4589</v>
      </c>
      <c r="L576" s="46"/>
      <c r="M576" s="46"/>
      <c r="T576" s="86"/>
      <c r="U576" s="100"/>
      <c r="V576" s="97"/>
      <c r="W576" s="100"/>
      <c r="X576" s="104"/>
      <c r="Y576" s="101"/>
      <c r="Z576" s="101"/>
      <c r="AA576" s="104"/>
      <c r="AB576" s="104"/>
      <c r="AF576" s="90"/>
      <c r="AK576"/>
      <c r="AM576" s="108"/>
      <c r="AN576" s="108"/>
      <c r="AO576" s="108"/>
      <c r="AP576" s="108"/>
      <c r="AQ576" s="108"/>
      <c r="AR576" s="108"/>
    </row>
    <row r="577" spans="1:44" s="48" customFormat="1" ht="24" customHeight="1">
      <c r="A577" s="124" t="s">
        <v>472</v>
      </c>
      <c r="B577" s="260" t="s">
        <v>325</v>
      </c>
      <c r="C577" s="73">
        <v>1106289</v>
      </c>
      <c r="D577" s="73">
        <v>1100669</v>
      </c>
      <c r="E577" s="73">
        <v>29093350</v>
      </c>
      <c r="F577" s="106" t="str">
        <f>VLOOKUP($C577,'[3]Sistema Escolar'!$C$3:$E$5000,3,0)</f>
        <v>COLEGIO ESTADUAL ODORICO TAVARES</v>
      </c>
      <c r="G577" s="67" t="s">
        <v>1053</v>
      </c>
      <c r="H577" s="67" t="s">
        <v>1242</v>
      </c>
      <c r="I577" s="67" t="s">
        <v>519</v>
      </c>
      <c r="J577" s="81" t="s">
        <v>4492</v>
      </c>
      <c r="L577" s="46"/>
      <c r="M577" s="46"/>
      <c r="T577" s="86"/>
      <c r="U577" s="100"/>
      <c r="V577" s="97"/>
      <c r="W577" s="100"/>
      <c r="X577" s="104"/>
      <c r="Y577" s="101"/>
      <c r="Z577" s="101"/>
      <c r="AA577" s="104"/>
      <c r="AB577" s="104"/>
      <c r="AF577" s="90"/>
      <c r="AK577"/>
      <c r="AM577" s="108"/>
      <c r="AN577" s="108"/>
      <c r="AO577" s="108"/>
      <c r="AP577" s="108"/>
      <c r="AQ577" s="108"/>
      <c r="AR577" s="108"/>
    </row>
    <row r="578" spans="1:44" s="48" customFormat="1" ht="24" customHeight="1">
      <c r="A578" s="124" t="s">
        <v>472</v>
      </c>
      <c r="B578" s="260" t="s">
        <v>325</v>
      </c>
      <c r="C578" s="73">
        <v>1106556</v>
      </c>
      <c r="D578" s="73">
        <v>1100733</v>
      </c>
      <c r="E578" s="73">
        <v>29094798</v>
      </c>
      <c r="F578" s="106" t="str">
        <f>VLOOKUP($C578,'[3]Sistema Escolar'!$C$3:$E$5000,3,0)</f>
        <v>COLEGIO ESTADUAL ROTARY</v>
      </c>
      <c r="G578" s="67" t="s">
        <v>1053</v>
      </c>
      <c r="H578" s="67" t="s">
        <v>1246</v>
      </c>
      <c r="I578" s="67" t="s">
        <v>2047</v>
      </c>
      <c r="J578" s="81" t="s">
        <v>4590</v>
      </c>
      <c r="K578" s="63"/>
      <c r="L578" s="46"/>
      <c r="M578" s="46"/>
      <c r="T578" s="86"/>
      <c r="U578" s="100"/>
      <c r="V578" s="97"/>
      <c r="W578" s="100"/>
      <c r="X578" s="104"/>
      <c r="Y578" s="101"/>
      <c r="Z578" s="104"/>
      <c r="AA578" s="104"/>
      <c r="AB578" s="104"/>
      <c r="AF578" s="90"/>
      <c r="AK578"/>
      <c r="AM578" s="108"/>
      <c r="AN578" s="108"/>
      <c r="AO578" s="108"/>
      <c r="AP578" s="108"/>
      <c r="AQ578" s="108"/>
      <c r="AR578" s="108"/>
    </row>
    <row r="579" spans="1:44" s="48" customFormat="1" ht="24" customHeight="1">
      <c r="A579" s="124" t="s">
        <v>472</v>
      </c>
      <c r="B579" s="260" t="s">
        <v>325</v>
      </c>
      <c r="C579" s="73">
        <v>1105975</v>
      </c>
      <c r="D579" s="73">
        <v>1100658</v>
      </c>
      <c r="E579" s="73">
        <v>29093520</v>
      </c>
      <c r="F579" s="106" t="str">
        <f>VLOOKUP($C579,'[3]Sistema Escolar'!$C$3:$E$5000,3,0)</f>
        <v>CENTRO EST DE EDUCACAO PROFISSIONAL EM SAUDE DO CENTRO BAIANO</v>
      </c>
      <c r="G579" s="67" t="s">
        <v>1053</v>
      </c>
      <c r="H579" s="67" t="s">
        <v>1217</v>
      </c>
      <c r="I579" s="67" t="s">
        <v>519</v>
      </c>
      <c r="J579" s="81" t="s">
        <v>4492</v>
      </c>
      <c r="K579" s="48" t="s">
        <v>2102</v>
      </c>
      <c r="L579" s="46"/>
      <c r="M579" s="46"/>
      <c r="T579" s="86"/>
      <c r="U579" s="100"/>
      <c r="V579" s="97"/>
      <c r="W579" s="100"/>
      <c r="X579" s="104"/>
      <c r="Y579" s="101"/>
      <c r="Z579" s="101"/>
      <c r="AA579" s="104"/>
      <c r="AB579" s="104"/>
      <c r="AF579" s="90"/>
      <c r="AK579"/>
      <c r="AM579" s="108"/>
      <c r="AN579" s="108"/>
      <c r="AO579" s="108"/>
      <c r="AP579" s="108"/>
      <c r="AQ579" s="108"/>
      <c r="AR579" s="108"/>
    </row>
    <row r="580" spans="1:44" s="48" customFormat="1" ht="24" customHeight="1">
      <c r="A580" s="124" t="s">
        <v>472</v>
      </c>
      <c r="B580" s="260" t="s">
        <v>325</v>
      </c>
      <c r="C580" s="73">
        <v>1176448</v>
      </c>
      <c r="D580" s="73">
        <v>1100710</v>
      </c>
      <c r="E580" s="73">
        <v>29387728</v>
      </c>
      <c r="F580" s="106" t="str">
        <f>VLOOKUP($C580,'[3]Sistema Escolar'!$C$3:$E$5000,3,0)</f>
        <v>COLEGIO ESTADUAL HELENA ASSIS SUZART</v>
      </c>
      <c r="G580" s="67" t="s">
        <v>1053</v>
      </c>
      <c r="H580" s="67" t="s">
        <v>1235</v>
      </c>
      <c r="I580" s="67" t="s">
        <v>519</v>
      </c>
      <c r="J580" s="81" t="s">
        <v>4492</v>
      </c>
      <c r="L580" s="46"/>
      <c r="M580" s="46"/>
      <c r="T580" s="86"/>
      <c r="U580" s="100"/>
      <c r="V580" s="97"/>
      <c r="W580" s="100"/>
      <c r="X580" s="104"/>
      <c r="Y580" s="101"/>
      <c r="Z580" s="101"/>
      <c r="AA580" s="104"/>
      <c r="AB580" s="104"/>
      <c r="AF580" s="90"/>
      <c r="AK580"/>
      <c r="AM580" s="108"/>
      <c r="AN580" s="108"/>
      <c r="AO580" s="108"/>
      <c r="AP580" s="108"/>
      <c r="AQ580" s="108"/>
      <c r="AR580" s="108"/>
    </row>
    <row r="581" spans="1:44" s="48" customFormat="1" ht="24" customHeight="1">
      <c r="A581" s="124" t="s">
        <v>472</v>
      </c>
      <c r="B581" s="260" t="s">
        <v>325</v>
      </c>
      <c r="C581" s="73">
        <v>1105878</v>
      </c>
      <c r="D581" s="73">
        <v>1100678</v>
      </c>
      <c r="E581" s="73">
        <v>29093317</v>
      </c>
      <c r="F581" s="106" t="str">
        <f>VLOOKUP($C581,'[3]Sistema Escolar'!$C$3:$E$5000,3,0)</f>
        <v>COLEGIO DA POLICIA MILITAR CPM DIVA PORTELA</v>
      </c>
      <c r="G581" s="67" t="s">
        <v>1053</v>
      </c>
      <c r="H581" s="67" t="s">
        <v>1222</v>
      </c>
      <c r="I581" s="67" t="s">
        <v>2047</v>
      </c>
      <c r="J581" s="81" t="s">
        <v>4591</v>
      </c>
      <c r="K581" s="63"/>
      <c r="L581" s="46"/>
      <c r="M581" s="46"/>
      <c r="T581" s="86"/>
      <c r="U581" s="100"/>
      <c r="V581" s="46"/>
      <c r="W581" s="100"/>
      <c r="X581" s="104"/>
      <c r="Y581" s="101"/>
      <c r="Z581" s="104"/>
      <c r="AA581" s="104"/>
      <c r="AB581" s="104"/>
      <c r="AF581" s="90"/>
      <c r="AK581"/>
      <c r="AM581" s="108"/>
      <c r="AN581" s="108"/>
      <c r="AO581" s="108"/>
      <c r="AP581" s="108"/>
      <c r="AQ581" s="108"/>
      <c r="AR581" s="108"/>
    </row>
    <row r="582" spans="1:44" s="48" customFormat="1" ht="24" customHeight="1">
      <c r="A582" s="124" t="s">
        <v>472</v>
      </c>
      <c r="B582" s="260" t="s">
        <v>325</v>
      </c>
      <c r="C582" s="73">
        <v>1142242</v>
      </c>
      <c r="D582" s="73">
        <v>1100709</v>
      </c>
      <c r="E582" s="73">
        <v>29097665</v>
      </c>
      <c r="F582" s="106" t="str">
        <f>VLOOKUP($C582,'[3]Sistema Escolar'!$C$3:$E$5000,3,0)</f>
        <v>COLEGIO ESTADUAL TEOTONIO VILELA</v>
      </c>
      <c r="G582" s="67" t="s">
        <v>1053</v>
      </c>
      <c r="H582" s="67" t="s">
        <v>1248</v>
      </c>
      <c r="I582" s="67" t="s">
        <v>519</v>
      </c>
      <c r="J582" s="81" t="s">
        <v>4492</v>
      </c>
      <c r="K582" s="226"/>
      <c r="L582" s="46"/>
      <c r="M582" s="46"/>
      <c r="T582" s="86"/>
      <c r="U582" s="100"/>
      <c r="V582" s="97"/>
      <c r="W582" s="100"/>
      <c r="X582" s="104"/>
      <c r="Y582" s="101"/>
      <c r="Z582" s="104"/>
      <c r="AA582" s="104"/>
      <c r="AB582" s="104"/>
      <c r="AF582" s="90"/>
      <c r="AK582"/>
      <c r="AM582" s="108"/>
      <c r="AN582" s="108"/>
      <c r="AO582" s="108"/>
      <c r="AP582" s="108"/>
      <c r="AQ582" s="108"/>
      <c r="AR582" s="108"/>
    </row>
    <row r="583" spans="1:44" s="48" customFormat="1" ht="24" customHeight="1">
      <c r="A583" s="124" t="s">
        <v>472</v>
      </c>
      <c r="B583" s="260" t="s">
        <v>325</v>
      </c>
      <c r="C583" s="73">
        <v>1106386</v>
      </c>
      <c r="D583" s="73">
        <v>1100671</v>
      </c>
      <c r="E583" s="73">
        <v>29094100</v>
      </c>
      <c r="F583" s="106" t="str">
        <f>VLOOKUP($C583,'[3]Sistema Escolar'!$C$3:$E$5000,3,0)</f>
        <v>COLEGIO ESTADUAL DE TEMPO INTEGRAL DE FEIRA DE SANTANA</v>
      </c>
      <c r="G583" s="67" t="s">
        <v>1053</v>
      </c>
      <c r="H583" s="67" t="s">
        <v>1243</v>
      </c>
      <c r="I583" s="67" t="s">
        <v>519</v>
      </c>
      <c r="J583" s="81" t="s">
        <v>4492</v>
      </c>
      <c r="L583" s="46"/>
      <c r="M583" s="46"/>
      <c r="T583" s="86"/>
      <c r="U583" s="100"/>
      <c r="V583" s="97"/>
      <c r="W583" s="100"/>
      <c r="X583" s="104"/>
      <c r="Y583" s="101"/>
      <c r="Z583" s="101"/>
      <c r="AA583" s="104"/>
      <c r="AB583" s="104"/>
      <c r="AF583" s="90"/>
      <c r="AK583"/>
      <c r="AM583" s="108"/>
      <c r="AN583" s="108"/>
      <c r="AO583" s="108"/>
      <c r="AP583" s="108"/>
      <c r="AQ583" s="108"/>
      <c r="AR583" s="108"/>
    </row>
    <row r="584" spans="1:44" s="48" customFormat="1" ht="24" customHeight="1">
      <c r="A584" s="124" t="s">
        <v>472</v>
      </c>
      <c r="B584" s="260" t="s">
        <v>325</v>
      </c>
      <c r="C584" s="73">
        <v>1160607</v>
      </c>
      <c r="D584" s="73">
        <v>1100677</v>
      </c>
      <c r="E584" s="73">
        <v>29093341</v>
      </c>
      <c r="F584" s="106" t="str">
        <f>VLOOKUP($C584,'[3]Sistema Escolar'!$C$3:$E$5000,3,0)</f>
        <v>COLÉGIO ESTADUAL DO CAMPO DE TEMPO INTEGRAL CÔNEGO CUPERTINO DE LACERDA</v>
      </c>
      <c r="G584" s="67" t="s">
        <v>1053</v>
      </c>
      <c r="H584" s="67" t="s">
        <v>1215</v>
      </c>
      <c r="I584" s="67" t="s">
        <v>519</v>
      </c>
      <c r="J584" s="81" t="s">
        <v>4492</v>
      </c>
      <c r="K584" s="108">
        <v>46083</v>
      </c>
      <c r="L584" s="46"/>
      <c r="M584" s="46"/>
      <c r="T584" s="86"/>
      <c r="U584" s="100"/>
      <c r="V584" s="97"/>
      <c r="W584" s="100"/>
      <c r="X584" s="104"/>
      <c r="Y584" s="101"/>
      <c r="Z584" s="101"/>
      <c r="AA584" s="104"/>
      <c r="AB584" s="104"/>
      <c r="AF584" s="90"/>
      <c r="AK584"/>
      <c r="AM584" s="108"/>
      <c r="AN584" s="108"/>
      <c r="AO584" s="108"/>
      <c r="AP584" s="108"/>
      <c r="AQ584" s="108"/>
      <c r="AR584" s="108"/>
    </row>
    <row r="585" spans="1:44" s="48" customFormat="1" ht="24" customHeight="1">
      <c r="A585" s="124" t="s">
        <v>472</v>
      </c>
      <c r="B585" s="260" t="s">
        <v>325</v>
      </c>
      <c r="C585" s="73">
        <v>1178219</v>
      </c>
      <c r="D585" s="73">
        <v>1105442</v>
      </c>
      <c r="E585" s="73">
        <v>29443768</v>
      </c>
      <c r="F585" s="106" t="str">
        <f>VLOOKUP($C585,'[3]Sistema Escolar'!$C$3:$E$5000,3,0)</f>
        <v>COLEGIO ESTADUAL DOUTOR JAIR SANTOS SILVA</v>
      </c>
      <c r="G585" s="67" t="s">
        <v>1053</v>
      </c>
      <c r="H585" s="67" t="s">
        <v>1228</v>
      </c>
      <c r="I585" s="67" t="s">
        <v>2047</v>
      </c>
      <c r="J585" s="81" t="s">
        <v>4592</v>
      </c>
      <c r="L585" s="46"/>
      <c r="M585" s="46"/>
      <c r="T585" s="86"/>
      <c r="U585" s="100"/>
      <c r="V585" s="97"/>
      <c r="W585" s="100"/>
      <c r="X585" s="104"/>
      <c r="Y585" s="101"/>
      <c r="Z585" s="101"/>
      <c r="AA585" s="104"/>
      <c r="AB585" s="104"/>
      <c r="AF585" s="90"/>
      <c r="AK585"/>
      <c r="AM585" s="108"/>
      <c r="AN585" s="108"/>
      <c r="AO585" s="108"/>
      <c r="AP585" s="108"/>
      <c r="AQ585" s="108"/>
      <c r="AR585" s="108"/>
    </row>
    <row r="586" spans="1:44" s="48" customFormat="1" ht="24" customHeight="1">
      <c r="A586" s="124" t="s">
        <v>472</v>
      </c>
      <c r="B586" s="260" t="s">
        <v>325</v>
      </c>
      <c r="C586" s="73">
        <v>1105886</v>
      </c>
      <c r="D586" s="73">
        <v>1100664</v>
      </c>
      <c r="E586" s="73">
        <v>29093660</v>
      </c>
      <c r="F586" s="106" t="str">
        <f>VLOOKUP($C586,'[3]Sistema Escolar'!$C$3:$E$5000,3,0)</f>
        <v>COLEGIO ESTADUAL DURVALINA CARNEIRO</v>
      </c>
      <c r="G586" s="67" t="s">
        <v>1053</v>
      </c>
      <c r="H586" s="67" t="s">
        <v>1229</v>
      </c>
      <c r="I586" s="67" t="s">
        <v>2047</v>
      </c>
      <c r="J586" s="81" t="s">
        <v>4593</v>
      </c>
      <c r="K586" s="74"/>
      <c r="L586" s="46"/>
      <c r="M586" s="46"/>
      <c r="T586" s="86"/>
      <c r="U586" s="100"/>
      <c r="V586" s="97"/>
      <c r="W586" s="100"/>
      <c r="X586" s="104"/>
      <c r="Y586" s="101"/>
      <c r="Z586" s="101"/>
      <c r="AA586" s="104"/>
      <c r="AB586" s="104"/>
      <c r="AF586" s="90"/>
      <c r="AK586"/>
      <c r="AM586" s="108"/>
      <c r="AN586" s="108"/>
      <c r="AO586" s="108"/>
      <c r="AP586" s="108"/>
      <c r="AQ586" s="108"/>
      <c r="AR586" s="108"/>
    </row>
    <row r="587" spans="1:44" s="48" customFormat="1" ht="24" customHeight="1">
      <c r="A587" s="124" t="s">
        <v>472</v>
      </c>
      <c r="B587" s="260" t="s">
        <v>325</v>
      </c>
      <c r="C587" s="73">
        <v>1176423</v>
      </c>
      <c r="D587" s="73">
        <v>1100676</v>
      </c>
      <c r="E587" s="73">
        <v>29387736</v>
      </c>
      <c r="F587" s="106" t="str">
        <f>VLOOKUP($C587,'[3]Sistema Escolar'!$C$3:$E$5000,3,0)</f>
        <v>COLEGIO MODELO LUIS EDUARDO MAGALHAES</v>
      </c>
      <c r="G587" s="67" t="s">
        <v>1053</v>
      </c>
      <c r="H587" s="67" t="s">
        <v>1250</v>
      </c>
      <c r="I587" s="67" t="s">
        <v>2047</v>
      </c>
      <c r="J587" s="81" t="s">
        <v>4562</v>
      </c>
      <c r="L587" s="46"/>
      <c r="M587" s="46"/>
      <c r="T587" s="86"/>
      <c r="U587" s="100"/>
      <c r="V587" s="97"/>
      <c r="W587" s="100"/>
      <c r="X587" s="104"/>
      <c r="Y587" s="101"/>
      <c r="Z587" s="104"/>
      <c r="AA587" s="104"/>
      <c r="AB587" s="104"/>
      <c r="AF587" s="90"/>
      <c r="AK587"/>
      <c r="AM587" s="108"/>
      <c r="AN587" s="108"/>
      <c r="AO587" s="108"/>
      <c r="AP587" s="108"/>
      <c r="AQ587" s="108"/>
      <c r="AR587" s="108"/>
    </row>
    <row r="588" spans="1:44" s="48" customFormat="1" ht="24" customHeight="1">
      <c r="A588" s="124" t="s">
        <v>472</v>
      </c>
      <c r="B588" s="260" t="s">
        <v>325</v>
      </c>
      <c r="C588" s="73">
        <v>1106599</v>
      </c>
      <c r="D588" s="73">
        <v>1100714</v>
      </c>
      <c r="E588" s="73">
        <v>29095212</v>
      </c>
      <c r="F588" s="106" t="str">
        <f>VLOOKUP($C588,'[3]Sistema Escolar'!$C$3:$E$5000,3,0)</f>
        <v>COLEGIO ESTADUAL IRMA ROSA APARECIDA</v>
      </c>
      <c r="G588" s="67" t="s">
        <v>1053</v>
      </c>
      <c r="H588" s="67" t="s">
        <v>1251</v>
      </c>
      <c r="I588" s="67" t="s">
        <v>519</v>
      </c>
      <c r="J588" s="81" t="s">
        <v>4492</v>
      </c>
      <c r="K588" s="46"/>
      <c r="L588" s="46"/>
      <c r="M588" s="46"/>
      <c r="T588" s="86"/>
      <c r="U588" s="100"/>
      <c r="V588" s="97"/>
      <c r="W588" s="100"/>
      <c r="X588" s="104"/>
      <c r="Y588" s="101"/>
      <c r="Z588" s="101"/>
      <c r="AA588" s="104"/>
      <c r="AB588" s="104"/>
      <c r="AF588" s="90"/>
      <c r="AK588"/>
      <c r="AM588" s="108"/>
      <c r="AN588" s="108"/>
      <c r="AO588" s="108"/>
      <c r="AP588" s="108"/>
      <c r="AQ588" s="108"/>
      <c r="AR588" s="108"/>
    </row>
    <row r="589" spans="1:44" s="48" customFormat="1" ht="24" customHeight="1">
      <c r="A589" s="124" t="s">
        <v>472</v>
      </c>
      <c r="B589" s="260" t="s">
        <v>325</v>
      </c>
      <c r="C589" s="73">
        <v>1106645</v>
      </c>
      <c r="D589" s="73">
        <v>1100674</v>
      </c>
      <c r="E589" s="73">
        <v>29095166</v>
      </c>
      <c r="F589" s="106" t="str">
        <f>VLOOKUP($C589,'[3]Sistema Escolar'!$C$3:$E$5000,3,0)</f>
        <v>COLEGIO ESTADUAL DE TEMPO INTEGRAL CAROLINA MARIA DE JESUS</v>
      </c>
      <c r="G589" s="67" t="s">
        <v>1053</v>
      </c>
      <c r="H589" s="67" t="s">
        <v>1223</v>
      </c>
      <c r="I589" s="67" t="s">
        <v>519</v>
      </c>
      <c r="J589" s="81" t="s">
        <v>4492</v>
      </c>
      <c r="L589" s="46"/>
      <c r="M589" s="46"/>
      <c r="T589" s="86"/>
      <c r="U589" s="100"/>
      <c r="V589" s="97"/>
      <c r="W589" s="100"/>
      <c r="X589" s="104"/>
      <c r="Y589" s="101"/>
      <c r="Z589" s="101"/>
      <c r="AA589" s="104"/>
      <c r="AB589" s="104"/>
      <c r="AF589" s="90"/>
      <c r="AK589"/>
      <c r="AM589" s="108"/>
      <c r="AN589" s="108"/>
      <c r="AO589" s="108"/>
      <c r="AP589" s="108"/>
      <c r="AQ589" s="108"/>
      <c r="AR589" s="108"/>
    </row>
    <row r="590" spans="1:44" s="48" customFormat="1" ht="24" customHeight="1">
      <c r="A590" s="56" t="s">
        <v>472</v>
      </c>
      <c r="B590" s="163" t="s">
        <v>325</v>
      </c>
      <c r="C590" s="56">
        <v>1179769</v>
      </c>
      <c r="D590" s="56">
        <v>9999999</v>
      </c>
      <c r="E590" s="56">
        <v>29095158</v>
      </c>
      <c r="F590" s="106" t="str">
        <f>VLOOKUP($C590,'[3]Sistema Escolar'!$C$3:$E$5000,3,0)</f>
        <v>COLEGIO ESTADUAL DE TEMPO INTEGRAL PROFESSORA CELIA SANTOS ANDRADE</v>
      </c>
      <c r="G590" s="67" t="s">
        <v>1219</v>
      </c>
      <c r="H590" s="67" t="s">
        <v>1924</v>
      </c>
      <c r="I590" s="67" t="s">
        <v>519</v>
      </c>
      <c r="J590" s="81" t="s">
        <v>4492</v>
      </c>
      <c r="L590" s="46"/>
      <c r="M590" s="46"/>
      <c r="T590" s="86"/>
      <c r="U590" s="100"/>
      <c r="V590" s="97"/>
      <c r="W590" s="100"/>
      <c r="X590" s="104"/>
      <c r="Y590" s="101"/>
      <c r="Z590" s="101"/>
      <c r="AA590" s="104"/>
      <c r="AB590" s="104"/>
      <c r="AF590" s="90"/>
      <c r="AK590"/>
      <c r="AM590" s="108"/>
      <c r="AN590" s="108"/>
      <c r="AO590" s="108"/>
      <c r="AP590" s="108"/>
      <c r="AQ590" s="108"/>
      <c r="AR590" s="108"/>
    </row>
    <row r="591" spans="1:44" s="48" customFormat="1" ht="24" customHeight="1">
      <c r="A591" s="56" t="s">
        <v>472</v>
      </c>
      <c r="B591" s="163" t="s">
        <v>325</v>
      </c>
      <c r="C591" s="56">
        <v>1179826</v>
      </c>
      <c r="D591" s="56">
        <v>9999999</v>
      </c>
      <c r="E591" s="56">
        <v>44449</v>
      </c>
      <c r="F591" s="106" t="str">
        <f>VLOOKUP($C591,'[3]Sistema Escolar'!$C$3:$E$5000,3,0)</f>
        <v>COLEGIO ESTADUAL QUILOMBOLA DE TEMPO INTEGRAL DA MATINHA</v>
      </c>
      <c r="G591" s="67" t="s">
        <v>2039</v>
      </c>
      <c r="H591" s="67" t="s">
        <v>2039</v>
      </c>
      <c r="I591" s="67" t="s">
        <v>519</v>
      </c>
      <c r="J591" s="81"/>
      <c r="L591" s="46"/>
      <c r="M591" s="46"/>
      <c r="T591" s="86"/>
      <c r="U591" s="100"/>
      <c r="V591" s="97"/>
      <c r="W591" s="100"/>
      <c r="X591" s="104"/>
      <c r="Y591" s="101"/>
      <c r="Z591" s="101"/>
      <c r="AA591" s="104"/>
      <c r="AB591" s="104"/>
      <c r="AF591" s="90"/>
      <c r="AK591"/>
      <c r="AM591" s="108"/>
      <c r="AN591" s="108"/>
      <c r="AO591" s="108"/>
      <c r="AP591" s="108"/>
      <c r="AQ591" s="108"/>
      <c r="AR591" s="108"/>
    </row>
    <row r="592" spans="1:44" s="48" customFormat="1" ht="24" customHeight="1">
      <c r="A592" s="65" t="s">
        <v>472</v>
      </c>
      <c r="B592" s="211" t="s">
        <v>325</v>
      </c>
      <c r="C592" s="71">
        <v>1142994</v>
      </c>
      <c r="D592" s="71">
        <v>1100646</v>
      </c>
      <c r="E592" s="71">
        <v>29093295</v>
      </c>
      <c r="F592" s="106" t="str">
        <f>VLOOKUP($C592,'[3]Sistema Escolar'!$C$3:$E$5000,3,0)</f>
        <v>CENTRO DE ENSINO E CULTURA DR EDUARDO FROES DA MOTTA</v>
      </c>
      <c r="G592" s="56" t="s">
        <v>1053</v>
      </c>
      <c r="H592" s="56" t="s">
        <v>2070</v>
      </c>
      <c r="I592" s="71" t="s">
        <v>519</v>
      </c>
      <c r="J592" s="81" t="s">
        <v>4492</v>
      </c>
      <c r="L592" s="46"/>
      <c r="M592" s="46"/>
      <c r="T592" s="86"/>
      <c r="U592" s="100"/>
      <c r="V592" s="97"/>
      <c r="W592" s="100"/>
      <c r="X592" s="104"/>
      <c r="Y592" s="101"/>
      <c r="Z592" s="101"/>
      <c r="AA592" s="104"/>
      <c r="AB592" s="104"/>
      <c r="AF592" s="90"/>
      <c r="AK592"/>
      <c r="AM592" s="108"/>
      <c r="AN592" s="108"/>
      <c r="AO592" s="108"/>
      <c r="AP592" s="108"/>
      <c r="AQ592" s="108"/>
      <c r="AR592" s="108"/>
    </row>
    <row r="593" spans="1:44" s="48" customFormat="1" ht="24" customHeight="1">
      <c r="A593" s="124" t="s">
        <v>472</v>
      </c>
      <c r="B593" s="260" t="s">
        <v>327</v>
      </c>
      <c r="C593" s="73">
        <v>1160380</v>
      </c>
      <c r="D593" s="73">
        <v>1100861</v>
      </c>
      <c r="E593" s="73">
        <v>29098165</v>
      </c>
      <c r="F593" s="106" t="str">
        <f>VLOOKUP($C593,'[3]Sistema Escolar'!$C$3:$E$5000,3,0)</f>
        <v>COLEGIO ESTADUAL DE TEMPO INTEGRAL AUREO FILHO</v>
      </c>
      <c r="G593" s="67" t="s">
        <v>1053</v>
      </c>
      <c r="H593" s="67" t="s">
        <v>1253</v>
      </c>
      <c r="I593" s="67" t="s">
        <v>2047</v>
      </c>
      <c r="J593" s="81" t="s">
        <v>4594</v>
      </c>
      <c r="L593" s="46"/>
      <c r="M593" s="46"/>
      <c r="T593" s="86"/>
      <c r="U593" s="100"/>
      <c r="V593" s="97"/>
      <c r="W593" s="100"/>
      <c r="X593" s="104"/>
      <c r="Y593" s="101"/>
      <c r="Z593" s="101"/>
      <c r="AA593" s="104"/>
      <c r="AB593" s="104"/>
      <c r="AF593" s="90"/>
      <c r="AK593"/>
      <c r="AM593" s="108"/>
      <c r="AN593" s="108"/>
      <c r="AO593" s="108"/>
      <c r="AP593" s="108"/>
      <c r="AQ593" s="108"/>
      <c r="AR593" s="108"/>
    </row>
    <row r="594" spans="1:44" s="48" customFormat="1" ht="24" customHeight="1">
      <c r="A594" s="124" t="s">
        <v>472</v>
      </c>
      <c r="B594" s="260" t="s">
        <v>328</v>
      </c>
      <c r="C594" s="73">
        <v>1107129</v>
      </c>
      <c r="D594" s="73">
        <v>1101081</v>
      </c>
      <c r="E594" s="73">
        <v>29103290</v>
      </c>
      <c r="F594" s="106" t="str">
        <f>VLOOKUP($C594,'[3]Sistema Escolar'!$C$3:$E$5000,3,0)</f>
        <v>COLEGIO ESTADUAL DE TEMPO INTEGRAL PROFESSORA MARLENE ALVES DOS SANTOS</v>
      </c>
      <c r="G594" s="67" t="s">
        <v>1254</v>
      </c>
      <c r="H594" s="67" t="s">
        <v>1255</v>
      </c>
      <c r="I594" s="67" t="s">
        <v>519</v>
      </c>
      <c r="J594" s="81" t="s">
        <v>4492</v>
      </c>
      <c r="L594" s="46"/>
      <c r="M594" s="46"/>
      <c r="T594" s="86"/>
      <c r="U594" s="100"/>
      <c r="V594" s="97"/>
      <c r="W594" s="100"/>
      <c r="X594" s="104"/>
      <c r="Y594" s="101"/>
      <c r="Z594" s="101"/>
      <c r="AA594" s="104"/>
      <c r="AB594" s="104"/>
      <c r="AF594" s="90"/>
      <c r="AK594"/>
      <c r="AM594" s="108"/>
      <c r="AN594" s="108"/>
      <c r="AO594" s="108"/>
      <c r="AP594" s="108"/>
      <c r="AQ594" s="108"/>
      <c r="AR594" s="108"/>
    </row>
    <row r="595" spans="1:44" s="48" customFormat="1" ht="24" customHeight="1">
      <c r="A595" s="124" t="s">
        <v>472</v>
      </c>
      <c r="B595" s="260" t="s">
        <v>329</v>
      </c>
      <c r="C595" s="73">
        <v>1107404</v>
      </c>
      <c r="D595" s="73">
        <v>1101227</v>
      </c>
      <c r="E595" s="73">
        <v>29107440</v>
      </c>
      <c r="F595" s="106" t="str">
        <f>VLOOKUP($C595,'[3]Sistema Escolar'!$C$3:$E$5000,3,0)</f>
        <v>COLEGIO ESTADUAL DE TEMPO INTEGRAL SAO JOSE</v>
      </c>
      <c r="G595" s="67" t="s">
        <v>1256</v>
      </c>
      <c r="H595" s="67" t="s">
        <v>1257</v>
      </c>
      <c r="I595" s="67" t="s">
        <v>519</v>
      </c>
      <c r="J595" s="81" t="s">
        <v>4492</v>
      </c>
      <c r="L595" s="46"/>
      <c r="M595" s="46"/>
      <c r="T595" s="86"/>
      <c r="U595" s="100"/>
      <c r="V595" s="97"/>
      <c r="W595" s="100"/>
      <c r="X595" s="104"/>
      <c r="Y595" s="101"/>
      <c r="Z595" s="101"/>
      <c r="AA595" s="104"/>
      <c r="AB595" s="104"/>
      <c r="AF595" s="90"/>
      <c r="AK595"/>
      <c r="AM595" s="108"/>
      <c r="AN595" s="108"/>
      <c r="AO595" s="108"/>
      <c r="AP595" s="108"/>
      <c r="AQ595" s="108"/>
      <c r="AR595" s="108"/>
    </row>
    <row r="596" spans="1:44" s="48" customFormat="1" ht="24" customHeight="1">
      <c r="A596" s="65" t="s">
        <v>472</v>
      </c>
      <c r="B596" s="211" t="s">
        <v>329</v>
      </c>
      <c r="C596" s="71">
        <v>1107382</v>
      </c>
      <c r="D596" s="71">
        <v>1101217</v>
      </c>
      <c r="E596" s="71">
        <v>29107466</v>
      </c>
      <c r="F596" s="106" t="str">
        <f>VLOOKUP($C596,'[3]Sistema Escolar'!$C$3:$E$5000,3,0)</f>
        <v>COLEGIO ESTADUAL PROFESSOR CARLOS VALADARES</v>
      </c>
      <c r="G596" s="56" t="s">
        <v>1256</v>
      </c>
      <c r="H596" s="56" t="s">
        <v>2004</v>
      </c>
      <c r="I596" s="67" t="s">
        <v>2047</v>
      </c>
      <c r="J596" s="81" t="s">
        <v>4595</v>
      </c>
      <c r="L596" s="46"/>
      <c r="M596" s="46"/>
      <c r="T596" s="86"/>
      <c r="U596" s="100"/>
      <c r="V596" s="97"/>
      <c r="W596" s="100"/>
      <c r="X596" s="104"/>
      <c r="Y596" s="101"/>
      <c r="Z596" s="101"/>
      <c r="AA596" s="104"/>
      <c r="AB596" s="104"/>
      <c r="AF596" s="90"/>
      <c r="AK596"/>
      <c r="AM596" s="108"/>
      <c r="AN596" s="108"/>
      <c r="AO596" s="108"/>
      <c r="AP596" s="108"/>
      <c r="AQ596" s="108"/>
      <c r="AR596" s="108"/>
    </row>
    <row r="597" spans="1:44" s="48" customFormat="1" ht="24" customHeight="1">
      <c r="A597" s="124" t="s">
        <v>472</v>
      </c>
      <c r="B597" s="260" t="s">
        <v>330</v>
      </c>
      <c r="C597" s="73">
        <v>1107420</v>
      </c>
      <c r="D597" s="73">
        <v>1101232</v>
      </c>
      <c r="E597" s="73">
        <v>29108047</v>
      </c>
      <c r="F597" s="106" t="str">
        <f>VLOOKUP($C597,'[3]Sistema Escolar'!$C$3:$E$5000,3,0)</f>
        <v>COLEGIO EST DO CAMPO DE TEMPO INTEGRAL JOSE ANTONIO DE ALMEIDA</v>
      </c>
      <c r="G597" s="67" t="s">
        <v>1053</v>
      </c>
      <c r="H597" s="67" t="s">
        <v>1258</v>
      </c>
      <c r="I597" s="67" t="s">
        <v>519</v>
      </c>
      <c r="J597" s="81" t="s">
        <v>4492</v>
      </c>
      <c r="L597" s="46"/>
      <c r="M597" s="46"/>
      <c r="T597" s="86"/>
      <c r="U597" s="100"/>
      <c r="V597" s="97"/>
      <c r="W597" s="100"/>
      <c r="X597" s="104"/>
      <c r="Y597" s="101"/>
      <c r="Z597" s="101"/>
      <c r="AA597" s="104"/>
      <c r="AB597" s="104"/>
      <c r="AF597" s="90"/>
      <c r="AK597"/>
      <c r="AM597" s="108"/>
      <c r="AN597" s="108"/>
      <c r="AO597" s="108"/>
      <c r="AP597" s="108"/>
      <c r="AQ597" s="108"/>
      <c r="AR597" s="108"/>
    </row>
    <row r="598" spans="1:44" s="48" customFormat="1" ht="24" customHeight="1">
      <c r="A598" s="124" t="s">
        <v>472</v>
      </c>
      <c r="B598" s="260" t="s">
        <v>331</v>
      </c>
      <c r="C598" s="73">
        <v>1107455</v>
      </c>
      <c r="D598" s="73">
        <v>1101237</v>
      </c>
      <c r="E598" s="73">
        <v>29108900</v>
      </c>
      <c r="F598" s="106" t="str">
        <f>VLOOKUP($C598,'[3]Sistema Escolar'!$C$3:$E$5000,3,0)</f>
        <v>COLEGIO ESTADUAL DE TEMPO INTEGRAL PROFESSORA EDITE FERREIRA FONSECA</v>
      </c>
      <c r="G598" s="67" t="s">
        <v>1055</v>
      </c>
      <c r="H598" s="67" t="s">
        <v>1260</v>
      </c>
      <c r="I598" s="67" t="s">
        <v>519</v>
      </c>
      <c r="J598" s="81" t="s">
        <v>4492</v>
      </c>
      <c r="L598" s="46"/>
      <c r="M598" s="46"/>
      <c r="T598" s="86"/>
      <c r="U598" s="100"/>
      <c r="V598" s="97"/>
      <c r="W598" s="100"/>
      <c r="X598" s="104"/>
      <c r="Y598" s="101"/>
      <c r="Z598" s="101"/>
      <c r="AA598" s="104"/>
      <c r="AB598" s="104"/>
      <c r="AF598" s="90"/>
      <c r="AH598" s="46"/>
      <c r="AK598"/>
      <c r="AM598" s="108"/>
      <c r="AN598" s="108"/>
      <c r="AO598" s="108"/>
      <c r="AP598" s="108"/>
      <c r="AQ598" s="108"/>
      <c r="AR598" s="108"/>
    </row>
    <row r="599" spans="1:44" s="48" customFormat="1" ht="24" customHeight="1">
      <c r="A599" s="124" t="s">
        <v>472</v>
      </c>
      <c r="B599" s="260" t="s">
        <v>331</v>
      </c>
      <c r="C599" s="73">
        <v>1107501</v>
      </c>
      <c r="D599" s="73">
        <v>1101244</v>
      </c>
      <c r="E599" s="73">
        <v>29109361</v>
      </c>
      <c r="F599" s="106" t="str">
        <f>VLOOKUP($C599,'[3]Sistema Escolar'!$C$3:$E$5000,3,0)</f>
        <v>COLEGIO ESTADUAL DE TEMPO INTEGRAL DE SANTO ESTEVAO</v>
      </c>
      <c r="G599" s="67" t="s">
        <v>1055</v>
      </c>
      <c r="H599" s="67" t="s">
        <v>1259</v>
      </c>
      <c r="I599" s="67" t="s">
        <v>519</v>
      </c>
      <c r="J599" s="81" t="s">
        <v>4492</v>
      </c>
      <c r="L599" s="46"/>
      <c r="M599" s="46"/>
      <c r="T599" s="86"/>
      <c r="U599" s="100"/>
      <c r="V599" s="97"/>
      <c r="W599" s="100"/>
      <c r="X599" s="104"/>
      <c r="Y599" s="101"/>
      <c r="Z599" s="104"/>
      <c r="AA599" s="104"/>
      <c r="AB599" s="104"/>
      <c r="AF599" s="90"/>
      <c r="AK599"/>
      <c r="AM599" s="108"/>
      <c r="AN599" s="108"/>
      <c r="AO599" s="108"/>
      <c r="AP599" s="108"/>
      <c r="AQ599" s="108"/>
      <c r="AR599" s="108"/>
    </row>
    <row r="600" spans="1:44" s="48" customFormat="1" ht="24" customHeight="1">
      <c r="A600" s="124" t="s">
        <v>472</v>
      </c>
      <c r="B600" s="260" t="s">
        <v>332</v>
      </c>
      <c r="C600" s="73">
        <v>1107536</v>
      </c>
      <c r="D600" s="73">
        <v>1101279</v>
      </c>
      <c r="E600" s="73">
        <v>29110076</v>
      </c>
      <c r="F600" s="106" t="str">
        <f>VLOOKUP($C600,'[3]Sistema Escolar'!$C$3:$E$5000,3,0)</f>
        <v>COLEGIO ESTADUAL DE TEMPO INTEGRAL DE SAO GONCALO DOS CAMPOS</v>
      </c>
      <c r="G600" s="67" t="s">
        <v>1053</v>
      </c>
      <c r="H600" s="67" t="s">
        <v>1261</v>
      </c>
      <c r="I600" s="67" t="s">
        <v>519</v>
      </c>
      <c r="J600" s="81" t="s">
        <v>4492</v>
      </c>
      <c r="L600" s="46"/>
      <c r="M600" s="46"/>
      <c r="T600" s="86"/>
      <c r="U600" s="100"/>
      <c r="V600" s="97"/>
      <c r="W600" s="100"/>
      <c r="X600" s="104"/>
      <c r="Y600" s="101"/>
      <c r="Z600" s="104"/>
      <c r="AA600" s="104"/>
      <c r="AB600" s="104"/>
      <c r="AF600" s="90"/>
      <c r="AK600"/>
      <c r="AM600" s="108"/>
      <c r="AN600" s="108"/>
      <c r="AO600" s="108"/>
      <c r="AP600" s="108"/>
      <c r="AQ600" s="108"/>
      <c r="AR600" s="108"/>
    </row>
    <row r="601" spans="1:44" s="48" customFormat="1" ht="24" customHeight="1">
      <c r="A601" s="124" t="s">
        <v>472</v>
      </c>
      <c r="B601" s="260" t="s">
        <v>333</v>
      </c>
      <c r="C601" s="73">
        <v>1107706</v>
      </c>
      <c r="D601" s="73">
        <v>1101287</v>
      </c>
      <c r="E601" s="73">
        <v>29111730</v>
      </c>
      <c r="F601" s="106" t="str">
        <f>VLOOKUP($C601,'[3]Sistema Escolar'!$C$3:$E$5000,3,0)</f>
        <v>COLEGIO ESTADUAL DE TEMPO INTEGRAL NOVIS FILHO</v>
      </c>
      <c r="G601" s="67" t="s">
        <v>1053</v>
      </c>
      <c r="H601" s="67" t="s">
        <v>1262</v>
      </c>
      <c r="I601" s="67" t="s">
        <v>2047</v>
      </c>
      <c r="J601" s="81" t="s">
        <v>4596</v>
      </c>
      <c r="L601" s="46"/>
      <c r="M601" s="46"/>
      <c r="T601" s="86"/>
      <c r="U601" s="100"/>
      <c r="V601" s="97"/>
      <c r="W601" s="100"/>
      <c r="X601" s="104"/>
      <c r="Y601" s="101"/>
      <c r="Z601" s="104"/>
      <c r="AA601" s="104"/>
      <c r="AB601" s="104"/>
      <c r="AF601" s="90"/>
      <c r="AK601"/>
      <c r="AM601" s="108"/>
      <c r="AN601" s="108"/>
      <c r="AO601" s="108"/>
      <c r="AP601" s="108"/>
      <c r="AQ601" s="108"/>
      <c r="AR601" s="108"/>
    </row>
    <row r="602" spans="1:44" s="48" customFormat="1" ht="24" customHeight="1">
      <c r="A602" s="124" t="s">
        <v>472</v>
      </c>
      <c r="B602" s="260" t="s">
        <v>334</v>
      </c>
      <c r="C602" s="73">
        <v>1178202</v>
      </c>
      <c r="D602" s="73">
        <v>1105445</v>
      </c>
      <c r="E602" s="73">
        <v>29443288</v>
      </c>
      <c r="F602" s="106" t="str">
        <f>VLOOKUP($C602,'[3]Sistema Escolar'!$C$3:$E$5000,3,0)</f>
        <v>COLEGIO ESTADUAL ASSIS VALENTE</v>
      </c>
      <c r="G602" s="67" t="s">
        <v>1209</v>
      </c>
      <c r="H602" s="67" t="s">
        <v>1263</v>
      </c>
      <c r="I602" s="67" t="s">
        <v>2047</v>
      </c>
      <c r="J602" s="81" t="s">
        <v>4597</v>
      </c>
      <c r="L602" s="46"/>
      <c r="M602" s="46"/>
      <c r="T602" s="86"/>
      <c r="U602" s="100"/>
      <c r="V602" s="97"/>
      <c r="W602" s="100"/>
      <c r="X602" s="104"/>
      <c r="Y602" s="101"/>
      <c r="Z602" s="101"/>
      <c r="AA602" s="104"/>
      <c r="AB602" s="104"/>
      <c r="AF602" s="90"/>
      <c r="AK602"/>
      <c r="AM602" s="108"/>
      <c r="AN602" s="108"/>
      <c r="AO602" s="108"/>
      <c r="AP602" s="108"/>
      <c r="AQ602" s="108"/>
      <c r="AR602" s="108"/>
    </row>
    <row r="603" spans="1:44" s="48" customFormat="1" ht="24" customHeight="1">
      <c r="A603" s="124" t="s">
        <v>472</v>
      </c>
      <c r="B603" s="260" t="s">
        <v>335</v>
      </c>
      <c r="C603" s="73">
        <v>1178047</v>
      </c>
      <c r="D603" s="73">
        <v>1103913</v>
      </c>
      <c r="E603" s="73">
        <v>29432510</v>
      </c>
      <c r="F603" s="106" t="str">
        <f>VLOOKUP($C603,'[3]Sistema Escolar'!$C$3:$E$5000,3,0)</f>
        <v>COLEGIO ESTADUAL TERRA NOVA</v>
      </c>
      <c r="G603" s="67" t="s">
        <v>1264</v>
      </c>
      <c r="H603" s="67" t="s">
        <v>1265</v>
      </c>
      <c r="I603" s="67" t="s">
        <v>2047</v>
      </c>
      <c r="J603" s="81" t="s">
        <v>4598</v>
      </c>
      <c r="L603" s="46"/>
      <c r="M603" s="46"/>
      <c r="T603" s="86"/>
      <c r="U603" s="100"/>
      <c r="V603" s="97"/>
      <c r="W603" s="100"/>
      <c r="X603" s="104"/>
      <c r="Y603" s="101"/>
      <c r="Z603" s="101"/>
      <c r="AA603" s="104"/>
      <c r="AB603" s="104"/>
      <c r="AF603" s="90"/>
      <c r="AK603"/>
      <c r="AM603" s="108"/>
      <c r="AN603" s="108"/>
      <c r="AO603" s="108"/>
      <c r="AP603" s="108"/>
      <c r="AQ603" s="108"/>
      <c r="AR603" s="108"/>
    </row>
    <row r="604" spans="1:44" s="48" customFormat="1" ht="24" customHeight="1">
      <c r="A604" s="124" t="s">
        <v>1875</v>
      </c>
      <c r="B604" s="260" t="s">
        <v>336</v>
      </c>
      <c r="C604" s="73">
        <v>1178405</v>
      </c>
      <c r="D604" s="73">
        <v>1105565</v>
      </c>
      <c r="E604" s="73">
        <v>29395950</v>
      </c>
      <c r="F604" s="106" t="str">
        <f>VLOOKUP($C604,'[3]Sistema Escolar'!$C$3:$E$5000,3,0)</f>
        <v>COLEGIO ESTADUAL DE TEMPO INTEGRAL SISINIO RIBEIRO SILVA</v>
      </c>
      <c r="G604" s="67" t="s">
        <v>1266</v>
      </c>
      <c r="H604" s="67" t="s">
        <v>1268</v>
      </c>
      <c r="I604" s="67" t="s">
        <v>519</v>
      </c>
      <c r="J604" s="81" t="s">
        <v>4492</v>
      </c>
      <c r="L604" s="46"/>
      <c r="M604" s="46"/>
      <c r="T604" s="86"/>
      <c r="U604" s="100"/>
      <c r="V604" s="97"/>
      <c r="W604" s="100"/>
      <c r="X604" s="104"/>
      <c r="Y604" s="101"/>
      <c r="Z604" s="104"/>
      <c r="AA604" s="104"/>
      <c r="AB604" s="104"/>
      <c r="AF604" s="90"/>
      <c r="AK604"/>
      <c r="AM604" s="108"/>
      <c r="AN604" s="108"/>
      <c r="AO604" s="108"/>
      <c r="AP604" s="108"/>
      <c r="AQ604" s="108"/>
      <c r="AR604" s="108"/>
    </row>
    <row r="605" spans="1:44" s="48" customFormat="1" ht="24" customHeight="1">
      <c r="A605" s="124" t="s">
        <v>1875</v>
      </c>
      <c r="B605" s="260" t="s">
        <v>336</v>
      </c>
      <c r="C605" s="73">
        <v>1124813</v>
      </c>
      <c r="D605" s="73">
        <v>1102837</v>
      </c>
      <c r="E605" s="73">
        <v>29267420</v>
      </c>
      <c r="F605" s="106" t="str">
        <f>VLOOKUP($C605,'[3]Sistema Escolar'!$C$3:$E$5000,3,0)</f>
        <v>COLEGIO ESTADUAL DE TEMPO INTEGRAL DE ANAGE</v>
      </c>
      <c r="G605" s="67" t="s">
        <v>1266</v>
      </c>
      <c r="H605" s="67" t="s">
        <v>1267</v>
      </c>
      <c r="I605" s="67" t="s">
        <v>519</v>
      </c>
      <c r="J605" s="81" t="s">
        <v>4492</v>
      </c>
      <c r="L605" s="46"/>
      <c r="M605" s="46"/>
      <c r="T605" s="86"/>
      <c r="U605" s="100"/>
      <c r="V605" s="97"/>
      <c r="W605" s="100"/>
      <c r="X605" s="104"/>
      <c r="Y605" s="101"/>
      <c r="Z605" s="104"/>
      <c r="AA605" s="104"/>
      <c r="AB605" s="104"/>
      <c r="AF605" s="90"/>
      <c r="AK605"/>
      <c r="AM605" s="108"/>
      <c r="AN605" s="108"/>
      <c r="AO605" s="108"/>
      <c r="AP605" s="108"/>
      <c r="AQ605" s="108"/>
      <c r="AR605" s="108"/>
    </row>
    <row r="606" spans="1:44" s="48" customFormat="1" ht="24" customHeight="1">
      <c r="A606" s="124" t="s">
        <v>1875</v>
      </c>
      <c r="B606" s="260" t="s">
        <v>337</v>
      </c>
      <c r="C606" s="73">
        <v>1123671</v>
      </c>
      <c r="D606" s="73">
        <v>1102738</v>
      </c>
      <c r="E606" s="73">
        <v>29255597</v>
      </c>
      <c r="F606" s="106" t="str">
        <f>VLOOKUP($C606,'[3]Sistema Escolar'!$C$3:$E$5000,3,0)</f>
        <v>COLEGIO ESTADUAL DE TEMPO INTEGRAL DE ARACATU</v>
      </c>
      <c r="G606" s="67" t="s">
        <v>996</v>
      </c>
      <c r="H606" s="67" t="s">
        <v>1075</v>
      </c>
      <c r="I606" s="67" t="s">
        <v>519</v>
      </c>
      <c r="J606" s="81" t="s">
        <v>4492</v>
      </c>
      <c r="L606" s="46"/>
      <c r="M606" s="46"/>
      <c r="T606" s="86"/>
      <c r="U606" s="100"/>
      <c r="V606" s="97"/>
      <c r="W606" s="100"/>
      <c r="X606" s="104"/>
      <c r="Y606" s="101"/>
      <c r="Z606" s="101"/>
      <c r="AA606" s="104"/>
      <c r="AB606" s="104"/>
      <c r="AF606" s="90"/>
      <c r="AK606"/>
      <c r="AM606" s="108"/>
      <c r="AN606" s="108"/>
      <c r="AO606" s="108"/>
      <c r="AP606" s="108"/>
      <c r="AQ606" s="108"/>
      <c r="AR606" s="108"/>
    </row>
    <row r="607" spans="1:44" s="48" customFormat="1" ht="24" customHeight="1">
      <c r="A607" s="124" t="s">
        <v>1875</v>
      </c>
      <c r="B607" s="260" t="s">
        <v>338</v>
      </c>
      <c r="C607" s="73">
        <v>1124856</v>
      </c>
      <c r="D607" s="73">
        <v>1102840</v>
      </c>
      <c r="E607" s="73">
        <v>29267480</v>
      </c>
      <c r="F607" s="106" t="str">
        <f>VLOOKUP($C607,'[3]Sistema Escolar'!$C$3:$E$5000,3,0)</f>
        <v>COLEGIO ESTADUAL DE TEMPO INTEGRAL DE BARRA DO CHOCA</v>
      </c>
      <c r="G607" s="67" t="s">
        <v>1269</v>
      </c>
      <c r="H607" s="67" t="s">
        <v>1270</v>
      </c>
      <c r="I607" s="67" t="s">
        <v>519</v>
      </c>
      <c r="J607" s="81" t="s">
        <v>4492</v>
      </c>
      <c r="L607" s="46"/>
      <c r="M607" s="46"/>
      <c r="T607" s="86"/>
      <c r="U607" s="100"/>
      <c r="V607" s="97"/>
      <c r="W607" s="100"/>
      <c r="X607" s="104"/>
      <c r="Y607" s="101"/>
      <c r="Z607" s="101"/>
      <c r="AA607" s="104"/>
      <c r="AB607" s="104"/>
      <c r="AF607" s="90"/>
      <c r="AK607"/>
      <c r="AM607" s="108"/>
      <c r="AN607" s="108"/>
      <c r="AO607" s="108"/>
      <c r="AP607" s="108"/>
      <c r="AQ607" s="108"/>
      <c r="AR607" s="108"/>
    </row>
    <row r="608" spans="1:44" s="48" customFormat="1" ht="24" customHeight="1">
      <c r="A608" s="124" t="s">
        <v>1875</v>
      </c>
      <c r="B608" s="260" t="s">
        <v>338</v>
      </c>
      <c r="C608" s="73">
        <v>1178404</v>
      </c>
      <c r="D608" s="73">
        <v>1105563</v>
      </c>
      <c r="E608" s="73">
        <v>29395860</v>
      </c>
      <c r="F608" s="106" t="str">
        <f>VLOOKUP($C608,'[3]Sistema Escolar'!$C$3:$E$5000,3,0)</f>
        <v>COLEGIO ESTADUAL DE TEMPO INTEGRAL VITORIA LIMA DE OLIVEIRA</v>
      </c>
      <c r="G608" s="67" t="s">
        <v>1271</v>
      </c>
      <c r="H608" s="67" t="s">
        <v>1273</v>
      </c>
      <c r="I608" s="67" t="s">
        <v>519</v>
      </c>
      <c r="J608" s="81" t="s">
        <v>4492</v>
      </c>
      <c r="L608" s="46"/>
      <c r="M608" s="46"/>
      <c r="T608" s="86"/>
      <c r="U608" s="100"/>
      <c r="V608" s="97"/>
      <c r="W608" s="100"/>
      <c r="X608" s="104"/>
      <c r="Y608" s="101"/>
      <c r="Z608" s="101"/>
      <c r="AA608" s="104"/>
      <c r="AB608" s="104"/>
      <c r="AF608" s="90"/>
      <c r="AH608" s="46"/>
      <c r="AK608"/>
      <c r="AM608" s="108"/>
      <c r="AN608" s="108"/>
      <c r="AO608" s="108"/>
      <c r="AP608" s="108"/>
      <c r="AQ608" s="108"/>
      <c r="AR608" s="108"/>
    </row>
    <row r="609" spans="1:44" s="48" customFormat="1" ht="24" customHeight="1">
      <c r="A609" s="124" t="s">
        <v>1875</v>
      </c>
      <c r="B609" s="260" t="s">
        <v>338</v>
      </c>
      <c r="C609" s="73">
        <v>1179113</v>
      </c>
      <c r="D609" s="73">
        <v>1105600</v>
      </c>
      <c r="E609" s="73">
        <v>29449332</v>
      </c>
      <c r="F609" s="106" t="str">
        <f>VLOOKUP($C609,'[3]Sistema Escolar'!$C$3:$E$5000,3,0)</f>
        <v>COLEGIO ESTADUAL DO CAMPO DE TEMPO INTEGRAL LUCIA ROCHA MACEDO</v>
      </c>
      <c r="G609" s="67" t="s">
        <v>1271</v>
      </c>
      <c r="H609" s="67" t="s">
        <v>1272</v>
      </c>
      <c r="I609" s="67" t="s">
        <v>519</v>
      </c>
      <c r="J609" s="81" t="s">
        <v>4492</v>
      </c>
      <c r="L609" s="46"/>
      <c r="M609" s="46"/>
      <c r="T609" s="86"/>
      <c r="U609" s="100"/>
      <c r="V609" s="97"/>
      <c r="W609" s="100"/>
      <c r="X609" s="104"/>
      <c r="Y609" s="101"/>
      <c r="Z609" s="104"/>
      <c r="AA609" s="104"/>
      <c r="AB609" s="104"/>
      <c r="AF609" s="90"/>
      <c r="AK609"/>
      <c r="AM609" s="108"/>
      <c r="AN609" s="108"/>
      <c r="AO609" s="108"/>
      <c r="AP609" s="108"/>
      <c r="AQ609" s="108"/>
      <c r="AR609" s="108"/>
    </row>
    <row r="610" spans="1:44" s="48" customFormat="1" ht="24" customHeight="1">
      <c r="A610" s="124" t="s">
        <v>1875</v>
      </c>
      <c r="B610" s="260" t="s">
        <v>339</v>
      </c>
      <c r="C610" s="73">
        <v>1124872</v>
      </c>
      <c r="D610" s="73">
        <v>1102842</v>
      </c>
      <c r="E610" s="73">
        <v>29268168</v>
      </c>
      <c r="F610" s="106" t="str">
        <f>VLOOKUP($C610,'[3]Sistema Escolar'!$C$3:$E$5000,3,0)</f>
        <v>COLEGIO EST DE TEMPO INTEGRAL PROFESSORA ELINEUZA DA SILVA FERREIRA</v>
      </c>
      <c r="G610" s="67" t="s">
        <v>1274</v>
      </c>
      <c r="H610" s="67" t="s">
        <v>1275</v>
      </c>
      <c r="I610" s="67" t="s">
        <v>519</v>
      </c>
      <c r="J610" s="81" t="s">
        <v>4492</v>
      </c>
      <c r="L610" s="46"/>
      <c r="M610" s="46"/>
      <c r="T610" s="86"/>
      <c r="U610" s="100"/>
      <c r="V610" s="97"/>
      <c r="W610" s="100"/>
      <c r="X610" s="104"/>
      <c r="Y610" s="101"/>
      <c r="Z610" s="104"/>
      <c r="AA610" s="104"/>
      <c r="AB610" s="104"/>
      <c r="AF610" s="90"/>
      <c r="AK610"/>
      <c r="AM610" s="108"/>
      <c r="AN610" s="108"/>
      <c r="AO610" s="108"/>
      <c r="AP610" s="108"/>
      <c r="AQ610" s="108"/>
      <c r="AR610" s="108"/>
    </row>
    <row r="611" spans="1:44" s="48" customFormat="1" ht="24" customHeight="1">
      <c r="A611" s="124" t="s">
        <v>1875</v>
      </c>
      <c r="B611" s="260" t="s">
        <v>340</v>
      </c>
      <c r="C611" s="73">
        <v>1165706</v>
      </c>
      <c r="D611" s="73">
        <v>1102846</v>
      </c>
      <c r="E611" s="73">
        <v>29269806</v>
      </c>
      <c r="F611" s="106" t="str">
        <f>VLOOKUP($C611,'[3]Sistema Escolar'!$C$3:$E$5000,3,0)</f>
        <v>COLEGIO ESTADUAL DE TEMPO INTEGRAL DE BOM JESUS DA SERRA</v>
      </c>
      <c r="G611" s="67" t="s">
        <v>1276</v>
      </c>
      <c r="H611" s="67" t="s">
        <v>1277</v>
      </c>
      <c r="I611" s="67" t="s">
        <v>519</v>
      </c>
      <c r="J611" s="81" t="s">
        <v>4492</v>
      </c>
      <c r="L611" s="46"/>
      <c r="M611" s="46"/>
      <c r="T611" s="86"/>
      <c r="U611" s="100"/>
      <c r="V611" s="97"/>
      <c r="W611" s="100"/>
      <c r="X611" s="104"/>
      <c r="Y611" s="101"/>
      <c r="Z611" s="104"/>
      <c r="AA611" s="104"/>
      <c r="AB611" s="104"/>
      <c r="AF611" s="90"/>
      <c r="AK611"/>
      <c r="AM611" s="108"/>
      <c r="AN611" s="108"/>
      <c r="AO611" s="108"/>
      <c r="AP611" s="108"/>
      <c r="AQ611" s="108"/>
      <c r="AR611" s="108"/>
    </row>
    <row r="612" spans="1:44" s="48" customFormat="1" ht="24" customHeight="1">
      <c r="A612" s="124" t="s">
        <v>1875</v>
      </c>
      <c r="B612" s="260" t="s">
        <v>341</v>
      </c>
      <c r="C612" s="73">
        <v>1165722</v>
      </c>
      <c r="D612" s="73">
        <v>1102848</v>
      </c>
      <c r="E612" s="73">
        <v>29270570</v>
      </c>
      <c r="F612" s="106" t="str">
        <f>VLOOKUP($C612,'[3]Sistema Escolar'!$C$3:$E$5000,3,0)</f>
        <v>COLEGIO ESTADUAL DE TEMPO INTEGRAL DE CAETANOS</v>
      </c>
      <c r="G612" s="67" t="s">
        <v>1269</v>
      </c>
      <c r="H612" s="67" t="s">
        <v>1278</v>
      </c>
      <c r="I612" s="67" t="s">
        <v>519</v>
      </c>
      <c r="J612" s="81" t="s">
        <v>4492</v>
      </c>
      <c r="L612" s="46"/>
      <c r="M612" s="46"/>
      <c r="T612" s="86"/>
      <c r="U612" s="100"/>
      <c r="V612" s="97"/>
      <c r="W612" s="100"/>
      <c r="X612" s="104"/>
      <c r="Y612" s="101"/>
      <c r="Z612" s="104"/>
      <c r="AA612" s="104"/>
      <c r="AB612" s="104"/>
      <c r="AF612" s="90"/>
      <c r="AK612"/>
      <c r="AM612" s="108"/>
      <c r="AN612" s="108"/>
      <c r="AO612" s="108"/>
      <c r="AP612" s="108"/>
      <c r="AQ612" s="108"/>
      <c r="AR612" s="108"/>
    </row>
    <row r="613" spans="1:44" s="48" customFormat="1" ht="24" customHeight="1">
      <c r="A613" s="124" t="s">
        <v>1875</v>
      </c>
      <c r="B613" s="260" t="s">
        <v>342</v>
      </c>
      <c r="C613" s="73">
        <v>1179136</v>
      </c>
      <c r="D613" s="73">
        <v>1105586</v>
      </c>
      <c r="E613" s="73">
        <v>29449545</v>
      </c>
      <c r="F613" s="106" t="str">
        <f>VLOOKUP($C613,'[3]Sistema Escolar'!$C$3:$E$5000,3,0)</f>
        <v>COLEGIO ESTADUAL DO CAMPO DE TEMPO INTEGRAL MAMEDIO BATISTA LOBAO</v>
      </c>
      <c r="G613" s="67" t="s">
        <v>1279</v>
      </c>
      <c r="H613" s="67" t="s">
        <v>1282</v>
      </c>
      <c r="I613" s="67" t="s">
        <v>519</v>
      </c>
      <c r="J613" s="81" t="s">
        <v>4492</v>
      </c>
      <c r="L613" s="46"/>
      <c r="M613" s="46"/>
      <c r="T613" s="86"/>
      <c r="U613" s="100"/>
      <c r="V613" s="97"/>
      <c r="W613" s="100"/>
      <c r="X613" s="104"/>
      <c r="Y613" s="101"/>
      <c r="Z613" s="101"/>
      <c r="AA613" s="104"/>
      <c r="AB613" s="104"/>
      <c r="AF613" s="90"/>
      <c r="AH613" s="46"/>
      <c r="AK613"/>
      <c r="AM613" s="108"/>
      <c r="AN613" s="108"/>
      <c r="AO613" s="108"/>
      <c r="AP613" s="108"/>
      <c r="AQ613" s="108"/>
      <c r="AR613" s="108"/>
    </row>
    <row r="614" spans="1:44" s="48" customFormat="1" ht="24" customHeight="1">
      <c r="A614" s="124" t="s">
        <v>1875</v>
      </c>
      <c r="B614" s="260" t="s">
        <v>342</v>
      </c>
      <c r="C614" s="73">
        <v>1179137</v>
      </c>
      <c r="D614" s="73">
        <v>1105570</v>
      </c>
      <c r="E614" s="73">
        <v>29449456</v>
      </c>
      <c r="F614" s="106" t="str">
        <f>VLOOKUP($C614,'[3]Sistema Escolar'!$C$3:$E$5000,3,0)</f>
        <v>COL EST DO CAMPO DE TEMPO INTEGRAL GEOVANE FERREIRA DE QUEIROZ</v>
      </c>
      <c r="G614" s="67" t="s">
        <v>1279</v>
      </c>
      <c r="H614" s="67" t="s">
        <v>1281</v>
      </c>
      <c r="I614" s="67" t="s">
        <v>519</v>
      </c>
      <c r="J614" s="81" t="s">
        <v>4492</v>
      </c>
      <c r="L614" s="46"/>
      <c r="M614" s="46"/>
      <c r="T614" s="86"/>
      <c r="U614" s="100"/>
      <c r="V614" s="97"/>
      <c r="W614" s="100"/>
      <c r="X614" s="104"/>
      <c r="Y614" s="101"/>
      <c r="Z614" s="101"/>
      <c r="AA614" s="104"/>
      <c r="AB614" s="104"/>
      <c r="AF614" s="90"/>
      <c r="AK614"/>
      <c r="AM614" s="108"/>
      <c r="AN614" s="108"/>
      <c r="AO614" s="108"/>
      <c r="AP614" s="108"/>
      <c r="AQ614" s="108"/>
      <c r="AR614" s="108"/>
    </row>
    <row r="615" spans="1:44" s="48" customFormat="1" ht="24" customHeight="1">
      <c r="A615" s="124" t="s">
        <v>1875</v>
      </c>
      <c r="B615" s="260" t="s">
        <v>342</v>
      </c>
      <c r="C615" s="73">
        <v>1178438</v>
      </c>
      <c r="D615" s="73">
        <v>1105056</v>
      </c>
      <c r="E615" s="73">
        <v>29434734</v>
      </c>
      <c r="F615" s="106" t="str">
        <f>VLOOKUP($C615,'[3]Sistema Escolar'!$C$3:$E$5000,3,0)</f>
        <v>COLEGIO ESTADUAL DE TEMPO INTEGRAL DE CANDIDO SALES</v>
      </c>
      <c r="G615" s="67" t="s">
        <v>1279</v>
      </c>
      <c r="H615" s="67" t="s">
        <v>1280</v>
      </c>
      <c r="I615" s="67" t="s">
        <v>519</v>
      </c>
      <c r="J615" s="81" t="s">
        <v>4492</v>
      </c>
      <c r="K615" s="108">
        <v>46083</v>
      </c>
      <c r="L615" s="46"/>
      <c r="M615" s="46"/>
      <c r="T615" s="86"/>
      <c r="U615" s="100"/>
      <c r="V615" s="97"/>
      <c r="W615" s="100"/>
      <c r="X615" s="104"/>
      <c r="Y615" s="101"/>
      <c r="Z615" s="101"/>
      <c r="AA615" s="104"/>
      <c r="AB615" s="104"/>
      <c r="AF615" s="90"/>
      <c r="AK615"/>
      <c r="AM615" s="108"/>
      <c r="AN615" s="108"/>
      <c r="AO615" s="108"/>
      <c r="AP615" s="108"/>
      <c r="AQ615" s="108"/>
      <c r="AR615" s="108"/>
    </row>
    <row r="616" spans="1:44" s="48" customFormat="1" ht="24" customHeight="1">
      <c r="A616" s="124" t="s">
        <v>1875</v>
      </c>
      <c r="B616" s="260" t="s">
        <v>343</v>
      </c>
      <c r="C616" s="73">
        <v>1177071</v>
      </c>
      <c r="D616" s="73">
        <v>1102852</v>
      </c>
      <c r="E616" s="73">
        <v>29409535</v>
      </c>
      <c r="F616" s="106" t="str">
        <f>VLOOKUP($C616,'[3]Sistema Escolar'!$C$3:$E$5000,3,0)</f>
        <v>COLEGIO ESTADUAL DE TEMPO INTEGRAL PETRINA NOVAIS SILVA CAIRO</v>
      </c>
      <c r="G616" s="67" t="s">
        <v>1269</v>
      </c>
      <c r="H616" s="67" t="s">
        <v>1283</v>
      </c>
      <c r="I616" s="67" t="s">
        <v>519</v>
      </c>
      <c r="J616" s="81" t="s">
        <v>4492</v>
      </c>
      <c r="L616" s="46"/>
      <c r="M616" s="46"/>
      <c r="T616" s="86"/>
      <c r="U616" s="100"/>
      <c r="V616" s="97"/>
      <c r="W616" s="100"/>
      <c r="X616" s="104"/>
      <c r="Y616" s="101"/>
      <c r="Z616" s="104"/>
      <c r="AA616" s="104"/>
      <c r="AB616" s="104"/>
      <c r="AF616" s="90"/>
      <c r="AK616"/>
      <c r="AM616" s="108"/>
      <c r="AN616" s="108"/>
      <c r="AO616" s="108"/>
      <c r="AP616" s="108"/>
      <c r="AQ616" s="108"/>
      <c r="AR616" s="108"/>
    </row>
    <row r="617" spans="1:44" s="48" customFormat="1" ht="24" customHeight="1">
      <c r="A617" s="124" t="s">
        <v>1875</v>
      </c>
      <c r="B617" s="260" t="s">
        <v>344</v>
      </c>
      <c r="C617" s="73">
        <v>1128878</v>
      </c>
      <c r="D617" s="73">
        <v>1104603</v>
      </c>
      <c r="E617" s="73">
        <v>29258324</v>
      </c>
      <c r="F617" s="106" t="str">
        <f>VLOOKUP($C617,'[3]Sistema Escolar'!$C$3:$E$5000,3,0)</f>
        <v>COLEGIO ESTADUAL DE TEMPO INTEGRAL DE CONDEUBA</v>
      </c>
      <c r="G617" s="67" t="s">
        <v>1284</v>
      </c>
      <c r="H617" s="67" t="s">
        <v>1285</v>
      </c>
      <c r="I617" s="67" t="s">
        <v>519</v>
      </c>
      <c r="J617" s="81" t="s">
        <v>4492</v>
      </c>
      <c r="L617" s="46"/>
      <c r="M617" s="46"/>
      <c r="T617" s="86"/>
      <c r="U617" s="100"/>
      <c r="V617" s="97"/>
      <c r="W617" s="100"/>
      <c r="X617" s="104"/>
      <c r="Y617" s="101"/>
      <c r="Z617" s="104"/>
      <c r="AA617" s="104"/>
      <c r="AB617" s="104"/>
      <c r="AF617" s="90"/>
      <c r="AK617"/>
      <c r="AM617" s="108"/>
      <c r="AN617" s="108"/>
      <c r="AO617" s="108"/>
      <c r="AP617" s="108"/>
      <c r="AQ617" s="108"/>
      <c r="AR617" s="108"/>
    </row>
    <row r="618" spans="1:44" s="48" customFormat="1" ht="24" customHeight="1">
      <c r="A618" s="124" t="s">
        <v>1875</v>
      </c>
      <c r="B618" s="260" t="s">
        <v>345</v>
      </c>
      <c r="C618" s="73">
        <v>1128924</v>
      </c>
      <c r="D618" s="73">
        <v>1104606</v>
      </c>
      <c r="E618" s="73">
        <v>29259630</v>
      </c>
      <c r="F618" s="106" t="str">
        <f>VLOOKUP($C618,'[3]Sistema Escolar'!$C$3:$E$5000,3,0)</f>
        <v>COLEGIO ESTADUAL DE TEMPO INTEGRAL DE CORDEIROS</v>
      </c>
      <c r="G618" s="67" t="s">
        <v>1284</v>
      </c>
      <c r="H618" s="67" t="s">
        <v>1286</v>
      </c>
      <c r="I618" s="67" t="s">
        <v>519</v>
      </c>
      <c r="J618" s="81" t="s">
        <v>4492</v>
      </c>
      <c r="L618" s="46"/>
      <c r="M618" s="46"/>
      <c r="T618" s="86"/>
      <c r="U618" s="100"/>
      <c r="V618" s="97"/>
      <c r="W618" s="100"/>
      <c r="X618" s="104"/>
      <c r="Y618" s="101"/>
      <c r="Z618" s="101"/>
      <c r="AA618" s="104"/>
      <c r="AB618" s="104"/>
      <c r="AF618" s="90"/>
      <c r="AK618"/>
      <c r="AM618" s="108"/>
      <c r="AN618" s="108"/>
      <c r="AO618" s="108"/>
      <c r="AP618" s="108"/>
      <c r="AQ618" s="108"/>
      <c r="AR618" s="108"/>
    </row>
    <row r="619" spans="1:44" s="48" customFormat="1" ht="24" customHeight="1">
      <c r="A619" s="124" t="s">
        <v>1875</v>
      </c>
      <c r="B619" s="260" t="s">
        <v>346</v>
      </c>
      <c r="C619" s="73">
        <v>1179271</v>
      </c>
      <c r="D619" s="73">
        <v>9999999</v>
      </c>
      <c r="E619" s="73">
        <v>29459028</v>
      </c>
      <c r="F619" s="106" t="str">
        <f>VLOOKUP($C619,'[3]Sistema Escolar'!$C$3:$E$5000,3,0)</f>
        <v>COLEGIO ESTADUAL DO CAMPO NANCY DE CASTRO ESTAVES</v>
      </c>
      <c r="G619" s="67" t="s">
        <v>1269</v>
      </c>
      <c r="H619" s="67" t="s">
        <v>1287</v>
      </c>
      <c r="I619" s="67" t="s">
        <v>519</v>
      </c>
      <c r="J619" s="81" t="s">
        <v>4492</v>
      </c>
      <c r="L619" s="46"/>
      <c r="M619" s="46"/>
      <c r="T619" s="86"/>
      <c r="U619" s="100"/>
      <c r="V619" s="97"/>
      <c r="W619" s="100"/>
      <c r="X619" s="104"/>
      <c r="Y619" s="101"/>
      <c r="Z619" s="101"/>
      <c r="AA619" s="104"/>
      <c r="AB619" s="104"/>
      <c r="AF619" s="90"/>
      <c r="AK619"/>
      <c r="AM619" s="108"/>
      <c r="AN619" s="108"/>
      <c r="AO619" s="108"/>
      <c r="AP619" s="108"/>
      <c r="AQ619" s="108"/>
      <c r="AR619" s="108"/>
    </row>
    <row r="620" spans="1:44" s="48" customFormat="1" ht="24" customHeight="1">
      <c r="A620" s="124" t="s">
        <v>1875</v>
      </c>
      <c r="B620" s="260" t="s">
        <v>346</v>
      </c>
      <c r="C620" s="73">
        <v>1165277</v>
      </c>
      <c r="D620" s="73">
        <v>1102856</v>
      </c>
      <c r="E620" s="73">
        <v>29281261</v>
      </c>
      <c r="F620" s="106" t="str">
        <f>VLOOKUP($C620,'[3]Sistema Escolar'!$C$3:$E$5000,3,0)</f>
        <v>COLEGIO ESTADUAL DE TEMPO INTEGRAL JOSE PALLES SOBRINHO</v>
      </c>
      <c r="G620" s="67" t="s">
        <v>1269</v>
      </c>
      <c r="H620" s="67" t="s">
        <v>1288</v>
      </c>
      <c r="I620" s="67" t="s">
        <v>519</v>
      </c>
      <c r="J620" s="81" t="s">
        <v>4492</v>
      </c>
      <c r="L620" s="46"/>
      <c r="M620" s="46"/>
      <c r="T620" s="86"/>
      <c r="U620" s="100"/>
      <c r="V620" s="97"/>
      <c r="W620" s="100"/>
      <c r="X620" s="104"/>
      <c r="Y620" s="101"/>
      <c r="Z620" s="104"/>
      <c r="AA620" s="104"/>
      <c r="AB620" s="104"/>
      <c r="AF620" s="90"/>
      <c r="AK620"/>
      <c r="AM620" s="108"/>
      <c r="AN620" s="108"/>
      <c r="AO620" s="108"/>
      <c r="AP620" s="108"/>
      <c r="AQ620" s="108"/>
      <c r="AR620" s="108"/>
    </row>
    <row r="621" spans="1:44" s="48" customFormat="1" ht="24" customHeight="1">
      <c r="A621" s="124" t="s">
        <v>1875</v>
      </c>
      <c r="B621" s="260" t="s">
        <v>347</v>
      </c>
      <c r="C621" s="73">
        <v>1178271</v>
      </c>
      <c r="D621" s="73">
        <v>1105511</v>
      </c>
      <c r="E621" s="73">
        <v>29535816</v>
      </c>
      <c r="F621" s="106" t="str">
        <f>VLOOKUP($C621,'[3]Sistema Escolar'!$C$3:$E$5000,3,0)</f>
        <v>COLEGIO ESTADUAL DE TEMPO INTEGRAL JORGE AMADO</v>
      </c>
      <c r="G621" s="67" t="s">
        <v>577</v>
      </c>
      <c r="H621" s="67" t="s">
        <v>1289</v>
      </c>
      <c r="I621" s="67" t="s">
        <v>519</v>
      </c>
      <c r="J621" s="81" t="s">
        <v>4492</v>
      </c>
      <c r="L621" s="46"/>
      <c r="M621" s="46"/>
      <c r="T621" s="86"/>
      <c r="U621" s="100"/>
      <c r="V621" s="97"/>
      <c r="W621" s="100"/>
      <c r="X621" s="104"/>
      <c r="Y621" s="101"/>
      <c r="Z621" s="104"/>
      <c r="AA621" s="104"/>
      <c r="AB621" s="104"/>
      <c r="AF621" s="90"/>
      <c r="AK621"/>
      <c r="AM621" s="108"/>
      <c r="AN621" s="108"/>
      <c r="AO621" s="108"/>
      <c r="AP621" s="108"/>
      <c r="AQ621" s="108"/>
      <c r="AR621" s="108"/>
    </row>
    <row r="622" spans="1:44" s="48" customFormat="1" ht="24" customHeight="1">
      <c r="A622" s="124" t="s">
        <v>1875</v>
      </c>
      <c r="B622" s="260" t="s">
        <v>348</v>
      </c>
      <c r="C622" s="73">
        <v>1176160</v>
      </c>
      <c r="D622" s="73">
        <v>1103205</v>
      </c>
      <c r="E622" s="73">
        <v>29335132</v>
      </c>
      <c r="F622" s="106" t="str">
        <f>VLOOKUP($C622,'[3]Sistema Escolar'!$C$3:$E$5000,3,0)</f>
        <v>COLEGIO ESTADUAL DE TEMPO INTEGRAL ZULEIDE FREIRE DE ABREU</v>
      </c>
      <c r="G622" s="67" t="s">
        <v>1290</v>
      </c>
      <c r="H622" s="67" t="s">
        <v>1291</v>
      </c>
      <c r="I622" s="67" t="s">
        <v>519</v>
      </c>
      <c r="J622" s="81" t="s">
        <v>4492</v>
      </c>
      <c r="L622" s="46"/>
      <c r="M622" s="46"/>
      <c r="T622" s="86"/>
      <c r="U622" s="100"/>
      <c r="V622" s="97"/>
      <c r="W622" s="100"/>
      <c r="X622" s="104"/>
      <c r="Y622" s="101"/>
      <c r="Z622" s="101"/>
      <c r="AA622" s="104"/>
      <c r="AB622" s="104"/>
      <c r="AF622" s="90"/>
      <c r="AK622"/>
      <c r="AM622" s="108"/>
      <c r="AN622" s="108"/>
      <c r="AO622" s="108"/>
      <c r="AP622" s="108"/>
      <c r="AQ622" s="108"/>
      <c r="AR622" s="108"/>
    </row>
    <row r="623" spans="1:44" s="48" customFormat="1" ht="24" customHeight="1">
      <c r="A623" s="124" t="s">
        <v>1875</v>
      </c>
      <c r="B623" s="260" t="s">
        <v>349</v>
      </c>
      <c r="C623" s="73">
        <v>1128460</v>
      </c>
      <c r="D623" s="73">
        <v>1103209</v>
      </c>
      <c r="E623" s="73">
        <v>29249104</v>
      </c>
      <c r="F623" s="106" t="str">
        <f>VLOOKUP($C623,'[3]Sistema Escolar'!$C$3:$E$5000,3,0)</f>
        <v>COLEGIO ESTADUAL DE TEMPO INTEGRAL DE LICINIO DE ALMEIDA</v>
      </c>
      <c r="G623" s="67" t="s">
        <v>1292</v>
      </c>
      <c r="H623" s="67" t="s">
        <v>1293</v>
      </c>
      <c r="I623" s="67" t="s">
        <v>519</v>
      </c>
      <c r="J623" s="81" t="s">
        <v>4492</v>
      </c>
      <c r="L623" s="46"/>
      <c r="M623" s="46"/>
      <c r="T623" s="86"/>
      <c r="U623" s="100"/>
      <c r="V623" s="97"/>
      <c r="W623" s="100"/>
      <c r="X623" s="104"/>
      <c r="Y623" s="101"/>
      <c r="Z623" s="104"/>
      <c r="AA623" s="104"/>
      <c r="AB623" s="104"/>
      <c r="AF623" s="90"/>
      <c r="AK623"/>
      <c r="AM623" s="108"/>
      <c r="AN623" s="108"/>
      <c r="AO623" s="108"/>
      <c r="AP623" s="108"/>
      <c r="AQ623" s="108"/>
      <c r="AR623" s="108"/>
    </row>
    <row r="624" spans="1:44" s="48" customFormat="1" ht="24" customHeight="1">
      <c r="A624" s="124" t="s">
        <v>1875</v>
      </c>
      <c r="B624" s="260" t="s">
        <v>350</v>
      </c>
      <c r="C624" s="73">
        <v>1141815</v>
      </c>
      <c r="D624" s="73">
        <v>1104611</v>
      </c>
      <c r="E624" s="73">
        <v>29261481</v>
      </c>
      <c r="F624" s="106" t="str">
        <f>VLOOKUP($C624,'[3]Sistema Escolar'!$C$3:$E$5000,3,0)</f>
        <v>COLEGIO ESTADUAL DE TEMPO INTEGRAL DE MAETINGA</v>
      </c>
      <c r="G624" s="67" t="s">
        <v>1269</v>
      </c>
      <c r="H624" s="67" t="s">
        <v>1294</v>
      </c>
      <c r="I624" s="67" t="s">
        <v>519</v>
      </c>
      <c r="J624" s="81" t="s">
        <v>4492</v>
      </c>
      <c r="L624" s="46"/>
      <c r="M624" s="46"/>
      <c r="T624" s="86"/>
      <c r="U624" s="100"/>
      <c r="V624" s="97"/>
      <c r="W624" s="100"/>
      <c r="X624" s="104"/>
      <c r="Y624" s="101"/>
      <c r="Z624" s="101"/>
      <c r="AA624" s="104"/>
      <c r="AB624" s="104"/>
      <c r="AF624" s="90"/>
      <c r="AK624"/>
      <c r="AM624" s="108"/>
      <c r="AN624" s="108"/>
      <c r="AO624" s="108"/>
      <c r="AP624" s="108"/>
      <c r="AQ624" s="108"/>
      <c r="AR624" s="108"/>
    </row>
    <row r="625" spans="1:44" s="48" customFormat="1" ht="24" customHeight="1">
      <c r="A625" s="124" t="s">
        <v>1875</v>
      </c>
      <c r="B625" s="260" t="s">
        <v>351</v>
      </c>
      <c r="C625" s="73">
        <v>1178113</v>
      </c>
      <c r="D625" s="73">
        <v>1105068</v>
      </c>
      <c r="E625" s="73">
        <v>29434726</v>
      </c>
      <c r="F625" s="106" t="str">
        <f>VLOOKUP($C625,'[3]Sistema Escolar'!$C$3:$E$5000,3,0)</f>
        <v>COLEGIO ESTADUAL DE TEMPO INTEGRAL PROF DIOMAR SILVA BRITO</v>
      </c>
      <c r="G625" s="67" t="s">
        <v>1276</v>
      </c>
      <c r="H625" s="67" t="s">
        <v>1295</v>
      </c>
      <c r="I625" s="67" t="s">
        <v>519</v>
      </c>
      <c r="J625" s="81" t="s">
        <v>4492</v>
      </c>
      <c r="L625" s="46"/>
      <c r="M625" s="46"/>
      <c r="T625" s="86"/>
      <c r="U625" s="100"/>
      <c r="V625" s="97"/>
      <c r="W625" s="100"/>
      <c r="X625" s="104"/>
      <c r="Y625" s="101"/>
      <c r="Z625" s="101"/>
      <c r="AA625" s="104"/>
      <c r="AB625" s="104"/>
      <c r="AF625" s="90"/>
      <c r="AK625"/>
      <c r="AM625" s="108"/>
      <c r="AN625" s="108"/>
      <c r="AO625" s="108"/>
      <c r="AP625" s="108"/>
      <c r="AQ625" s="108"/>
      <c r="AR625" s="108"/>
    </row>
    <row r="626" spans="1:44" s="48" customFormat="1" ht="24" customHeight="1">
      <c r="A626" s="124" t="s">
        <v>1875</v>
      </c>
      <c r="B626" s="260" t="s">
        <v>352</v>
      </c>
      <c r="C626" s="73">
        <v>1129181</v>
      </c>
      <c r="D626" s="73">
        <v>1103219</v>
      </c>
      <c r="E626" s="73">
        <v>29250285</v>
      </c>
      <c r="F626" s="106" t="str">
        <f>VLOOKUP($C626,'[3]Sistema Escolar'!$C$3:$E$5000,3,0)</f>
        <v>COLEGIO ESTADUAL DE TEMPO INTEGRAL DE MORTUGABA</v>
      </c>
      <c r="G626" s="67" t="s">
        <v>1296</v>
      </c>
      <c r="H626" s="67" t="s">
        <v>1297</v>
      </c>
      <c r="I626" s="67" t="s">
        <v>519</v>
      </c>
      <c r="J626" s="81" t="s">
        <v>4492</v>
      </c>
      <c r="L626" s="46"/>
      <c r="M626" s="46"/>
      <c r="T626" s="86"/>
      <c r="U626" s="100"/>
      <c r="V626" s="97"/>
      <c r="W626" s="100"/>
      <c r="X626" s="104"/>
      <c r="Y626" s="101"/>
      <c r="Z626" s="101"/>
      <c r="AA626" s="104"/>
      <c r="AB626" s="104"/>
      <c r="AF626" s="90"/>
      <c r="AK626"/>
      <c r="AM626" s="108"/>
      <c r="AN626" s="108"/>
      <c r="AO626" s="108"/>
      <c r="AP626" s="108"/>
      <c r="AQ626" s="108"/>
      <c r="AR626" s="108"/>
    </row>
    <row r="627" spans="1:44" s="48" customFormat="1" ht="24" customHeight="1">
      <c r="A627" s="124" t="s">
        <v>1875</v>
      </c>
      <c r="B627" s="260" t="s">
        <v>353</v>
      </c>
      <c r="C627" s="73">
        <v>1156634</v>
      </c>
      <c r="D627" s="73">
        <v>1104614</v>
      </c>
      <c r="E627" s="73">
        <v>29261953</v>
      </c>
      <c r="F627" s="106" t="str">
        <f>VLOOKUP($C627,'[3]Sistema Escolar'!$C$3:$E$5000,3,0)</f>
        <v>COLEGIO ESTADUAL DE TEMPO INTEGRAL DE PIRIPA</v>
      </c>
      <c r="G627" s="67" t="s">
        <v>1284</v>
      </c>
      <c r="H627" s="67" t="s">
        <v>1298</v>
      </c>
      <c r="I627" s="67" t="s">
        <v>519</v>
      </c>
      <c r="J627" s="81" t="s">
        <v>4492</v>
      </c>
      <c r="L627" s="46"/>
      <c r="M627" s="46"/>
      <c r="T627" s="86"/>
      <c r="U627" s="100"/>
      <c r="V627" s="97"/>
      <c r="W627" s="100"/>
      <c r="X627" s="104"/>
      <c r="Y627" s="101"/>
      <c r="Z627" s="104"/>
      <c r="AA627" s="104"/>
      <c r="AB627" s="104"/>
      <c r="AF627" s="90"/>
      <c r="AH627" s="46"/>
      <c r="AK627"/>
      <c r="AM627" s="108"/>
      <c r="AN627" s="108"/>
      <c r="AO627" s="108"/>
      <c r="AP627" s="108"/>
      <c r="AQ627" s="108"/>
      <c r="AR627" s="108"/>
    </row>
    <row r="628" spans="1:44" s="48" customFormat="1" ht="24" customHeight="1">
      <c r="A628" s="124" t="s">
        <v>1875</v>
      </c>
      <c r="B628" s="260" t="s">
        <v>354</v>
      </c>
      <c r="C628" s="73">
        <v>1124996</v>
      </c>
      <c r="D628" s="73">
        <v>1102858</v>
      </c>
      <c r="E628" s="73">
        <v>29275474</v>
      </c>
      <c r="F628" s="106" t="str">
        <f>VLOOKUP($C628,'[3]Sistema Escolar'!$C$3:$E$5000,3,0)</f>
        <v>COLEGIO ESTADUAL DE TEMPO INTEGRAL DE PLANALTO</v>
      </c>
      <c r="G628" s="67" t="s">
        <v>1299</v>
      </c>
      <c r="H628" s="67" t="s">
        <v>1300</v>
      </c>
      <c r="I628" s="67" t="s">
        <v>519</v>
      </c>
      <c r="J628" s="81" t="s">
        <v>4492</v>
      </c>
      <c r="L628" s="46"/>
      <c r="M628" s="46"/>
      <c r="T628" s="86"/>
      <c r="U628" s="100"/>
      <c r="V628" s="97"/>
      <c r="W628" s="100"/>
      <c r="X628" s="104"/>
      <c r="Y628" s="101"/>
      <c r="Z628" s="104"/>
      <c r="AA628" s="104"/>
      <c r="AB628" s="104"/>
      <c r="AF628" s="90"/>
      <c r="AK628"/>
      <c r="AM628" s="108"/>
      <c r="AN628" s="108"/>
      <c r="AO628" s="108"/>
      <c r="AP628" s="108"/>
      <c r="AQ628" s="108"/>
      <c r="AR628" s="108"/>
    </row>
    <row r="629" spans="1:44" s="48" customFormat="1" ht="24" customHeight="1">
      <c r="A629" s="124" t="s">
        <v>1875</v>
      </c>
      <c r="B629" s="260" t="s">
        <v>355</v>
      </c>
      <c r="C629" s="73">
        <v>1125062</v>
      </c>
      <c r="D629" s="73">
        <v>1102865</v>
      </c>
      <c r="E629" s="73">
        <v>29277230</v>
      </c>
      <c r="F629" s="106" t="str">
        <f>VLOOKUP($C629,'[3]Sistema Escolar'!$C$3:$E$5000,3,0)</f>
        <v>COLEGIO ESTADUAL DE TEMPO INTEGRAL EURIDES SANTANA</v>
      </c>
      <c r="G629" s="67" t="s">
        <v>1276</v>
      </c>
      <c r="H629" s="67" t="s">
        <v>1302</v>
      </c>
      <c r="I629" s="67" t="s">
        <v>519</v>
      </c>
      <c r="J629" s="81" t="s">
        <v>4492</v>
      </c>
      <c r="L629" s="46"/>
      <c r="M629" s="46"/>
      <c r="T629" s="86"/>
      <c r="U629" s="100"/>
      <c r="V629" s="97"/>
      <c r="W629" s="100"/>
      <c r="X629" s="104"/>
      <c r="Y629" s="101"/>
      <c r="Z629" s="104"/>
      <c r="AA629" s="104"/>
      <c r="AB629" s="104"/>
      <c r="AF629" s="90"/>
      <c r="AK629"/>
      <c r="AM629" s="108"/>
      <c r="AN629" s="108"/>
      <c r="AO629" s="108"/>
      <c r="AP629" s="108"/>
      <c r="AQ629" s="108"/>
      <c r="AR629" s="108"/>
    </row>
    <row r="630" spans="1:44" s="48" customFormat="1" ht="24" customHeight="1">
      <c r="A630" s="124" t="s">
        <v>1875</v>
      </c>
      <c r="B630" s="260" t="s">
        <v>355</v>
      </c>
      <c r="C630" s="73">
        <v>1125186</v>
      </c>
      <c r="D630" s="73">
        <v>1102868</v>
      </c>
      <c r="E630" s="73">
        <v>29276411</v>
      </c>
      <c r="F630" s="106" t="str">
        <f>VLOOKUP($C630,'[3]Sistema Escolar'!$C$3:$E$5000,3,0)</f>
        <v>COLEGIO ESTADUAL DE TEMPO INTEGRAL ROBERTO SANTOS</v>
      </c>
      <c r="G630" s="67" t="s">
        <v>1276</v>
      </c>
      <c r="H630" s="67" t="s">
        <v>1301</v>
      </c>
      <c r="I630" s="67" t="s">
        <v>519</v>
      </c>
      <c r="J630" s="81" t="s">
        <v>4492</v>
      </c>
      <c r="L630" s="46"/>
      <c r="M630" s="46"/>
      <c r="T630" s="86"/>
      <c r="U630" s="100"/>
      <c r="V630" s="97"/>
      <c r="W630" s="100"/>
      <c r="X630" s="104"/>
      <c r="Y630" s="101"/>
      <c r="Z630" s="104"/>
      <c r="AA630" s="104"/>
      <c r="AB630" s="104"/>
      <c r="AF630" s="90"/>
      <c r="AK630"/>
      <c r="AM630" s="108"/>
      <c r="AN630" s="108"/>
      <c r="AO630" s="108"/>
      <c r="AP630" s="108"/>
      <c r="AQ630" s="108"/>
      <c r="AR630" s="108"/>
    </row>
    <row r="631" spans="1:44" s="48" customFormat="1" ht="24" customHeight="1">
      <c r="A631" s="124" t="s">
        <v>1875</v>
      </c>
      <c r="B631" s="260" t="s">
        <v>356</v>
      </c>
      <c r="C631" s="73">
        <v>1178071</v>
      </c>
      <c r="D631" s="73">
        <v>1104556</v>
      </c>
      <c r="E631" s="73">
        <v>29428556</v>
      </c>
      <c r="F631" s="106" t="str">
        <f>VLOOKUP($C631,'[3]Sistema Escolar'!$C$3:$E$5000,3,0)</f>
        <v>COLEGIO ESTADUAL DO CAMPO TEMPO INTEGRAL DE PRESIDENTE JANIO QUADROS</v>
      </c>
      <c r="G631" s="67" t="s">
        <v>577</v>
      </c>
      <c r="H631" s="67" t="s">
        <v>1303</v>
      </c>
      <c r="I631" s="67" t="s">
        <v>519</v>
      </c>
      <c r="J631" s="81" t="s">
        <v>4492</v>
      </c>
      <c r="L631" s="46"/>
      <c r="M631" s="46"/>
      <c r="T631" s="86"/>
      <c r="U631" s="100"/>
      <c r="V631" s="97"/>
      <c r="W631" s="100"/>
      <c r="X631" s="104"/>
      <c r="Y631" s="101"/>
      <c r="Z631" s="101"/>
      <c r="AA631" s="104"/>
      <c r="AB631" s="104"/>
      <c r="AF631" s="90"/>
      <c r="AH631" s="46"/>
      <c r="AK631"/>
      <c r="AM631" s="108"/>
      <c r="AN631" s="108"/>
      <c r="AO631" s="108"/>
      <c r="AP631" s="108"/>
      <c r="AQ631" s="108"/>
      <c r="AR631" s="108"/>
    </row>
    <row r="632" spans="1:44" s="48" customFormat="1" ht="24" customHeight="1">
      <c r="A632" s="124" t="s">
        <v>1875</v>
      </c>
      <c r="B632" s="260" t="s">
        <v>357</v>
      </c>
      <c r="C632" s="73">
        <v>1124929</v>
      </c>
      <c r="D632" s="73">
        <v>1105592</v>
      </c>
      <c r="E632" s="73">
        <v>29285291</v>
      </c>
      <c r="F632" s="106" t="str">
        <f>VLOOKUP($C632,'[3]Sistema Escolar'!$C$3:$E$5000,3,0)</f>
        <v>COLEGIO ESTADUAL DE TEMPO INTEGRAL ANTONIO GONCALVES</v>
      </c>
      <c r="G632" s="67" t="s">
        <v>1269</v>
      </c>
      <c r="H632" s="67" t="s">
        <v>1304</v>
      </c>
      <c r="I632" s="67" t="s">
        <v>519</v>
      </c>
      <c r="J632" s="81" t="s">
        <v>4492</v>
      </c>
      <c r="L632" s="46"/>
      <c r="M632" s="46"/>
      <c r="T632" s="86"/>
      <c r="U632" s="100"/>
      <c r="V632" s="97"/>
      <c r="W632" s="100"/>
      <c r="X632" s="104"/>
      <c r="Y632" s="101"/>
      <c r="Z632" s="104"/>
      <c r="AA632" s="104"/>
      <c r="AB632" s="104"/>
      <c r="AF632" s="90"/>
      <c r="AK632"/>
      <c r="AM632" s="108"/>
      <c r="AN632" s="108"/>
      <c r="AO632" s="108"/>
      <c r="AP632" s="108"/>
      <c r="AQ632" s="108"/>
      <c r="AR632" s="108"/>
    </row>
    <row r="633" spans="1:44" s="48" customFormat="1" ht="24" customHeight="1">
      <c r="A633" s="124" t="s">
        <v>1875</v>
      </c>
      <c r="B633" s="260" t="s">
        <v>358</v>
      </c>
      <c r="C633" s="73">
        <v>1178248</v>
      </c>
      <c r="D633" s="73">
        <v>1105488</v>
      </c>
      <c r="E633" s="73">
        <v>29265932</v>
      </c>
      <c r="F633" s="106" t="str">
        <f>VLOOKUP($C633,'[3]Sistema Escolar'!$C$3:$E$5000,3,0)</f>
        <v>COLEGIO ESTADUAL MARIETA PEREIRA DOS SANTOS</v>
      </c>
      <c r="G633" s="67" t="s">
        <v>1274</v>
      </c>
      <c r="H633" s="67" t="s">
        <v>1305</v>
      </c>
      <c r="I633" s="67" t="s">
        <v>519</v>
      </c>
      <c r="J633" s="81" t="s">
        <v>4492</v>
      </c>
      <c r="K633" s="74"/>
      <c r="L633" s="46"/>
      <c r="M633" s="46"/>
      <c r="T633" s="86"/>
      <c r="U633" s="100"/>
      <c r="V633" s="97"/>
      <c r="W633" s="100"/>
      <c r="X633" s="104"/>
      <c r="Y633" s="101"/>
      <c r="Z633" s="104"/>
      <c r="AA633" s="104"/>
      <c r="AB633" s="104"/>
      <c r="AF633" s="90"/>
      <c r="AK633"/>
      <c r="AM633" s="108"/>
      <c r="AN633" s="108"/>
      <c r="AO633" s="108"/>
      <c r="AP633" s="108"/>
      <c r="AQ633" s="108"/>
      <c r="AR633" s="108"/>
    </row>
    <row r="634" spans="1:44" s="48" customFormat="1" ht="24" customHeight="1">
      <c r="A634" s="124" t="s">
        <v>1875</v>
      </c>
      <c r="B634" s="260" t="s">
        <v>359</v>
      </c>
      <c r="C634" s="73">
        <v>1125305</v>
      </c>
      <c r="D634" s="73">
        <v>1102879</v>
      </c>
      <c r="E634" s="73">
        <v>29279640</v>
      </c>
      <c r="F634" s="106" t="str">
        <f>VLOOKUP($C634,'[3]Sistema Escolar'!$C$3:$E$5000,3,0)</f>
        <v>COMPLEXO INTEGRADO DE EDUC BASICA PROFIS E TEC DE VITORIA DA CONQUISTA</v>
      </c>
      <c r="G634" s="67" t="s">
        <v>1269</v>
      </c>
      <c r="H634" s="67" t="s">
        <v>1318</v>
      </c>
      <c r="I634" s="67" t="s">
        <v>519</v>
      </c>
      <c r="J634" s="81" t="s">
        <v>4492</v>
      </c>
      <c r="L634" s="46"/>
      <c r="M634" s="46"/>
      <c r="T634" s="86"/>
      <c r="U634" s="100"/>
      <c r="V634" s="97"/>
      <c r="W634" s="100"/>
      <c r="X634" s="104"/>
      <c r="Y634" s="101"/>
      <c r="Z634" s="101"/>
      <c r="AA634" s="104"/>
      <c r="AB634" s="104"/>
      <c r="AF634" s="90"/>
      <c r="AK634"/>
      <c r="AM634" s="108"/>
      <c r="AN634" s="108"/>
      <c r="AO634" s="108"/>
      <c r="AP634" s="108"/>
      <c r="AQ634" s="108"/>
      <c r="AR634" s="108"/>
    </row>
    <row r="635" spans="1:44" s="48" customFormat="1" ht="24" customHeight="1">
      <c r="A635" s="124">
        <v>20</v>
      </c>
      <c r="B635" s="260" t="s">
        <v>359</v>
      </c>
      <c r="C635" s="73">
        <v>1125399</v>
      </c>
      <c r="D635" s="73">
        <v>1102886</v>
      </c>
      <c r="E635" s="73">
        <v>29277752</v>
      </c>
      <c r="F635" s="106" t="str">
        <f>VLOOKUP($C635,'[3]Sistema Escolar'!$C$3:$E$5000,3,0)</f>
        <v>COLEGIO POLIVALENTE DE VITORIA DA CONQUISTA</v>
      </c>
      <c r="G635" s="67" t="s">
        <v>1269</v>
      </c>
      <c r="H635" s="67" t="s">
        <v>1838</v>
      </c>
      <c r="I635" s="67" t="s">
        <v>519</v>
      </c>
      <c r="J635" s="81" t="s">
        <v>4492</v>
      </c>
      <c r="L635" s="46"/>
      <c r="M635" s="46"/>
      <c r="T635" s="86"/>
      <c r="U635" s="100"/>
      <c r="V635" s="46"/>
      <c r="W635" s="100"/>
      <c r="X635" s="104"/>
      <c r="Y635" s="101"/>
      <c r="Z635" s="101"/>
      <c r="AA635" s="104"/>
      <c r="AB635" s="104"/>
      <c r="AF635" s="90"/>
      <c r="AK635"/>
      <c r="AM635" s="108"/>
      <c r="AN635" s="108"/>
      <c r="AO635" s="108"/>
      <c r="AP635" s="108"/>
      <c r="AQ635" s="108"/>
      <c r="AR635" s="108"/>
    </row>
    <row r="636" spans="1:44" s="48" customFormat="1" ht="24" customHeight="1">
      <c r="A636" s="124" t="s">
        <v>1875</v>
      </c>
      <c r="B636" s="260" t="s">
        <v>359</v>
      </c>
      <c r="C636" s="73">
        <v>1176435</v>
      </c>
      <c r="D636" s="73">
        <v>1102911</v>
      </c>
      <c r="E636" s="73">
        <v>29402830</v>
      </c>
      <c r="F636" s="106" t="str">
        <f>VLOOKUP($C636,'[3]Sistema Escolar'!$C$3:$E$5000,3,0)</f>
        <v>COLEGIO ESTADUAL DE TEMPO INTEGRAL PROFESSORA HELEUSA FIGUEIRA CAMARA</v>
      </c>
      <c r="G636" s="67" t="s">
        <v>1269</v>
      </c>
      <c r="H636" s="67" t="s">
        <v>1319</v>
      </c>
      <c r="I636" s="67" t="s">
        <v>519</v>
      </c>
      <c r="J636" s="81" t="s">
        <v>4492</v>
      </c>
      <c r="L636" s="46"/>
      <c r="M636" s="46"/>
      <c r="T636" s="86"/>
      <c r="U636" s="100"/>
      <c r="V636" s="97"/>
      <c r="W636" s="100"/>
      <c r="X636" s="104"/>
      <c r="Y636" s="101"/>
      <c r="Z636" s="104"/>
      <c r="AA636" s="104"/>
      <c r="AB636" s="104"/>
      <c r="AF636" s="90"/>
      <c r="AK636"/>
      <c r="AM636" s="108"/>
      <c r="AN636" s="108"/>
      <c r="AO636" s="108"/>
      <c r="AP636" s="108"/>
      <c r="AQ636" s="108"/>
      <c r="AR636" s="108"/>
    </row>
    <row r="637" spans="1:44" s="48" customFormat="1" ht="24" customHeight="1">
      <c r="A637" s="124" t="s">
        <v>1875</v>
      </c>
      <c r="B637" s="260" t="s">
        <v>359</v>
      </c>
      <c r="C637" s="73">
        <v>1125429</v>
      </c>
      <c r="D637" s="73">
        <v>1102888</v>
      </c>
      <c r="E637" s="73">
        <v>29277990</v>
      </c>
      <c r="F637" s="106" t="str">
        <f>VLOOKUP($C637,'[3]Sistema Escolar'!$C$3:$E$5000,3,0)</f>
        <v>CENTRO TERRITORIAL DE EDUCACAO PROFISSIONAL DE VITORIA DA CONQUISTA</v>
      </c>
      <c r="G637" s="67" t="s">
        <v>1269</v>
      </c>
      <c r="H637" s="67" t="s">
        <v>1308</v>
      </c>
      <c r="I637" s="67" t="s">
        <v>519</v>
      </c>
      <c r="J637" s="81" t="s">
        <v>4492</v>
      </c>
      <c r="L637" s="46"/>
      <c r="M637" s="46"/>
      <c r="T637" s="86"/>
      <c r="U637" s="100"/>
      <c r="V637" s="97"/>
      <c r="W637" s="100"/>
      <c r="X637" s="104"/>
      <c r="Y637" s="101"/>
      <c r="Z637" s="104"/>
      <c r="AA637" s="104"/>
      <c r="AB637" s="104"/>
      <c r="AF637" s="90"/>
      <c r="AK637"/>
      <c r="AM637" s="108"/>
      <c r="AN637" s="108"/>
      <c r="AO637" s="108"/>
      <c r="AP637" s="108"/>
      <c r="AQ637" s="108"/>
      <c r="AR637" s="108"/>
    </row>
    <row r="638" spans="1:44" s="48" customFormat="1" ht="24" customHeight="1">
      <c r="A638" s="124" t="s">
        <v>1875</v>
      </c>
      <c r="B638" s="260" t="s">
        <v>359</v>
      </c>
      <c r="C638" s="73">
        <v>1125640</v>
      </c>
      <c r="D638" s="73">
        <v>1102897</v>
      </c>
      <c r="E638" s="73">
        <v>29277787</v>
      </c>
      <c r="F638" s="106" t="str">
        <f>VLOOKUP($C638,'[3]Sistema Escolar'!$C$3:$E$5000,3,0)</f>
        <v>COLEGIO DA POLICIA MILITAR - CPM ERALDO TINOCO</v>
      </c>
      <c r="G638" s="67" t="s">
        <v>1269</v>
      </c>
      <c r="H638" s="67" t="s">
        <v>1310</v>
      </c>
      <c r="I638" s="67" t="s">
        <v>519</v>
      </c>
      <c r="J638" s="81" t="s">
        <v>4492</v>
      </c>
      <c r="L638" s="46"/>
      <c r="M638" s="46"/>
      <c r="T638" s="86"/>
      <c r="U638" s="100"/>
      <c r="V638" s="46"/>
      <c r="W638" s="100"/>
      <c r="X638" s="104"/>
      <c r="Y638" s="101"/>
      <c r="Z638" s="104"/>
      <c r="AA638" s="104"/>
      <c r="AB638" s="104"/>
      <c r="AF638" s="90"/>
      <c r="AK638"/>
      <c r="AM638" s="108"/>
      <c r="AN638" s="108"/>
      <c r="AO638" s="108"/>
      <c r="AP638" s="108"/>
      <c r="AQ638" s="108"/>
      <c r="AR638" s="108"/>
    </row>
    <row r="639" spans="1:44" s="48" customFormat="1" ht="24" customHeight="1">
      <c r="A639" s="124" t="s">
        <v>1875</v>
      </c>
      <c r="B639" s="260" t="s">
        <v>359</v>
      </c>
      <c r="C639" s="73">
        <v>1179246</v>
      </c>
      <c r="D639" s="73">
        <v>9999999</v>
      </c>
      <c r="E639" s="73">
        <v>29457491</v>
      </c>
      <c r="F639" s="106" t="str">
        <f>VLOOKUP($C639,'[3]Sistema Escolar'!$C$3:$E$5000,3,0)</f>
        <v>COLEGIO ESTADUAL DO CAMPO DA CABECEIRA DO RIO JIBOIA</v>
      </c>
      <c r="G639" s="67" t="s">
        <v>1269</v>
      </c>
      <c r="H639" s="67" t="s">
        <v>1311</v>
      </c>
      <c r="I639" s="67" t="s">
        <v>519</v>
      </c>
      <c r="J639" s="81" t="s">
        <v>4492</v>
      </c>
      <c r="L639" s="46"/>
      <c r="M639" s="46"/>
      <c r="T639" s="86"/>
      <c r="U639" s="100"/>
      <c r="V639" s="97"/>
      <c r="W639" s="100"/>
      <c r="X639" s="104"/>
      <c r="Y639" s="101"/>
      <c r="Z639" s="101"/>
      <c r="AA639" s="104"/>
      <c r="AB639" s="104"/>
      <c r="AF639" s="90"/>
      <c r="AK639"/>
      <c r="AM639" s="108"/>
      <c r="AN639" s="108"/>
      <c r="AO639" s="108"/>
      <c r="AP639" s="108"/>
      <c r="AQ639" s="108"/>
      <c r="AR639" s="108"/>
    </row>
    <row r="640" spans="1:44" s="48" customFormat="1" ht="24" customHeight="1">
      <c r="A640" s="124" t="s">
        <v>1875</v>
      </c>
      <c r="B640" s="260" t="s">
        <v>359</v>
      </c>
      <c r="C640" s="73">
        <v>1178119</v>
      </c>
      <c r="D640" s="73">
        <v>1105040</v>
      </c>
      <c r="E640" s="73">
        <v>29433410</v>
      </c>
      <c r="F640" s="106" t="str">
        <f>VLOOKUP($C640,'[3]Sistema Escolar'!$C$3:$E$5000,3,0)</f>
        <v>COLEGIO EST. DE TEMPO INTEGRAL DOM CLIMERIO ALMEIDA DE ANDRADE</v>
      </c>
      <c r="G640" s="67" t="s">
        <v>1269</v>
      </c>
      <c r="H640" s="67" t="s">
        <v>1315</v>
      </c>
      <c r="I640" s="67" t="s">
        <v>519</v>
      </c>
      <c r="J640" s="81" t="s">
        <v>4492</v>
      </c>
      <c r="L640" s="46"/>
      <c r="M640" s="46"/>
      <c r="T640" s="86"/>
      <c r="U640" s="100"/>
      <c r="V640" s="97"/>
      <c r="W640" s="100"/>
      <c r="X640" s="104"/>
      <c r="Y640" s="101"/>
      <c r="Z640" s="104"/>
      <c r="AA640" s="104"/>
      <c r="AB640" s="104"/>
      <c r="AF640" s="90"/>
      <c r="AK640"/>
      <c r="AM640" s="108"/>
      <c r="AN640" s="108"/>
      <c r="AO640" s="108"/>
      <c r="AP640" s="108"/>
      <c r="AQ640" s="108"/>
      <c r="AR640" s="108"/>
    </row>
    <row r="641" spans="1:44" s="48" customFormat="1" ht="24" customHeight="1">
      <c r="A641" s="124" t="s">
        <v>1875</v>
      </c>
      <c r="B641" s="260" t="s">
        <v>359</v>
      </c>
      <c r="C641" s="73">
        <v>1179448</v>
      </c>
      <c r="D641" s="73">
        <v>9999999</v>
      </c>
      <c r="E641" s="73">
        <v>29467861</v>
      </c>
      <c r="F641" s="106" t="str">
        <f>VLOOKUP($C641,'[3]Sistema Escolar'!$C$3:$E$5000,3,0)</f>
        <v>CENTRO JUVENIL DE CIENCIA E CULTURA-CJCC - VITORIA DA CONQUISTA</v>
      </c>
      <c r="G641" s="67" t="s">
        <v>1269</v>
      </c>
      <c r="H641" s="67" t="s">
        <v>1306</v>
      </c>
      <c r="I641" s="67" t="s">
        <v>519</v>
      </c>
      <c r="J641" s="81" t="s">
        <v>4492</v>
      </c>
      <c r="L641" s="46"/>
      <c r="M641" s="46"/>
      <c r="T641" s="86"/>
      <c r="U641" s="100"/>
      <c r="V641" s="46"/>
      <c r="W641" s="100"/>
      <c r="X641" s="100"/>
      <c r="Y641" s="101"/>
      <c r="Z641" s="101"/>
      <c r="AA641" s="104"/>
      <c r="AB641" s="104"/>
      <c r="AF641" s="90"/>
      <c r="AK641"/>
      <c r="AM641" s="108"/>
      <c r="AN641" s="108"/>
      <c r="AO641" s="108"/>
      <c r="AP641" s="108"/>
      <c r="AQ641" s="108"/>
      <c r="AR641" s="108"/>
    </row>
    <row r="642" spans="1:44" s="48" customFormat="1" ht="24" customHeight="1">
      <c r="A642" s="124" t="s">
        <v>1875</v>
      </c>
      <c r="B642" s="260" t="s">
        <v>359</v>
      </c>
      <c r="C642" s="73">
        <v>1179223</v>
      </c>
      <c r="D642" s="73">
        <v>9999999</v>
      </c>
      <c r="E642" s="73">
        <v>29456479</v>
      </c>
      <c r="F642" s="106" t="str">
        <f>VLOOKUP($C642,'[3]Sistema Escolar'!$C$3:$E$5000,3,0)</f>
        <v>COLEGIO ESTADUAL DE TEMPO INTEGRAL CAMILLO DE JESUS LIMA</v>
      </c>
      <c r="G642" s="67" t="s">
        <v>1269</v>
      </c>
      <c r="H642" s="67" t="s">
        <v>1313</v>
      </c>
      <c r="I642" s="67" t="s">
        <v>519</v>
      </c>
      <c r="J642" s="81" t="s">
        <v>4492</v>
      </c>
      <c r="L642" s="46"/>
      <c r="M642" s="46"/>
      <c r="T642" s="86"/>
      <c r="U642" s="100"/>
      <c r="V642" s="97"/>
      <c r="W642" s="100"/>
      <c r="X642" s="104"/>
      <c r="Y642" s="101"/>
      <c r="Z642" s="104"/>
      <c r="AA642" s="104"/>
      <c r="AB642" s="104"/>
      <c r="AF642" s="90"/>
      <c r="AK642"/>
      <c r="AM642" s="108"/>
      <c r="AN642" s="108"/>
      <c r="AO642" s="108"/>
      <c r="AP642" s="108"/>
      <c r="AQ642" s="108"/>
      <c r="AR642" s="108"/>
    </row>
    <row r="643" spans="1:44" s="48" customFormat="1" ht="24" customHeight="1">
      <c r="A643" s="124" t="s">
        <v>1875</v>
      </c>
      <c r="B643" s="260" t="s">
        <v>359</v>
      </c>
      <c r="C643" s="73">
        <v>1179285</v>
      </c>
      <c r="D643" s="73">
        <v>9999999</v>
      </c>
      <c r="E643" s="73">
        <v>29461472</v>
      </c>
      <c r="F643" s="106" t="str">
        <f>VLOOKUP($C643,'[3]Sistema Escolar'!$C$3:$E$5000,3,0)</f>
        <v>CENT.REG.DE ENS.MEDIO COM INTERMEDIACAO TEC.-CEMIT DE VIT.DA CONQUISTA</v>
      </c>
      <c r="G643" s="67" t="s">
        <v>1269</v>
      </c>
      <c r="H643" s="67" t="s">
        <v>1307</v>
      </c>
      <c r="I643" s="67" t="s">
        <v>519</v>
      </c>
      <c r="J643" s="81" t="s">
        <v>4492</v>
      </c>
      <c r="L643" s="46"/>
      <c r="M643" s="46"/>
      <c r="T643" s="86"/>
      <c r="U643" s="100"/>
      <c r="V643" s="46"/>
      <c r="W643" s="100"/>
      <c r="X643" s="104"/>
      <c r="Y643" s="101"/>
      <c r="Z643" s="104"/>
      <c r="AA643" s="104"/>
      <c r="AB643" s="104"/>
      <c r="AF643" s="90"/>
      <c r="AK643"/>
      <c r="AM643" s="108"/>
      <c r="AN643" s="108"/>
      <c r="AO643" s="108"/>
      <c r="AP643" s="108"/>
      <c r="AQ643" s="108"/>
      <c r="AR643" s="108"/>
    </row>
    <row r="644" spans="1:44" s="48" customFormat="1" ht="24" customHeight="1">
      <c r="A644" s="124" t="s">
        <v>1875</v>
      </c>
      <c r="B644" s="260" t="s">
        <v>359</v>
      </c>
      <c r="C644" s="73">
        <v>1125496</v>
      </c>
      <c r="D644" s="73">
        <v>1102893</v>
      </c>
      <c r="E644" s="73">
        <v>29279810</v>
      </c>
      <c r="F644" s="106" t="str">
        <f>VLOOKUP($C644,'[3]Sistema Escolar'!$C$3:$E$5000,3,0)</f>
        <v>COLEGIO ESTADUAL DE TEMPO INTEGRAL ANISIO TEIXEIRA</v>
      </c>
      <c r="G644" s="67" t="s">
        <v>1269</v>
      </c>
      <c r="H644" s="67" t="s">
        <v>1312</v>
      </c>
      <c r="I644" s="67" t="s">
        <v>519</v>
      </c>
      <c r="J644" s="81" t="s">
        <v>4492</v>
      </c>
      <c r="L644" s="46"/>
      <c r="M644" s="46"/>
      <c r="T644" s="86"/>
      <c r="U644" s="100"/>
      <c r="V644" s="97"/>
      <c r="W644" s="100"/>
      <c r="X644" s="104"/>
      <c r="Y644" s="101"/>
      <c r="Z644" s="101"/>
      <c r="AA644" s="104"/>
      <c r="AB644" s="104"/>
      <c r="AF644" s="90"/>
      <c r="AH644" s="46"/>
      <c r="AK644"/>
      <c r="AM644" s="108"/>
      <c r="AN644" s="108"/>
      <c r="AO644" s="108"/>
      <c r="AP644" s="108"/>
      <c r="AQ644" s="108"/>
      <c r="AR644" s="108"/>
    </row>
    <row r="645" spans="1:44" s="48" customFormat="1" ht="24" customHeight="1">
      <c r="A645" s="124" t="s">
        <v>1875</v>
      </c>
      <c r="B645" s="260" t="s">
        <v>359</v>
      </c>
      <c r="C645" s="73">
        <v>1125160</v>
      </c>
      <c r="D645" s="73">
        <v>1102872</v>
      </c>
      <c r="E645" s="73">
        <v>29277809</v>
      </c>
      <c r="F645" s="106" t="str">
        <f>VLOOKUP($C645,'[3]Sistema Escolar'!$C$3:$E$5000,3,0)</f>
        <v>COLEGIO ESTADUAL DE TEMPO INTEGRAL JOSE SA NUNES</v>
      </c>
      <c r="G645" s="67" t="s">
        <v>1269</v>
      </c>
      <c r="H645" s="67" t="s">
        <v>1316</v>
      </c>
      <c r="I645" s="67" t="s">
        <v>519</v>
      </c>
      <c r="J645" s="81" t="s">
        <v>4492</v>
      </c>
      <c r="L645" s="46"/>
      <c r="M645" s="46"/>
      <c r="T645" s="86"/>
      <c r="U645" s="100"/>
      <c r="V645" s="97"/>
      <c r="W645" s="100"/>
      <c r="X645" s="104"/>
      <c r="Y645" s="101"/>
      <c r="Z645" s="104"/>
      <c r="AA645" s="104"/>
      <c r="AB645" s="104"/>
      <c r="AF645" s="90"/>
      <c r="AK645"/>
      <c r="AM645" s="108"/>
      <c r="AN645" s="108"/>
      <c r="AO645" s="108"/>
      <c r="AP645" s="108"/>
      <c r="AQ645" s="108"/>
      <c r="AR645" s="108"/>
    </row>
    <row r="646" spans="1:44" s="48" customFormat="1" ht="24" customHeight="1">
      <c r="A646" s="124" t="s">
        <v>1875</v>
      </c>
      <c r="B646" s="260" t="s">
        <v>359</v>
      </c>
      <c r="C646" s="73">
        <v>1125224</v>
      </c>
      <c r="D646" s="73">
        <v>1102873</v>
      </c>
      <c r="E646" s="73">
        <v>29278112</v>
      </c>
      <c r="F646" s="106" t="str">
        <f>VLOOKUP($C646,'[3]Sistema Escolar'!$C$3:$E$5000,3,0)</f>
        <v>COLEGIO ESTADUAL KLEBER PACHECO DE OLIVEIRA</v>
      </c>
      <c r="G646" s="67" t="s">
        <v>1269</v>
      </c>
      <c r="H646" s="67" t="s">
        <v>1309</v>
      </c>
      <c r="I646" s="67" t="s">
        <v>519</v>
      </c>
      <c r="J646" s="81" t="s">
        <v>4492</v>
      </c>
      <c r="L646" s="46"/>
      <c r="M646" s="46"/>
      <c r="T646" s="86"/>
      <c r="U646" s="100"/>
      <c r="V646" s="46"/>
      <c r="W646" s="100"/>
      <c r="X646" s="104"/>
      <c r="Y646" s="101"/>
      <c r="Z646" s="101"/>
      <c r="AA646" s="104"/>
      <c r="AB646" s="104"/>
      <c r="AF646" s="90"/>
      <c r="AK646"/>
      <c r="AM646" s="108"/>
      <c r="AN646" s="108"/>
      <c r="AO646" s="108"/>
      <c r="AP646" s="108"/>
      <c r="AQ646" s="108"/>
      <c r="AR646" s="108"/>
    </row>
    <row r="647" spans="1:44" s="48" customFormat="1" ht="24" customHeight="1">
      <c r="A647" s="124" t="s">
        <v>1875</v>
      </c>
      <c r="B647" s="260" t="s">
        <v>359</v>
      </c>
      <c r="C647" s="73">
        <v>1165358</v>
      </c>
      <c r="D647" s="73">
        <v>1102907</v>
      </c>
      <c r="E647" s="73">
        <v>29279151</v>
      </c>
      <c r="F647" s="106" t="str">
        <f>VLOOKUP($C647,'[3]Sistema Escolar'!$C$3:$E$5000,3,0)</f>
        <v>COLEGIO ESTADUAL DE TEMPO INTEGRAL PADRE LUIZ SOARES PALMEIRA</v>
      </c>
      <c r="G647" s="67" t="s">
        <v>1269</v>
      </c>
      <c r="H647" s="67" t="s">
        <v>1317</v>
      </c>
      <c r="I647" s="67" t="s">
        <v>519</v>
      </c>
      <c r="J647" s="81" t="s">
        <v>4492</v>
      </c>
      <c r="L647" s="46"/>
      <c r="M647" s="46"/>
      <c r="T647" s="86"/>
      <c r="U647" s="100"/>
      <c r="V647" s="97"/>
      <c r="W647" s="100"/>
      <c r="X647" s="104"/>
      <c r="Y647" s="101"/>
      <c r="Z647" s="101"/>
      <c r="AA647" s="104"/>
      <c r="AB647" s="104"/>
      <c r="AF647" s="90"/>
      <c r="AK647"/>
      <c r="AM647" s="108"/>
      <c r="AN647" s="108"/>
      <c r="AO647" s="108"/>
      <c r="AP647" s="108"/>
      <c r="AQ647" s="108"/>
      <c r="AR647" s="108"/>
    </row>
    <row r="648" spans="1:44" s="48" customFormat="1" ht="24" customHeight="1">
      <c r="A648" s="124" t="s">
        <v>1875</v>
      </c>
      <c r="B648" s="260" t="s">
        <v>359</v>
      </c>
      <c r="C648" s="73">
        <v>1179224</v>
      </c>
      <c r="D648" s="73">
        <v>9999999</v>
      </c>
      <c r="E648" s="73">
        <v>29456487</v>
      </c>
      <c r="F648" s="106" t="str">
        <f>VLOOKUP($C648,'[3]Sistema Escolar'!$C$3:$E$5000,3,0)</f>
        <v>COLEGIO ESTADUAL DO CAMPO DE TEMPO INTEGRAL JOSE GONCALVES</v>
      </c>
      <c r="G648" s="67" t="s">
        <v>1269</v>
      </c>
      <c r="H648" s="67" t="s">
        <v>1314</v>
      </c>
      <c r="I648" s="67" t="s">
        <v>519</v>
      </c>
      <c r="J648" s="81" t="s">
        <v>4492</v>
      </c>
      <c r="L648" s="46"/>
      <c r="M648" s="46"/>
      <c r="T648" s="86"/>
      <c r="U648" s="100"/>
      <c r="V648" s="97"/>
      <c r="W648" s="100"/>
      <c r="X648" s="104"/>
      <c r="Y648" s="101"/>
      <c r="Z648" s="104"/>
      <c r="AA648" s="104"/>
      <c r="AB648" s="104"/>
      <c r="AF648" s="90"/>
      <c r="AK648"/>
      <c r="AM648" s="108"/>
      <c r="AN648" s="108"/>
      <c r="AO648" s="108"/>
      <c r="AP648" s="108"/>
      <c r="AQ648" s="108"/>
      <c r="AR648" s="108"/>
    </row>
    <row r="649" spans="1:44" s="48" customFormat="1" ht="24" customHeight="1">
      <c r="A649" s="124" t="s">
        <v>1875</v>
      </c>
      <c r="B649" s="260" t="s">
        <v>359</v>
      </c>
      <c r="C649" s="73">
        <v>1125992</v>
      </c>
      <c r="D649" s="73">
        <v>1102901</v>
      </c>
      <c r="E649" s="73">
        <v>29279887</v>
      </c>
      <c r="F649" s="106" t="str">
        <f>VLOOKUP($C649,'[3]Sistema Escolar'!$C$3:$E$5000,3,0)</f>
        <v>COLEGIO ESTADUAL DE TEMPO INTEGRAL DE VITORIA DA CONQUISTA</v>
      </c>
      <c r="G649" s="67" t="s">
        <v>1269</v>
      </c>
      <c r="H649" s="67" t="s">
        <v>1320</v>
      </c>
      <c r="I649" s="67" t="s">
        <v>519</v>
      </c>
      <c r="J649" s="81" t="s">
        <v>4492</v>
      </c>
      <c r="L649" s="46"/>
      <c r="M649" s="46"/>
      <c r="T649" s="86"/>
      <c r="U649" s="100"/>
      <c r="V649" s="97"/>
      <c r="W649" s="100"/>
      <c r="X649" s="104"/>
      <c r="Y649" s="101"/>
      <c r="Z649" s="104"/>
      <c r="AA649" s="104"/>
      <c r="AB649" s="104"/>
      <c r="AF649" s="90"/>
      <c r="AK649"/>
      <c r="AM649" s="108"/>
      <c r="AN649" s="108"/>
      <c r="AO649" s="108"/>
      <c r="AP649" s="108"/>
      <c r="AQ649" s="108"/>
      <c r="AR649" s="108"/>
    </row>
    <row r="650" spans="1:44" s="48" customFormat="1" ht="24" customHeight="1">
      <c r="A650" s="165">
        <v>20</v>
      </c>
      <c r="B650" s="211" t="s">
        <v>359</v>
      </c>
      <c r="C650" s="71">
        <v>1179790</v>
      </c>
      <c r="D650" s="71">
        <v>9999999</v>
      </c>
      <c r="E650" s="71">
        <v>44177</v>
      </c>
      <c r="F650" s="106" t="str">
        <f>VLOOKUP($C650,'[3]Sistema Escolar'!$C$3:$E$5000,3,0)</f>
        <v>CENTRO DE APOIO PEDAGOGICO ESPECIALIZADO DE VITORIA DA CONQUISTA</v>
      </c>
      <c r="G650" s="251" t="s">
        <v>1269</v>
      </c>
      <c r="H650" s="251" t="s">
        <v>2034</v>
      </c>
      <c r="I650" s="67" t="s">
        <v>519</v>
      </c>
      <c r="J650" s="81" t="s">
        <v>4492</v>
      </c>
      <c r="L650" s="46"/>
      <c r="M650" s="46"/>
      <c r="T650" s="86"/>
      <c r="U650" s="100"/>
      <c r="V650" s="97"/>
      <c r="W650" s="100"/>
      <c r="X650" s="104"/>
      <c r="Y650" s="101"/>
      <c r="Z650" s="104"/>
      <c r="AA650" s="104"/>
      <c r="AB650" s="104"/>
      <c r="AF650" s="90"/>
      <c r="AK650"/>
      <c r="AM650" s="108"/>
      <c r="AN650" s="108"/>
      <c r="AO650" s="108"/>
      <c r="AP650" s="108"/>
      <c r="AQ650" s="108"/>
      <c r="AR650" s="108"/>
    </row>
    <row r="651" spans="1:44" s="48" customFormat="1" ht="24" customHeight="1">
      <c r="A651" s="165">
        <v>20</v>
      </c>
      <c r="B651" s="211" t="s">
        <v>359</v>
      </c>
      <c r="C651" s="71">
        <v>1179822</v>
      </c>
      <c r="D651" s="71">
        <v>9999999</v>
      </c>
      <c r="E651" s="165">
        <v>44414</v>
      </c>
      <c r="F651" s="106" t="str">
        <f>VLOOKUP($C651,'[3]Sistema Escolar'!$C$3:$E$5000,3,0)</f>
        <v>COLEGIO ESTADUAL DO CAMPO DE TEMPO INTEGRAL PROFESSORA ELISABETH MARIA COUTO</v>
      </c>
      <c r="G651" s="251" t="s">
        <v>2039</v>
      </c>
      <c r="H651" s="251" t="s">
        <v>2039</v>
      </c>
      <c r="I651" s="67" t="s">
        <v>519</v>
      </c>
      <c r="J651" s="81"/>
      <c r="L651" s="46"/>
      <c r="M651" s="46"/>
      <c r="T651" s="86"/>
      <c r="U651" s="100"/>
      <c r="V651" s="97"/>
      <c r="W651" s="100"/>
      <c r="X651" s="104"/>
      <c r="Y651" s="101"/>
      <c r="Z651" s="104"/>
      <c r="AA651" s="104"/>
      <c r="AB651" s="104"/>
      <c r="AF651" s="90"/>
      <c r="AK651"/>
      <c r="AM651" s="108"/>
      <c r="AN651" s="108"/>
      <c r="AO651" s="108"/>
      <c r="AP651" s="108"/>
      <c r="AQ651" s="108"/>
      <c r="AR651" s="108"/>
    </row>
    <row r="652" spans="1:44" s="48" customFormat="1" ht="24" customHeight="1">
      <c r="A652" s="124" t="s">
        <v>1876</v>
      </c>
      <c r="B652" s="260" t="s">
        <v>362</v>
      </c>
      <c r="C652" s="73">
        <v>1178152</v>
      </c>
      <c r="D652" s="73">
        <v>1105457</v>
      </c>
      <c r="E652" s="73">
        <v>29440173</v>
      </c>
      <c r="F652" s="106" t="str">
        <f>VLOOKUP($C652,'[3]Sistema Escolar'!$C$3:$E$5000,3,0)</f>
        <v>COLEGIO ESTADUAL ALBERICO GOMES SANTANA</v>
      </c>
      <c r="G652" s="67" t="s">
        <v>1321</v>
      </c>
      <c r="H652" s="67" t="s">
        <v>734</v>
      </c>
      <c r="I652" s="67" t="s">
        <v>2047</v>
      </c>
      <c r="J652" s="81" t="s">
        <v>4599</v>
      </c>
      <c r="L652" s="46"/>
      <c r="M652" s="46"/>
      <c r="T652" s="86"/>
      <c r="U652" s="100"/>
      <c r="V652" s="97"/>
      <c r="W652" s="100"/>
      <c r="X652" s="104"/>
      <c r="Y652" s="101"/>
      <c r="Z652" s="101"/>
      <c r="AA652" s="104"/>
      <c r="AB652" s="104"/>
      <c r="AF652" s="90"/>
      <c r="AK652"/>
      <c r="AM652" s="108"/>
      <c r="AN652" s="108"/>
      <c r="AO652" s="108"/>
      <c r="AP652" s="108"/>
      <c r="AQ652" s="108"/>
      <c r="AR652" s="108"/>
    </row>
    <row r="653" spans="1:44" s="48" customFormat="1" ht="24" customHeight="1">
      <c r="A653" s="124" t="s">
        <v>1876</v>
      </c>
      <c r="B653" s="260" t="s">
        <v>363</v>
      </c>
      <c r="C653" s="73">
        <v>1135394</v>
      </c>
      <c r="D653" s="73">
        <v>1104629</v>
      </c>
      <c r="E653" s="73">
        <v>29163234</v>
      </c>
      <c r="F653" s="106" t="str">
        <f>VLOOKUP($C653,'[3]Sistema Escolar'!$C$3:$E$5000,3,0)</f>
        <v>COLEGIO EST QUILOMBOLA DE TEMPO INTEGRAL DA BACIA DO IGUAPE</v>
      </c>
      <c r="G653" s="67" t="s">
        <v>1324</v>
      </c>
      <c r="H653" s="67" t="s">
        <v>1325</v>
      </c>
      <c r="I653" s="67" t="s">
        <v>2047</v>
      </c>
      <c r="J653" s="81" t="s">
        <v>4600</v>
      </c>
      <c r="L653" s="46"/>
      <c r="M653" s="46"/>
      <c r="T653" s="86"/>
      <c r="U653" s="100"/>
      <c r="V653" s="97"/>
      <c r="W653" s="100"/>
      <c r="X653" s="104"/>
      <c r="Y653" s="101"/>
      <c r="Z653" s="101"/>
      <c r="AA653" s="104"/>
      <c r="AB653" s="104"/>
      <c r="AF653" s="90"/>
      <c r="AK653"/>
      <c r="AM653" s="108"/>
      <c r="AN653" s="108"/>
      <c r="AO653" s="108"/>
      <c r="AP653" s="108"/>
      <c r="AQ653" s="108"/>
      <c r="AR653" s="108"/>
    </row>
    <row r="654" spans="1:44" s="48" customFormat="1" ht="24" customHeight="1">
      <c r="A654" s="124" t="s">
        <v>1876</v>
      </c>
      <c r="B654" s="260" t="s">
        <v>363</v>
      </c>
      <c r="C654" s="73">
        <v>1133715</v>
      </c>
      <c r="D654" s="73">
        <v>1104628</v>
      </c>
      <c r="E654" s="73">
        <v>29162610</v>
      </c>
      <c r="F654" s="106" t="str">
        <f>VLOOKUP($C654,'[3]Sistema Escolar'!$C$3:$E$5000,3,0)</f>
        <v>COLEGIO ESTADUAL DE CACHOEIRA</v>
      </c>
      <c r="G654" s="67" t="s">
        <v>1322</v>
      </c>
      <c r="H654" s="67" t="s">
        <v>1323</v>
      </c>
      <c r="I654" s="67" t="s">
        <v>519</v>
      </c>
      <c r="J654" s="81" t="s">
        <v>4492</v>
      </c>
      <c r="L654" s="46"/>
      <c r="M654" s="46"/>
      <c r="T654" s="86"/>
      <c r="U654" s="100"/>
      <c r="V654" s="97"/>
      <c r="W654" s="100"/>
      <c r="X654" s="104"/>
      <c r="Y654" s="101"/>
      <c r="Z654" s="101"/>
      <c r="AA654" s="104"/>
      <c r="AB654" s="104"/>
      <c r="AF654" s="90"/>
      <c r="AK654"/>
      <c r="AM654" s="108"/>
      <c r="AN654" s="108"/>
      <c r="AO654" s="108"/>
      <c r="AP654" s="108"/>
      <c r="AQ654" s="108"/>
      <c r="AR654" s="108"/>
    </row>
    <row r="655" spans="1:44" s="48" customFormat="1" ht="24" customHeight="1">
      <c r="A655" s="124" t="s">
        <v>1876</v>
      </c>
      <c r="B655" s="260" t="s">
        <v>364</v>
      </c>
      <c r="C655" s="73">
        <v>1109059</v>
      </c>
      <c r="D655" s="73">
        <v>1101362</v>
      </c>
      <c r="E655" s="73">
        <v>29163374</v>
      </c>
      <c r="F655" s="106" t="str">
        <f>VLOOKUP($C655,'[3]Sistema Escolar'!$C$3:$E$5000,3,0)</f>
        <v>COLEGIO ESTADUAL DO CAMPO DE TEMPO INTEGRAL DE CASTRO ALVES</v>
      </c>
      <c r="G655" s="67" t="s">
        <v>1044</v>
      </c>
      <c r="H655" s="67" t="s">
        <v>1326</v>
      </c>
      <c r="I655" s="67" t="s">
        <v>2047</v>
      </c>
      <c r="J655" s="81" t="s">
        <v>4601</v>
      </c>
      <c r="L655" s="46"/>
      <c r="M655" s="46"/>
      <c r="T655" s="86"/>
      <c r="U655" s="100"/>
      <c r="V655" s="97"/>
      <c r="W655" s="100"/>
      <c r="X655" s="104"/>
      <c r="Y655" s="101"/>
      <c r="Z655" s="101"/>
      <c r="AA655" s="104"/>
      <c r="AB655" s="104"/>
      <c r="AF655" s="90"/>
      <c r="AK655"/>
      <c r="AM655" s="108"/>
      <c r="AN655" s="108"/>
      <c r="AO655" s="108"/>
      <c r="AP655" s="108"/>
      <c r="AQ655" s="108"/>
      <c r="AR655" s="108"/>
    </row>
    <row r="656" spans="1:44" s="48" customFormat="1" ht="24" customHeight="1">
      <c r="A656" s="124" t="s">
        <v>1876</v>
      </c>
      <c r="B656" s="260" t="s">
        <v>365</v>
      </c>
      <c r="C656" s="73">
        <v>1108893</v>
      </c>
      <c r="D656" s="73">
        <v>1101370</v>
      </c>
      <c r="E656" s="73">
        <v>29164826</v>
      </c>
      <c r="F656" s="106" t="str">
        <f>VLOOKUP($C656,'[3]Sistema Escolar'!$C$3:$E$5000,3,0)</f>
        <v>COLEGIO ESTADUAL DE TEMPO INTEGRAL MANDINHO DE SOUZA ALMEIDA</v>
      </c>
      <c r="G656" s="67" t="s">
        <v>785</v>
      </c>
      <c r="H656" s="67" t="s">
        <v>1327</v>
      </c>
      <c r="I656" s="67" t="s">
        <v>519</v>
      </c>
      <c r="J656" s="81" t="s">
        <v>4492</v>
      </c>
      <c r="L656" s="46"/>
      <c r="M656" s="46"/>
      <c r="T656" s="86"/>
      <c r="U656" s="100"/>
      <c r="V656" s="97"/>
      <c r="W656" s="100"/>
      <c r="X656" s="104"/>
      <c r="Y656" s="101"/>
      <c r="Z656" s="101"/>
      <c r="AA656" s="104"/>
      <c r="AB656" s="104"/>
      <c r="AF656" s="90"/>
      <c r="AK656"/>
      <c r="AM656" s="108"/>
      <c r="AN656" s="108"/>
      <c r="AO656" s="108"/>
      <c r="AP656" s="108"/>
      <c r="AQ656" s="108"/>
      <c r="AR656" s="108"/>
    </row>
    <row r="657" spans="1:44" s="48" customFormat="1" ht="24" customHeight="1">
      <c r="A657" s="124" t="s">
        <v>1876</v>
      </c>
      <c r="B657" s="260" t="s">
        <v>366</v>
      </c>
      <c r="C657" s="73">
        <v>1133405</v>
      </c>
      <c r="D657" s="73">
        <v>1104631</v>
      </c>
      <c r="E657" s="73">
        <v>29165407</v>
      </c>
      <c r="F657" s="106" t="str">
        <f>VLOOKUP($C657,'[3]Sistema Escolar'!$C$3:$E$5000,3,0)</f>
        <v>COLEGIO ESTADUAL DOUTOR LAURO PASSOS</v>
      </c>
      <c r="G657" s="67" t="s">
        <v>1321</v>
      </c>
      <c r="H657" s="67" t="s">
        <v>1329</v>
      </c>
      <c r="I657" s="67" t="s">
        <v>519</v>
      </c>
      <c r="J657" s="81" t="s">
        <v>4492</v>
      </c>
      <c r="L657" s="46"/>
      <c r="M657" s="46"/>
      <c r="T657" s="86"/>
      <c r="U657" s="100"/>
      <c r="V657" s="97"/>
      <c r="W657" s="100"/>
      <c r="X657" s="104"/>
      <c r="Y657" s="101"/>
      <c r="Z657" s="104"/>
      <c r="AA657" s="104"/>
      <c r="AB657" s="104"/>
      <c r="AF657" s="90"/>
      <c r="AH657" s="46"/>
      <c r="AK657"/>
      <c r="AM657" s="108"/>
      <c r="AN657" s="108"/>
      <c r="AO657" s="108"/>
      <c r="AP657" s="108"/>
      <c r="AQ657" s="108"/>
      <c r="AR657" s="108"/>
    </row>
    <row r="658" spans="1:44" s="48" customFormat="1" ht="24" customHeight="1">
      <c r="A658" s="124" t="s">
        <v>1876</v>
      </c>
      <c r="B658" s="260" t="s">
        <v>366</v>
      </c>
      <c r="C658" s="73">
        <v>1133502</v>
      </c>
      <c r="D658" s="73">
        <v>1104635</v>
      </c>
      <c r="E658" s="73">
        <v>29165555</v>
      </c>
      <c r="F658" s="106" t="str">
        <f>VLOOKUP($C658,'[3]Sistema Escolar'!$C$3:$E$5000,3,0)</f>
        <v>COLEGIO ESTADUAL LANDULFO ALVES DE ALMEIDA</v>
      </c>
      <c r="G658" s="67" t="s">
        <v>1321</v>
      </c>
      <c r="H658" s="67" t="s">
        <v>1330</v>
      </c>
      <c r="I658" s="67" t="s">
        <v>519</v>
      </c>
      <c r="J658" s="81" t="s">
        <v>4492</v>
      </c>
      <c r="L658" s="46"/>
      <c r="M658" s="46"/>
      <c r="T658" s="86"/>
      <c r="U658" s="100"/>
      <c r="V658" s="97"/>
      <c r="W658" s="100"/>
      <c r="X658" s="104"/>
      <c r="Y658" s="101"/>
      <c r="Z658" s="101"/>
      <c r="AA658" s="104"/>
      <c r="AB658" s="104"/>
      <c r="AF658" s="90"/>
      <c r="AK658"/>
      <c r="AM658" s="108"/>
      <c r="AN658" s="108"/>
      <c r="AO658" s="108"/>
      <c r="AP658" s="108"/>
      <c r="AQ658" s="108"/>
      <c r="AR658" s="108"/>
    </row>
    <row r="659" spans="1:44" s="48" customFormat="1" ht="24" customHeight="1">
      <c r="A659" s="124" t="s">
        <v>1876</v>
      </c>
      <c r="B659" s="260" t="s">
        <v>366</v>
      </c>
      <c r="C659" s="73">
        <v>1176464</v>
      </c>
      <c r="D659" s="73">
        <v>1104647</v>
      </c>
      <c r="E659" s="73">
        <v>29391466</v>
      </c>
      <c r="F659" s="106" t="str">
        <f>VLOOKUP($C659,'[3]Sistema Escolar'!$C$3:$E$5000,3,0)</f>
        <v>COLEGIO ESTADUAL LUCIANO PASSOS</v>
      </c>
      <c r="G659" s="67" t="s">
        <v>1321</v>
      </c>
      <c r="H659" s="67" t="s">
        <v>1331</v>
      </c>
      <c r="I659" s="67" t="s">
        <v>519</v>
      </c>
      <c r="J659" s="81" t="s">
        <v>4492</v>
      </c>
      <c r="L659" s="46"/>
      <c r="M659" s="46"/>
      <c r="T659" s="86"/>
      <c r="U659" s="100"/>
      <c r="V659" s="97"/>
      <c r="W659" s="100"/>
      <c r="X659" s="104"/>
      <c r="Y659" s="101"/>
      <c r="Z659" s="101"/>
      <c r="AA659" s="104"/>
      <c r="AB659" s="104"/>
      <c r="AF659" s="90"/>
      <c r="AK659"/>
      <c r="AM659" s="108"/>
      <c r="AN659" s="108"/>
      <c r="AO659" s="108"/>
      <c r="AP659" s="108"/>
      <c r="AQ659" s="108"/>
      <c r="AR659" s="108"/>
    </row>
    <row r="660" spans="1:44" s="48" customFormat="1" ht="24" customHeight="1">
      <c r="A660" s="124" t="s">
        <v>1876</v>
      </c>
      <c r="B660" s="260" t="s">
        <v>366</v>
      </c>
      <c r="C660" s="73">
        <v>1133618</v>
      </c>
      <c r="D660" s="73">
        <v>1104641</v>
      </c>
      <c r="E660" s="73">
        <v>29165253</v>
      </c>
      <c r="F660" s="106" t="str">
        <f>VLOOKUP($C660,'[3]Sistema Escolar'!$C$3:$E$5000,3,0)</f>
        <v>CENTRO TERRITORIAL DE EDUCACAO PROFIS RECONCAVO II ALBERTO TORRES</v>
      </c>
      <c r="G660" s="67" t="s">
        <v>1321</v>
      </c>
      <c r="H660" s="67" t="s">
        <v>1328</v>
      </c>
      <c r="I660" s="67" t="s">
        <v>519</v>
      </c>
      <c r="J660" s="81" t="s">
        <v>4492</v>
      </c>
      <c r="L660" s="46"/>
      <c r="M660" s="46"/>
      <c r="T660" s="86"/>
      <c r="U660" s="100"/>
      <c r="V660" s="97"/>
      <c r="W660" s="100"/>
      <c r="X660" s="104"/>
      <c r="Y660" s="101"/>
      <c r="Z660" s="101"/>
      <c r="AA660" s="104"/>
      <c r="AB660" s="104"/>
      <c r="AF660" s="90"/>
      <c r="AK660"/>
      <c r="AM660" s="108"/>
      <c r="AN660" s="108"/>
      <c r="AO660" s="108"/>
      <c r="AP660" s="108"/>
      <c r="AQ660" s="108"/>
      <c r="AR660" s="108"/>
    </row>
    <row r="661" spans="1:44" s="48" customFormat="1" ht="24" customHeight="1">
      <c r="A661" s="124" t="s">
        <v>1876</v>
      </c>
      <c r="B661" s="260" t="s">
        <v>367</v>
      </c>
      <c r="C661" s="73">
        <v>1109164</v>
      </c>
      <c r="D661" s="73">
        <v>1101382</v>
      </c>
      <c r="E661" s="73">
        <v>29166063</v>
      </c>
      <c r="F661" s="106" t="str">
        <f>VLOOKUP($C661,'[3]Sistema Escolar'!$C$3:$E$5000,3,0)</f>
        <v>COLEGIO ESTADUAL DE TEMPO INTEGRAL MARIA JURANDI OLIVEIRA BARRETO</v>
      </c>
      <c r="G661" s="67" t="s">
        <v>785</v>
      </c>
      <c r="H661" s="67" t="s">
        <v>1332</v>
      </c>
      <c r="I661" s="67" t="s">
        <v>519</v>
      </c>
      <c r="J661" s="81" t="s">
        <v>4492</v>
      </c>
      <c r="L661" s="46"/>
      <c r="M661" s="46"/>
      <c r="T661" s="86"/>
      <c r="U661" s="100"/>
      <c r="V661" s="97"/>
      <c r="W661" s="100"/>
      <c r="X661" s="104"/>
      <c r="Y661" s="101"/>
      <c r="Z661" s="101"/>
      <c r="AA661" s="104"/>
      <c r="AB661" s="104"/>
      <c r="AF661" s="90"/>
      <c r="AK661"/>
      <c r="AM661" s="108"/>
      <c r="AN661" s="108"/>
      <c r="AO661" s="108"/>
      <c r="AP661" s="108"/>
      <c r="AQ661" s="108"/>
      <c r="AR661" s="108"/>
    </row>
    <row r="662" spans="1:44" s="48" customFormat="1" ht="24" customHeight="1">
      <c r="A662" s="124" t="s">
        <v>1876</v>
      </c>
      <c r="B662" s="260" t="s">
        <v>368</v>
      </c>
      <c r="C662" s="73">
        <v>1134029</v>
      </c>
      <c r="D662" s="73">
        <v>1104650</v>
      </c>
      <c r="E662" s="73">
        <v>29166314</v>
      </c>
      <c r="F662" s="106" t="str">
        <f>VLOOKUP($C662,'[3]Sistema Escolar'!$C$3:$E$5000,3,0)</f>
        <v>COLEGIO ESTADUAL DE TEMPO INTEGRAL PROFESSOR EDGARD SANTOS</v>
      </c>
      <c r="G662" s="67" t="s">
        <v>1333</v>
      </c>
      <c r="H662" s="67" t="s">
        <v>1334</v>
      </c>
      <c r="I662" s="67" t="s">
        <v>519</v>
      </c>
      <c r="J662" s="81" t="s">
        <v>4492</v>
      </c>
      <c r="L662" s="46"/>
      <c r="M662" s="46"/>
      <c r="T662" s="86"/>
      <c r="U662" s="100"/>
      <c r="V662" s="97"/>
      <c r="W662" s="100"/>
      <c r="X662" s="104"/>
      <c r="Y662" s="101"/>
      <c r="Z662" s="101"/>
      <c r="AA662" s="104"/>
      <c r="AB662" s="104"/>
      <c r="AF662" s="90"/>
      <c r="AK662"/>
      <c r="AM662" s="108"/>
      <c r="AN662" s="108"/>
      <c r="AO662" s="108"/>
      <c r="AP662" s="108"/>
      <c r="AQ662" s="108"/>
      <c r="AR662" s="108"/>
    </row>
    <row r="663" spans="1:44" s="48" customFormat="1" ht="24" customHeight="1">
      <c r="A663" s="124" t="s">
        <v>1876</v>
      </c>
      <c r="B663" s="260" t="s">
        <v>369</v>
      </c>
      <c r="C663" s="73">
        <v>1178153</v>
      </c>
      <c r="D663" s="73">
        <v>1105453</v>
      </c>
      <c r="E663" s="73">
        <v>29444896</v>
      </c>
      <c r="F663" s="106" t="str">
        <f>VLOOKUP($C663,'[3]Sistema Escolar'!$C$3:$E$5000,3,0)</f>
        <v>COLEGIO ESTADUAL DO CAMPO DE TEMPO INTEGRAL NOSSA SENHORA DA CONCEICAO</v>
      </c>
      <c r="G663" s="67" t="s">
        <v>1335</v>
      </c>
      <c r="H663" s="67" t="s">
        <v>1339</v>
      </c>
      <c r="I663" s="67" t="s">
        <v>2047</v>
      </c>
      <c r="J663" s="81" t="s">
        <v>4602</v>
      </c>
      <c r="L663" s="46"/>
      <c r="M663" s="46"/>
      <c r="T663" s="86"/>
      <c r="U663" s="100"/>
      <c r="V663" s="97"/>
      <c r="W663" s="100"/>
      <c r="X663" s="104"/>
      <c r="Y663" s="101"/>
      <c r="Z663" s="101"/>
      <c r="AA663" s="104"/>
      <c r="AB663" s="104"/>
      <c r="AF663" s="90"/>
      <c r="AK663"/>
      <c r="AM663" s="108"/>
      <c r="AN663" s="108"/>
      <c r="AO663" s="108"/>
      <c r="AP663" s="108"/>
      <c r="AQ663" s="108"/>
      <c r="AR663" s="108"/>
    </row>
    <row r="664" spans="1:44" s="48" customFormat="1" ht="24" customHeight="1">
      <c r="A664" s="124" t="s">
        <v>1876</v>
      </c>
      <c r="B664" s="260" t="s">
        <v>369</v>
      </c>
      <c r="C664" s="73">
        <v>1133863</v>
      </c>
      <c r="D664" s="73">
        <v>1104662</v>
      </c>
      <c r="E664" s="73">
        <v>29167388</v>
      </c>
      <c r="F664" s="106" t="str">
        <f>VLOOKUP($C664,'[3]Sistema Escolar'!$C$3:$E$5000,3,0)</f>
        <v>COLEGIO ESTADUAL DE TEMPO INTEGRAL DE MARAGOGIPE</v>
      </c>
      <c r="G664" s="67" t="s">
        <v>1335</v>
      </c>
      <c r="H664" s="67" t="s">
        <v>1337</v>
      </c>
      <c r="I664" s="67" t="s">
        <v>2047</v>
      </c>
      <c r="J664" s="81" t="s">
        <v>4603</v>
      </c>
      <c r="L664" s="46"/>
      <c r="M664" s="46"/>
      <c r="T664" s="86"/>
      <c r="U664" s="100"/>
      <c r="V664" s="97"/>
      <c r="W664" s="100"/>
      <c r="X664" s="104"/>
      <c r="Y664" s="101"/>
      <c r="Z664" s="101"/>
      <c r="AA664" s="104"/>
      <c r="AB664" s="104"/>
      <c r="AF664" s="90"/>
      <c r="AK664"/>
      <c r="AM664" s="108"/>
      <c r="AN664" s="108"/>
      <c r="AO664" s="108"/>
      <c r="AP664" s="108"/>
      <c r="AQ664" s="108"/>
      <c r="AR664" s="108"/>
    </row>
    <row r="665" spans="1:44" s="48" customFormat="1" ht="24" customHeight="1">
      <c r="A665" s="124" t="s">
        <v>1876</v>
      </c>
      <c r="B665" s="260" t="s">
        <v>369</v>
      </c>
      <c r="C665" s="73">
        <v>1166222</v>
      </c>
      <c r="D665" s="73">
        <v>1104665</v>
      </c>
      <c r="E665" s="73">
        <v>29168775</v>
      </c>
      <c r="F665" s="106" t="str">
        <f>VLOOKUP($C665,'[3]Sistema Escolar'!$C$3:$E$5000,3,0)</f>
        <v>COLEGIO ESTADUAL DO CAMPO KLEBER PACHECO</v>
      </c>
      <c r="G665" s="67" t="s">
        <v>1335</v>
      </c>
      <c r="H665" s="67" t="s">
        <v>1338</v>
      </c>
      <c r="I665" s="67" t="s">
        <v>519</v>
      </c>
      <c r="J665" s="81" t="s">
        <v>4492</v>
      </c>
      <c r="L665" s="46"/>
      <c r="M665" s="46"/>
      <c r="T665" s="86"/>
      <c r="U665" s="100"/>
      <c r="V665" s="97"/>
      <c r="W665" s="100"/>
      <c r="X665" s="104"/>
      <c r="Y665" s="101"/>
      <c r="Z665" s="101"/>
      <c r="AA665" s="104"/>
      <c r="AB665" s="104"/>
      <c r="AF665" s="90"/>
      <c r="AK665"/>
      <c r="AM665" s="108"/>
      <c r="AN665" s="108"/>
      <c r="AO665" s="108"/>
      <c r="AP665" s="108"/>
      <c r="AQ665" s="108"/>
      <c r="AR665" s="108"/>
    </row>
    <row r="666" spans="1:44" s="48" customFormat="1" ht="24" customHeight="1">
      <c r="A666" s="124" t="s">
        <v>1876</v>
      </c>
      <c r="B666" s="260" t="s">
        <v>369</v>
      </c>
      <c r="C666" s="73">
        <v>1176201</v>
      </c>
      <c r="D666" s="73">
        <v>1104668</v>
      </c>
      <c r="E666" s="73">
        <v>29375983</v>
      </c>
      <c r="F666" s="106" t="str">
        <f>VLOOKUP($C666,'[3]Sistema Escolar'!$C$3:$E$5000,3,0)</f>
        <v>CENTRO ESTADUAL DE EDUCACAO PROFISSIONAL DO VALE DO PARAGUACU</v>
      </c>
      <c r="G666" s="67" t="s">
        <v>1335</v>
      </c>
      <c r="H666" s="67" t="s">
        <v>1336</v>
      </c>
      <c r="I666" s="67" t="s">
        <v>2047</v>
      </c>
      <c r="J666" s="81" t="s">
        <v>4604</v>
      </c>
      <c r="L666" s="46"/>
      <c r="M666" s="46"/>
      <c r="T666" s="86"/>
      <c r="U666" s="100"/>
      <c r="V666" s="97"/>
      <c r="W666" s="100"/>
      <c r="X666" s="104"/>
      <c r="Y666" s="101"/>
      <c r="Z666" s="101"/>
      <c r="AA666" s="104"/>
      <c r="AB666" s="104"/>
      <c r="AF666" s="90"/>
      <c r="AK666"/>
      <c r="AM666" s="108"/>
      <c r="AN666" s="108"/>
      <c r="AO666" s="108"/>
      <c r="AP666" s="108"/>
      <c r="AQ666" s="108"/>
      <c r="AR666" s="108"/>
    </row>
    <row r="667" spans="1:44" s="48" customFormat="1" ht="24" customHeight="1">
      <c r="A667" s="124" t="s">
        <v>1876</v>
      </c>
      <c r="B667" s="260" t="s">
        <v>370</v>
      </c>
      <c r="C667" s="73">
        <v>1178143</v>
      </c>
      <c r="D667" s="73">
        <v>1105463</v>
      </c>
      <c r="E667" s="73">
        <v>29441641</v>
      </c>
      <c r="F667" s="106" t="str">
        <f>VLOOKUP($C667,'[3]Sistema Escolar'!$C$3:$E$5000,3,0)</f>
        <v>COLEGIO ESTADUAL DE TEMPO INTEGRAL EVANCLEIDE ALMEIDA SANTOS BARRETO</v>
      </c>
      <c r="G667" s="67" t="s">
        <v>785</v>
      </c>
      <c r="H667" s="67" t="s">
        <v>1340</v>
      </c>
      <c r="I667" s="67" t="s">
        <v>519</v>
      </c>
      <c r="J667" s="81" t="s">
        <v>4492</v>
      </c>
      <c r="L667" s="46"/>
      <c r="M667" s="46"/>
      <c r="T667" s="86"/>
      <c r="U667" s="100"/>
      <c r="V667" s="97"/>
      <c r="W667" s="100"/>
      <c r="X667" s="104"/>
      <c r="Y667" s="101"/>
      <c r="Z667" s="101"/>
      <c r="AA667" s="104"/>
      <c r="AB667" s="104"/>
      <c r="AF667" s="90"/>
      <c r="AK667"/>
      <c r="AM667" s="108"/>
      <c r="AN667" s="108"/>
      <c r="AO667" s="108"/>
      <c r="AP667" s="108"/>
      <c r="AQ667" s="108"/>
      <c r="AR667" s="108"/>
    </row>
    <row r="668" spans="1:44" s="48" customFormat="1" ht="24" customHeight="1">
      <c r="A668" s="124" t="s">
        <v>1876</v>
      </c>
      <c r="B668" s="260" t="s">
        <v>371</v>
      </c>
      <c r="C668" s="73">
        <v>1178001</v>
      </c>
      <c r="D668" s="73">
        <v>1104681</v>
      </c>
      <c r="E668" s="73">
        <v>29417287</v>
      </c>
      <c r="F668" s="106" t="str">
        <f>VLOOKUP($C668,'[3]Sistema Escolar'!$C$3:$E$5000,3,0)</f>
        <v>COLEGIO ESTADUAL DO CAMPO MANOEL BENEDITO MASCARENHAS</v>
      </c>
      <c r="G668" s="67" t="s">
        <v>1341</v>
      </c>
      <c r="H668" s="67" t="s">
        <v>1343</v>
      </c>
      <c r="I668" s="67" t="s">
        <v>519</v>
      </c>
      <c r="J668" s="81" t="s">
        <v>4492</v>
      </c>
      <c r="K668" s="48" t="s">
        <v>2102</v>
      </c>
      <c r="L668" s="46"/>
      <c r="M668" s="46"/>
      <c r="T668" s="86"/>
      <c r="U668" s="100"/>
      <c r="V668" s="97"/>
      <c r="W668" s="100"/>
      <c r="X668" s="104"/>
      <c r="Y668" s="101"/>
      <c r="Z668" s="104"/>
      <c r="AA668" s="104"/>
      <c r="AB668" s="104"/>
      <c r="AF668" s="90"/>
      <c r="AK668"/>
      <c r="AM668" s="108"/>
      <c r="AN668" s="108"/>
      <c r="AO668" s="108"/>
      <c r="AP668" s="108"/>
      <c r="AQ668" s="108"/>
      <c r="AR668" s="108"/>
    </row>
    <row r="669" spans="1:44" s="48" customFormat="1" ht="24" customHeight="1">
      <c r="A669" s="124" t="s">
        <v>1876</v>
      </c>
      <c r="B669" s="260" t="s">
        <v>371</v>
      </c>
      <c r="C669" s="73">
        <v>1135610</v>
      </c>
      <c r="D669" s="73">
        <v>1104680</v>
      </c>
      <c r="E669" s="73">
        <v>29169160</v>
      </c>
      <c r="F669" s="106" t="str">
        <f>VLOOKUP($C669,'[3]Sistema Escolar'!$C$3:$E$5000,3,0)</f>
        <v>COLEGIO ESTADUAL JOAO BATISTA PEREIRA FRAGA</v>
      </c>
      <c r="G669" s="67" t="s">
        <v>1341</v>
      </c>
      <c r="H669" s="67" t="s">
        <v>1342</v>
      </c>
      <c r="I669" s="67" t="s">
        <v>519</v>
      </c>
      <c r="J669" s="81" t="s">
        <v>4492</v>
      </c>
      <c r="L669" s="46"/>
      <c r="M669" s="46"/>
      <c r="T669" s="86"/>
      <c r="U669" s="100"/>
      <c r="V669" s="97"/>
      <c r="W669" s="100"/>
      <c r="X669" s="104"/>
      <c r="Y669" s="101"/>
      <c r="Z669" s="101"/>
      <c r="AA669" s="104"/>
      <c r="AB669" s="104"/>
      <c r="AF669" s="90"/>
      <c r="AK669"/>
      <c r="AM669" s="108"/>
      <c r="AN669" s="108"/>
      <c r="AO669" s="108"/>
      <c r="AP669" s="108"/>
      <c r="AQ669" s="108"/>
      <c r="AR669" s="108"/>
    </row>
    <row r="670" spans="1:44" s="48" customFormat="1" ht="24" customHeight="1">
      <c r="A670" s="124" t="s">
        <v>1876</v>
      </c>
      <c r="B670" s="260" t="s">
        <v>372</v>
      </c>
      <c r="C670" s="73">
        <v>1145691</v>
      </c>
      <c r="D670" s="73">
        <v>1101426</v>
      </c>
      <c r="E670" s="73">
        <v>29169607</v>
      </c>
      <c r="F670" s="106" t="str">
        <f>VLOOKUP($C670,'[3]Sistema Escolar'!$C$3:$E$5000,3,0)</f>
        <v>COLEGIO ESTADUAL DOUTOR JOSE MARCELINO DE SOUZA</v>
      </c>
      <c r="G670" s="67" t="s">
        <v>771</v>
      </c>
      <c r="H670" s="67" t="s">
        <v>818</v>
      </c>
      <c r="I670" s="67" t="s">
        <v>2047</v>
      </c>
      <c r="J670" s="81" t="s">
        <v>4605</v>
      </c>
      <c r="L670" s="46"/>
      <c r="M670" s="46"/>
      <c r="T670" s="86"/>
      <c r="U670" s="100"/>
      <c r="V670" s="97"/>
      <c r="W670" s="100"/>
      <c r="X670" s="104"/>
      <c r="Y670" s="101"/>
      <c r="Z670" s="101"/>
      <c r="AA670" s="104"/>
      <c r="AB670" s="104"/>
      <c r="AF670" s="90"/>
      <c r="AK670"/>
      <c r="AM670" s="108"/>
      <c r="AN670" s="108"/>
      <c r="AO670" s="108"/>
      <c r="AP670" s="108"/>
      <c r="AQ670" s="108"/>
      <c r="AR670" s="108"/>
    </row>
    <row r="671" spans="1:44" s="48" customFormat="1" ht="24" customHeight="1">
      <c r="A671" s="124" t="s">
        <v>1876</v>
      </c>
      <c r="B671" s="260" t="s">
        <v>372</v>
      </c>
      <c r="C671" s="73">
        <v>1109326</v>
      </c>
      <c r="D671" s="73">
        <v>1101423</v>
      </c>
      <c r="E671" s="73">
        <v>29169615</v>
      </c>
      <c r="F671" s="106" t="str">
        <f>VLOOKUP($C671,'[3]Sistema Escolar'!$C$3:$E$5000,3,0)</f>
        <v>COLEGIO ESTADUAL GOVERNADOR LUIZ VIANA FILHO</v>
      </c>
      <c r="G671" s="67" t="s">
        <v>771</v>
      </c>
      <c r="H671" s="67" t="s">
        <v>1344</v>
      </c>
      <c r="I671" s="67" t="s">
        <v>2047</v>
      </c>
      <c r="J671" s="81" t="s">
        <v>4582</v>
      </c>
      <c r="L671" s="46"/>
      <c r="M671" s="46"/>
      <c r="T671" s="86"/>
      <c r="U671" s="100"/>
      <c r="V671" s="97"/>
      <c r="W671" s="100"/>
      <c r="X671" s="104"/>
      <c r="Y671" s="101"/>
      <c r="Z671" s="101"/>
      <c r="AA671" s="104"/>
      <c r="AB671" s="104"/>
      <c r="AF671" s="90"/>
      <c r="AK671"/>
      <c r="AM671" s="108"/>
      <c r="AN671" s="108"/>
      <c r="AO671" s="108"/>
      <c r="AP671" s="108"/>
      <c r="AQ671" s="108"/>
      <c r="AR671" s="108"/>
    </row>
    <row r="672" spans="1:44" s="48" customFormat="1" ht="24" customHeight="1">
      <c r="A672" s="124" t="s">
        <v>1876</v>
      </c>
      <c r="B672" s="260" t="s">
        <v>373</v>
      </c>
      <c r="C672" s="73">
        <v>1176467</v>
      </c>
      <c r="D672" s="73">
        <v>1101439</v>
      </c>
      <c r="E672" s="73">
        <v>29400220</v>
      </c>
      <c r="F672" s="106" t="str">
        <f>VLOOKUP($C672,'[3]Sistema Escolar'!$C$3:$E$5000,3,0)</f>
        <v>COLEGIO ESTADUAL DE TEMPO INTEGRAL DE SALINAS DA MARGARIDA</v>
      </c>
      <c r="G672" s="67" t="s">
        <v>1345</v>
      </c>
      <c r="H672" s="67" t="s">
        <v>1346</v>
      </c>
      <c r="I672" s="67" t="s">
        <v>2047</v>
      </c>
      <c r="J672" s="81" t="s">
        <v>4606</v>
      </c>
      <c r="K672" s="74"/>
      <c r="L672" s="46"/>
      <c r="M672" s="46"/>
      <c r="T672" s="86"/>
      <c r="U672" s="100"/>
      <c r="V672" s="97"/>
      <c r="W672" s="100"/>
      <c r="X672" s="104"/>
      <c r="Y672" s="101"/>
      <c r="Z672" s="101"/>
      <c r="AA672" s="104"/>
      <c r="AB672" s="104"/>
      <c r="AF672" s="90"/>
      <c r="AK672"/>
      <c r="AM672" s="108"/>
      <c r="AN672" s="108"/>
      <c r="AO672" s="108"/>
      <c r="AP672" s="108"/>
      <c r="AQ672" s="108"/>
      <c r="AR672" s="108"/>
    </row>
    <row r="673" spans="1:44" s="48" customFormat="1" ht="24" customHeight="1">
      <c r="A673" s="124" t="s">
        <v>1876</v>
      </c>
      <c r="B673" s="260" t="s">
        <v>374</v>
      </c>
      <c r="C673" s="73">
        <v>1134665</v>
      </c>
      <c r="D673" s="73">
        <v>1103852</v>
      </c>
      <c r="E673" s="73">
        <v>29170877</v>
      </c>
      <c r="F673" s="106" t="str">
        <f>VLOOKUP($C673,'[3]Sistema Escolar'!$C$3:$E$5000,3,0)</f>
        <v>CENTRO EST DE EDUC PROFISSIONAL EM TURISMO DO LESTE BAIANO</v>
      </c>
      <c r="G673" s="67" t="s">
        <v>1347</v>
      </c>
      <c r="H673" s="67" t="s">
        <v>1349</v>
      </c>
      <c r="I673" s="67" t="s">
        <v>2047</v>
      </c>
      <c r="J673" s="81" t="s">
        <v>4607</v>
      </c>
      <c r="L673" s="46"/>
      <c r="M673" s="46"/>
      <c r="T673" s="86"/>
      <c r="U673" s="100"/>
      <c r="V673" s="97"/>
      <c r="W673" s="100"/>
      <c r="X673" s="104"/>
      <c r="Y673" s="101"/>
      <c r="Z673" s="101"/>
      <c r="AA673" s="104"/>
      <c r="AB673" s="104"/>
      <c r="AF673" s="90"/>
      <c r="AK673"/>
      <c r="AM673" s="108"/>
      <c r="AN673" s="108"/>
      <c r="AO673" s="108"/>
      <c r="AP673" s="108"/>
      <c r="AQ673" s="108"/>
      <c r="AR673" s="108"/>
    </row>
    <row r="674" spans="1:44" s="48" customFormat="1" ht="24" customHeight="1">
      <c r="A674" s="124" t="s">
        <v>1876</v>
      </c>
      <c r="B674" s="260" t="s">
        <v>374</v>
      </c>
      <c r="C674" s="73">
        <v>1134568</v>
      </c>
      <c r="D674" s="73">
        <v>1103851</v>
      </c>
      <c r="E674" s="73">
        <v>29170583</v>
      </c>
      <c r="F674" s="106" t="str">
        <f>VLOOKUP($C674,'[3]Sistema Escolar'!$C$3:$E$5000,3,0)</f>
        <v>COLEGIO ESTADUAL DE TEMPO INTEGRAL TEODORO SAMPAIO</v>
      </c>
      <c r="G674" s="67" t="s">
        <v>1347</v>
      </c>
      <c r="H674" s="67" t="s">
        <v>1348</v>
      </c>
      <c r="I674" s="67" t="s">
        <v>2047</v>
      </c>
      <c r="J674" s="81" t="s">
        <v>4608</v>
      </c>
      <c r="L674" s="46"/>
      <c r="M674" s="46"/>
      <c r="T674" s="86"/>
      <c r="U674" s="100"/>
      <c r="V674" s="97"/>
      <c r="W674" s="100"/>
      <c r="X674" s="104"/>
      <c r="Y674" s="101"/>
      <c r="Z674" s="101"/>
      <c r="AA674" s="104"/>
      <c r="AB674" s="104"/>
      <c r="AF674" s="90"/>
      <c r="AK674"/>
      <c r="AM674" s="108"/>
      <c r="AN674" s="108"/>
      <c r="AO674" s="108"/>
      <c r="AP674" s="108"/>
      <c r="AQ674" s="108"/>
      <c r="AR674" s="108"/>
    </row>
    <row r="675" spans="1:44" s="48" customFormat="1" ht="24" customHeight="1">
      <c r="A675" s="124" t="s">
        <v>1876</v>
      </c>
      <c r="B675" s="260" t="s">
        <v>374</v>
      </c>
      <c r="C675" s="73">
        <v>1178052</v>
      </c>
      <c r="D675" s="73">
        <v>1103856</v>
      </c>
      <c r="E675" s="73">
        <v>29426383</v>
      </c>
      <c r="F675" s="106" t="str">
        <f>VLOOKUP($C675,'[3]Sistema Escolar'!$C$3:$E$5000,3,0)</f>
        <v>COLEGIO ESTADUAL CASTRO ALVES</v>
      </c>
      <c r="G675" s="67" t="s">
        <v>1347</v>
      </c>
      <c r="H675" s="67" t="s">
        <v>1351</v>
      </c>
      <c r="I675" s="67" t="s">
        <v>519</v>
      </c>
      <c r="J675" s="81" t="s">
        <v>4492</v>
      </c>
      <c r="L675" s="46"/>
      <c r="M675" s="46"/>
      <c r="T675" s="86"/>
      <c r="U675" s="100"/>
      <c r="V675" s="97"/>
      <c r="W675" s="100"/>
      <c r="X675" s="104"/>
      <c r="Y675" s="101"/>
      <c r="Z675" s="101"/>
      <c r="AA675" s="104"/>
      <c r="AB675" s="104"/>
      <c r="AF675" s="90"/>
      <c r="AH675" s="46"/>
      <c r="AK675"/>
      <c r="AM675" s="108"/>
      <c r="AN675" s="108"/>
      <c r="AO675" s="108"/>
      <c r="AP675" s="108"/>
      <c r="AQ675" s="108"/>
      <c r="AR675" s="108"/>
    </row>
    <row r="676" spans="1:44" s="48" customFormat="1" ht="24" customHeight="1">
      <c r="A676" s="124" t="s">
        <v>1876</v>
      </c>
      <c r="B676" s="260" t="s">
        <v>374</v>
      </c>
      <c r="C676" s="73">
        <v>1178262</v>
      </c>
      <c r="D676" s="73">
        <v>1105503</v>
      </c>
      <c r="E676" s="73">
        <v>29432537</v>
      </c>
      <c r="F676" s="106" t="str">
        <f>VLOOKUP($C676,'[3]Sistema Escolar'!$C$3:$E$5000,3,0)</f>
        <v>COLEGIO ESTADUAL ANTONIO DOS SANTOS PAIM</v>
      </c>
      <c r="G676" s="67" t="s">
        <v>1347</v>
      </c>
      <c r="H676" s="67" t="s">
        <v>1350</v>
      </c>
      <c r="I676" s="67" t="s">
        <v>519</v>
      </c>
      <c r="J676" s="81" t="s">
        <v>4492</v>
      </c>
      <c r="L676" s="46"/>
      <c r="M676" s="46"/>
      <c r="T676" s="86"/>
      <c r="U676" s="100"/>
      <c r="V676" s="97"/>
      <c r="W676" s="100"/>
      <c r="X676" s="104"/>
      <c r="Y676" s="101"/>
      <c r="Z676" s="101"/>
      <c r="AA676" s="104"/>
      <c r="AB676" s="104"/>
      <c r="AF676" s="90"/>
      <c r="AH676" s="46"/>
      <c r="AK676"/>
      <c r="AM676" s="108"/>
      <c r="AN676" s="108"/>
      <c r="AO676" s="108"/>
      <c r="AP676" s="108"/>
      <c r="AQ676" s="108"/>
      <c r="AR676" s="108"/>
    </row>
    <row r="677" spans="1:44" s="48" customFormat="1" ht="24" customHeight="1">
      <c r="A677" s="124" t="s">
        <v>1876</v>
      </c>
      <c r="B677" s="260" t="s">
        <v>375</v>
      </c>
      <c r="C677" s="73">
        <v>1109652</v>
      </c>
      <c r="D677" s="73">
        <v>1101457</v>
      </c>
      <c r="E677" s="73">
        <v>29171601</v>
      </c>
      <c r="F677" s="106" t="str">
        <f>VLOOKUP($C677,'[3]Sistema Escolar'!$C$3:$E$5000,3,0)</f>
        <v>COLEGIO ESTADUAL FRANCISCO DA CONCEICAO MENEZES</v>
      </c>
      <c r="G677" s="67" t="s">
        <v>785</v>
      </c>
      <c r="H677" s="67" t="s">
        <v>1355</v>
      </c>
      <c r="I677" s="67" t="s">
        <v>519</v>
      </c>
      <c r="J677" s="81" t="s">
        <v>4492</v>
      </c>
      <c r="L677" s="46"/>
      <c r="M677" s="46"/>
      <c r="T677" s="86"/>
      <c r="U677" s="100"/>
      <c r="V677" s="97"/>
      <c r="W677" s="100"/>
      <c r="X677" s="104"/>
      <c r="Y677" s="101"/>
      <c r="Z677" s="101"/>
      <c r="AA677" s="104"/>
      <c r="AB677" s="104"/>
      <c r="AF677" s="90"/>
      <c r="AK677"/>
      <c r="AM677" s="108"/>
      <c r="AN677" s="108"/>
      <c r="AO677" s="108"/>
      <c r="AP677" s="108"/>
      <c r="AQ677" s="108"/>
      <c r="AR677" s="108"/>
    </row>
    <row r="678" spans="1:44" s="48" customFormat="1" ht="24" customHeight="1">
      <c r="A678" s="124" t="s">
        <v>1876</v>
      </c>
      <c r="B678" s="260" t="s">
        <v>375</v>
      </c>
      <c r="C678" s="73">
        <v>1164564</v>
      </c>
      <c r="D678" s="73">
        <v>1101476</v>
      </c>
      <c r="E678" s="73">
        <v>29171610</v>
      </c>
      <c r="F678" s="106" t="str">
        <f>VLOOKUP($C678,'[3]Sistema Escolar'!$C$3:$E$5000,3,0)</f>
        <v>COLEGIO EST. DE TEMPO INTEGRAL PROF CLOVIS ESEQUIEL DOS SANTOS</v>
      </c>
      <c r="G678" s="67" t="s">
        <v>785</v>
      </c>
      <c r="H678" s="67" t="s">
        <v>1354</v>
      </c>
      <c r="I678" s="67" t="s">
        <v>2047</v>
      </c>
      <c r="J678" s="81" t="s">
        <v>4609</v>
      </c>
      <c r="L678" s="46"/>
      <c r="M678" s="46"/>
      <c r="T678" s="86"/>
      <c r="U678" s="100"/>
      <c r="V678" s="97"/>
      <c r="W678" s="100"/>
      <c r="X678" s="104"/>
      <c r="Y678" s="101"/>
      <c r="Z678" s="101"/>
      <c r="AA678" s="104"/>
      <c r="AB678" s="104"/>
      <c r="AF678" s="90"/>
      <c r="AK678"/>
      <c r="AM678" s="108"/>
      <c r="AN678" s="108"/>
      <c r="AO678" s="108"/>
      <c r="AP678" s="108"/>
      <c r="AQ678" s="108"/>
      <c r="AR678" s="108"/>
    </row>
    <row r="679" spans="1:44" s="48" customFormat="1" ht="24" customHeight="1">
      <c r="A679" s="124" t="s">
        <v>1876</v>
      </c>
      <c r="B679" s="260" t="s">
        <v>375</v>
      </c>
      <c r="C679" s="73">
        <v>1178087</v>
      </c>
      <c r="D679" s="73">
        <v>1104512</v>
      </c>
      <c r="E679" s="73">
        <v>29432626</v>
      </c>
      <c r="F679" s="106" t="str">
        <f>VLOOKUP($C679,'[3]Sistema Escolar'!$C$3:$E$5000,3,0)</f>
        <v>CENTRO TERRITORIAL DE EDUCACAO PROFISSIONAL DO RECONCAVO</v>
      </c>
      <c r="G679" s="67" t="s">
        <v>785</v>
      </c>
      <c r="H679" s="67" t="s">
        <v>1353</v>
      </c>
      <c r="I679" s="67" t="s">
        <v>519</v>
      </c>
      <c r="J679" s="81" t="s">
        <v>4492</v>
      </c>
      <c r="K679" s="108">
        <v>46083</v>
      </c>
      <c r="L679" s="46"/>
      <c r="M679" s="46"/>
      <c r="T679" s="86"/>
      <c r="U679" s="100"/>
      <c r="V679" s="97"/>
      <c r="W679" s="100"/>
      <c r="X679" s="104"/>
      <c r="Y679" s="101"/>
      <c r="Z679" s="101"/>
      <c r="AA679" s="104"/>
      <c r="AB679" s="104"/>
      <c r="AF679" s="90"/>
      <c r="AK679"/>
      <c r="AM679" s="108"/>
      <c r="AN679" s="108"/>
      <c r="AO679" s="108"/>
      <c r="AP679" s="108"/>
      <c r="AQ679" s="108"/>
      <c r="AR679" s="108"/>
    </row>
    <row r="680" spans="1:44" s="48" customFormat="1" ht="24" customHeight="1">
      <c r="A680" s="124" t="s">
        <v>1876</v>
      </c>
      <c r="B680" s="260" t="s">
        <v>375</v>
      </c>
      <c r="C680" s="73">
        <v>1176152</v>
      </c>
      <c r="D680" s="73">
        <v>1101483</v>
      </c>
      <c r="E680" s="73">
        <v>29337534</v>
      </c>
      <c r="F680" s="106" t="str">
        <f>VLOOKUP($C680,'[3]Sistema Escolar'!$C$3:$E$5000,3,0)</f>
        <v>CENTRO DE APOIO PEDAGOGICO ESPECIALIZADO LEAO AURELIO PIRES</v>
      </c>
      <c r="G680" s="67" t="s">
        <v>785</v>
      </c>
      <c r="H680" s="67" t="s">
        <v>1352</v>
      </c>
      <c r="I680" s="67" t="s">
        <v>519</v>
      </c>
      <c r="J680" s="81" t="s">
        <v>4492</v>
      </c>
      <c r="L680" s="46"/>
      <c r="M680" s="46"/>
      <c r="T680" s="86"/>
      <c r="U680" s="100"/>
      <c r="V680" s="46"/>
      <c r="W680" s="100"/>
      <c r="X680" s="100"/>
      <c r="Y680" s="101"/>
      <c r="Z680" s="101"/>
      <c r="AA680" s="104"/>
      <c r="AB680" s="104"/>
      <c r="AF680" s="90"/>
      <c r="AK680"/>
      <c r="AM680" s="108"/>
      <c r="AN680" s="108"/>
      <c r="AO680" s="108"/>
      <c r="AP680" s="108"/>
      <c r="AQ680" s="108"/>
      <c r="AR680" s="108"/>
    </row>
    <row r="681" spans="1:44" s="48" customFormat="1" ht="24" customHeight="1">
      <c r="A681" s="124" t="s">
        <v>1876</v>
      </c>
      <c r="B681" s="260" t="s">
        <v>376</v>
      </c>
      <c r="C681" s="73">
        <v>1134509</v>
      </c>
      <c r="D681" s="73">
        <v>1104682</v>
      </c>
      <c r="E681" s="73">
        <v>29173531</v>
      </c>
      <c r="F681" s="106" t="str">
        <f>VLOOKUP($C681,'[3]Sistema Escolar'!$C$3:$E$5000,3,0)</f>
        <v>COLEGIO ESTADUAL DE TEMPO INTEGRAL SAO FELIPE</v>
      </c>
      <c r="G681" s="67" t="s">
        <v>1356</v>
      </c>
      <c r="H681" s="67" t="s">
        <v>1357</v>
      </c>
      <c r="I681" s="67" t="s">
        <v>519</v>
      </c>
      <c r="J681" s="81" t="s">
        <v>4492</v>
      </c>
      <c r="L681" s="46"/>
      <c r="M681" s="46"/>
      <c r="T681" s="86"/>
      <c r="U681" s="100"/>
      <c r="V681" s="97"/>
      <c r="W681" s="100"/>
      <c r="X681" s="104"/>
      <c r="Y681" s="101"/>
      <c r="Z681" s="101"/>
      <c r="AA681" s="104"/>
      <c r="AB681" s="104"/>
      <c r="AF681" s="90"/>
      <c r="AK681"/>
      <c r="AM681" s="108"/>
      <c r="AN681" s="108"/>
      <c r="AO681" s="108"/>
      <c r="AP681" s="108"/>
      <c r="AQ681" s="108"/>
      <c r="AR681" s="108"/>
    </row>
    <row r="682" spans="1:44" s="48" customFormat="1" ht="24" customHeight="1">
      <c r="A682" s="124" t="s">
        <v>1876</v>
      </c>
      <c r="B682" s="260" t="s">
        <v>377</v>
      </c>
      <c r="C682" s="73">
        <v>1134657</v>
      </c>
      <c r="D682" s="73">
        <v>1104690</v>
      </c>
      <c r="E682" s="73">
        <v>29172870</v>
      </c>
      <c r="F682" s="106" t="str">
        <f>VLOOKUP($C682,'[3]Sistema Escolar'!$C$3:$E$5000,3,0)</f>
        <v>COLEGIO ESTADUAL ROMULO GALVAO</v>
      </c>
      <c r="G682" s="67" t="s">
        <v>1322</v>
      </c>
      <c r="H682" s="67" t="s">
        <v>1358</v>
      </c>
      <c r="I682" s="67" t="s">
        <v>519</v>
      </c>
      <c r="J682" s="81" t="s">
        <v>4492</v>
      </c>
      <c r="L682" s="46"/>
      <c r="M682" s="46"/>
      <c r="T682" s="86"/>
      <c r="U682" s="100"/>
      <c r="V682" s="97"/>
      <c r="W682" s="100"/>
      <c r="X682" s="104"/>
      <c r="Y682" s="101"/>
      <c r="Z682" s="104"/>
      <c r="AA682" s="104"/>
      <c r="AB682" s="104"/>
      <c r="AF682" s="90"/>
      <c r="AK682"/>
      <c r="AM682" s="108"/>
      <c r="AN682" s="108"/>
      <c r="AO682" s="108"/>
      <c r="AP682" s="108"/>
      <c r="AQ682" s="108"/>
      <c r="AR682" s="108"/>
    </row>
    <row r="683" spans="1:44" s="48" customFormat="1" ht="24" customHeight="1">
      <c r="A683" s="124" t="s">
        <v>1876</v>
      </c>
      <c r="B683" s="260" t="s">
        <v>378</v>
      </c>
      <c r="C683" s="73">
        <v>1134932</v>
      </c>
      <c r="D683" s="73">
        <v>1104697</v>
      </c>
      <c r="E683" s="73">
        <v>29174180</v>
      </c>
      <c r="F683" s="106" t="str">
        <f>VLOOKUP($C683,'[3]Sistema Escolar'!$C$3:$E$5000,3,0)</f>
        <v>CENTRO TERRITORIAL DE EDUC. PROFI. DO RECONCAVO JONIVAL LUCAS</v>
      </c>
      <c r="G683" s="67" t="s">
        <v>1359</v>
      </c>
      <c r="H683" s="67" t="s">
        <v>1360</v>
      </c>
      <c r="I683" s="67" t="s">
        <v>519</v>
      </c>
      <c r="J683" s="81" t="s">
        <v>4492</v>
      </c>
      <c r="L683" s="46"/>
      <c r="M683" s="46"/>
      <c r="T683" s="86"/>
      <c r="U683" s="100"/>
      <c r="V683" s="97"/>
      <c r="W683" s="100"/>
      <c r="X683" s="104"/>
      <c r="Y683" s="101"/>
      <c r="Z683" s="101"/>
      <c r="AA683" s="104"/>
      <c r="AB683" s="104"/>
      <c r="AF683" s="90"/>
      <c r="AK683"/>
      <c r="AM683" s="108"/>
      <c r="AN683" s="108"/>
      <c r="AO683" s="108"/>
      <c r="AP683" s="108"/>
      <c r="AQ683" s="108"/>
      <c r="AR683" s="108"/>
    </row>
    <row r="684" spans="1:44" s="48" customFormat="1" ht="24" customHeight="1">
      <c r="A684" s="124" t="s">
        <v>1876</v>
      </c>
      <c r="B684" s="260" t="s">
        <v>378</v>
      </c>
      <c r="C684" s="73">
        <v>1178265</v>
      </c>
      <c r="D684" s="73">
        <v>1105506</v>
      </c>
      <c r="E684" s="73">
        <v>29981760</v>
      </c>
      <c r="F684" s="106" t="str">
        <f>VLOOKUP($C684,'[3]Sistema Escolar'!$C$3:$E$5000,3,0)</f>
        <v>COLEGIO ESTADUAL DO CAMPO ANATIVO DO SACRAMENTO</v>
      </c>
      <c r="G684" s="67" t="s">
        <v>1359</v>
      </c>
      <c r="H684" s="67" t="s">
        <v>1361</v>
      </c>
      <c r="I684" s="67" t="s">
        <v>2047</v>
      </c>
      <c r="J684" s="81" t="s">
        <v>4610</v>
      </c>
      <c r="L684" s="46"/>
      <c r="M684" s="46"/>
      <c r="T684" s="86"/>
      <c r="U684" s="100"/>
      <c r="V684" s="97"/>
      <c r="W684" s="100"/>
      <c r="X684" s="104"/>
      <c r="Y684" s="101"/>
      <c r="Z684" s="101"/>
      <c r="AA684" s="104"/>
      <c r="AB684" s="104"/>
      <c r="AF684" s="90"/>
      <c r="AK684"/>
      <c r="AM684" s="108"/>
      <c r="AN684" s="108"/>
      <c r="AO684" s="108"/>
      <c r="AP684" s="108"/>
      <c r="AQ684" s="108"/>
      <c r="AR684" s="108"/>
    </row>
    <row r="685" spans="1:44" s="48" customFormat="1" ht="24" customHeight="1">
      <c r="A685" s="124" t="s">
        <v>1876</v>
      </c>
      <c r="B685" s="260" t="s">
        <v>378</v>
      </c>
      <c r="C685" s="73">
        <v>1138954</v>
      </c>
      <c r="D685" s="73">
        <v>1104700</v>
      </c>
      <c r="E685" s="73">
        <v>29174546</v>
      </c>
      <c r="F685" s="106" t="str">
        <f>VLOOKUP($C685,'[3]Sistema Escolar'!$C$3:$E$5000,3,0)</f>
        <v>COLEGIO ESTADUAL DOUTOR ELIEL DA SILVA MARTINS</v>
      </c>
      <c r="G685" s="67" t="s">
        <v>1359</v>
      </c>
      <c r="H685" s="67" t="s">
        <v>1362</v>
      </c>
      <c r="I685" s="67" t="s">
        <v>519</v>
      </c>
      <c r="J685" s="81" t="s">
        <v>4492</v>
      </c>
      <c r="L685" s="46"/>
      <c r="M685" s="46"/>
      <c r="T685" s="86"/>
      <c r="U685" s="100"/>
      <c r="V685" s="97"/>
      <c r="W685" s="100"/>
      <c r="X685" s="104"/>
      <c r="Y685" s="101"/>
      <c r="Z685" s="101"/>
      <c r="AA685" s="104"/>
      <c r="AB685" s="104"/>
      <c r="AF685" s="90"/>
      <c r="AK685"/>
      <c r="AM685" s="108"/>
      <c r="AN685" s="108"/>
      <c r="AO685" s="108"/>
      <c r="AP685" s="108"/>
      <c r="AQ685" s="108"/>
      <c r="AR685" s="108"/>
    </row>
    <row r="686" spans="1:44" s="48" customFormat="1" ht="24" customHeight="1">
      <c r="A686" s="124" t="s">
        <v>1876</v>
      </c>
      <c r="B686" s="260" t="s">
        <v>379</v>
      </c>
      <c r="C686" s="73">
        <v>1178053</v>
      </c>
      <c r="D686" s="73">
        <v>1104541</v>
      </c>
      <c r="E686" s="73">
        <v>29432529</v>
      </c>
      <c r="F686" s="106" t="str">
        <f>VLOOKUP($C686,'[3]Sistema Escolar'!$C$3:$E$5000,3,0)</f>
        <v>COLEGIO ESTADUAL DE TEMPO INTEGRAL RICARDO CAMARA DA SILVA</v>
      </c>
      <c r="G686" s="67" t="s">
        <v>1347</v>
      </c>
      <c r="H686" s="67" t="s">
        <v>1363</v>
      </c>
      <c r="I686" s="67" t="s">
        <v>519</v>
      </c>
      <c r="J686" s="81" t="s">
        <v>4492</v>
      </c>
      <c r="L686" s="46"/>
      <c r="M686" s="46"/>
      <c r="T686" s="86"/>
      <c r="U686" s="100"/>
      <c r="V686" s="97"/>
      <c r="W686" s="100"/>
      <c r="X686" s="104"/>
      <c r="Y686" s="101"/>
      <c r="Z686" s="101"/>
      <c r="AA686" s="104"/>
      <c r="AB686" s="104"/>
      <c r="AF686" s="90"/>
      <c r="AK686"/>
      <c r="AM686" s="108"/>
      <c r="AN686" s="108"/>
      <c r="AO686" s="108"/>
      <c r="AP686" s="108"/>
      <c r="AQ686" s="108"/>
      <c r="AR686" s="108"/>
    </row>
    <row r="687" spans="1:44" s="48" customFormat="1" ht="24" customHeight="1">
      <c r="A687" s="124" t="s">
        <v>1876</v>
      </c>
      <c r="B687" s="260" t="s">
        <v>380</v>
      </c>
      <c r="C687" s="73">
        <v>1178030</v>
      </c>
      <c r="D687" s="73">
        <v>1101488</v>
      </c>
      <c r="E687" s="73">
        <v>29174805</v>
      </c>
      <c r="F687" s="106" t="str">
        <f>VLOOKUP($C687,'[3]Sistema Escolar'!$C$3:$E$5000,3,0)</f>
        <v>COLEGIO ESTADUAL NOSSA SENHORA DA CONCEICAO</v>
      </c>
      <c r="G687" s="67" t="s">
        <v>785</v>
      </c>
      <c r="H687" s="67" t="s">
        <v>1364</v>
      </c>
      <c r="I687" s="67" t="s">
        <v>2047</v>
      </c>
      <c r="J687" s="81" t="s">
        <v>4611</v>
      </c>
      <c r="L687" s="46"/>
      <c r="M687" s="46"/>
      <c r="T687" s="86"/>
      <c r="U687" s="100"/>
      <c r="V687" s="97"/>
      <c r="W687" s="100"/>
      <c r="X687" s="104"/>
      <c r="Y687" s="101"/>
      <c r="Z687" s="101"/>
      <c r="AA687" s="104"/>
      <c r="AB687" s="104"/>
      <c r="AF687" s="90"/>
      <c r="AK687"/>
      <c r="AM687" s="108"/>
      <c r="AN687" s="108"/>
      <c r="AO687" s="108"/>
      <c r="AP687" s="108"/>
      <c r="AQ687" s="108"/>
      <c r="AR687" s="108"/>
    </row>
    <row r="688" spans="1:44" s="48" customFormat="1" ht="24" customHeight="1">
      <c r="A688" s="124" t="s">
        <v>1877</v>
      </c>
      <c r="B688" s="260" t="s">
        <v>381</v>
      </c>
      <c r="C688" s="73">
        <v>1178051</v>
      </c>
      <c r="D688" s="73">
        <v>1102020</v>
      </c>
      <c r="E688" s="73">
        <v>29425417</v>
      </c>
      <c r="F688" s="106" t="str">
        <f>VLOOKUP($C688,'[3]Sistema Escolar'!$C$3:$E$5000,3,0)</f>
        <v>COLEGIO ESTADUAL DE TEMPO INTEGRAL DE AIQUARA</v>
      </c>
      <c r="G688" s="67" t="s">
        <v>873</v>
      </c>
      <c r="H688" s="67" t="s">
        <v>1365</v>
      </c>
      <c r="I688" s="67" t="s">
        <v>519</v>
      </c>
      <c r="J688" s="81" t="s">
        <v>4492</v>
      </c>
      <c r="L688" s="46"/>
      <c r="M688" s="46"/>
      <c r="T688" s="86"/>
      <c r="U688" s="100"/>
      <c r="V688" s="97"/>
      <c r="W688" s="100"/>
      <c r="X688" s="104"/>
      <c r="Y688" s="101"/>
      <c r="Z688" s="104"/>
      <c r="AA688" s="104"/>
      <c r="AB688" s="104"/>
      <c r="AF688" s="90"/>
      <c r="AK688"/>
      <c r="AM688" s="108"/>
      <c r="AN688" s="108"/>
      <c r="AO688" s="108"/>
      <c r="AP688" s="108"/>
      <c r="AQ688" s="108"/>
      <c r="AR688" s="108"/>
    </row>
    <row r="689" spans="1:44" s="48" customFormat="1" ht="24" customHeight="1">
      <c r="A689" s="124" t="s">
        <v>1877</v>
      </c>
      <c r="B689" s="260" t="s">
        <v>382</v>
      </c>
      <c r="C689" s="73">
        <v>1110758</v>
      </c>
      <c r="D689" s="73">
        <v>1102021</v>
      </c>
      <c r="E689" s="73">
        <v>29223652</v>
      </c>
      <c r="F689" s="106" t="str">
        <f>VLOOKUP($C689,'[3]Sistema Escolar'!$C$3:$E$5000,3,0)</f>
        <v>COLEGIO ESTADUAL DE TEMPO INTEGRAL DOUTOR VASCO FILHO</v>
      </c>
      <c r="G689" s="67" t="s">
        <v>873</v>
      </c>
      <c r="H689" s="67" t="s">
        <v>1366</v>
      </c>
      <c r="I689" s="67" t="s">
        <v>519</v>
      </c>
      <c r="J689" s="81" t="s">
        <v>4492</v>
      </c>
      <c r="L689" s="46"/>
      <c r="M689" s="46"/>
      <c r="T689" s="86"/>
      <c r="U689" s="100"/>
      <c r="V689" s="97"/>
      <c r="W689" s="100"/>
      <c r="X689" s="104"/>
      <c r="Y689" s="101"/>
      <c r="Z689" s="104"/>
      <c r="AA689" s="104"/>
      <c r="AB689" s="104"/>
      <c r="AF689" s="90"/>
      <c r="AK689"/>
      <c r="AM689" s="108"/>
      <c r="AN689" s="108"/>
      <c r="AO689" s="108"/>
      <c r="AP689" s="108"/>
      <c r="AQ689" s="108"/>
      <c r="AR689" s="108"/>
    </row>
    <row r="690" spans="1:44" s="48" customFormat="1" ht="24" customHeight="1">
      <c r="A690" s="124" t="s">
        <v>1877</v>
      </c>
      <c r="B690" s="260" t="s">
        <v>383</v>
      </c>
      <c r="C690" s="73">
        <v>1117310</v>
      </c>
      <c r="D690" s="73">
        <v>1102022</v>
      </c>
      <c r="E690" s="73">
        <v>29293707</v>
      </c>
      <c r="F690" s="106" t="str">
        <f>VLOOKUP($C690,'[3]Sistema Escolar'!$C$3:$E$5000,3,0)</f>
        <v>COLEGIO ESTADUAL ANTONIO MOTA BITTENCOURT</v>
      </c>
      <c r="G690" s="67" t="s">
        <v>1367</v>
      </c>
      <c r="H690" s="67" t="s">
        <v>1368</v>
      </c>
      <c r="I690" s="67" t="s">
        <v>519</v>
      </c>
      <c r="J690" s="81" t="s">
        <v>4492</v>
      </c>
      <c r="L690" s="46"/>
      <c r="M690" s="46"/>
      <c r="T690" s="86"/>
      <c r="U690" s="100"/>
      <c r="V690" s="97"/>
      <c r="W690" s="100"/>
      <c r="X690" s="104"/>
      <c r="Y690" s="101"/>
      <c r="Z690" s="101"/>
      <c r="AA690" s="104"/>
      <c r="AB690" s="104"/>
      <c r="AF690" s="90"/>
      <c r="AK690"/>
      <c r="AM690" s="108"/>
      <c r="AN690" s="108"/>
      <c r="AO690" s="108"/>
      <c r="AP690" s="108"/>
      <c r="AQ690" s="108"/>
      <c r="AR690" s="108"/>
    </row>
    <row r="691" spans="1:44" s="48" customFormat="1" ht="24" customHeight="1">
      <c r="A691" s="124" t="s">
        <v>1877</v>
      </c>
      <c r="B691" s="260" t="s">
        <v>384</v>
      </c>
      <c r="C691" s="73">
        <v>1117221</v>
      </c>
      <c r="D691" s="73">
        <v>1102026</v>
      </c>
      <c r="E691" s="73">
        <v>29268524</v>
      </c>
      <c r="F691" s="106" t="str">
        <f>VLOOKUP($C691,'[3]Sistema Escolar'!$C$3:$E$5000,3,0)</f>
        <v>COLEGIO ESTADUAL BOANOVENSE</v>
      </c>
      <c r="G691" s="67" t="s">
        <v>1276</v>
      </c>
      <c r="H691" s="67" t="s">
        <v>1808</v>
      </c>
      <c r="I691" s="67" t="s">
        <v>519</v>
      </c>
      <c r="J691" s="81" t="s">
        <v>4492</v>
      </c>
      <c r="L691" s="46"/>
      <c r="M691" s="46"/>
      <c r="T691" s="86"/>
      <c r="U691" s="100"/>
      <c r="V691" s="97"/>
      <c r="W691" s="100"/>
      <c r="X691" s="104"/>
      <c r="Y691" s="101"/>
      <c r="Z691" s="101"/>
      <c r="AA691" s="104"/>
      <c r="AB691" s="104"/>
      <c r="AF691" s="90"/>
      <c r="AK691"/>
      <c r="AM691" s="108"/>
      <c r="AN691" s="108"/>
      <c r="AO691" s="108"/>
      <c r="AP691" s="108"/>
      <c r="AQ691" s="108"/>
      <c r="AR691" s="108"/>
    </row>
    <row r="692" spans="1:44" s="48" customFormat="1" ht="24" customHeight="1">
      <c r="A692" s="124" t="s">
        <v>1877</v>
      </c>
      <c r="B692" s="260" t="s">
        <v>385</v>
      </c>
      <c r="C692" s="73">
        <v>1116950</v>
      </c>
      <c r="D692" s="73">
        <v>1102035</v>
      </c>
      <c r="E692" s="73">
        <v>29271967</v>
      </c>
      <c r="F692" s="106" t="str">
        <f>VLOOKUP($C692,'[3]Sistema Escolar'!$C$3:$E$5000,3,0)</f>
        <v>COLEGIO ESTADUAL DE TEMPO INTEGRAL DE DARIO MEIRA</v>
      </c>
      <c r="G692" s="67" t="s">
        <v>1369</v>
      </c>
      <c r="H692" s="67" t="s">
        <v>1370</v>
      </c>
      <c r="I692" s="67" t="s">
        <v>519</v>
      </c>
      <c r="J692" s="81" t="s">
        <v>4492</v>
      </c>
      <c r="L692" s="46"/>
      <c r="M692" s="46"/>
      <c r="T692" s="86"/>
      <c r="U692" s="100"/>
      <c r="V692" s="97"/>
      <c r="W692" s="100"/>
      <c r="X692" s="104"/>
      <c r="Y692" s="101"/>
      <c r="Z692" s="101"/>
      <c r="AA692" s="104"/>
      <c r="AB692" s="104"/>
      <c r="AF692" s="90"/>
      <c r="AK692"/>
      <c r="AM692" s="108"/>
      <c r="AN692" s="108"/>
      <c r="AO692" s="108"/>
      <c r="AP692" s="108"/>
      <c r="AQ692" s="108"/>
      <c r="AR692" s="108"/>
    </row>
    <row r="693" spans="1:44" s="48" customFormat="1" ht="24" customHeight="1">
      <c r="A693" s="124" t="s">
        <v>1877</v>
      </c>
      <c r="B693" s="260" t="s">
        <v>386</v>
      </c>
      <c r="C693" s="73">
        <v>1158882</v>
      </c>
      <c r="D693" s="73">
        <v>1101618</v>
      </c>
      <c r="E693" s="73">
        <v>29299268</v>
      </c>
      <c r="F693" s="106" t="str">
        <f>VLOOKUP($C693,'[3]Sistema Escolar'!$C$3:$E$5000,3,0)</f>
        <v>COLEGIO ESTADUAL JOSE ARAUJO PEREIRA</v>
      </c>
      <c r="G693" s="67" t="s">
        <v>780</v>
      </c>
      <c r="H693" s="67" t="s">
        <v>1371</v>
      </c>
      <c r="I693" s="67" t="s">
        <v>519</v>
      </c>
      <c r="J693" s="81" t="s">
        <v>4492</v>
      </c>
      <c r="L693" s="46"/>
      <c r="M693" s="46"/>
      <c r="T693" s="86"/>
      <c r="U693" s="100"/>
      <c r="V693" s="97"/>
      <c r="W693" s="100"/>
      <c r="X693" s="104"/>
      <c r="Y693" s="101"/>
      <c r="Z693" s="101"/>
      <c r="AA693" s="104"/>
      <c r="AB693" s="104"/>
      <c r="AF693" s="90"/>
      <c r="AK693"/>
      <c r="AM693" s="108"/>
      <c r="AN693" s="108"/>
      <c r="AO693" s="108"/>
      <c r="AP693" s="108"/>
      <c r="AQ693" s="108"/>
      <c r="AR693" s="108"/>
    </row>
    <row r="694" spans="1:44" s="48" customFormat="1" ht="24" customHeight="1">
      <c r="A694" s="124" t="s">
        <v>1877</v>
      </c>
      <c r="B694" s="260" t="s">
        <v>387</v>
      </c>
      <c r="C694" s="73">
        <v>1117108</v>
      </c>
      <c r="D694" s="73">
        <v>1102043</v>
      </c>
      <c r="E694" s="73">
        <v>29300762</v>
      </c>
      <c r="F694" s="106" t="str">
        <f>VLOOKUP($C694,'[3]Sistema Escolar'!$C$3:$E$5000,3,0)</f>
        <v>COLEGIO ESTADUAL DE IBIRATAIA</v>
      </c>
      <c r="G694" s="67" t="s">
        <v>1372</v>
      </c>
      <c r="H694" s="67" t="s">
        <v>1373</v>
      </c>
      <c r="I694" s="67" t="s">
        <v>519</v>
      </c>
      <c r="J694" s="81" t="s">
        <v>4492</v>
      </c>
      <c r="L694" s="46"/>
      <c r="M694" s="46"/>
      <c r="T694" s="86"/>
      <c r="U694" s="100"/>
      <c r="V694" s="97"/>
      <c r="W694" s="100"/>
      <c r="X694" s="104"/>
      <c r="Y694" s="101"/>
      <c r="Z694" s="104"/>
      <c r="AA694" s="104"/>
      <c r="AB694" s="104"/>
      <c r="AF694" s="90"/>
      <c r="AK694"/>
      <c r="AM694" s="108"/>
      <c r="AN694" s="108"/>
      <c r="AO694" s="108"/>
      <c r="AP694" s="108"/>
      <c r="AQ694" s="108"/>
      <c r="AR694" s="108"/>
    </row>
    <row r="695" spans="1:44" s="48" customFormat="1" ht="24" customHeight="1">
      <c r="A695" s="124" t="s">
        <v>1877</v>
      </c>
      <c r="B695" s="260" t="s">
        <v>387</v>
      </c>
      <c r="C695" s="73">
        <v>1178097</v>
      </c>
      <c r="D695" s="73">
        <v>1104565</v>
      </c>
      <c r="E695" s="73">
        <v>29429781</v>
      </c>
      <c r="F695" s="106" t="str">
        <f>VLOOKUP($C695,'[3]Sistema Escolar'!$C$3:$E$5000,3,0)</f>
        <v>COLEGIO ESTADUAL DO CAMPO DE ALGODAO</v>
      </c>
      <c r="G695" s="67" t="s">
        <v>1372</v>
      </c>
      <c r="H695" s="67" t="s">
        <v>1374</v>
      </c>
      <c r="I695" s="67" t="s">
        <v>519</v>
      </c>
      <c r="J695" s="81" t="s">
        <v>4492</v>
      </c>
      <c r="L695" s="46"/>
      <c r="M695" s="46"/>
      <c r="T695" s="86"/>
      <c r="U695" s="100"/>
      <c r="V695" s="97"/>
      <c r="W695" s="100"/>
      <c r="X695" s="104"/>
      <c r="Y695" s="101"/>
      <c r="Z695" s="101"/>
      <c r="AA695" s="104"/>
      <c r="AB695" s="104"/>
      <c r="AF695" s="90"/>
      <c r="AH695" s="46"/>
      <c r="AK695"/>
      <c r="AM695" s="108"/>
      <c r="AN695" s="108"/>
      <c r="AO695" s="108"/>
      <c r="AP695" s="108"/>
      <c r="AQ695" s="108"/>
      <c r="AR695" s="108"/>
    </row>
    <row r="696" spans="1:44" s="48" customFormat="1" ht="24" customHeight="1">
      <c r="A696" s="124" t="s">
        <v>1877</v>
      </c>
      <c r="B696" s="260" t="s">
        <v>388</v>
      </c>
      <c r="C696" s="73">
        <v>1178377</v>
      </c>
      <c r="D696" s="73">
        <v>1105554</v>
      </c>
      <c r="E696" s="73">
        <v>29848792</v>
      </c>
      <c r="F696" s="106" t="str">
        <f>VLOOKUP($C696,'[3]Sistema Escolar'!$C$3:$E$5000,3,0)</f>
        <v>CENTRO DE APOIO PEDAGOGICO ESPECIALIZADO DE IPIAU - CAPE IPIAU</v>
      </c>
      <c r="G696" s="67" t="s">
        <v>1367</v>
      </c>
      <c r="H696" s="67" t="s">
        <v>1376</v>
      </c>
      <c r="I696" s="67" t="s">
        <v>519</v>
      </c>
      <c r="J696" s="81" t="s">
        <v>4492</v>
      </c>
      <c r="L696" s="46"/>
      <c r="M696" s="46"/>
      <c r="T696" s="86"/>
      <c r="U696" s="100"/>
      <c r="V696" s="46"/>
      <c r="W696" s="100"/>
      <c r="X696" s="100"/>
      <c r="Y696" s="101"/>
      <c r="Z696" s="101"/>
      <c r="AA696" s="104"/>
      <c r="AB696" s="104"/>
      <c r="AF696" s="90"/>
      <c r="AK696"/>
      <c r="AM696" s="108"/>
      <c r="AN696" s="108"/>
      <c r="AO696" s="108"/>
      <c r="AP696" s="108"/>
      <c r="AQ696" s="108"/>
      <c r="AR696" s="108"/>
    </row>
    <row r="697" spans="1:44" s="48" customFormat="1" ht="24" customHeight="1">
      <c r="A697" s="124" t="s">
        <v>1877</v>
      </c>
      <c r="B697" s="260" t="s">
        <v>388</v>
      </c>
      <c r="C697" s="73">
        <v>1117035</v>
      </c>
      <c r="D697" s="73">
        <v>1102054</v>
      </c>
      <c r="E697" s="73">
        <v>29303354</v>
      </c>
      <c r="F697" s="106" t="str">
        <f>VLOOKUP($C697,'[3]Sistema Escolar'!$C$3:$E$5000,3,0)</f>
        <v>COLEGIO ESTADUAL DE TEMPO INTEGRAL DE IPIAU</v>
      </c>
      <c r="G697" s="67" t="s">
        <v>1367</v>
      </c>
      <c r="H697" s="67" t="s">
        <v>1378</v>
      </c>
      <c r="I697" s="67" t="s">
        <v>519</v>
      </c>
      <c r="J697" s="81" t="s">
        <v>4492</v>
      </c>
      <c r="L697" s="46"/>
      <c r="M697" s="46"/>
      <c r="T697" s="86"/>
      <c r="U697" s="100"/>
      <c r="V697" s="97"/>
      <c r="W697" s="100"/>
      <c r="X697" s="104"/>
      <c r="Y697" s="101"/>
      <c r="Z697" s="101"/>
      <c r="AA697" s="104"/>
      <c r="AB697" s="104"/>
      <c r="AF697" s="90"/>
      <c r="AK697"/>
      <c r="AM697" s="108"/>
      <c r="AN697" s="108"/>
      <c r="AO697" s="108"/>
      <c r="AP697" s="108"/>
      <c r="AQ697" s="108"/>
      <c r="AR697" s="108"/>
    </row>
    <row r="698" spans="1:44" s="48" customFormat="1" ht="24" customHeight="1">
      <c r="A698" s="124" t="s">
        <v>1877</v>
      </c>
      <c r="B698" s="260" t="s">
        <v>388</v>
      </c>
      <c r="C698" s="73">
        <v>1166621</v>
      </c>
      <c r="D698" s="73">
        <v>1102059</v>
      </c>
      <c r="E698" s="73">
        <v>29303702</v>
      </c>
      <c r="F698" s="106" t="str">
        <f>VLOOKUP($C698,'[3]Sistema Escolar'!$C$3:$E$5000,3,0)</f>
        <v>CENTRO TERRITORIAL DE EDUCACAO PROFISSIONAL DO MEDIO RIO DAS CONTAS</v>
      </c>
      <c r="G698" s="67" t="s">
        <v>1367</v>
      </c>
      <c r="H698" s="67" t="s">
        <v>1377</v>
      </c>
      <c r="I698" s="67" t="s">
        <v>2047</v>
      </c>
      <c r="J698" s="81" t="s">
        <v>4612</v>
      </c>
      <c r="L698" s="46"/>
      <c r="M698" s="46"/>
      <c r="T698" s="86"/>
      <c r="U698" s="100"/>
      <c r="V698" s="97"/>
      <c r="W698" s="100"/>
      <c r="X698" s="104"/>
      <c r="Y698" s="101"/>
      <c r="Z698" s="101"/>
      <c r="AA698" s="104"/>
      <c r="AB698" s="104"/>
      <c r="AF698" s="90"/>
      <c r="AH698" s="46"/>
      <c r="AK698"/>
      <c r="AM698" s="108"/>
      <c r="AN698" s="108"/>
      <c r="AO698" s="108"/>
      <c r="AP698" s="108"/>
      <c r="AQ698" s="108"/>
      <c r="AR698" s="108"/>
    </row>
    <row r="699" spans="1:44" s="48" customFormat="1" ht="24" customHeight="1">
      <c r="A699" s="124" t="s">
        <v>1877</v>
      </c>
      <c r="B699" s="260" t="s">
        <v>388</v>
      </c>
      <c r="C699" s="73">
        <v>1176433</v>
      </c>
      <c r="D699" s="73">
        <v>1102060</v>
      </c>
      <c r="E699" s="73">
        <v>29390532</v>
      </c>
      <c r="F699" s="106" t="str">
        <f>VLOOKUP($C699,'[3]Sistema Escolar'!$C$3:$E$5000,3,0)</f>
        <v>COMPLEXO INTEGRADO DE EDUC BASICA PROFISSIONAL E TECNOLOGICA DE IPIAU</v>
      </c>
      <c r="G699" s="67" t="s">
        <v>1367</v>
      </c>
      <c r="H699" s="67" t="s">
        <v>1375</v>
      </c>
      <c r="I699" s="67" t="s">
        <v>519</v>
      </c>
      <c r="J699" s="81" t="s">
        <v>4492</v>
      </c>
      <c r="L699" s="46"/>
      <c r="M699" s="46"/>
      <c r="T699" s="86"/>
      <c r="U699" s="100"/>
      <c r="V699" s="97"/>
      <c r="W699" s="100"/>
      <c r="X699" s="104"/>
      <c r="Y699" s="101"/>
      <c r="Z699" s="104"/>
      <c r="AA699" s="104"/>
      <c r="AB699" s="104"/>
      <c r="AF699" s="90"/>
      <c r="AK699"/>
      <c r="AM699" s="108"/>
      <c r="AN699" s="108"/>
      <c r="AO699" s="108"/>
      <c r="AP699" s="108"/>
      <c r="AQ699" s="108"/>
      <c r="AR699" s="108"/>
    </row>
    <row r="700" spans="1:44" s="48" customFormat="1" ht="24" customHeight="1">
      <c r="A700" s="124" t="s">
        <v>1877</v>
      </c>
      <c r="B700" s="260" t="s">
        <v>389</v>
      </c>
      <c r="C700" s="73">
        <v>1178015</v>
      </c>
      <c r="D700" s="73">
        <v>1104532</v>
      </c>
      <c r="E700" s="73">
        <v>29429005</v>
      </c>
      <c r="F700" s="106" t="str">
        <f>VLOOKUP($C700,'[3]Sistema Escolar'!$C$3:$E$5000,3,0)</f>
        <v>COLEGIO ESTADUAL PROFESSORA RENI MIRANDA FERREIRA</v>
      </c>
      <c r="G700" s="67" t="s">
        <v>873</v>
      </c>
      <c r="H700" s="67" t="s">
        <v>1379</v>
      </c>
      <c r="I700" s="67" t="s">
        <v>519</v>
      </c>
      <c r="J700" s="81" t="s">
        <v>4492</v>
      </c>
      <c r="L700" s="46"/>
      <c r="M700" s="46"/>
      <c r="T700" s="86"/>
      <c r="U700" s="100"/>
      <c r="V700" s="97"/>
      <c r="W700" s="100"/>
      <c r="X700" s="104"/>
      <c r="Y700" s="101"/>
      <c r="Z700" s="101"/>
      <c r="AA700" s="104"/>
      <c r="AB700" s="104"/>
      <c r="AF700" s="90"/>
      <c r="AK700"/>
      <c r="AM700" s="108"/>
      <c r="AN700" s="108"/>
      <c r="AO700" s="108"/>
      <c r="AP700" s="108"/>
      <c r="AQ700" s="108"/>
      <c r="AR700" s="108"/>
    </row>
    <row r="701" spans="1:44" s="48" customFormat="1" ht="24" customHeight="1">
      <c r="A701" s="124" t="s">
        <v>1877</v>
      </c>
      <c r="B701" s="260" t="s">
        <v>390</v>
      </c>
      <c r="C701" s="73">
        <v>1117434</v>
      </c>
      <c r="D701" s="73">
        <v>1102243</v>
      </c>
      <c r="E701" s="73">
        <v>29307759</v>
      </c>
      <c r="F701" s="106" t="str">
        <f>VLOOKUP($C701,'[3]Sistema Escolar'!$C$3:$E$5000,3,0)</f>
        <v>COLEGIO ESTADUAL DE TEMPO INTEGRAL DULCE ALMEIDA</v>
      </c>
      <c r="G701" s="67" t="s">
        <v>1369</v>
      </c>
      <c r="H701" s="67" t="s">
        <v>1380</v>
      </c>
      <c r="I701" s="67" t="s">
        <v>519</v>
      </c>
      <c r="J701" s="81" t="s">
        <v>4492</v>
      </c>
      <c r="L701" s="46"/>
      <c r="M701" s="46"/>
      <c r="T701" s="86"/>
      <c r="U701" s="100"/>
      <c r="V701" s="97"/>
      <c r="W701" s="100"/>
      <c r="X701" s="104"/>
      <c r="Y701" s="101"/>
      <c r="Z701" s="104"/>
      <c r="AA701" s="104"/>
      <c r="AB701" s="104"/>
      <c r="AF701" s="90"/>
      <c r="AK701"/>
      <c r="AM701" s="108"/>
      <c r="AN701" s="108"/>
      <c r="AO701" s="108"/>
      <c r="AP701" s="108"/>
      <c r="AQ701" s="108"/>
      <c r="AR701" s="108"/>
    </row>
    <row r="702" spans="1:44" s="48" customFormat="1" ht="24" customHeight="1">
      <c r="A702" s="124" t="s">
        <v>1877</v>
      </c>
      <c r="B702" s="260" t="s">
        <v>391</v>
      </c>
      <c r="C702" s="73">
        <v>1110294</v>
      </c>
      <c r="D702" s="73">
        <v>1101330</v>
      </c>
      <c r="E702" s="73">
        <v>29309034</v>
      </c>
      <c r="F702" s="106" t="str">
        <f>VLOOKUP($C702,'[3]Sistema Escolar'!$C$3:$E$5000,3,0)</f>
        <v>COLEGIO ESTADUALDE TEMPO INTEGRAL JOAO GALVAO SOBRINHO</v>
      </c>
      <c r="G702" s="67" t="s">
        <v>777</v>
      </c>
      <c r="H702" s="67" t="s">
        <v>1381</v>
      </c>
      <c r="I702" s="67" t="s">
        <v>519</v>
      </c>
      <c r="J702" s="81" t="s">
        <v>4492</v>
      </c>
      <c r="L702" s="46"/>
      <c r="M702" s="46"/>
      <c r="T702" s="86"/>
      <c r="U702" s="100"/>
      <c r="V702" s="97"/>
      <c r="W702" s="100"/>
      <c r="X702" s="104"/>
      <c r="Y702" s="101"/>
      <c r="Z702" s="101"/>
      <c r="AA702" s="104"/>
      <c r="AB702" s="104"/>
      <c r="AF702" s="90"/>
      <c r="AK702"/>
      <c r="AM702" s="108"/>
      <c r="AN702" s="108"/>
      <c r="AO702" s="108"/>
      <c r="AP702" s="108"/>
      <c r="AQ702" s="108"/>
      <c r="AR702" s="108"/>
    </row>
    <row r="703" spans="1:44" s="48" customFormat="1" ht="24" customHeight="1">
      <c r="A703" s="124" t="s">
        <v>1877</v>
      </c>
      <c r="B703" s="260" t="s">
        <v>392</v>
      </c>
      <c r="C703" s="73">
        <v>1179659</v>
      </c>
      <c r="D703" s="73">
        <v>9999999</v>
      </c>
      <c r="E703" s="73">
        <v>29473900</v>
      </c>
      <c r="F703" s="106" t="str">
        <f>VLOOKUP($C703,'[3]Sistema Escolar'!$C$3:$E$5000,3,0)</f>
        <v>CENTRO JUVENIL DE CIENCIA E CULTURA - CJCC JEQUIE</v>
      </c>
      <c r="G703" s="67" t="s">
        <v>873</v>
      </c>
      <c r="H703" s="67" t="s">
        <v>1384</v>
      </c>
      <c r="I703" s="67" t="s">
        <v>519</v>
      </c>
      <c r="J703" s="81" t="s">
        <v>4492</v>
      </c>
      <c r="L703" s="46"/>
      <c r="M703" s="46"/>
      <c r="T703" s="86"/>
      <c r="U703" s="100"/>
      <c r="V703" s="46"/>
      <c r="W703" s="100"/>
      <c r="X703" s="100"/>
      <c r="Y703" s="101"/>
      <c r="Z703" s="101"/>
      <c r="AA703" s="104"/>
      <c r="AB703" s="104"/>
      <c r="AF703" s="90"/>
      <c r="AK703"/>
      <c r="AM703" s="108"/>
      <c r="AN703" s="108"/>
      <c r="AO703" s="108"/>
      <c r="AP703" s="108"/>
      <c r="AQ703" s="108"/>
      <c r="AR703" s="108"/>
    </row>
    <row r="704" spans="1:44" s="48" customFormat="1" ht="24" customHeight="1">
      <c r="A704" s="124" t="s">
        <v>1877</v>
      </c>
      <c r="B704" s="260" t="s">
        <v>392</v>
      </c>
      <c r="C704" s="73">
        <v>1177092</v>
      </c>
      <c r="D704" s="73">
        <v>1102307</v>
      </c>
      <c r="E704" s="73">
        <v>29416604</v>
      </c>
      <c r="F704" s="106" t="str">
        <f>VLOOKUP($C704,'[3]Sistema Escolar'!$C$3:$E$5000,3,0)</f>
        <v>COLEGIO ESTADUAL PAULO FREIRE</v>
      </c>
      <c r="G704" s="67" t="s">
        <v>873</v>
      </c>
      <c r="H704" s="67" t="s">
        <v>1392</v>
      </c>
      <c r="I704" s="67" t="s">
        <v>519</v>
      </c>
      <c r="J704" s="81" t="s">
        <v>4492</v>
      </c>
      <c r="L704" s="46"/>
      <c r="M704" s="46"/>
      <c r="T704" s="86"/>
      <c r="U704" s="100"/>
      <c r="V704" s="97"/>
      <c r="W704" s="100"/>
      <c r="X704" s="104"/>
      <c r="Y704" s="101"/>
      <c r="Z704" s="101"/>
      <c r="AA704" s="104"/>
      <c r="AB704" s="104"/>
      <c r="AF704" s="90"/>
      <c r="AK704"/>
      <c r="AM704" s="108"/>
      <c r="AN704" s="108"/>
      <c r="AO704" s="108"/>
      <c r="AP704" s="108"/>
      <c r="AQ704" s="108"/>
      <c r="AR704" s="108"/>
    </row>
    <row r="705" spans="1:44" s="48" customFormat="1" ht="24" customHeight="1">
      <c r="A705" s="124" t="s">
        <v>1877</v>
      </c>
      <c r="B705" s="260" t="s">
        <v>392</v>
      </c>
      <c r="C705" s="73">
        <v>1117698</v>
      </c>
      <c r="D705" s="73">
        <v>1102284</v>
      </c>
      <c r="E705" s="73">
        <v>29228549</v>
      </c>
      <c r="F705" s="106" t="str">
        <f>VLOOKUP($C705,'[3]Sistema Escolar'!$C$3:$E$5000,3,0)</f>
        <v>COLEGIO ESTADUAL DE TEMPO INTEGRAL DE JEQUIE</v>
      </c>
      <c r="G705" s="67" t="s">
        <v>873</v>
      </c>
      <c r="H705" s="67" t="s">
        <v>1387</v>
      </c>
      <c r="I705" s="67" t="s">
        <v>519</v>
      </c>
      <c r="J705" s="81" t="s">
        <v>4492</v>
      </c>
      <c r="L705" s="46"/>
      <c r="M705" s="46"/>
      <c r="T705" s="86"/>
      <c r="U705" s="100"/>
      <c r="V705" s="97"/>
      <c r="W705" s="100"/>
      <c r="X705" s="104"/>
      <c r="Y705" s="101"/>
      <c r="Z705" s="101"/>
      <c r="AA705" s="104"/>
      <c r="AB705" s="104"/>
      <c r="AF705" s="90"/>
      <c r="AK705"/>
      <c r="AM705" s="108"/>
      <c r="AN705" s="108"/>
      <c r="AO705" s="108"/>
      <c r="AP705" s="108"/>
      <c r="AQ705" s="108"/>
      <c r="AR705" s="108"/>
    </row>
    <row r="706" spans="1:44" s="48" customFormat="1" ht="24" customHeight="1">
      <c r="A706" s="124" t="s">
        <v>1877</v>
      </c>
      <c r="B706" s="260" t="s">
        <v>392</v>
      </c>
      <c r="C706" s="73">
        <v>1179277</v>
      </c>
      <c r="D706" s="73">
        <v>9999999</v>
      </c>
      <c r="E706" s="73">
        <v>29458994</v>
      </c>
      <c r="F706" s="106" t="str">
        <f>VLOOKUP($C706,'[3]Sistema Escolar'!$C$3:$E$5000,3,0)</f>
        <v>CENT REG DE ENS MEDIO COM INTERMEDIACAO TEC-CEMIT MEDIO RIO DE CONTAS</v>
      </c>
      <c r="G706" s="67" t="s">
        <v>873</v>
      </c>
      <c r="H706" s="67" t="s">
        <v>1385</v>
      </c>
      <c r="I706" s="67" t="s">
        <v>519</v>
      </c>
      <c r="J706" s="81" t="s">
        <v>4492</v>
      </c>
      <c r="L706" s="46"/>
      <c r="M706" s="46"/>
      <c r="T706" s="86"/>
      <c r="U706" s="100"/>
      <c r="V706" s="46"/>
      <c r="W706" s="100"/>
      <c r="X706" s="104"/>
      <c r="Y706" s="101"/>
      <c r="Z706" s="101"/>
      <c r="AA706" s="104"/>
      <c r="AB706" s="104"/>
      <c r="AF706" s="90"/>
      <c r="AK706"/>
      <c r="AM706" s="108"/>
      <c r="AN706" s="108"/>
      <c r="AO706" s="108"/>
      <c r="AP706" s="108"/>
      <c r="AQ706" s="108"/>
      <c r="AR706" s="108"/>
    </row>
    <row r="707" spans="1:44" s="48" customFormat="1" ht="24" customHeight="1">
      <c r="A707" s="124" t="s">
        <v>1877</v>
      </c>
      <c r="B707" s="260" t="s">
        <v>392</v>
      </c>
      <c r="C707" s="73">
        <v>1117663</v>
      </c>
      <c r="D707" s="73">
        <v>1102282</v>
      </c>
      <c r="E707" s="73">
        <v>29229294</v>
      </c>
      <c r="F707" s="106" t="str">
        <f>VLOOKUP($C707,'[3]Sistema Escolar'!$C$3:$E$5000,3,0)</f>
        <v>COLEGIO ESTADUAL DOUTOR MILTON SANTOS</v>
      </c>
      <c r="G707" s="67" t="s">
        <v>873</v>
      </c>
      <c r="H707" s="67" t="s">
        <v>1388</v>
      </c>
      <c r="I707" s="67" t="s">
        <v>519</v>
      </c>
      <c r="J707" s="81" t="s">
        <v>4492</v>
      </c>
      <c r="L707" s="46"/>
      <c r="M707" s="46"/>
      <c r="T707" s="86"/>
      <c r="U707" s="100"/>
      <c r="V707" s="97"/>
      <c r="W707" s="100"/>
      <c r="X707" s="104"/>
      <c r="Y707" s="101"/>
      <c r="Z707" s="101"/>
      <c r="AA707" s="104"/>
      <c r="AB707" s="104"/>
      <c r="AF707" s="90"/>
      <c r="AK707"/>
      <c r="AM707" s="108"/>
      <c r="AN707" s="108"/>
      <c r="AO707" s="108"/>
      <c r="AP707" s="108"/>
      <c r="AQ707" s="108"/>
      <c r="AR707" s="108"/>
    </row>
    <row r="708" spans="1:44" s="48" customFormat="1" ht="24" customHeight="1">
      <c r="A708" s="124" t="s">
        <v>1877</v>
      </c>
      <c r="B708" s="260" t="s">
        <v>392</v>
      </c>
      <c r="C708" s="73">
        <v>1178421</v>
      </c>
      <c r="D708" s="73">
        <v>1105566</v>
      </c>
      <c r="E708" s="73">
        <v>29397324</v>
      </c>
      <c r="F708" s="106" t="str">
        <f>VLOOKUP($C708,'[3]Sistema Escolar'!$C$3:$E$5000,3,0)</f>
        <v>CENTRO DE APOIO PEDAGOGICO ESPECIALIZADO DE JEQUIE ¿ CAPE JEQUIE</v>
      </c>
      <c r="G708" s="67" t="s">
        <v>873</v>
      </c>
      <c r="H708" s="67" t="s">
        <v>1382</v>
      </c>
      <c r="I708" s="67" t="s">
        <v>519</v>
      </c>
      <c r="J708" s="81" t="s">
        <v>4492</v>
      </c>
      <c r="L708" s="46"/>
      <c r="M708" s="46"/>
      <c r="T708" s="86"/>
      <c r="U708" s="100"/>
      <c r="V708" s="46"/>
      <c r="W708" s="100"/>
      <c r="X708" s="100"/>
      <c r="Y708" s="101"/>
      <c r="Z708" s="101"/>
      <c r="AA708" s="104"/>
      <c r="AB708" s="104"/>
      <c r="AF708" s="90"/>
      <c r="AK708"/>
      <c r="AM708" s="108"/>
      <c r="AN708" s="108"/>
      <c r="AO708" s="108"/>
      <c r="AP708" s="108"/>
      <c r="AQ708" s="108"/>
      <c r="AR708" s="108"/>
    </row>
    <row r="709" spans="1:44" s="48" customFormat="1" ht="24" customHeight="1">
      <c r="A709" s="124" t="s">
        <v>1877</v>
      </c>
      <c r="B709" s="260" t="s">
        <v>392</v>
      </c>
      <c r="C709" s="73">
        <v>1117736</v>
      </c>
      <c r="D709" s="73">
        <v>1102287</v>
      </c>
      <c r="E709" s="73">
        <v>29229464</v>
      </c>
      <c r="F709" s="106" t="str">
        <f>VLOOKUP($C709,'[3]Sistema Escolar'!$C$3:$E$5000,3,0)</f>
        <v>COLEGIO ESTADUAL PROFESSOR FIRMO NUNES DE OLIVEIRA</v>
      </c>
      <c r="G709" s="67" t="s">
        <v>873</v>
      </c>
      <c r="H709" s="67" t="s">
        <v>1393</v>
      </c>
      <c r="I709" s="67" t="s">
        <v>519</v>
      </c>
      <c r="J709" s="81" t="s">
        <v>4492</v>
      </c>
      <c r="L709" s="46"/>
      <c r="M709" s="46"/>
      <c r="T709" s="86"/>
      <c r="U709" s="100"/>
      <c r="V709" s="97"/>
      <c r="W709" s="100"/>
      <c r="X709" s="104"/>
      <c r="Y709" s="101"/>
      <c r="Z709" s="101"/>
      <c r="AA709" s="104"/>
      <c r="AB709" s="104"/>
      <c r="AF709" s="90"/>
      <c r="AK709"/>
      <c r="AM709" s="108"/>
      <c r="AN709" s="108"/>
      <c r="AO709" s="108"/>
      <c r="AP709" s="108"/>
      <c r="AQ709" s="108"/>
      <c r="AR709" s="108"/>
    </row>
    <row r="710" spans="1:44" s="48" customFormat="1" ht="24" customHeight="1">
      <c r="A710" s="124" t="s">
        <v>1877</v>
      </c>
      <c r="B710" s="260" t="s">
        <v>392</v>
      </c>
      <c r="C710" s="73">
        <v>1117701</v>
      </c>
      <c r="D710" s="73">
        <v>1102285</v>
      </c>
      <c r="E710" s="73">
        <v>29229324</v>
      </c>
      <c r="F710" s="106" t="str">
        <f>VLOOKUP($C710,'[3]Sistema Escolar'!$C$3:$E$5000,3,0)</f>
        <v>COLEGIO ESTADUAL DE TEMPO INTEGRAL PROFESSORA FARAILDES SANTOS</v>
      </c>
      <c r="G710" s="67" t="s">
        <v>873</v>
      </c>
      <c r="H710" s="67" t="s">
        <v>1394</v>
      </c>
      <c r="I710" s="67" t="s">
        <v>519</v>
      </c>
      <c r="J710" s="81" t="s">
        <v>4492</v>
      </c>
      <c r="L710" s="46"/>
      <c r="M710" s="46"/>
      <c r="T710" s="86"/>
      <c r="U710" s="100"/>
      <c r="V710" s="97"/>
      <c r="W710" s="100"/>
      <c r="X710" s="104"/>
      <c r="Y710" s="101"/>
      <c r="Z710" s="101"/>
      <c r="AA710" s="104"/>
      <c r="AB710" s="104"/>
      <c r="AF710" s="90"/>
      <c r="AK710"/>
      <c r="AM710" s="108"/>
      <c r="AN710" s="108"/>
      <c r="AO710" s="108"/>
      <c r="AP710" s="108"/>
      <c r="AQ710" s="108"/>
      <c r="AR710" s="108"/>
    </row>
    <row r="711" spans="1:44" s="48" customFormat="1" ht="24" customHeight="1">
      <c r="A711" s="124" t="s">
        <v>1877</v>
      </c>
      <c r="B711" s="260" t="s">
        <v>392</v>
      </c>
      <c r="C711" s="73">
        <v>1117868</v>
      </c>
      <c r="D711" s="73">
        <v>1102294</v>
      </c>
      <c r="E711" s="73">
        <v>29227658</v>
      </c>
      <c r="F711" s="106" t="str">
        <f>VLOOKUP($C711,'[3]Sistema Escolar'!$C$3:$E$5000,3,0)</f>
        <v>COMPLEXO INTEGRADO DE EDUCACAO BASICA PROFIS. E TECNOLOGICA DE JEQUIE</v>
      </c>
      <c r="G711" s="67" t="s">
        <v>873</v>
      </c>
      <c r="H711" s="67" t="s">
        <v>1391</v>
      </c>
      <c r="I711" s="67" t="s">
        <v>519</v>
      </c>
      <c r="J711" s="81" t="s">
        <v>4492</v>
      </c>
      <c r="L711" s="46"/>
      <c r="M711" s="46"/>
      <c r="T711" s="86"/>
      <c r="U711" s="100"/>
      <c r="V711" s="97"/>
      <c r="W711" s="100"/>
      <c r="X711" s="104"/>
      <c r="Y711" s="101"/>
      <c r="Z711" s="104"/>
      <c r="AA711" s="104"/>
      <c r="AB711" s="104"/>
      <c r="AF711" s="90"/>
      <c r="AK711"/>
      <c r="AM711" s="108"/>
      <c r="AN711" s="108"/>
      <c r="AO711" s="108"/>
      <c r="AP711" s="108"/>
      <c r="AQ711" s="108"/>
      <c r="AR711" s="108"/>
    </row>
    <row r="712" spans="1:44" s="48" customFormat="1" ht="24" customHeight="1">
      <c r="A712" s="124" t="s">
        <v>1877</v>
      </c>
      <c r="B712" s="260" t="s">
        <v>392</v>
      </c>
      <c r="C712" s="73">
        <v>1176093</v>
      </c>
      <c r="D712" s="73">
        <v>1102303</v>
      </c>
      <c r="E712" s="73">
        <v>29227690</v>
      </c>
      <c r="F712" s="106" t="str">
        <f>VLOOKUP($C712,'[3]Sistema Escolar'!$C$3:$E$5000,3,0)</f>
        <v>COLEGIO DA POLICIA MILITAR - CPM PROFESSOR POETA LUIS NEVES COTRIM</v>
      </c>
      <c r="G712" s="67" t="s">
        <v>873</v>
      </c>
      <c r="H712" s="67" t="s">
        <v>1386</v>
      </c>
      <c r="I712" s="67" t="s">
        <v>519</v>
      </c>
      <c r="J712" s="81" t="s">
        <v>4492</v>
      </c>
      <c r="L712" s="46"/>
      <c r="M712" s="46"/>
      <c r="T712" s="86"/>
      <c r="U712" s="100"/>
      <c r="V712" s="46"/>
      <c r="W712" s="100"/>
      <c r="X712" s="104"/>
      <c r="Y712" s="101"/>
      <c r="Z712" s="101"/>
      <c r="AA712" s="104"/>
      <c r="AB712" s="104"/>
      <c r="AF712" s="90"/>
      <c r="AK712"/>
      <c r="AM712" s="108"/>
      <c r="AN712" s="108"/>
      <c r="AO712" s="108"/>
      <c r="AP712" s="108"/>
      <c r="AQ712" s="108"/>
      <c r="AR712" s="108"/>
    </row>
    <row r="713" spans="1:44" s="48" customFormat="1" ht="24" customHeight="1">
      <c r="A713" s="124" t="s">
        <v>1877</v>
      </c>
      <c r="B713" s="260" t="s">
        <v>392</v>
      </c>
      <c r="C713" s="73">
        <v>1117850</v>
      </c>
      <c r="D713" s="73">
        <v>1102293</v>
      </c>
      <c r="E713" s="73">
        <v>29229421</v>
      </c>
      <c r="F713" s="106" t="str">
        <f>VLOOKUP($C713,'[3]Sistema Escolar'!$C$3:$E$5000,3,0)</f>
        <v>COLEGIO ESTADUAL DE TEMPO INTEGRAL LUIZ NAVARRO DE BRITO</v>
      </c>
      <c r="G713" s="67" t="s">
        <v>873</v>
      </c>
      <c r="H713" s="67" t="s">
        <v>1390</v>
      </c>
      <c r="I713" s="67" t="s">
        <v>519</v>
      </c>
      <c r="J713" s="81" t="s">
        <v>4492</v>
      </c>
      <c r="L713" s="46"/>
      <c r="M713" s="46"/>
      <c r="T713" s="86"/>
      <c r="U713" s="100"/>
      <c r="V713" s="97"/>
      <c r="W713" s="100"/>
      <c r="X713" s="104"/>
      <c r="Y713" s="101"/>
      <c r="Z713" s="104"/>
      <c r="AA713" s="104"/>
      <c r="AB713" s="104"/>
      <c r="AF713" s="90"/>
      <c r="AK713"/>
      <c r="AM713" s="108"/>
      <c r="AN713" s="108"/>
      <c r="AO713" s="108"/>
      <c r="AP713" s="108"/>
      <c r="AQ713" s="108"/>
      <c r="AR713" s="108"/>
    </row>
    <row r="714" spans="1:44" s="48" customFormat="1" ht="24" customHeight="1">
      <c r="A714" s="124" t="s">
        <v>1877</v>
      </c>
      <c r="B714" s="260" t="s">
        <v>392</v>
      </c>
      <c r="C714" s="73">
        <v>1176664</v>
      </c>
      <c r="D714" s="73">
        <v>1102305</v>
      </c>
      <c r="E714" s="73">
        <v>29408172</v>
      </c>
      <c r="F714" s="106" t="str">
        <f>VLOOKUP($C714,'[3]Sistema Escolar'!$C$3:$E$5000,3,0)</f>
        <v>COLEGIO ESTADUAL DE TEMPO INTEGRAL LUISA MAHIM</v>
      </c>
      <c r="G714" s="67" t="s">
        <v>873</v>
      </c>
      <c r="H714" s="67" t="s">
        <v>1389</v>
      </c>
      <c r="I714" s="67" t="s">
        <v>519</v>
      </c>
      <c r="J714" s="81" t="s">
        <v>4492</v>
      </c>
      <c r="L714" s="46"/>
      <c r="M714" s="46"/>
      <c r="T714" s="86"/>
      <c r="U714" s="100"/>
      <c r="V714" s="97"/>
      <c r="W714" s="100"/>
      <c r="X714" s="104"/>
      <c r="Y714" s="101"/>
      <c r="Z714" s="101"/>
      <c r="AA714" s="104"/>
      <c r="AB714" s="104"/>
      <c r="AF714" s="90"/>
      <c r="AK714"/>
      <c r="AM714" s="108"/>
      <c r="AN714" s="108"/>
      <c r="AO714" s="108"/>
      <c r="AP714" s="108"/>
      <c r="AQ714" s="108"/>
      <c r="AR714" s="108"/>
    </row>
    <row r="715" spans="1:44" s="48" customFormat="1" ht="24" customHeight="1">
      <c r="A715" s="124" t="s">
        <v>1877</v>
      </c>
      <c r="B715" s="260" t="s">
        <v>392</v>
      </c>
      <c r="C715" s="73">
        <v>1117892</v>
      </c>
      <c r="D715" s="73">
        <v>1102296</v>
      </c>
      <c r="E715" s="73">
        <v>29229529</v>
      </c>
      <c r="F715" s="106" t="str">
        <f>VLOOKUP($C715,'[3]Sistema Escolar'!$C$3:$E$5000,3,0)</f>
        <v>CENTRO EST. DE EDUC. PROF. EM GESTAO E TECN. DA INFOR. REGIS PACHECO</v>
      </c>
      <c r="G715" s="67" t="s">
        <v>873</v>
      </c>
      <c r="H715" s="67" t="s">
        <v>1383</v>
      </c>
      <c r="I715" s="67" t="s">
        <v>519</v>
      </c>
      <c r="J715" s="81" t="s">
        <v>4492</v>
      </c>
      <c r="L715" s="46"/>
      <c r="M715" s="46"/>
      <c r="T715" s="86"/>
      <c r="U715" s="100"/>
      <c r="V715" s="97"/>
      <c r="W715" s="100"/>
      <c r="X715" s="104"/>
      <c r="Y715" s="101"/>
      <c r="Z715" s="101"/>
      <c r="AA715" s="104"/>
      <c r="AB715" s="104"/>
      <c r="AF715" s="90"/>
      <c r="AK715"/>
      <c r="AM715" s="108"/>
      <c r="AN715" s="108"/>
      <c r="AO715" s="108"/>
      <c r="AP715" s="108"/>
      <c r="AQ715" s="108"/>
      <c r="AR715" s="108"/>
    </row>
    <row r="716" spans="1:44" s="48" customFormat="1" ht="24" customHeight="1">
      <c r="A716" s="124" t="s">
        <v>1877</v>
      </c>
      <c r="B716" s="260" t="s">
        <v>393</v>
      </c>
      <c r="C716" s="73">
        <v>1178260</v>
      </c>
      <c r="D716" s="73">
        <v>1105501</v>
      </c>
      <c r="E716" s="73">
        <v>29457602</v>
      </c>
      <c r="F716" s="106" t="str">
        <f>VLOOKUP($C716,'[3]Sistema Escolar'!$C$3:$E$5000,3,0)</f>
        <v>COLEGIO ESTADUAL DE TEMPO INTEGRAL GILDA RAMOS DOS SANTOS</v>
      </c>
      <c r="G716" s="67" t="s">
        <v>1395</v>
      </c>
      <c r="H716" s="67" t="s">
        <v>1396</v>
      </c>
      <c r="I716" s="67" t="s">
        <v>519</v>
      </c>
      <c r="J716" s="81" t="s">
        <v>4492</v>
      </c>
      <c r="L716" s="46"/>
      <c r="M716" s="46"/>
      <c r="T716" s="86"/>
      <c r="U716" s="100"/>
      <c r="V716" s="97"/>
      <c r="W716" s="100"/>
      <c r="X716" s="104"/>
      <c r="Y716" s="101"/>
      <c r="Z716" s="101"/>
      <c r="AA716" s="104"/>
      <c r="AB716" s="104"/>
      <c r="AF716" s="90"/>
      <c r="AK716"/>
      <c r="AM716" s="108"/>
      <c r="AN716" s="108"/>
      <c r="AO716" s="108"/>
      <c r="AP716" s="108"/>
      <c r="AQ716" s="108"/>
      <c r="AR716" s="108"/>
    </row>
    <row r="717" spans="1:44" s="48" customFormat="1" ht="24" customHeight="1">
      <c r="A717" s="124" t="s">
        <v>1877</v>
      </c>
      <c r="B717" s="260" t="s">
        <v>394</v>
      </c>
      <c r="C717" s="73">
        <v>1118147</v>
      </c>
      <c r="D717" s="73">
        <v>1102316</v>
      </c>
      <c r="E717" s="73">
        <v>29273790</v>
      </c>
      <c r="F717" s="106" t="str">
        <f>VLOOKUP($C717,'[3]Sistema Escolar'!$C$3:$E$5000,3,0)</f>
        <v>COLEGIO ESTADUAL PROFESSORA ALMERINDA MEIRA DO CARMO</v>
      </c>
      <c r="G717" s="67" t="s">
        <v>873</v>
      </c>
      <c r="H717" s="67" t="s">
        <v>1397</v>
      </c>
      <c r="I717" s="67" t="s">
        <v>519</v>
      </c>
      <c r="J717" s="81" t="s">
        <v>4492</v>
      </c>
      <c r="L717" s="46"/>
      <c r="M717" s="46"/>
      <c r="T717" s="86"/>
      <c r="U717" s="100"/>
      <c r="V717" s="97"/>
      <c r="W717" s="100"/>
      <c r="X717" s="104"/>
      <c r="Y717" s="101"/>
      <c r="Z717" s="101"/>
      <c r="AA717" s="104"/>
      <c r="AB717" s="104"/>
      <c r="AF717" s="90"/>
      <c r="AK717"/>
      <c r="AM717" s="108"/>
      <c r="AN717" s="108"/>
      <c r="AO717" s="108"/>
      <c r="AP717" s="108"/>
      <c r="AQ717" s="108"/>
      <c r="AR717" s="108"/>
    </row>
    <row r="718" spans="1:44" s="48" customFormat="1" ht="24" customHeight="1">
      <c r="A718" s="124" t="s">
        <v>1877</v>
      </c>
      <c r="B718" s="260" t="s">
        <v>395</v>
      </c>
      <c r="C718" s="73">
        <v>1178083</v>
      </c>
      <c r="D718" s="73">
        <v>1104560</v>
      </c>
      <c r="E718" s="73">
        <v>29429498</v>
      </c>
      <c r="F718" s="106" t="str">
        <f>VLOOKUP($C718,'[3]Sistema Escolar'!$C$3:$E$5000,3,0)</f>
        <v>COLEGIO ESTADUAL PROFESSORA MARIA LEAL LOPES</v>
      </c>
      <c r="G718" s="67" t="s">
        <v>792</v>
      </c>
      <c r="H718" s="67" t="s">
        <v>1398</v>
      </c>
      <c r="I718" s="67" t="s">
        <v>519</v>
      </c>
      <c r="J718" s="81" t="s">
        <v>4492</v>
      </c>
      <c r="L718" s="46"/>
      <c r="M718" s="46"/>
      <c r="T718" s="86"/>
      <c r="U718" s="100"/>
      <c r="V718" s="97"/>
      <c r="W718" s="100"/>
      <c r="X718" s="104"/>
      <c r="Y718" s="101"/>
      <c r="Z718" s="104"/>
      <c r="AA718" s="104"/>
      <c r="AB718" s="104"/>
      <c r="AF718" s="90"/>
      <c r="AK718"/>
      <c r="AM718" s="108"/>
      <c r="AN718" s="108"/>
      <c r="AO718" s="108"/>
      <c r="AP718" s="108"/>
      <c r="AQ718" s="108"/>
      <c r="AR718" s="108"/>
    </row>
    <row r="719" spans="1:44" s="48" customFormat="1" ht="24" customHeight="1">
      <c r="A719" s="124" t="s">
        <v>1877</v>
      </c>
      <c r="B719" s="260" t="s">
        <v>396</v>
      </c>
      <c r="C719" s="73">
        <v>1118406</v>
      </c>
      <c r="D719" s="73">
        <v>1102339</v>
      </c>
      <c r="E719" s="73">
        <v>29314348</v>
      </c>
      <c r="F719" s="106" t="str">
        <f>VLOOKUP($C719,'[3]Sistema Escolar'!$C$3:$E$5000,3,0)</f>
        <v>COLEGIO ESTADUAL DE TEMPO INTEGRAL DE UBATA</v>
      </c>
      <c r="G719" s="67" t="s">
        <v>780</v>
      </c>
      <c r="H719" s="67" t="s">
        <v>1399</v>
      </c>
      <c r="I719" s="67" t="s">
        <v>2047</v>
      </c>
      <c r="J719" s="81" t="s">
        <v>4613</v>
      </c>
      <c r="L719" s="46"/>
      <c r="M719" s="46"/>
      <c r="T719" s="86"/>
      <c r="U719" s="100"/>
      <c r="V719" s="97"/>
      <c r="W719" s="100"/>
      <c r="X719" s="104"/>
      <c r="Y719" s="101"/>
      <c r="Z719" s="101"/>
      <c r="AA719" s="104"/>
      <c r="AB719" s="104"/>
      <c r="AF719" s="90"/>
      <c r="AH719" s="46"/>
      <c r="AK719"/>
      <c r="AM719" s="108"/>
      <c r="AN719" s="108"/>
      <c r="AO719" s="108"/>
      <c r="AP719" s="108"/>
      <c r="AQ719" s="108"/>
      <c r="AR719" s="108"/>
    </row>
    <row r="720" spans="1:44" s="48" customFormat="1" ht="24" customHeight="1">
      <c r="A720" s="124" t="s">
        <v>1878</v>
      </c>
      <c r="B720" s="260" t="s">
        <v>397</v>
      </c>
      <c r="C720" s="73">
        <v>1178048</v>
      </c>
      <c r="D720" s="73">
        <v>1103273</v>
      </c>
      <c r="E720" s="73">
        <v>29427541</v>
      </c>
      <c r="F720" s="106" t="str">
        <f>VLOOKUP($C720,'[3]Sistema Escolar'!$C$3:$E$5000,3,0)</f>
        <v>COLEGIO ESTADUAL DE BREJOLANDIA</v>
      </c>
      <c r="G720" s="67" t="s">
        <v>1400</v>
      </c>
      <c r="H720" s="67" t="s">
        <v>1401</v>
      </c>
      <c r="I720" s="67" t="s">
        <v>519</v>
      </c>
      <c r="J720" s="81" t="s">
        <v>4492</v>
      </c>
      <c r="L720" s="46"/>
      <c r="M720" s="46"/>
      <c r="T720" s="86"/>
      <c r="U720" s="100"/>
      <c r="V720" s="97"/>
      <c r="W720" s="100"/>
      <c r="X720" s="104"/>
      <c r="Y720" s="101"/>
      <c r="Z720" s="101"/>
      <c r="AA720" s="104"/>
      <c r="AB720" s="104"/>
      <c r="AF720" s="90"/>
      <c r="AK720"/>
      <c r="AM720" s="108"/>
      <c r="AN720" s="108"/>
      <c r="AO720" s="108"/>
      <c r="AP720" s="108"/>
      <c r="AQ720" s="108"/>
      <c r="AR720" s="108"/>
    </row>
    <row r="721" spans="1:44" s="48" customFormat="1" ht="24" customHeight="1">
      <c r="A721" s="124" t="s">
        <v>1878</v>
      </c>
      <c r="B721" s="260" t="s">
        <v>398</v>
      </c>
      <c r="C721" s="73">
        <v>1131674</v>
      </c>
      <c r="D721" s="73">
        <v>1103397</v>
      </c>
      <c r="E721" s="73">
        <v>29011507</v>
      </c>
      <c r="F721" s="106" t="str">
        <f>VLOOKUP($C721,'[3]Sistema Escolar'!$C$3:$E$5000,3,0)</f>
        <v>COLEGIO ESTADUAL DE TEMPO INTEGRAL RUY BARBOSA</v>
      </c>
      <c r="G721" s="67" t="s">
        <v>1402</v>
      </c>
      <c r="H721" s="67" t="s">
        <v>1403</v>
      </c>
      <c r="I721" s="67" t="s">
        <v>519</v>
      </c>
      <c r="J721" s="81" t="s">
        <v>4492</v>
      </c>
      <c r="L721" s="46"/>
      <c r="M721" s="46"/>
      <c r="T721" s="86"/>
      <c r="U721" s="100"/>
      <c r="V721" s="97"/>
      <c r="W721" s="100"/>
      <c r="X721" s="104"/>
      <c r="Y721" s="101"/>
      <c r="Z721" s="104"/>
      <c r="AA721" s="104"/>
      <c r="AB721" s="104"/>
      <c r="AF721" s="90"/>
      <c r="AK721"/>
      <c r="AM721" s="108"/>
      <c r="AN721" s="108"/>
      <c r="AO721" s="108"/>
      <c r="AP721" s="108"/>
      <c r="AQ721" s="108"/>
      <c r="AR721" s="108"/>
    </row>
    <row r="722" spans="1:44" s="48" customFormat="1" ht="24" customHeight="1">
      <c r="A722" s="124" t="s">
        <v>1878</v>
      </c>
      <c r="B722" s="260" t="s">
        <v>399</v>
      </c>
      <c r="C722" s="73">
        <v>1131607</v>
      </c>
      <c r="D722" s="73">
        <v>1103404</v>
      </c>
      <c r="E722" s="73">
        <v>29011604</v>
      </c>
      <c r="F722" s="106" t="str">
        <f>VLOOKUP($C722,'[3]Sistema Escolar'!$C$3:$E$5000,3,0)</f>
        <v>COLEGIO ESTADUAL DE TEMPO INTEGRAL DE COCOS</v>
      </c>
      <c r="G722" s="67" t="s">
        <v>1404</v>
      </c>
      <c r="H722" s="67" t="s">
        <v>1405</v>
      </c>
      <c r="I722" s="67" t="s">
        <v>519</v>
      </c>
      <c r="J722" s="81" t="s">
        <v>4492</v>
      </c>
      <c r="L722" s="46"/>
      <c r="M722" s="46"/>
      <c r="T722" s="86"/>
      <c r="U722" s="100"/>
      <c r="V722" s="97"/>
      <c r="W722" s="100"/>
      <c r="X722" s="104"/>
      <c r="Y722" s="101"/>
      <c r="Z722" s="101"/>
      <c r="AA722" s="104"/>
      <c r="AB722" s="104"/>
      <c r="AF722" s="90"/>
      <c r="AK722"/>
      <c r="AM722" s="108"/>
      <c r="AN722" s="108"/>
      <c r="AO722" s="108"/>
      <c r="AP722" s="108"/>
      <c r="AQ722" s="108"/>
      <c r="AR722" s="108"/>
    </row>
    <row r="723" spans="1:44" s="48" customFormat="1" ht="24" customHeight="1">
      <c r="A723" s="124" t="s">
        <v>1878</v>
      </c>
      <c r="B723" s="260" t="s">
        <v>400</v>
      </c>
      <c r="C723" s="73">
        <v>1131534</v>
      </c>
      <c r="D723" s="73">
        <v>1103413</v>
      </c>
      <c r="E723" s="73">
        <v>29012465</v>
      </c>
      <c r="F723" s="106" t="str">
        <f>VLOOKUP($C723,'[3]Sistema Escolar'!$C$3:$E$5000,3,0)</f>
        <v>COLEGIO ESTADUAL DE TEMPO INTEGRAL SAO JOAO DOS GERAIS</v>
      </c>
      <c r="G723" s="67" t="s">
        <v>1406</v>
      </c>
      <c r="H723" s="67" t="s">
        <v>1407</v>
      </c>
      <c r="I723" s="67" t="s">
        <v>519</v>
      </c>
      <c r="J723" s="81" t="s">
        <v>4492</v>
      </c>
      <c r="L723" s="46"/>
      <c r="M723" s="46"/>
      <c r="T723" s="86"/>
      <c r="U723" s="100"/>
      <c r="V723" s="97"/>
      <c r="W723" s="100"/>
      <c r="X723" s="104"/>
      <c r="Y723" s="101"/>
      <c r="Z723" s="101"/>
      <c r="AA723" s="104"/>
      <c r="AB723" s="104"/>
      <c r="AF723" s="90"/>
      <c r="AK723"/>
      <c r="AM723" s="108"/>
      <c r="AN723" s="108"/>
      <c r="AO723" s="108"/>
      <c r="AP723" s="108"/>
      <c r="AQ723" s="108"/>
      <c r="AR723" s="108"/>
    </row>
    <row r="724" spans="1:44" s="48" customFormat="1" ht="24" customHeight="1">
      <c r="A724" s="124" t="s">
        <v>1878</v>
      </c>
      <c r="B724" s="260" t="s">
        <v>401</v>
      </c>
      <c r="C724" s="73">
        <v>1131453</v>
      </c>
      <c r="D724" s="73">
        <v>1103418</v>
      </c>
      <c r="E724" s="73">
        <v>29013275</v>
      </c>
      <c r="F724" s="106" t="str">
        <f>VLOOKUP($C724,'[3]Sistema Escolar'!$C$3:$E$5000,3,0)</f>
        <v>COLEGIO ESTADUAL DE TEMPO INTEGRAL DE CORRENTINA</v>
      </c>
      <c r="G724" s="67" t="s">
        <v>1408</v>
      </c>
      <c r="H724" s="67" t="s">
        <v>1409</v>
      </c>
      <c r="I724" s="67" t="s">
        <v>519</v>
      </c>
      <c r="J724" s="81" t="s">
        <v>4492</v>
      </c>
      <c r="L724" s="46"/>
      <c r="M724" s="46"/>
      <c r="T724" s="86"/>
      <c r="U724" s="100"/>
      <c r="V724" s="97"/>
      <c r="W724" s="100"/>
      <c r="X724" s="104"/>
      <c r="Y724" s="101"/>
      <c r="Z724" s="101"/>
      <c r="AA724" s="104"/>
      <c r="AB724" s="104"/>
      <c r="AF724" s="90"/>
      <c r="AK724"/>
      <c r="AM724" s="108"/>
      <c r="AN724" s="108"/>
      <c r="AO724" s="108"/>
      <c r="AP724" s="108"/>
      <c r="AQ724" s="108"/>
      <c r="AR724" s="108"/>
    </row>
    <row r="725" spans="1:44" s="48" customFormat="1" ht="24" customHeight="1">
      <c r="A725" s="57">
        <v>23</v>
      </c>
      <c r="B725" s="163" t="s">
        <v>401</v>
      </c>
      <c r="C725" s="56">
        <v>1179830</v>
      </c>
      <c r="D725" s="56">
        <v>9999999</v>
      </c>
      <c r="E725" s="61">
        <v>44459</v>
      </c>
      <c r="F725" s="106" t="str">
        <f>VLOOKUP($C725,'[3]Sistema Escolar'!$C$3:$E$5000,3,0)</f>
        <v>COLEGIO ESTADUAL DO CAMPO DE TEMPO INTEGRAL CENILDA SELMA SCHERRER STIMER</v>
      </c>
      <c r="G725" s="67" t="s">
        <v>2039</v>
      </c>
      <c r="H725" s="67" t="s">
        <v>2039</v>
      </c>
      <c r="I725" s="67" t="s">
        <v>519</v>
      </c>
      <c r="J725" s="81"/>
      <c r="L725" s="46"/>
      <c r="M725" s="46"/>
      <c r="T725" s="86"/>
      <c r="U725" s="100"/>
      <c r="V725" s="97"/>
      <c r="W725" s="100"/>
      <c r="X725" s="104"/>
      <c r="Y725" s="101"/>
      <c r="Z725" s="101"/>
      <c r="AA725" s="104"/>
      <c r="AB725" s="104"/>
      <c r="AF725" s="90"/>
      <c r="AK725"/>
      <c r="AM725" s="108"/>
      <c r="AN725" s="108"/>
      <c r="AO725" s="108"/>
      <c r="AP725" s="108"/>
      <c r="AQ725" s="108"/>
      <c r="AR725" s="108"/>
    </row>
    <row r="726" spans="1:44" s="48" customFormat="1" ht="24" customHeight="1">
      <c r="A726" s="124" t="s">
        <v>1878</v>
      </c>
      <c r="B726" s="260" t="s">
        <v>402</v>
      </c>
      <c r="C726" s="73">
        <v>1141726</v>
      </c>
      <c r="D726" s="73">
        <v>1103421</v>
      </c>
      <c r="E726" s="73">
        <v>29013887</v>
      </c>
      <c r="F726" s="106" t="str">
        <f>VLOOKUP($C726,'[3]Sistema Escolar'!$C$3:$E$5000,3,0)</f>
        <v>COLEGIO ESTADUAL DE TEMPO INTEGRAL MARIA DO SOCORRO PEREIRA DE MATOS</v>
      </c>
      <c r="G726" s="67" t="s">
        <v>1406</v>
      </c>
      <c r="H726" s="67" t="s">
        <v>1410</v>
      </c>
      <c r="I726" s="67" t="s">
        <v>519</v>
      </c>
      <c r="J726" s="81" t="s">
        <v>4492</v>
      </c>
      <c r="L726" s="46"/>
      <c r="M726" s="46"/>
      <c r="T726" s="86"/>
      <c r="U726" s="100"/>
      <c r="V726" s="97"/>
      <c r="W726" s="100"/>
      <c r="X726" s="104"/>
      <c r="Y726" s="101"/>
      <c r="Z726" s="104"/>
      <c r="AA726" s="104"/>
      <c r="AB726" s="104"/>
      <c r="AF726" s="90"/>
      <c r="AK726"/>
      <c r="AM726" s="108"/>
      <c r="AN726" s="108"/>
      <c r="AO726" s="108"/>
      <c r="AP726" s="108"/>
      <c r="AQ726" s="108"/>
      <c r="AR726" s="108"/>
    </row>
    <row r="727" spans="1:44" s="48" customFormat="1" ht="24" customHeight="1">
      <c r="A727" s="124" t="s">
        <v>1878</v>
      </c>
      <c r="B727" s="260" t="s">
        <v>403</v>
      </c>
      <c r="C727" s="73">
        <v>1132000</v>
      </c>
      <c r="D727" s="73">
        <v>1103438</v>
      </c>
      <c r="E727" s="73">
        <v>29014433</v>
      </c>
      <c r="F727" s="106" t="str">
        <f>VLOOKUP($C727,'[3]Sistema Escolar'!$C$3:$E$5000,3,0)</f>
        <v>CENTRO TERRITORIAL DE EDUCACAO PROFISSIONAL DA BACIA DO RIO CORRENTE</v>
      </c>
      <c r="G727" s="67" t="s">
        <v>1406</v>
      </c>
      <c r="H727" s="67" t="s">
        <v>1411</v>
      </c>
      <c r="I727" s="67" t="s">
        <v>519</v>
      </c>
      <c r="J727" s="81" t="s">
        <v>4492</v>
      </c>
      <c r="L727" s="46"/>
      <c r="M727" s="46"/>
      <c r="T727" s="86"/>
      <c r="U727" s="100"/>
      <c r="V727" s="97"/>
      <c r="W727" s="100"/>
      <c r="X727" s="104"/>
      <c r="Y727" s="101"/>
      <c r="Z727" s="101"/>
      <c r="AA727" s="104"/>
      <c r="AB727" s="104"/>
      <c r="AF727" s="90"/>
      <c r="AK727"/>
      <c r="AM727" s="108"/>
      <c r="AN727" s="108"/>
      <c r="AO727" s="108"/>
      <c r="AP727" s="108"/>
      <c r="AQ727" s="108"/>
      <c r="AR727" s="108"/>
    </row>
    <row r="728" spans="1:44" s="48" customFormat="1" ht="24" customHeight="1">
      <c r="A728" s="124" t="s">
        <v>1878</v>
      </c>
      <c r="B728" s="260" t="s">
        <v>403</v>
      </c>
      <c r="C728" s="73">
        <v>1131860</v>
      </c>
      <c r="D728" s="73">
        <v>1104305</v>
      </c>
      <c r="E728" s="73">
        <v>29015227</v>
      </c>
      <c r="F728" s="106" t="str">
        <f>VLOOKUP($C728,'[3]Sistema Escolar'!$C$3:$E$5000,3,0)</f>
        <v>COLEGIO ESTADUAL ROLANDO LARANJEIRA BARBOSA</v>
      </c>
      <c r="G728" s="67" t="s">
        <v>1406</v>
      </c>
      <c r="H728" s="67" t="s">
        <v>1412</v>
      </c>
      <c r="I728" s="67" t="s">
        <v>519</v>
      </c>
      <c r="J728" s="81" t="s">
        <v>4492</v>
      </c>
      <c r="L728" s="46"/>
      <c r="M728" s="46"/>
      <c r="T728" s="86"/>
      <c r="U728" s="100"/>
      <c r="V728" s="97"/>
      <c r="W728" s="100"/>
      <c r="X728" s="104"/>
      <c r="Y728" s="101"/>
      <c r="Z728" s="101"/>
      <c r="AA728" s="104"/>
      <c r="AB728" s="104"/>
      <c r="AF728" s="90"/>
      <c r="AK728"/>
      <c r="AM728" s="108"/>
      <c r="AN728" s="108"/>
      <c r="AO728" s="108"/>
      <c r="AP728" s="108"/>
      <c r="AQ728" s="108"/>
      <c r="AR728" s="108"/>
    </row>
    <row r="729" spans="1:44" s="48" customFormat="1" ht="24" customHeight="1">
      <c r="A729" s="255">
        <v>23</v>
      </c>
      <c r="B729" s="261" t="s">
        <v>403</v>
      </c>
      <c r="C729" s="145">
        <v>1179821</v>
      </c>
      <c r="D729" s="125">
        <v>9999999</v>
      </c>
      <c r="E729" s="145">
        <v>44442</v>
      </c>
      <c r="F729" s="106" t="str">
        <f>VLOOKUP($C729,'[3]Sistema Escolar'!$C$3:$E$5000,3,0)</f>
        <v>CEMIT BACIA DO RIO CORRENTE</v>
      </c>
      <c r="G729" s="67" t="s">
        <v>2039</v>
      </c>
      <c r="H729" s="67" t="s">
        <v>2039</v>
      </c>
      <c r="I729" s="67" t="s">
        <v>519</v>
      </c>
      <c r="J729" s="81"/>
      <c r="L729" s="46"/>
      <c r="M729" s="46"/>
      <c r="T729" s="86"/>
      <c r="U729" s="100"/>
      <c r="V729" s="97"/>
      <c r="W729" s="100"/>
      <c r="X729" s="104"/>
      <c r="Y729" s="101"/>
      <c r="Z729" s="101"/>
      <c r="AA729" s="104"/>
      <c r="AB729" s="104"/>
      <c r="AF729" s="90"/>
      <c r="AK729"/>
      <c r="AM729" s="108"/>
      <c r="AN729" s="108"/>
      <c r="AO729" s="108"/>
      <c r="AP729" s="108"/>
      <c r="AQ729" s="108"/>
      <c r="AR729" s="108"/>
    </row>
    <row r="730" spans="1:44" s="48" customFormat="1" ht="24" customHeight="1">
      <c r="A730" s="124" t="s">
        <v>1878</v>
      </c>
      <c r="B730" s="260" t="s">
        <v>405</v>
      </c>
      <c r="C730" s="73">
        <v>1132158</v>
      </c>
      <c r="D730" s="73">
        <v>1103445</v>
      </c>
      <c r="E730" s="73">
        <v>29015413</v>
      </c>
      <c r="F730" s="106" t="str">
        <f>VLOOKUP($C730,'[3]Sistema Escolar'!$C$3:$E$5000,3,0)</f>
        <v>COLEGIO ESTADUAL EDVALDO FLORES</v>
      </c>
      <c r="G730" s="67" t="s">
        <v>1402</v>
      </c>
      <c r="H730" s="67" t="s">
        <v>1413</v>
      </c>
      <c r="I730" s="67" t="s">
        <v>519</v>
      </c>
      <c r="J730" s="81" t="s">
        <v>4492</v>
      </c>
      <c r="L730" s="46"/>
      <c r="M730" s="46"/>
      <c r="T730" s="86"/>
      <c r="U730" s="100"/>
      <c r="V730" s="97"/>
      <c r="W730" s="100"/>
      <c r="X730" s="104"/>
      <c r="Y730" s="101"/>
      <c r="Z730" s="104"/>
      <c r="AA730" s="104"/>
      <c r="AB730" s="104"/>
      <c r="AF730" s="90"/>
      <c r="AK730"/>
      <c r="AM730" s="108"/>
      <c r="AN730" s="108"/>
      <c r="AO730" s="108"/>
      <c r="AP730" s="108"/>
      <c r="AQ730" s="108"/>
      <c r="AR730" s="108"/>
    </row>
    <row r="731" spans="1:44" s="48" customFormat="1" ht="24" customHeight="1">
      <c r="A731" s="124" t="s">
        <v>1878</v>
      </c>
      <c r="B731" s="260" t="s">
        <v>406</v>
      </c>
      <c r="C731" s="73">
        <v>1167741</v>
      </c>
      <c r="D731" s="73">
        <v>1103452</v>
      </c>
      <c r="E731" s="73">
        <v>29016339</v>
      </c>
      <c r="F731" s="106" t="str">
        <f>VLOOKUP($C731,'[3]Sistema Escolar'!$C$3:$E$5000,3,0)</f>
        <v>COLEGIO ESTADUAL DE TEMPO INTEGRAL RIO CORRENTE</v>
      </c>
      <c r="G731" s="67" t="s">
        <v>1406</v>
      </c>
      <c r="H731" s="67" t="s">
        <v>1414</v>
      </c>
      <c r="I731" s="67" t="s">
        <v>519</v>
      </c>
      <c r="J731" s="81" t="s">
        <v>4492</v>
      </c>
      <c r="L731" s="46"/>
      <c r="M731" s="46"/>
      <c r="T731" s="86"/>
      <c r="U731" s="100"/>
      <c r="V731" s="97"/>
      <c r="W731" s="100"/>
      <c r="X731" s="104"/>
      <c r="Y731" s="101"/>
      <c r="Z731" s="101"/>
      <c r="AA731" s="104"/>
      <c r="AB731" s="104"/>
      <c r="AF731" s="90"/>
      <c r="AK731"/>
      <c r="AM731" s="108"/>
      <c r="AN731" s="108"/>
      <c r="AO731" s="108"/>
      <c r="AP731" s="108"/>
      <c r="AQ731" s="108"/>
      <c r="AR731" s="108"/>
    </row>
    <row r="732" spans="1:44" s="48" customFormat="1" ht="24" customHeight="1">
      <c r="A732" s="124" t="s">
        <v>1878</v>
      </c>
      <c r="B732" s="260" t="s">
        <v>407</v>
      </c>
      <c r="C732" s="73">
        <v>1131798</v>
      </c>
      <c r="D732" s="73">
        <v>1103455</v>
      </c>
      <c r="E732" s="73">
        <v>29016916</v>
      </c>
      <c r="F732" s="106" t="str">
        <f>VLOOKUP($C732,'[3]Sistema Escolar'!$C$3:$E$5000,3,0)</f>
        <v>COLEGIO ESTADUAL DE TEMPO INTEGRAL SAO GONCALO</v>
      </c>
      <c r="G732" s="67" t="s">
        <v>1400</v>
      </c>
      <c r="H732" s="67" t="s">
        <v>1415</v>
      </c>
      <c r="I732" s="67" t="s">
        <v>519</v>
      </c>
      <c r="J732" s="81" t="s">
        <v>4492</v>
      </c>
      <c r="L732" s="46"/>
      <c r="M732" s="46"/>
      <c r="T732" s="86"/>
      <c r="U732" s="100"/>
      <c r="V732" s="97"/>
      <c r="W732" s="100"/>
      <c r="X732" s="104"/>
      <c r="Y732" s="101"/>
      <c r="Z732" s="101"/>
      <c r="AA732" s="104"/>
      <c r="AB732" s="104"/>
      <c r="AF732" s="90"/>
      <c r="AK732"/>
      <c r="AM732" s="108"/>
      <c r="AN732" s="108"/>
      <c r="AO732" s="108"/>
      <c r="AP732" s="108"/>
      <c r="AQ732" s="108"/>
      <c r="AR732" s="108"/>
    </row>
    <row r="733" spans="1:44" s="48" customFormat="1" ht="24" customHeight="1">
      <c r="A733" s="124" t="s">
        <v>1878</v>
      </c>
      <c r="B733" s="260" t="s">
        <v>408</v>
      </c>
      <c r="C733" s="73">
        <v>1131739</v>
      </c>
      <c r="D733" s="73">
        <v>1103361</v>
      </c>
      <c r="E733" s="73">
        <v>29009880</v>
      </c>
      <c r="F733" s="106" t="str">
        <f>VLOOKUP($C733,'[3]Sistema Escolar'!$C$3:$E$5000,3,0)</f>
        <v>COLEGIO ESTADUAL DE TEMPO INTEGRAL DE TABOCAS</v>
      </c>
      <c r="G733" s="67" t="s">
        <v>1400</v>
      </c>
      <c r="H733" s="67" t="s">
        <v>1416</v>
      </c>
      <c r="I733" s="67" t="s">
        <v>519</v>
      </c>
      <c r="J733" s="81" t="s">
        <v>4492</v>
      </c>
      <c r="L733" s="46"/>
      <c r="M733" s="46"/>
      <c r="T733" s="86"/>
      <c r="U733" s="100"/>
      <c r="V733" s="97"/>
      <c r="W733" s="100"/>
      <c r="X733" s="104"/>
      <c r="Y733" s="101"/>
      <c r="Z733" s="101"/>
      <c r="AA733" s="104"/>
      <c r="AB733" s="104"/>
      <c r="AF733" s="90"/>
      <c r="AH733" s="46"/>
      <c r="AK733"/>
      <c r="AM733" s="108"/>
      <c r="AN733" s="108"/>
      <c r="AO733" s="108"/>
      <c r="AP733" s="108"/>
      <c r="AQ733" s="108"/>
      <c r="AR733" s="108"/>
    </row>
    <row r="734" spans="1:44" s="48" customFormat="1" ht="24" customHeight="1">
      <c r="A734" s="124" t="s">
        <v>1879</v>
      </c>
      <c r="B734" s="260" t="s">
        <v>409</v>
      </c>
      <c r="C734" s="73">
        <v>1179245</v>
      </c>
      <c r="D734" s="73">
        <v>9999999</v>
      </c>
      <c r="E734" s="73">
        <v>29456886</v>
      </c>
      <c r="F734" s="106" t="str">
        <f>VLOOKUP($C734,'[3]Sistema Escolar'!$C$3:$E$5000,3,0)</f>
        <v>COLEGIO ESTADUAL INDIGENA DE TEMPO INTEGRAL SANTO ANTONIO DO PAMBU</v>
      </c>
      <c r="G734" s="67" t="s">
        <v>1140</v>
      </c>
      <c r="H734" s="67" t="s">
        <v>1418</v>
      </c>
      <c r="I734" s="67" t="s">
        <v>519</v>
      </c>
      <c r="J734" s="81" t="s">
        <v>4492</v>
      </c>
      <c r="L734" s="46"/>
      <c r="M734" s="46"/>
      <c r="T734" s="86"/>
      <c r="U734" s="100"/>
      <c r="V734" s="97"/>
      <c r="W734" s="100"/>
      <c r="X734" s="104"/>
      <c r="Y734" s="101"/>
      <c r="Z734" s="101"/>
      <c r="AA734" s="104"/>
      <c r="AB734" s="104"/>
      <c r="AF734" s="90"/>
      <c r="AK734"/>
      <c r="AM734" s="108"/>
      <c r="AN734" s="108"/>
      <c r="AO734" s="108"/>
      <c r="AP734" s="108"/>
      <c r="AQ734" s="108"/>
      <c r="AR734" s="108"/>
    </row>
    <row r="735" spans="1:44" s="48" customFormat="1" ht="24" customHeight="1">
      <c r="A735" s="124" t="s">
        <v>1879</v>
      </c>
      <c r="B735" s="260" t="s">
        <v>409</v>
      </c>
      <c r="C735" s="73">
        <v>1113960</v>
      </c>
      <c r="D735" s="73">
        <v>1101736</v>
      </c>
      <c r="E735" s="73">
        <v>29032539</v>
      </c>
      <c r="F735" s="106" t="str">
        <f>VLOOKUP($C735,'[3]Sistema Escolar'!$C$3:$E$5000,3,0)</f>
        <v>COLEGIO EST DE TEM INTEGRAL PROF MARIA DO SOCORRO GOMES POSSIDONIO</v>
      </c>
      <c r="G735" s="67" t="s">
        <v>1140</v>
      </c>
      <c r="H735" s="67" t="s">
        <v>1419</v>
      </c>
      <c r="I735" s="67" t="s">
        <v>519</v>
      </c>
      <c r="J735" s="81" t="s">
        <v>4492</v>
      </c>
      <c r="L735" s="46"/>
      <c r="M735" s="46"/>
      <c r="T735" s="86"/>
      <c r="U735" s="100"/>
      <c r="V735" s="97"/>
      <c r="W735" s="100"/>
      <c r="X735" s="104"/>
      <c r="Y735" s="101"/>
      <c r="Z735" s="101"/>
      <c r="AA735" s="104"/>
      <c r="AB735" s="104"/>
      <c r="AF735" s="90"/>
      <c r="AK735"/>
      <c r="AM735" s="108"/>
      <c r="AN735" s="108"/>
      <c r="AO735" s="108"/>
      <c r="AP735" s="108"/>
      <c r="AQ735" s="108"/>
      <c r="AR735" s="108"/>
    </row>
    <row r="736" spans="1:44" s="48" customFormat="1" ht="24" customHeight="1">
      <c r="A736" s="124" t="s">
        <v>1879</v>
      </c>
      <c r="B736" s="260" t="s">
        <v>409</v>
      </c>
      <c r="C736" s="73">
        <v>1113927</v>
      </c>
      <c r="D736" s="73">
        <v>1101732</v>
      </c>
      <c r="E736" s="73">
        <v>29033047</v>
      </c>
      <c r="F736" s="106" t="str">
        <f>VLOOKUP($C736,'[3]Sistema Escolar'!$C$3:$E$5000,3,0)</f>
        <v>COLEGIO ESTADUAL DO CAMPO JOSEFINA GOMES DE ARAUJO</v>
      </c>
      <c r="G736" s="67" t="s">
        <v>1140</v>
      </c>
      <c r="H736" s="67" t="s">
        <v>1417</v>
      </c>
      <c r="I736" s="67" t="s">
        <v>519</v>
      </c>
      <c r="J736" s="81" t="s">
        <v>4492</v>
      </c>
      <c r="L736" s="46"/>
      <c r="M736" s="46"/>
      <c r="T736" s="86"/>
      <c r="U736" s="100"/>
      <c r="V736" s="97"/>
      <c r="W736" s="100"/>
      <c r="X736" s="104"/>
      <c r="Y736" s="101"/>
      <c r="Z736" s="101"/>
      <c r="AA736" s="104"/>
      <c r="AB736" s="104"/>
      <c r="AF736" s="90"/>
      <c r="AK736"/>
      <c r="AM736" s="108"/>
      <c r="AN736" s="108"/>
      <c r="AO736" s="108"/>
      <c r="AP736" s="108"/>
      <c r="AQ736" s="108"/>
      <c r="AR736" s="108"/>
    </row>
    <row r="737" spans="1:44" s="48" customFormat="1" ht="24" customHeight="1">
      <c r="A737" s="124" t="s">
        <v>1879</v>
      </c>
      <c r="B737" s="260" t="s">
        <v>410</v>
      </c>
      <c r="C737" s="73">
        <v>1178070</v>
      </c>
      <c r="D737" s="73">
        <v>1101750</v>
      </c>
      <c r="E737" s="73">
        <v>29424526</v>
      </c>
      <c r="F737" s="106" t="str">
        <f>VLOOKUP($C737,'[3]Sistema Escolar'!$C$3:$E$5000,3,0)</f>
        <v>COLEGIO ESTADUAL DE TEMPO INTEGRAL SAO JOSE</v>
      </c>
      <c r="G737" s="67" t="s">
        <v>1140</v>
      </c>
      <c r="H737" s="67" t="s">
        <v>1420</v>
      </c>
      <c r="I737" s="67" t="s">
        <v>519</v>
      </c>
      <c r="J737" s="81" t="s">
        <v>4492</v>
      </c>
      <c r="L737" s="46"/>
      <c r="M737" s="46"/>
      <c r="T737" s="86"/>
      <c r="U737" s="100"/>
      <c r="V737" s="97"/>
      <c r="W737" s="100"/>
      <c r="X737" s="104"/>
      <c r="Y737" s="101"/>
      <c r="Z737" s="104"/>
      <c r="AA737" s="104"/>
      <c r="AB737" s="104"/>
      <c r="AF737" s="90"/>
      <c r="AH737" s="46"/>
      <c r="AK737"/>
      <c r="AM737" s="108"/>
      <c r="AN737" s="108"/>
      <c r="AO737" s="108"/>
      <c r="AP737" s="108"/>
      <c r="AQ737" s="108"/>
      <c r="AR737" s="108"/>
    </row>
    <row r="738" spans="1:44" s="48" customFormat="1" ht="24" customHeight="1">
      <c r="A738" s="124" t="s">
        <v>1879</v>
      </c>
      <c r="B738" s="260" t="s">
        <v>410</v>
      </c>
      <c r="C738" s="73">
        <v>1113994</v>
      </c>
      <c r="D738" s="73">
        <v>1101744</v>
      </c>
      <c r="E738" s="73">
        <v>29033187</v>
      </c>
      <c r="F738" s="106" t="str">
        <f>VLOOKUP($C738,'[3]Sistema Escolar'!$C$3:$E$5000,3,0)</f>
        <v>COLEGIO ESTADUAL MARIA DE LOURDES LIMA PEREIRA</v>
      </c>
      <c r="G738" s="67" t="s">
        <v>1140</v>
      </c>
      <c r="H738" s="67" t="s">
        <v>1393</v>
      </c>
      <c r="I738" s="67" t="s">
        <v>519</v>
      </c>
      <c r="J738" s="81" t="s">
        <v>4492</v>
      </c>
      <c r="L738" s="46"/>
      <c r="M738" s="46"/>
      <c r="T738" s="86"/>
      <c r="U738" s="100"/>
      <c r="V738" s="97"/>
      <c r="W738" s="100"/>
      <c r="X738" s="104"/>
      <c r="Y738" s="101"/>
      <c r="Z738" s="104"/>
      <c r="AA738" s="104"/>
      <c r="AB738" s="104"/>
      <c r="AF738" s="90"/>
      <c r="AK738"/>
      <c r="AM738" s="108"/>
      <c r="AN738" s="108"/>
      <c r="AO738" s="108"/>
      <c r="AP738" s="108"/>
      <c r="AQ738" s="108"/>
      <c r="AR738" s="108"/>
    </row>
    <row r="739" spans="1:44" s="48" customFormat="1" ht="24" customHeight="1">
      <c r="A739" s="124" t="s">
        <v>1879</v>
      </c>
      <c r="B739" s="260" t="s">
        <v>411</v>
      </c>
      <c r="C739" s="73">
        <v>1179479</v>
      </c>
      <c r="D739" s="73">
        <v>9999999</v>
      </c>
      <c r="E739" s="73">
        <v>29739624</v>
      </c>
      <c r="F739" s="106" t="str">
        <f>VLOOKUP($C739,'[3]Sistema Escolar'!$C$3:$E$5000,3,0)</f>
        <v>ESCOLA ESTADUAL INDIGENA JOSE MARTINS</v>
      </c>
      <c r="G739" s="67" t="s">
        <v>1140</v>
      </c>
      <c r="H739" s="67" t="s">
        <v>1424</v>
      </c>
      <c r="I739" s="67" t="s">
        <v>519</v>
      </c>
      <c r="J739" s="81" t="s">
        <v>4492</v>
      </c>
      <c r="L739" s="46"/>
      <c r="M739" s="46"/>
      <c r="T739" s="86"/>
      <c r="U739" s="100"/>
      <c r="V739" s="97"/>
      <c r="W739" s="100"/>
      <c r="X739" s="100"/>
      <c r="Y739" s="101"/>
      <c r="Z739" s="101"/>
      <c r="AA739" s="104"/>
      <c r="AB739" s="104"/>
      <c r="AF739" s="90"/>
      <c r="AK739"/>
      <c r="AM739" s="108"/>
      <c r="AN739" s="108"/>
      <c r="AO739" s="108"/>
      <c r="AP739" s="108"/>
      <c r="AQ739" s="108"/>
      <c r="AR739" s="108"/>
    </row>
    <row r="740" spans="1:44" s="48" customFormat="1" ht="24" customHeight="1">
      <c r="A740" s="124" t="s">
        <v>1879</v>
      </c>
      <c r="B740" s="260" t="s">
        <v>411</v>
      </c>
      <c r="C740" s="73">
        <v>1179204</v>
      </c>
      <c r="D740" s="73">
        <v>9999999</v>
      </c>
      <c r="E740" s="73">
        <v>29366739</v>
      </c>
      <c r="F740" s="106" t="str">
        <f>VLOOKUP($C740,'[3]Sistema Escolar'!$C$3:$E$5000,3,0)</f>
        <v>COLEGIO ESTADUAL INDIGINA XUCURU KARIRI</v>
      </c>
      <c r="G740" s="67" t="s">
        <v>1140</v>
      </c>
      <c r="H740" s="67" t="s">
        <v>1423</v>
      </c>
      <c r="I740" s="67" t="s">
        <v>519</v>
      </c>
      <c r="J740" s="81" t="s">
        <v>4492</v>
      </c>
      <c r="L740" s="46"/>
      <c r="M740" s="46"/>
      <c r="T740" s="86"/>
      <c r="U740" s="100"/>
      <c r="V740" s="97"/>
      <c r="W740" s="100"/>
      <c r="X740" s="104"/>
      <c r="Y740" s="101"/>
      <c r="Z740" s="101"/>
      <c r="AA740" s="104"/>
      <c r="AB740" s="104"/>
      <c r="AF740" s="90"/>
      <c r="AK740"/>
      <c r="AM740" s="108"/>
      <c r="AN740" s="108"/>
      <c r="AO740" s="108"/>
      <c r="AP740" s="108"/>
      <c r="AQ740" s="108"/>
      <c r="AR740" s="108"/>
    </row>
    <row r="741" spans="1:44" s="48" customFormat="1" ht="24" customHeight="1">
      <c r="A741" s="124" t="s">
        <v>1879</v>
      </c>
      <c r="B741" s="260" t="s">
        <v>411</v>
      </c>
      <c r="C741" s="73">
        <v>1179203</v>
      </c>
      <c r="D741" s="73">
        <v>9999999</v>
      </c>
      <c r="E741" s="73">
        <v>29373018</v>
      </c>
      <c r="F741" s="106" t="str">
        <f>VLOOKUP($C741,'[3]Sistema Escolar'!$C$3:$E$5000,3,0)</f>
        <v>COLEGIO ESTADUAL INDIGENA MANOEL COELHO</v>
      </c>
      <c r="G741" s="67" t="s">
        <v>1140</v>
      </c>
      <c r="H741" s="67" t="s">
        <v>1425</v>
      </c>
      <c r="I741" s="67" t="s">
        <v>519</v>
      </c>
      <c r="J741" s="81" t="s">
        <v>4492</v>
      </c>
      <c r="L741" s="46"/>
      <c r="M741" s="46"/>
      <c r="T741" s="86"/>
      <c r="U741" s="100"/>
      <c r="V741" s="97"/>
      <c r="W741" s="100"/>
      <c r="X741" s="104"/>
      <c r="Y741" s="101"/>
      <c r="Z741" s="101"/>
      <c r="AA741" s="104"/>
      <c r="AB741" s="104"/>
      <c r="AF741" s="90"/>
      <c r="AH741" s="46"/>
      <c r="AK741"/>
      <c r="AM741" s="108"/>
      <c r="AN741" s="108"/>
      <c r="AO741" s="108"/>
      <c r="AP741" s="108"/>
      <c r="AQ741" s="108"/>
      <c r="AR741" s="108"/>
    </row>
    <row r="742" spans="1:44" s="48" customFormat="1" ht="24" customHeight="1">
      <c r="A742" s="124" t="s">
        <v>1879</v>
      </c>
      <c r="B742" s="260" t="s">
        <v>411</v>
      </c>
      <c r="C742" s="73">
        <v>1179202</v>
      </c>
      <c r="D742" s="73">
        <v>9999999</v>
      </c>
      <c r="E742" s="73">
        <v>29033950</v>
      </c>
      <c r="F742" s="106" t="str">
        <f>VLOOKUP($C742,'[3]Sistema Escolar'!$C$3:$E$5000,3,0)</f>
        <v>COLEGIO ESTADUAL INDIGENA SANTA RITA DE CASSIA</v>
      </c>
      <c r="G742" s="67" t="s">
        <v>1140</v>
      </c>
      <c r="H742" s="67" t="s">
        <v>1422</v>
      </c>
      <c r="I742" s="67" t="s">
        <v>519</v>
      </c>
      <c r="J742" s="81" t="s">
        <v>4492</v>
      </c>
      <c r="L742" s="46"/>
      <c r="M742" s="46"/>
      <c r="T742" s="86"/>
      <c r="U742" s="100"/>
      <c r="V742" s="97"/>
      <c r="W742" s="100"/>
      <c r="X742" s="100"/>
      <c r="Y742" s="101"/>
      <c r="Z742" s="101"/>
      <c r="AA742" s="104"/>
      <c r="AB742" s="104"/>
      <c r="AF742" s="90"/>
      <c r="AK742"/>
      <c r="AM742" s="108"/>
      <c r="AN742" s="108"/>
      <c r="AO742" s="108"/>
      <c r="AP742" s="108"/>
      <c r="AQ742" s="108"/>
      <c r="AR742" s="108"/>
    </row>
    <row r="743" spans="1:44" s="48" customFormat="1" ht="24" customHeight="1">
      <c r="A743" s="124" t="s">
        <v>1879</v>
      </c>
      <c r="B743" s="260" t="s">
        <v>411</v>
      </c>
      <c r="C743" s="73">
        <v>1138504</v>
      </c>
      <c r="D743" s="73">
        <v>1101766</v>
      </c>
      <c r="E743" s="73">
        <v>29034205</v>
      </c>
      <c r="F743" s="106" t="str">
        <f>VLOOKUP($C743,'[3]Sistema Escolar'!$C$3:$E$5000,3,0)</f>
        <v>COLEGIO ESTADUAL DE TEMPO INTEGRAL REIS MAGALHAES</v>
      </c>
      <c r="G743" s="67" t="s">
        <v>1140</v>
      </c>
      <c r="H743" s="67" t="s">
        <v>1389</v>
      </c>
      <c r="I743" s="67" t="s">
        <v>519</v>
      </c>
      <c r="J743" s="81" t="s">
        <v>4492</v>
      </c>
      <c r="L743" s="46"/>
      <c r="M743" s="46"/>
      <c r="T743" s="86"/>
      <c r="U743" s="100"/>
      <c r="V743" s="97"/>
      <c r="W743" s="100"/>
      <c r="X743" s="104"/>
      <c r="Y743" s="101"/>
      <c r="Z743" s="101"/>
      <c r="AA743" s="104"/>
      <c r="AB743" s="104"/>
      <c r="AF743" s="90"/>
      <c r="AK743"/>
      <c r="AM743" s="108"/>
      <c r="AN743" s="108"/>
      <c r="AO743" s="108"/>
      <c r="AP743" s="108"/>
      <c r="AQ743" s="108"/>
      <c r="AR743" s="108"/>
    </row>
    <row r="744" spans="1:44" s="48" customFormat="1" ht="24" customHeight="1">
      <c r="A744" s="124" t="s">
        <v>1879</v>
      </c>
      <c r="B744" s="260" t="s">
        <v>411</v>
      </c>
      <c r="C744" s="73">
        <v>1179123</v>
      </c>
      <c r="D744" s="73">
        <v>1105601</v>
      </c>
      <c r="E744" s="73">
        <v>29354536</v>
      </c>
      <c r="F744" s="106" t="str">
        <f>VLOOKUP($C744,'[3]Sistema Escolar'!$C$3:$E$5000,3,0)</f>
        <v>COLEGIO ESTADUAL INDIGENA ANGELO PEREIRA XAVIER</v>
      </c>
      <c r="G744" s="67" t="s">
        <v>1140</v>
      </c>
      <c r="H744" s="67" t="s">
        <v>1421</v>
      </c>
      <c r="I744" s="67" t="s">
        <v>519</v>
      </c>
      <c r="J744" s="81" t="s">
        <v>4492</v>
      </c>
      <c r="L744" s="46"/>
      <c r="M744" s="46"/>
      <c r="T744" s="86"/>
      <c r="U744" s="100"/>
      <c r="V744" s="97"/>
      <c r="W744" s="100"/>
      <c r="X744" s="104"/>
      <c r="Y744" s="101"/>
      <c r="Z744" s="101"/>
      <c r="AA744" s="104"/>
      <c r="AB744" s="104"/>
      <c r="AF744" s="90"/>
      <c r="AK744"/>
      <c r="AM744" s="108"/>
      <c r="AN744" s="108"/>
      <c r="AO744" s="108"/>
      <c r="AP744" s="108"/>
      <c r="AQ744" s="108"/>
      <c r="AR744" s="108"/>
    </row>
    <row r="745" spans="1:44" s="48" customFormat="1" ht="24" customHeight="1">
      <c r="A745" s="57">
        <v>24</v>
      </c>
      <c r="B745" s="163" t="s">
        <v>411</v>
      </c>
      <c r="C745" s="56">
        <v>1179669</v>
      </c>
      <c r="D745" s="56">
        <v>9999999</v>
      </c>
      <c r="E745" s="56">
        <v>29493773</v>
      </c>
      <c r="F745" s="106" t="str">
        <f>VLOOKUP($C745,'[3]Sistema Escolar'!$C$3:$E$5000,3,0)</f>
        <v>COLEGIO ESTADUAL INDIGENA ANANIAS VITORIANO</v>
      </c>
      <c r="G745" s="67" t="s">
        <v>2039</v>
      </c>
      <c r="H745" s="67" t="s">
        <v>2039</v>
      </c>
      <c r="I745" s="67" t="s">
        <v>519</v>
      </c>
      <c r="J745" s="81" t="s">
        <v>4492</v>
      </c>
      <c r="L745" s="46"/>
      <c r="M745" s="46"/>
      <c r="T745" s="86"/>
      <c r="U745" s="100"/>
      <c r="V745" s="97"/>
      <c r="W745" s="100"/>
      <c r="X745" s="104"/>
      <c r="Y745" s="101"/>
      <c r="Z745" s="101"/>
      <c r="AA745" s="104"/>
      <c r="AB745" s="104"/>
      <c r="AF745" s="90"/>
      <c r="AK745"/>
      <c r="AM745" s="108"/>
      <c r="AN745" s="108"/>
      <c r="AO745" s="108"/>
      <c r="AP745" s="108"/>
      <c r="AQ745" s="108"/>
      <c r="AR745" s="108"/>
    </row>
    <row r="746" spans="1:44" s="48" customFormat="1" ht="24" customHeight="1">
      <c r="A746" s="124" t="s">
        <v>1879</v>
      </c>
      <c r="B746" s="260" t="s">
        <v>412</v>
      </c>
      <c r="C746" s="73">
        <v>1114265</v>
      </c>
      <c r="D746" s="73">
        <v>1101797</v>
      </c>
      <c r="E746" s="73">
        <v>29034280</v>
      </c>
      <c r="F746" s="106" t="str">
        <f>VLOOKUP($C746,'[3]Sistema Escolar'!$C$3:$E$5000,3,0)</f>
        <v>COLEGIO ESTADUAL DE TEMPO INTEGRAL IRMA OLIVEIRA</v>
      </c>
      <c r="G746" s="67" t="s">
        <v>1140</v>
      </c>
      <c r="H746" s="67" t="s">
        <v>1426</v>
      </c>
      <c r="I746" s="67" t="s">
        <v>519</v>
      </c>
      <c r="J746" s="81" t="s">
        <v>4492</v>
      </c>
      <c r="L746" s="46"/>
      <c r="M746" s="46"/>
      <c r="T746" s="86"/>
      <c r="U746" s="100"/>
      <c r="V746" s="97"/>
      <c r="W746" s="100"/>
      <c r="X746" s="104"/>
      <c r="Y746" s="101"/>
      <c r="Z746" s="104"/>
      <c r="AA746" s="104"/>
      <c r="AB746" s="104"/>
      <c r="AF746" s="90"/>
      <c r="AK746"/>
      <c r="AM746" s="108"/>
      <c r="AN746" s="108"/>
      <c r="AO746" s="108"/>
      <c r="AP746" s="108"/>
      <c r="AQ746" s="108"/>
      <c r="AR746" s="108"/>
    </row>
    <row r="747" spans="1:44" s="48" customFormat="1" ht="24" customHeight="1">
      <c r="A747" s="124" t="s">
        <v>1879</v>
      </c>
      <c r="B747" s="260" t="s">
        <v>413</v>
      </c>
      <c r="C747" s="73">
        <v>1118040</v>
      </c>
      <c r="D747" s="73">
        <v>1101817</v>
      </c>
      <c r="E747" s="73">
        <v>29034990</v>
      </c>
      <c r="F747" s="106" t="str">
        <f>VLOOKUP($C747,'[3]Sistema Escolar'!$C$3:$E$5000,3,0)</f>
        <v>COLEGIO ESTADUAL DE TEMPO INTEGRAL QUITERIA MARIA DE JESUS</v>
      </c>
      <c r="G747" s="67" t="s">
        <v>1140</v>
      </c>
      <c r="H747" s="67" t="s">
        <v>1429</v>
      </c>
      <c r="I747" s="67" t="s">
        <v>519</v>
      </c>
      <c r="J747" s="81" t="s">
        <v>4492</v>
      </c>
      <c r="L747" s="46"/>
      <c r="M747" s="46"/>
      <c r="T747" s="86"/>
      <c r="U747" s="100"/>
      <c r="V747" s="97"/>
      <c r="W747" s="100"/>
      <c r="X747" s="104"/>
      <c r="Y747" s="101"/>
      <c r="Z747" s="101"/>
      <c r="AA747" s="104"/>
      <c r="AB747" s="104"/>
      <c r="AF747" s="90"/>
      <c r="AK747"/>
      <c r="AM747" s="108"/>
      <c r="AN747" s="108"/>
      <c r="AO747" s="108"/>
      <c r="AP747" s="108"/>
      <c r="AQ747" s="108"/>
      <c r="AR747" s="108"/>
    </row>
    <row r="748" spans="1:44" s="48" customFormat="1" ht="24" customHeight="1">
      <c r="A748" s="124" t="s">
        <v>1879</v>
      </c>
      <c r="B748" s="260" t="s">
        <v>413</v>
      </c>
      <c r="C748" s="73">
        <v>1114257</v>
      </c>
      <c r="D748" s="73">
        <v>1101807</v>
      </c>
      <c r="E748" s="73">
        <v>29034922</v>
      </c>
      <c r="F748" s="106" t="str">
        <f>VLOOKUP($C748,'[3]Sistema Escolar'!$C$3:$E$5000,3,0)</f>
        <v>CENTRO TERRITORIAL DE EDUCACAO PROFISSIONAL DE ITAPARICA</v>
      </c>
      <c r="G748" s="67" t="s">
        <v>1140</v>
      </c>
      <c r="H748" s="67" t="s">
        <v>1427</v>
      </c>
      <c r="I748" s="67" t="s">
        <v>519</v>
      </c>
      <c r="J748" s="81" t="s">
        <v>4492</v>
      </c>
      <c r="L748" s="46"/>
      <c r="M748" s="46"/>
      <c r="T748" s="86"/>
      <c r="U748" s="100"/>
      <c r="V748" s="97"/>
      <c r="W748" s="100"/>
      <c r="X748" s="104"/>
      <c r="Y748" s="101"/>
      <c r="Z748" s="101"/>
      <c r="AA748" s="104"/>
      <c r="AB748" s="104"/>
      <c r="AF748" s="90"/>
      <c r="AK748"/>
      <c r="AM748" s="108"/>
      <c r="AN748" s="108"/>
      <c r="AO748" s="108"/>
      <c r="AP748" s="108"/>
      <c r="AQ748" s="108"/>
      <c r="AR748" s="108"/>
    </row>
    <row r="749" spans="1:44" s="48" customFormat="1" ht="24" customHeight="1">
      <c r="A749" s="124" t="s">
        <v>1879</v>
      </c>
      <c r="B749" s="260" t="s">
        <v>413</v>
      </c>
      <c r="C749" s="73">
        <v>1176426</v>
      </c>
      <c r="D749" s="73">
        <v>1101823</v>
      </c>
      <c r="E749" s="73">
        <v>29389976</v>
      </c>
      <c r="F749" s="106" t="str">
        <f>VLOOKUP($C749,'[3]Sistema Escolar'!$C$3:$E$5000,3,0)</f>
        <v>COLEGIO ESTADUAL PAULO FREIRE</v>
      </c>
      <c r="G749" s="67" t="s">
        <v>1140</v>
      </c>
      <c r="H749" s="67" t="s">
        <v>1430</v>
      </c>
      <c r="I749" s="67" t="s">
        <v>519</v>
      </c>
      <c r="J749" s="81" t="s">
        <v>4492</v>
      </c>
      <c r="L749" s="46"/>
      <c r="M749" s="46"/>
      <c r="T749" s="86"/>
      <c r="U749" s="100"/>
      <c r="V749" s="97"/>
      <c r="W749" s="100"/>
      <c r="X749" s="104"/>
      <c r="Y749" s="101"/>
      <c r="Z749" s="101"/>
      <c r="AA749" s="104"/>
      <c r="AB749" s="104"/>
      <c r="AF749" s="90"/>
      <c r="AH749" s="46"/>
      <c r="AK749"/>
      <c r="AM749" s="108"/>
      <c r="AN749" s="108"/>
      <c r="AO749" s="108"/>
      <c r="AP749" s="108"/>
      <c r="AQ749" s="108"/>
      <c r="AR749" s="108"/>
    </row>
    <row r="750" spans="1:44" s="48" customFormat="1" ht="24" customHeight="1">
      <c r="A750" s="124" t="s">
        <v>1879</v>
      </c>
      <c r="B750" s="260" t="s">
        <v>413</v>
      </c>
      <c r="C750" s="73">
        <v>1117779</v>
      </c>
      <c r="D750" s="73">
        <v>1101816</v>
      </c>
      <c r="E750" s="73">
        <v>29035007</v>
      </c>
      <c r="F750" s="106" t="str">
        <f>VLOOKUP($C750,'[3]Sistema Escolar'!$C$3:$E$5000,3,0)</f>
        <v>COLEGIO ESTADUAL DE TEMPO INTEGRAL DE PAULO AFONSO</v>
      </c>
      <c r="G750" s="67" t="s">
        <v>1140</v>
      </c>
      <c r="H750" s="67" t="s">
        <v>1386</v>
      </c>
      <c r="I750" s="67" t="s">
        <v>519</v>
      </c>
      <c r="J750" s="81" t="s">
        <v>4492</v>
      </c>
      <c r="L750" s="46"/>
      <c r="M750" s="46"/>
      <c r="T750" s="86"/>
      <c r="U750" s="100"/>
      <c r="V750" s="97"/>
      <c r="W750" s="100"/>
      <c r="X750" s="104"/>
      <c r="Y750" s="101"/>
      <c r="Z750" s="101"/>
      <c r="AA750" s="104"/>
      <c r="AB750" s="104"/>
      <c r="AF750" s="90"/>
      <c r="AK750"/>
      <c r="AM750" s="108"/>
      <c r="AN750" s="108"/>
      <c r="AO750" s="108"/>
      <c r="AP750" s="108"/>
      <c r="AQ750" s="108"/>
      <c r="AR750" s="108"/>
    </row>
    <row r="751" spans="1:44" s="48" customFormat="1" ht="24" customHeight="1">
      <c r="A751" s="124" t="s">
        <v>1879</v>
      </c>
      <c r="B751" s="260" t="s">
        <v>413</v>
      </c>
      <c r="C751" s="73">
        <v>1174292</v>
      </c>
      <c r="D751" s="73">
        <v>1101820</v>
      </c>
      <c r="E751" s="73">
        <v>29034965</v>
      </c>
      <c r="F751" s="106" t="str">
        <f>VLOOKUP($C751,'[3]Sistema Escolar'!$C$3:$E$5000,3,0)</f>
        <v>COLEGIO ESTADUAL CARLINA BARBOSA DE DEUS</v>
      </c>
      <c r="G751" s="67" t="s">
        <v>1140</v>
      </c>
      <c r="H751" s="67" t="s">
        <v>1428</v>
      </c>
      <c r="I751" s="67" t="s">
        <v>519</v>
      </c>
      <c r="J751" s="81" t="s">
        <v>4492</v>
      </c>
      <c r="L751" s="46"/>
      <c r="M751" s="46"/>
      <c r="T751" s="86"/>
      <c r="U751" s="100"/>
      <c r="V751" s="97"/>
      <c r="W751" s="100"/>
      <c r="X751" s="104"/>
      <c r="Y751" s="101"/>
      <c r="Z751" s="104"/>
      <c r="AA751" s="104"/>
      <c r="AB751" s="104"/>
      <c r="AF751" s="90"/>
      <c r="AK751"/>
      <c r="AM751" s="108"/>
      <c r="AN751" s="108"/>
      <c r="AO751" s="108"/>
      <c r="AP751" s="108"/>
      <c r="AQ751" s="108"/>
      <c r="AR751" s="108"/>
    </row>
    <row r="752" spans="1:44" s="48" customFormat="1" ht="24" customHeight="1">
      <c r="A752" s="124" t="s">
        <v>1879</v>
      </c>
      <c r="B752" s="260" t="s">
        <v>413</v>
      </c>
      <c r="C752" s="73">
        <v>1176143</v>
      </c>
      <c r="D752" s="73">
        <v>1101821</v>
      </c>
      <c r="E752" s="73">
        <v>29332230</v>
      </c>
      <c r="F752" s="106" t="str">
        <f>VLOOKUP($C752,'[3]Sistema Escolar'!$C$3:$E$5000,3,0)</f>
        <v>CENTRO TERRITORIAL DE EDUCACAO PROFIS ITAPARICA II WILSON PEREIRA</v>
      </c>
      <c r="G752" s="67" t="s">
        <v>1140</v>
      </c>
      <c r="H752" s="67" t="s">
        <v>1390</v>
      </c>
      <c r="I752" s="67" t="s">
        <v>519</v>
      </c>
      <c r="J752" s="81" t="s">
        <v>4492</v>
      </c>
      <c r="L752" s="46"/>
      <c r="M752" s="46"/>
      <c r="T752" s="86"/>
      <c r="U752" s="100"/>
      <c r="V752" s="97"/>
      <c r="W752" s="100"/>
      <c r="X752" s="104"/>
      <c r="Y752" s="101"/>
      <c r="Z752" s="101"/>
      <c r="AA752" s="104"/>
      <c r="AB752" s="104"/>
      <c r="AF752" s="90"/>
      <c r="AK752"/>
      <c r="AM752" s="108"/>
      <c r="AN752" s="108"/>
      <c r="AO752" s="108"/>
      <c r="AP752" s="108"/>
      <c r="AQ752" s="108"/>
      <c r="AR752" s="108"/>
    </row>
    <row r="753" spans="1:44" s="48" customFormat="1" ht="24" customHeight="1">
      <c r="A753" s="124" t="s">
        <v>1879</v>
      </c>
      <c r="B753" s="260" t="s">
        <v>414</v>
      </c>
      <c r="C753" s="73">
        <v>1114133</v>
      </c>
      <c r="D753" s="73">
        <v>1101931</v>
      </c>
      <c r="E753" s="73">
        <v>29036046</v>
      </c>
      <c r="F753" s="106" t="str">
        <f>VLOOKUP($C753,'[3]Sistema Escolar'!$C$3:$E$5000,3,0)</f>
        <v>COLEGIO ESTADUAL DULCINA CRUZ LIMA</v>
      </c>
      <c r="G753" s="67" t="s">
        <v>1140</v>
      </c>
      <c r="H753" s="67" t="s">
        <v>1431</v>
      </c>
      <c r="I753" s="67" t="s">
        <v>519</v>
      </c>
      <c r="J753" s="81" t="s">
        <v>4492</v>
      </c>
      <c r="L753" s="46"/>
      <c r="M753" s="46"/>
      <c r="T753" s="86"/>
      <c r="U753" s="100"/>
      <c r="V753" s="97"/>
      <c r="W753" s="100"/>
      <c r="X753" s="104"/>
      <c r="Y753" s="101"/>
      <c r="Z753" s="101"/>
      <c r="AA753" s="104"/>
      <c r="AB753" s="104"/>
      <c r="AF753" s="90"/>
      <c r="AK753"/>
      <c r="AM753" s="108"/>
      <c r="AN753" s="108"/>
      <c r="AO753" s="108"/>
      <c r="AP753" s="108"/>
      <c r="AQ753" s="108"/>
      <c r="AR753" s="108"/>
    </row>
    <row r="754" spans="1:44" s="48" customFormat="1" ht="24" customHeight="1">
      <c r="A754" s="124" t="s">
        <v>1879</v>
      </c>
      <c r="B754" s="260" t="s">
        <v>414</v>
      </c>
      <c r="C754" s="73">
        <v>1178006</v>
      </c>
      <c r="D754" s="73">
        <v>1101824</v>
      </c>
      <c r="E754" s="73">
        <v>29423708</v>
      </c>
      <c r="F754" s="106" t="str">
        <f>VLOOKUP($C754,'[3]Sistema Escolar'!$C$3:$E$5000,3,0)</f>
        <v>COLEGIO ESTADUAL INDIGENA DE TEMPO INTEGRAL CAPITAO FRANCISCO RODELAS</v>
      </c>
      <c r="G754" s="67" t="s">
        <v>1140</v>
      </c>
      <c r="H754" s="67" t="s">
        <v>1387</v>
      </c>
      <c r="I754" s="67" t="s">
        <v>519</v>
      </c>
      <c r="J754" s="81" t="s">
        <v>4492</v>
      </c>
      <c r="L754" s="46"/>
      <c r="M754" s="46"/>
      <c r="T754" s="86"/>
      <c r="U754" s="100"/>
      <c r="V754" s="97"/>
      <c r="W754" s="100"/>
      <c r="X754" s="104"/>
      <c r="Y754" s="101"/>
      <c r="Z754" s="101"/>
      <c r="AA754" s="104"/>
      <c r="AB754" s="104"/>
      <c r="AF754" s="90"/>
      <c r="AK754"/>
      <c r="AM754" s="108"/>
      <c r="AN754" s="108"/>
      <c r="AO754" s="108"/>
      <c r="AP754" s="108"/>
      <c r="AQ754" s="108"/>
      <c r="AR754" s="108"/>
    </row>
    <row r="755" spans="1:44" s="48" customFormat="1" ht="24" customHeight="1">
      <c r="A755" s="124" t="s">
        <v>1880</v>
      </c>
      <c r="B755" s="260" t="s">
        <v>415</v>
      </c>
      <c r="C755" s="73">
        <v>1164998</v>
      </c>
      <c r="D755" s="73">
        <v>1103539</v>
      </c>
      <c r="E755" s="73">
        <v>29047501</v>
      </c>
      <c r="F755" s="106" t="str">
        <f>VLOOKUP($C755,'[3]Sistema Escolar'!$C$3:$E$5000,3,0)</f>
        <v>COLEGIO ESTADUAL DO CAMPO DE TEMPO INTEGRAL DE ANDORINHA</v>
      </c>
      <c r="G755" s="67" t="s">
        <v>1432</v>
      </c>
      <c r="H755" s="67" t="s">
        <v>1433</v>
      </c>
      <c r="I755" s="67" t="s">
        <v>519</v>
      </c>
      <c r="J755" s="81" t="s">
        <v>4492</v>
      </c>
      <c r="L755" s="46"/>
      <c r="M755" s="46"/>
      <c r="T755" s="86"/>
      <c r="U755" s="100"/>
      <c r="V755" s="97"/>
      <c r="W755" s="100"/>
      <c r="X755" s="104"/>
      <c r="Y755" s="101"/>
      <c r="Z755" s="101"/>
      <c r="AA755" s="104"/>
      <c r="AB755" s="104"/>
      <c r="AF755" s="90"/>
      <c r="AK755"/>
      <c r="AM755" s="108"/>
      <c r="AN755" s="108"/>
      <c r="AO755" s="108"/>
      <c r="AP755" s="108"/>
      <c r="AQ755" s="108"/>
      <c r="AR755" s="108"/>
    </row>
    <row r="756" spans="1:44" s="48" customFormat="1" ht="24" customHeight="1">
      <c r="A756" s="124" t="s">
        <v>1880</v>
      </c>
      <c r="B756" s="260" t="s">
        <v>416</v>
      </c>
      <c r="C756" s="73">
        <v>1119577</v>
      </c>
      <c r="D756" s="73">
        <v>1103541</v>
      </c>
      <c r="E756" s="73">
        <v>29048184</v>
      </c>
      <c r="F756" s="106" t="str">
        <f>VLOOKUP($C756,'[3]Sistema Escolar'!$C$3:$E$5000,3,0)</f>
        <v>COLEGIO ESTADUAL DE TEMPO INTEGRAL DE ANTONIO GONCALVES</v>
      </c>
      <c r="G756" s="67" t="s">
        <v>1432</v>
      </c>
      <c r="H756" s="67" t="s">
        <v>1434</v>
      </c>
      <c r="I756" s="67" t="s">
        <v>519</v>
      </c>
      <c r="J756" s="81" t="s">
        <v>4492</v>
      </c>
      <c r="L756" s="46"/>
      <c r="M756" s="46"/>
      <c r="T756" s="86"/>
      <c r="U756" s="100"/>
      <c r="V756" s="97"/>
      <c r="W756" s="100"/>
      <c r="X756" s="104"/>
      <c r="Y756" s="101"/>
      <c r="Z756" s="104"/>
      <c r="AA756" s="104"/>
      <c r="AB756" s="104"/>
      <c r="AF756" s="90"/>
      <c r="AK756"/>
      <c r="AM756" s="108"/>
      <c r="AN756" s="108"/>
      <c r="AO756" s="108"/>
      <c r="AP756" s="108"/>
      <c r="AQ756" s="108"/>
      <c r="AR756" s="108"/>
    </row>
    <row r="757" spans="1:44" s="48" customFormat="1" ht="24" customHeight="1">
      <c r="A757" s="124" t="s">
        <v>1880</v>
      </c>
      <c r="B757" s="260" t="s">
        <v>417</v>
      </c>
      <c r="C757" s="73">
        <v>1122020</v>
      </c>
      <c r="D757" s="73">
        <v>1102526</v>
      </c>
      <c r="E757" s="73">
        <v>29069106</v>
      </c>
      <c r="F757" s="106" t="str">
        <f>VLOOKUP($C757,'[3]Sistema Escolar'!$C$3:$E$5000,3,0)</f>
        <v>COLEGIO ESTADUAL DO CAMPO ROMULO GALVAO</v>
      </c>
      <c r="G757" s="67" t="s">
        <v>1435</v>
      </c>
      <c r="H757" s="67" t="s">
        <v>1436</v>
      </c>
      <c r="I757" s="67" t="s">
        <v>519</v>
      </c>
      <c r="J757" s="81" t="s">
        <v>4492</v>
      </c>
      <c r="L757" s="46"/>
      <c r="M757" s="46"/>
      <c r="T757" s="86"/>
      <c r="U757" s="100"/>
      <c r="V757" s="97"/>
      <c r="W757" s="100"/>
      <c r="X757" s="104"/>
      <c r="Y757" s="101"/>
      <c r="Z757" s="104"/>
      <c r="AA757" s="104"/>
      <c r="AB757" s="104"/>
      <c r="AF757" s="90"/>
      <c r="AK757"/>
      <c r="AM757" s="108"/>
      <c r="AN757" s="108"/>
      <c r="AO757" s="108"/>
      <c r="AP757" s="108"/>
      <c r="AQ757" s="108"/>
      <c r="AR757" s="108"/>
    </row>
    <row r="758" spans="1:44" s="48" customFormat="1" ht="24" customHeight="1">
      <c r="A758" s="124" t="s">
        <v>1880</v>
      </c>
      <c r="B758" s="260" t="s">
        <v>418</v>
      </c>
      <c r="C758" s="73">
        <v>1179314</v>
      </c>
      <c r="D758" s="73">
        <v>9999999</v>
      </c>
      <c r="E758" s="73">
        <v>29461510</v>
      </c>
      <c r="F758" s="106" t="str">
        <f>VLOOKUP($C758,'[3]Sistema Escolar'!$C$3:$E$5000,3,0)</f>
        <v>COLEGIO ESTADUAL QUILOMBOLA DE SAO TOME</v>
      </c>
      <c r="G758" s="67" t="s">
        <v>1437</v>
      </c>
      <c r="H758" s="67" t="s">
        <v>1440</v>
      </c>
      <c r="I758" s="67" t="s">
        <v>519</v>
      </c>
      <c r="J758" s="81" t="s">
        <v>4492</v>
      </c>
      <c r="L758" s="46"/>
      <c r="M758" s="46"/>
      <c r="T758" s="86"/>
      <c r="U758" s="100"/>
      <c r="V758" s="97"/>
      <c r="W758" s="100"/>
      <c r="X758" s="104"/>
      <c r="Y758" s="101"/>
      <c r="Z758" s="104"/>
      <c r="AA758" s="104"/>
      <c r="AB758" s="104"/>
      <c r="AF758" s="90"/>
      <c r="AK758"/>
      <c r="AM758" s="108"/>
      <c r="AN758" s="108"/>
      <c r="AO758" s="108"/>
      <c r="AP758" s="108"/>
      <c r="AQ758" s="108"/>
      <c r="AR758" s="108"/>
    </row>
    <row r="759" spans="1:44" s="48" customFormat="1" ht="24" customHeight="1">
      <c r="A759" s="124" t="s">
        <v>1880</v>
      </c>
      <c r="B759" s="260" t="s">
        <v>418</v>
      </c>
      <c r="C759" s="73">
        <v>1179606</v>
      </c>
      <c r="D759" s="73">
        <v>9999999</v>
      </c>
      <c r="E759" s="73">
        <v>29470579</v>
      </c>
      <c r="F759" s="106" t="str">
        <f>VLOOKUP($C759,'[3]Sistema Escolar'!$C$3:$E$5000,3,0)</f>
        <v>COLEGIO ESTADUAL QUILOMBOLA LUIS JOSE DOS SANTOS</v>
      </c>
      <c r="G759" s="67" t="s">
        <v>1437</v>
      </c>
      <c r="H759" s="67" t="s">
        <v>1438</v>
      </c>
      <c r="I759" s="67" t="s">
        <v>519</v>
      </c>
      <c r="J759" s="81" t="s">
        <v>4492</v>
      </c>
      <c r="K759" s="48" t="s">
        <v>2102</v>
      </c>
      <c r="L759" s="46"/>
      <c r="M759" s="46"/>
      <c r="T759" s="86"/>
      <c r="U759" s="100"/>
      <c r="V759" s="97"/>
      <c r="W759" s="100"/>
      <c r="X759" s="104"/>
      <c r="Y759" s="101"/>
      <c r="Z759" s="104"/>
      <c r="AA759" s="104"/>
      <c r="AB759" s="104"/>
      <c r="AF759" s="90"/>
      <c r="AK759"/>
      <c r="AM759" s="108"/>
      <c r="AN759" s="108"/>
      <c r="AO759" s="108"/>
      <c r="AP759" s="108"/>
      <c r="AQ759" s="108"/>
      <c r="AR759" s="108"/>
    </row>
    <row r="760" spans="1:44" s="48" customFormat="1" ht="24" customHeight="1">
      <c r="A760" s="124" t="s">
        <v>1880</v>
      </c>
      <c r="B760" s="260" t="s">
        <v>418</v>
      </c>
      <c r="C760" s="73">
        <v>1119828</v>
      </c>
      <c r="D760" s="73">
        <v>1103559</v>
      </c>
      <c r="E760" s="73">
        <v>29050057</v>
      </c>
      <c r="F760" s="106" t="str">
        <f>VLOOKUP($C760,'[3]Sistema Escolar'!$C$3:$E$5000,3,0)</f>
        <v>COLEGIO ESTADUAL DO CAMPO PROFESSORA HILDA MONTEIRO MENEZES</v>
      </c>
      <c r="G760" s="67" t="s">
        <v>1437</v>
      </c>
      <c r="H760" s="67" t="s">
        <v>1439</v>
      </c>
      <c r="I760" s="67" t="s">
        <v>519</v>
      </c>
      <c r="J760" s="81" t="s">
        <v>4492</v>
      </c>
      <c r="L760" s="46"/>
      <c r="M760" s="46"/>
      <c r="T760" s="86"/>
      <c r="U760" s="100"/>
      <c r="V760" s="97"/>
      <c r="W760" s="100"/>
      <c r="X760" s="104"/>
      <c r="Y760" s="101"/>
      <c r="Z760" s="101"/>
      <c r="AA760" s="104"/>
      <c r="AB760" s="104"/>
      <c r="AF760" s="90"/>
      <c r="AK760"/>
      <c r="AM760" s="108"/>
      <c r="AN760" s="108"/>
      <c r="AO760" s="108"/>
      <c r="AP760" s="108"/>
      <c r="AQ760" s="108"/>
      <c r="AR760" s="108"/>
    </row>
    <row r="761" spans="1:44" s="48" customFormat="1" ht="24" customHeight="1">
      <c r="A761" s="124" t="s">
        <v>1880</v>
      </c>
      <c r="B761" s="260" t="s">
        <v>419</v>
      </c>
      <c r="C761" s="73">
        <v>1121172</v>
      </c>
      <c r="D761" s="73">
        <v>1103568</v>
      </c>
      <c r="E761" s="73">
        <v>29050910</v>
      </c>
      <c r="F761" s="106" t="str">
        <f>VLOOKUP($C761,'[3]Sistema Escolar'!$C$3:$E$5000,3,0)</f>
        <v>COLEGIO ESTADUAL DE TEMPO INTEGRAL CECENTINO PEREIRA MAIA</v>
      </c>
      <c r="G761" s="67" t="s">
        <v>649</v>
      </c>
      <c r="H761" s="67" t="s">
        <v>1441</v>
      </c>
      <c r="I761" s="67" t="s">
        <v>519</v>
      </c>
      <c r="J761" s="81" t="s">
        <v>4492</v>
      </c>
      <c r="L761" s="46"/>
      <c r="M761" s="46"/>
      <c r="T761" s="86"/>
      <c r="U761" s="100"/>
      <c r="V761" s="97"/>
      <c r="W761" s="100"/>
      <c r="X761" s="104"/>
      <c r="Y761" s="101"/>
      <c r="Z761" s="104"/>
      <c r="AA761" s="104"/>
      <c r="AB761" s="104"/>
      <c r="AF761" s="90"/>
      <c r="AK761"/>
      <c r="AM761" s="108"/>
      <c r="AN761" s="108"/>
      <c r="AO761" s="108"/>
      <c r="AP761" s="108"/>
      <c r="AQ761" s="108"/>
      <c r="AR761" s="108"/>
    </row>
    <row r="762" spans="1:44" s="48" customFormat="1" ht="24" customHeight="1">
      <c r="A762" s="124" t="s">
        <v>1880</v>
      </c>
      <c r="B762" s="260" t="s">
        <v>420</v>
      </c>
      <c r="C762" s="73">
        <v>1176700</v>
      </c>
      <c r="D762" s="73">
        <v>1103595</v>
      </c>
      <c r="E762" s="73">
        <v>29419468</v>
      </c>
      <c r="F762" s="106" t="str">
        <f>VLOOKUP($C762,'[3]Sistema Escolar'!$C$3:$E$5000,3,0)</f>
        <v>CENTRO TERRITORIAL DE EDUC PROFISSIONAL DO PIEMONTE NORTE DO ITAPICURU</v>
      </c>
      <c r="G762" s="67" t="s">
        <v>1442</v>
      </c>
      <c r="H762" s="67" t="s">
        <v>1443</v>
      </c>
      <c r="I762" s="67" t="s">
        <v>519</v>
      </c>
      <c r="J762" s="81" t="s">
        <v>4492</v>
      </c>
      <c r="L762" s="46"/>
      <c r="M762" s="46"/>
      <c r="T762" s="86"/>
      <c r="U762" s="100"/>
      <c r="V762" s="97"/>
      <c r="W762" s="100"/>
      <c r="X762" s="104"/>
      <c r="Y762" s="101"/>
      <c r="Z762" s="101"/>
      <c r="AA762" s="104"/>
      <c r="AB762" s="104"/>
      <c r="AF762" s="90"/>
      <c r="AK762"/>
      <c r="AM762" s="108"/>
      <c r="AN762" s="108"/>
      <c r="AO762" s="108"/>
      <c r="AP762" s="108"/>
      <c r="AQ762" s="108"/>
      <c r="AR762" s="108"/>
    </row>
    <row r="763" spans="1:44" s="48" customFormat="1" ht="24" customHeight="1">
      <c r="A763" s="124" t="s">
        <v>1880</v>
      </c>
      <c r="B763" s="260" t="s">
        <v>420</v>
      </c>
      <c r="C763" s="73">
        <v>1120257</v>
      </c>
      <c r="D763" s="73">
        <v>1103586</v>
      </c>
      <c r="E763" s="73">
        <v>29053544</v>
      </c>
      <c r="F763" s="106" t="str">
        <f>VLOOKUP($C763,'[3]Sistema Escolar'!$C$3:$E$5000,3,0)</f>
        <v>COLEGIO ESTADUAL DO CAMPO PETRONIO PORTELA</v>
      </c>
      <c r="G763" s="67" t="s">
        <v>1442</v>
      </c>
      <c r="H763" s="67" t="s">
        <v>1444</v>
      </c>
      <c r="I763" s="67" t="s">
        <v>519</v>
      </c>
      <c r="J763" s="81" t="s">
        <v>4492</v>
      </c>
      <c r="L763" s="46"/>
      <c r="M763" s="46"/>
      <c r="T763" s="86"/>
      <c r="U763" s="100"/>
      <c r="V763" s="97"/>
      <c r="W763" s="100"/>
      <c r="X763" s="104"/>
      <c r="Y763" s="101"/>
      <c r="Z763" s="104"/>
      <c r="AA763" s="104"/>
      <c r="AB763" s="104"/>
      <c r="AF763" s="90"/>
      <c r="AH763" s="46"/>
      <c r="AK763"/>
      <c r="AM763" s="108"/>
      <c r="AN763" s="108"/>
      <c r="AO763" s="108"/>
      <c r="AP763" s="108"/>
      <c r="AQ763" s="108"/>
      <c r="AR763" s="108"/>
    </row>
    <row r="764" spans="1:44" s="48" customFormat="1" ht="24" customHeight="1">
      <c r="A764" s="124" t="s">
        <v>1880</v>
      </c>
      <c r="B764" s="260" t="s">
        <v>421</v>
      </c>
      <c r="C764" s="73">
        <v>1144032</v>
      </c>
      <c r="D764" s="73">
        <v>1103601</v>
      </c>
      <c r="E764" s="73">
        <v>29055067</v>
      </c>
      <c r="F764" s="106" t="str">
        <f>VLOOKUP($C764,'[3]Sistema Escolar'!$C$3:$E$5000,3,0)</f>
        <v>COLEGIO ESTADUAL DE TEMPO INTEGRAL DE PINDOBACU</v>
      </c>
      <c r="G764" s="67" t="s">
        <v>1445</v>
      </c>
      <c r="H764" s="67" t="s">
        <v>1446</v>
      </c>
      <c r="I764" s="67" t="s">
        <v>2047</v>
      </c>
      <c r="J764" s="81" t="s">
        <v>4614</v>
      </c>
      <c r="L764" s="46"/>
      <c r="M764" s="46"/>
      <c r="T764" s="86"/>
      <c r="U764" s="100"/>
      <c r="V764" s="97"/>
      <c r="W764" s="100"/>
      <c r="X764" s="104"/>
      <c r="Y764" s="101"/>
      <c r="Z764" s="104"/>
      <c r="AA764" s="104"/>
      <c r="AB764" s="104"/>
      <c r="AF764" s="90"/>
      <c r="AK764"/>
      <c r="AM764" s="108"/>
      <c r="AN764" s="108"/>
      <c r="AO764" s="108"/>
      <c r="AP764" s="108"/>
      <c r="AQ764" s="108"/>
      <c r="AR764" s="108"/>
    </row>
    <row r="765" spans="1:44" s="48" customFormat="1" ht="24" customHeight="1">
      <c r="A765" s="124" t="s">
        <v>1880</v>
      </c>
      <c r="B765" s="260" t="s">
        <v>421</v>
      </c>
      <c r="C765" s="73">
        <v>1140452</v>
      </c>
      <c r="D765" s="73">
        <v>1103599</v>
      </c>
      <c r="E765" s="73">
        <v>29055075</v>
      </c>
      <c r="F765" s="106" t="str">
        <f>VLOOKUP($C765,'[3]Sistema Escolar'!$C$3:$E$5000,3,0)</f>
        <v>COLEGIO ESTADUAL DO CAMPO DE TEMPO INTEGRAL DE CARNAIBA</v>
      </c>
      <c r="G765" s="67" t="s">
        <v>1445</v>
      </c>
      <c r="H765" s="67" t="s">
        <v>1447</v>
      </c>
      <c r="I765" s="67" t="s">
        <v>519</v>
      </c>
      <c r="J765" s="81" t="s">
        <v>4492</v>
      </c>
      <c r="L765" s="46"/>
      <c r="M765" s="46"/>
      <c r="T765" s="86"/>
      <c r="U765" s="100"/>
      <c r="V765" s="97"/>
      <c r="W765" s="100"/>
      <c r="X765" s="104"/>
      <c r="Y765" s="101"/>
      <c r="Z765" s="101"/>
      <c r="AA765" s="104"/>
      <c r="AB765" s="104"/>
      <c r="AF765" s="90"/>
      <c r="AK765"/>
      <c r="AM765" s="108"/>
      <c r="AN765" s="108"/>
      <c r="AO765" s="108"/>
      <c r="AP765" s="108"/>
      <c r="AQ765" s="108"/>
      <c r="AR765" s="108"/>
    </row>
    <row r="766" spans="1:44" s="48" customFormat="1" ht="24" customHeight="1">
      <c r="A766" s="124" t="s">
        <v>1880</v>
      </c>
      <c r="B766" s="260" t="s">
        <v>422</v>
      </c>
      <c r="C766" s="73">
        <v>1164947</v>
      </c>
      <c r="D766" s="73">
        <v>1103602</v>
      </c>
      <c r="E766" s="73">
        <v>29076846</v>
      </c>
      <c r="F766" s="106" t="str">
        <f>VLOOKUP($C766,'[3]Sistema Escolar'!$C$3:$E$5000,3,0)</f>
        <v>COLEGIO ESTADUAL DE TEMPO INTEGRAL NELSON MAIA</v>
      </c>
      <c r="G766" s="67" t="s">
        <v>1432</v>
      </c>
      <c r="H766" s="67" t="s">
        <v>1448</v>
      </c>
      <c r="I766" s="67" t="s">
        <v>519</v>
      </c>
      <c r="J766" s="81" t="s">
        <v>4492</v>
      </c>
      <c r="L766" s="46"/>
      <c r="M766" s="46"/>
      <c r="T766" s="86"/>
      <c r="U766" s="100"/>
      <c r="V766" s="97"/>
      <c r="W766" s="100"/>
      <c r="X766" s="104"/>
      <c r="Y766" s="101"/>
      <c r="Z766" s="104"/>
      <c r="AA766" s="104"/>
      <c r="AB766" s="104"/>
      <c r="AF766" s="90"/>
      <c r="AK766"/>
      <c r="AM766" s="108"/>
      <c r="AN766" s="108"/>
      <c r="AO766" s="108"/>
      <c r="AP766" s="108"/>
      <c r="AQ766" s="108"/>
      <c r="AR766" s="108"/>
    </row>
    <row r="767" spans="1:44" s="48" customFormat="1" ht="24" customHeight="1">
      <c r="A767" s="124" t="s">
        <v>1880</v>
      </c>
      <c r="B767" s="260" t="s">
        <v>423</v>
      </c>
      <c r="C767" s="73">
        <v>1179286</v>
      </c>
      <c r="D767" s="73">
        <v>9999999</v>
      </c>
      <c r="E767" s="73">
        <v>29461529</v>
      </c>
      <c r="F767" s="106" t="str">
        <f>VLOOKUP($C767,'[3]Sistema Escolar'!$C$3:$E$5000,3,0)</f>
        <v>CENT.REG.DE ENS.MEDIO INTERMEDIACAO TEC CEMIT DO P. NORTE DO ITAPICURU</v>
      </c>
      <c r="G767" s="67" t="s">
        <v>1432</v>
      </c>
      <c r="H767" s="67" t="s">
        <v>1451</v>
      </c>
      <c r="I767" s="67" t="s">
        <v>519</v>
      </c>
      <c r="J767" s="81" t="s">
        <v>4492</v>
      </c>
      <c r="L767" s="46"/>
      <c r="M767" s="46"/>
      <c r="T767" s="86"/>
      <c r="U767" s="100"/>
      <c r="V767" s="46"/>
      <c r="W767" s="100"/>
      <c r="X767" s="104"/>
      <c r="Y767" s="101"/>
      <c r="Z767" s="101"/>
      <c r="AA767" s="104"/>
      <c r="AB767" s="104"/>
      <c r="AF767" s="90"/>
      <c r="AK767"/>
      <c r="AM767" s="108"/>
      <c r="AN767" s="108"/>
      <c r="AO767" s="108"/>
      <c r="AP767" s="108"/>
      <c r="AQ767" s="108"/>
      <c r="AR767" s="108"/>
    </row>
    <row r="768" spans="1:44" s="48" customFormat="1" ht="24" customHeight="1">
      <c r="A768" s="124" t="s">
        <v>1880</v>
      </c>
      <c r="B768" s="260" t="s">
        <v>423</v>
      </c>
      <c r="C768" s="73">
        <v>1178104</v>
      </c>
      <c r="D768" s="73">
        <v>1105067</v>
      </c>
      <c r="E768" s="73">
        <v>29433517</v>
      </c>
      <c r="F768" s="106" t="str">
        <f>VLOOKUP($C768,'[3]Sistema Escolar'!$C$3:$E$5000,3,0)</f>
        <v>COLEGIO MODELO LUIS EDUARDO MAGALHAES</v>
      </c>
      <c r="G768" s="67" t="s">
        <v>1432</v>
      </c>
      <c r="H768" s="67" t="s">
        <v>1455</v>
      </c>
      <c r="I768" s="67" t="s">
        <v>519</v>
      </c>
      <c r="J768" s="81" t="s">
        <v>4492</v>
      </c>
      <c r="L768" s="46"/>
      <c r="M768" s="46"/>
      <c r="T768" s="86"/>
      <c r="U768" s="100"/>
      <c r="V768" s="97"/>
      <c r="W768" s="100"/>
      <c r="X768" s="104"/>
      <c r="Y768" s="101"/>
      <c r="Z768" s="104"/>
      <c r="AA768" s="104"/>
      <c r="AB768" s="104"/>
      <c r="AF768" s="90"/>
      <c r="AK768"/>
      <c r="AM768" s="108"/>
      <c r="AN768" s="108"/>
      <c r="AO768" s="108"/>
      <c r="AP768" s="108"/>
      <c r="AQ768" s="108"/>
      <c r="AR768" s="108"/>
    </row>
    <row r="769" spans="1:44" s="48" customFormat="1" ht="24" customHeight="1">
      <c r="A769" s="124" t="s">
        <v>1880</v>
      </c>
      <c r="B769" s="260" t="s">
        <v>423</v>
      </c>
      <c r="C769" s="73">
        <v>1179287</v>
      </c>
      <c r="D769" s="73">
        <v>9999999</v>
      </c>
      <c r="E769" s="73">
        <v>29461871</v>
      </c>
      <c r="F769" s="106" t="str">
        <f>VLOOKUP($C769,'[3]Sistema Escolar'!$C$3:$E$5000,3,0)</f>
        <v>CENTRO JUVENIL DE CIENCIA E CULTURA-CJCC SENHOR DO BOMFIM</v>
      </c>
      <c r="G769" s="67" t="s">
        <v>1432</v>
      </c>
      <c r="H769" s="67" t="s">
        <v>1450</v>
      </c>
      <c r="I769" s="67" t="s">
        <v>519</v>
      </c>
      <c r="J769" s="81" t="s">
        <v>4492</v>
      </c>
      <c r="L769" s="46"/>
      <c r="M769" s="46"/>
      <c r="T769" s="86"/>
      <c r="U769" s="100"/>
      <c r="V769" s="46"/>
      <c r="W769" s="100"/>
      <c r="X769" s="100"/>
      <c r="Y769" s="101"/>
      <c r="Z769" s="101"/>
      <c r="AA769" s="104"/>
      <c r="AB769" s="104"/>
      <c r="AF769" s="90"/>
      <c r="AK769"/>
      <c r="AM769" s="108"/>
      <c r="AN769" s="108"/>
      <c r="AO769" s="108"/>
      <c r="AP769" s="108"/>
      <c r="AQ769" s="108"/>
      <c r="AR769" s="108"/>
    </row>
    <row r="770" spans="1:44" s="48" customFormat="1" ht="24" customHeight="1">
      <c r="A770" s="124" t="s">
        <v>1880</v>
      </c>
      <c r="B770" s="260" t="s">
        <v>423</v>
      </c>
      <c r="C770" s="73">
        <v>1120923</v>
      </c>
      <c r="D770" s="73">
        <v>1103618</v>
      </c>
      <c r="E770" s="73">
        <v>29056144</v>
      </c>
      <c r="F770" s="106" t="str">
        <f>VLOOKUP($C770,'[3]Sistema Escolar'!$C$3:$E$5000,3,0)</f>
        <v>COLEGIO ESTADUAL TEIXEIRA DE FREITAS</v>
      </c>
      <c r="G770" s="67" t="s">
        <v>1432</v>
      </c>
      <c r="H770" s="67" t="s">
        <v>1454</v>
      </c>
      <c r="I770" s="67" t="s">
        <v>519</v>
      </c>
      <c r="J770" s="81" t="s">
        <v>4492</v>
      </c>
      <c r="L770" s="46"/>
      <c r="M770" s="46"/>
      <c r="T770" s="86"/>
      <c r="U770" s="100"/>
      <c r="V770" s="97"/>
      <c r="W770" s="100"/>
      <c r="X770" s="104"/>
      <c r="Y770" s="101"/>
      <c r="Z770" s="101"/>
      <c r="AA770" s="104"/>
      <c r="AB770" s="104"/>
      <c r="AF770" s="90"/>
      <c r="AK770"/>
      <c r="AM770" s="108"/>
      <c r="AN770" s="108"/>
      <c r="AO770" s="108"/>
      <c r="AP770" s="108"/>
      <c r="AQ770" s="108"/>
      <c r="AR770" s="108"/>
    </row>
    <row r="771" spans="1:44" s="48" customFormat="1" ht="24" customHeight="1">
      <c r="A771" s="124" t="s">
        <v>1880</v>
      </c>
      <c r="B771" s="260" t="s">
        <v>423</v>
      </c>
      <c r="C771" s="73">
        <v>1121261</v>
      </c>
      <c r="D771" s="73">
        <v>1103629</v>
      </c>
      <c r="E771" s="73">
        <v>29055393</v>
      </c>
      <c r="F771" s="106" t="str">
        <f>VLOOKUP($C771,'[3]Sistema Escolar'!$C$3:$E$5000,3,0)</f>
        <v>COLEGIO ESTADUAL DE TEMPO INTEGRAL SENHOR DO BONFIM</v>
      </c>
      <c r="G771" s="67" t="s">
        <v>1432</v>
      </c>
      <c r="H771" s="67" t="s">
        <v>1453</v>
      </c>
      <c r="I771" s="67" t="s">
        <v>519</v>
      </c>
      <c r="J771" s="81" t="s">
        <v>4492</v>
      </c>
      <c r="L771" s="46"/>
      <c r="M771" s="46"/>
      <c r="T771" s="86"/>
      <c r="U771" s="100"/>
      <c r="V771" s="97"/>
      <c r="W771" s="100"/>
      <c r="X771" s="104"/>
      <c r="Y771" s="101"/>
      <c r="Z771" s="101"/>
      <c r="AA771" s="104"/>
      <c r="AB771" s="104"/>
      <c r="AF771" s="90"/>
      <c r="AK771"/>
      <c r="AM771" s="108"/>
      <c r="AN771" s="108"/>
      <c r="AO771" s="108"/>
      <c r="AP771" s="108"/>
      <c r="AQ771" s="108"/>
      <c r="AR771" s="108"/>
    </row>
    <row r="772" spans="1:44" s="48" customFormat="1" ht="24" customHeight="1">
      <c r="A772" s="124" t="s">
        <v>1880</v>
      </c>
      <c r="B772" s="260" t="s">
        <v>423</v>
      </c>
      <c r="C772" s="73">
        <v>1164602</v>
      </c>
      <c r="D772" s="73">
        <v>1103637</v>
      </c>
      <c r="E772" s="73">
        <v>29055385</v>
      </c>
      <c r="F772" s="106" t="str">
        <f>VLOOKUP($C772,'[3]Sistema Escolar'!$C$3:$E$5000,3,0)</f>
        <v>CENTRO ESTADUAL DE EDUCACAO PROFISSIONAL PROF. PAULO BATISTA MACHADO</v>
      </c>
      <c r="G772" s="67" t="s">
        <v>1432</v>
      </c>
      <c r="H772" s="67" t="s">
        <v>1449</v>
      </c>
      <c r="I772" s="67" t="s">
        <v>519</v>
      </c>
      <c r="J772" s="81" t="s">
        <v>4492</v>
      </c>
      <c r="L772" s="46"/>
      <c r="M772" s="46"/>
      <c r="T772" s="86"/>
      <c r="U772" s="100"/>
      <c r="V772" s="97"/>
      <c r="W772" s="100"/>
      <c r="X772" s="104"/>
      <c r="Y772" s="101"/>
      <c r="Z772" s="104"/>
      <c r="AA772" s="104"/>
      <c r="AB772" s="104"/>
      <c r="AF772" s="90"/>
      <c r="AK772"/>
      <c r="AM772" s="108"/>
      <c r="AN772" s="108"/>
      <c r="AO772" s="108"/>
      <c r="AP772" s="108"/>
      <c r="AQ772" s="108"/>
      <c r="AR772" s="108"/>
    </row>
    <row r="773" spans="1:44" s="48" customFormat="1" ht="24" customHeight="1">
      <c r="A773" s="124" t="s">
        <v>1880</v>
      </c>
      <c r="B773" s="260" t="s">
        <v>423</v>
      </c>
      <c r="C773" s="73">
        <v>1121156</v>
      </c>
      <c r="D773" s="73">
        <v>1103639</v>
      </c>
      <c r="E773" s="73">
        <v>29056780</v>
      </c>
      <c r="F773" s="106" t="str">
        <f>VLOOKUP($C773,'[3]Sistema Escolar'!$C$3:$E$5000,3,0)</f>
        <v>COLEGIO ESTADUAL DO CAMPO PROFESSORA MARIANA AGOSTINHO DE OLIVEIRA</v>
      </c>
      <c r="G773" s="67" t="s">
        <v>1432</v>
      </c>
      <c r="H773" s="67" t="s">
        <v>1452</v>
      </c>
      <c r="I773" s="67" t="s">
        <v>519</v>
      </c>
      <c r="J773" s="81" t="s">
        <v>4492</v>
      </c>
      <c r="L773" s="46"/>
      <c r="M773" s="46"/>
      <c r="T773" s="86"/>
      <c r="U773" s="100"/>
      <c r="V773" s="97"/>
      <c r="W773" s="100"/>
      <c r="X773" s="104"/>
      <c r="Y773" s="101"/>
      <c r="Z773" s="101"/>
      <c r="AA773" s="104"/>
      <c r="AB773" s="104"/>
      <c r="AF773" s="90"/>
      <c r="AK773"/>
      <c r="AM773" s="108"/>
      <c r="AN773" s="108"/>
      <c r="AO773" s="108"/>
      <c r="AP773" s="108"/>
      <c r="AQ773" s="108"/>
      <c r="AR773" s="108"/>
    </row>
    <row r="774" spans="1:44" s="48" customFormat="1" ht="24" customHeight="1">
      <c r="A774" s="124" t="s">
        <v>1880</v>
      </c>
      <c r="B774" s="260" t="s">
        <v>423</v>
      </c>
      <c r="C774" s="73">
        <v>1144261</v>
      </c>
      <c r="D774" s="73">
        <v>1103636</v>
      </c>
      <c r="E774" s="73">
        <v>29056616</v>
      </c>
      <c r="F774" s="106" t="str">
        <f>VLOOKUP($C774,'[3]Sistema Escolar'!$C$3:$E$5000,3,0)</f>
        <v>CENTRO DE APOIO PEDAGOGICO ESPECIALIZADO - CAPE SENHOR DO BONFIM</v>
      </c>
      <c r="G774" s="67" t="s">
        <v>1432</v>
      </c>
      <c r="H774" s="67" t="s">
        <v>1456</v>
      </c>
      <c r="I774" s="67" t="s">
        <v>519</v>
      </c>
      <c r="J774" s="81" t="s">
        <v>4492</v>
      </c>
      <c r="L774" s="46"/>
      <c r="M774" s="46"/>
      <c r="T774" s="86"/>
      <c r="U774" s="100"/>
      <c r="V774" s="46"/>
      <c r="W774" s="100"/>
      <c r="X774" s="100"/>
      <c r="Y774" s="101"/>
      <c r="Z774" s="101"/>
      <c r="AA774" s="104"/>
      <c r="AB774" s="104"/>
      <c r="AF774" s="90"/>
      <c r="AK774"/>
      <c r="AM774" s="108"/>
      <c r="AN774" s="108"/>
      <c r="AO774" s="108"/>
      <c r="AP774" s="108"/>
      <c r="AQ774" s="108"/>
      <c r="AR774" s="108"/>
    </row>
    <row r="775" spans="1:44" s="48" customFormat="1" ht="24" customHeight="1">
      <c r="A775" s="124" t="s">
        <v>1881</v>
      </c>
      <c r="B775" s="260" t="s">
        <v>424</v>
      </c>
      <c r="C775" s="73">
        <v>1177090</v>
      </c>
      <c r="D775" s="73">
        <v>1100757</v>
      </c>
      <c r="E775" s="73">
        <v>29413680</v>
      </c>
      <c r="F775" s="106" t="str">
        <f>VLOOKUP($C775,'[3]Sistema Escolar'!$C$3:$E$5000,3,0)</f>
        <v>COLEGIO ESTADUAL CAMACARI</v>
      </c>
      <c r="G775" s="67" t="s">
        <v>1457</v>
      </c>
      <c r="H775" s="67" t="s">
        <v>1466</v>
      </c>
      <c r="I775" s="67" t="s">
        <v>2047</v>
      </c>
      <c r="J775" s="81" t="s">
        <v>4615</v>
      </c>
      <c r="L775" s="46"/>
      <c r="M775" s="46"/>
      <c r="T775" s="86"/>
      <c r="U775" s="100"/>
      <c r="V775" s="97"/>
      <c r="W775" s="100"/>
      <c r="X775" s="104"/>
      <c r="Y775" s="101"/>
      <c r="Z775" s="101"/>
      <c r="AA775" s="104"/>
      <c r="AB775" s="104"/>
      <c r="AF775" s="90"/>
      <c r="AK775"/>
      <c r="AM775" s="108"/>
      <c r="AN775" s="108"/>
      <c r="AO775" s="108"/>
      <c r="AP775" s="108"/>
      <c r="AQ775" s="108"/>
      <c r="AR775" s="108"/>
    </row>
    <row r="776" spans="1:44" s="48" customFormat="1" ht="24" customHeight="1">
      <c r="A776" s="124" t="s">
        <v>1881</v>
      </c>
      <c r="B776" s="260" t="s">
        <v>424</v>
      </c>
      <c r="C776" s="73">
        <v>1102259</v>
      </c>
      <c r="D776" s="73">
        <v>1100747</v>
      </c>
      <c r="E776" s="73">
        <v>29175518</v>
      </c>
      <c r="F776" s="106" t="str">
        <f>VLOOKUP($C776,'[3]Sistema Escolar'!$C$3:$E$5000,3,0)</f>
        <v>COLEGIO ESTADUAL DE TEMPO INTEGRAL MASCARENHAS DE CAMACARI</v>
      </c>
      <c r="G776" s="67" t="s">
        <v>1457</v>
      </c>
      <c r="H776" s="67" t="s">
        <v>1463</v>
      </c>
      <c r="I776" s="67" t="s">
        <v>2047</v>
      </c>
      <c r="J776" s="81" t="s">
        <v>4616</v>
      </c>
      <c r="L776" s="46"/>
      <c r="M776" s="46"/>
      <c r="T776" s="86"/>
      <c r="U776" s="100"/>
      <c r="V776" s="97"/>
      <c r="W776" s="100"/>
      <c r="X776" s="104"/>
      <c r="Y776" s="101"/>
      <c r="Z776" s="101"/>
      <c r="AA776" s="104"/>
      <c r="AB776" s="104"/>
      <c r="AF776" s="90"/>
      <c r="AK776"/>
      <c r="AM776" s="108"/>
      <c r="AN776" s="108"/>
      <c r="AO776" s="108"/>
      <c r="AP776" s="108"/>
      <c r="AQ776" s="108"/>
      <c r="AR776" s="108"/>
    </row>
    <row r="777" spans="1:44" s="48" customFormat="1" ht="24" customHeight="1">
      <c r="A777" s="124" t="s">
        <v>1881</v>
      </c>
      <c r="B777" s="260" t="s">
        <v>424</v>
      </c>
      <c r="C777" s="73">
        <v>1178400</v>
      </c>
      <c r="D777" s="73">
        <v>1105559</v>
      </c>
      <c r="E777" s="73">
        <v>29982758</v>
      </c>
      <c r="F777" s="106" t="str">
        <f>VLOOKUP($C777,'[3]Sistema Escolar'!$C$3:$E$5000,3,0)</f>
        <v>COLEGIO ESTADUAL DE TEMPO INTEGRAL DE VILA DE ABRANTES</v>
      </c>
      <c r="G777" s="67" t="s">
        <v>1457</v>
      </c>
      <c r="H777" s="67" t="s">
        <v>1461</v>
      </c>
      <c r="I777" s="67" t="s">
        <v>519</v>
      </c>
      <c r="J777" s="81" t="s">
        <v>4492</v>
      </c>
      <c r="K777" s="108">
        <v>46083</v>
      </c>
      <c r="L777" s="46"/>
      <c r="M777" s="46"/>
      <c r="T777" s="86"/>
      <c r="U777" s="100"/>
      <c r="V777" s="97"/>
      <c r="W777" s="100"/>
      <c r="X777" s="104"/>
      <c r="Y777" s="101"/>
      <c r="Z777" s="101"/>
      <c r="AA777" s="104"/>
      <c r="AB777" s="104"/>
      <c r="AF777" s="90"/>
      <c r="AK777"/>
      <c r="AM777" s="108"/>
      <c r="AN777" s="108"/>
      <c r="AO777" s="108"/>
      <c r="AP777" s="108"/>
      <c r="AQ777" s="108"/>
      <c r="AR777" s="108"/>
    </row>
    <row r="778" spans="1:44" s="48" customFormat="1" ht="24" customHeight="1">
      <c r="A778" s="124" t="s">
        <v>1881</v>
      </c>
      <c r="B778" s="260" t="s">
        <v>424</v>
      </c>
      <c r="C778" s="73">
        <v>1176611</v>
      </c>
      <c r="D778" s="73">
        <v>1100754</v>
      </c>
      <c r="E778" s="73">
        <v>29447348</v>
      </c>
      <c r="F778" s="106" t="str">
        <f>VLOOKUP($C778,'[3]Sistema Escolar'!$C$3:$E$5000,3,0)</f>
        <v>CENTRO TERRITORIAL DE EDUCACAO PROFISSIONAL DA REGIAO METROPOLITANA</v>
      </c>
      <c r="G778" s="67" t="s">
        <v>1457</v>
      </c>
      <c r="H778" s="67" t="s">
        <v>1458</v>
      </c>
      <c r="I778" s="67" t="s">
        <v>2047</v>
      </c>
      <c r="J778" s="81" t="s">
        <v>4617</v>
      </c>
      <c r="K778" s="74"/>
      <c r="L778" s="46"/>
      <c r="M778" s="46"/>
      <c r="T778" s="86"/>
      <c r="U778" s="100"/>
      <c r="V778" s="97"/>
      <c r="W778" s="100"/>
      <c r="X778" s="104"/>
      <c r="Y778" s="101"/>
      <c r="Z778" s="104"/>
      <c r="AA778" s="104"/>
      <c r="AB778" s="104"/>
      <c r="AF778" s="90"/>
      <c r="AK778"/>
      <c r="AM778" s="108"/>
      <c r="AN778" s="108"/>
      <c r="AO778" s="108"/>
      <c r="AP778" s="108"/>
      <c r="AQ778" s="108"/>
      <c r="AR778" s="108"/>
    </row>
    <row r="779" spans="1:44" s="48" customFormat="1" ht="24" customHeight="1">
      <c r="A779" s="124" t="s">
        <v>1881</v>
      </c>
      <c r="B779" s="260" t="s">
        <v>424</v>
      </c>
      <c r="C779" s="73">
        <v>1178445</v>
      </c>
      <c r="D779" s="73">
        <v>1105578</v>
      </c>
      <c r="E779" s="73">
        <v>29448018</v>
      </c>
      <c r="F779" s="106" t="str">
        <f>VLOOKUP($C779,'[3]Sistema Escolar'!$C$3:$E$5000,3,0)</f>
        <v>COLEGIO ESTADUAL DE TEMPO INTEGRAL DE BARRA DE POJUCA</v>
      </c>
      <c r="G779" s="67" t="s">
        <v>1178</v>
      </c>
      <c r="H779" s="67" t="s">
        <v>1459</v>
      </c>
      <c r="I779" s="67" t="s">
        <v>519</v>
      </c>
      <c r="J779" s="81" t="s">
        <v>4492</v>
      </c>
      <c r="K779" s="226"/>
      <c r="L779" s="46"/>
      <c r="M779" s="46"/>
      <c r="T779" s="86"/>
      <c r="U779" s="100"/>
      <c r="V779" s="97"/>
      <c r="W779" s="100"/>
      <c r="X779" s="104"/>
      <c r="Y779" s="101"/>
      <c r="Z779" s="101"/>
      <c r="AA779" s="104"/>
      <c r="AB779" s="104"/>
      <c r="AF779" s="90"/>
      <c r="AK779"/>
      <c r="AM779" s="108"/>
      <c r="AN779" s="108"/>
      <c r="AO779" s="108"/>
      <c r="AP779" s="108"/>
      <c r="AQ779" s="108"/>
      <c r="AR779" s="108"/>
    </row>
    <row r="780" spans="1:44" s="48" customFormat="1" ht="24" customHeight="1">
      <c r="A780" s="124" t="s">
        <v>1881</v>
      </c>
      <c r="B780" s="260" t="s">
        <v>424</v>
      </c>
      <c r="C780" s="73">
        <v>1178399</v>
      </c>
      <c r="D780" s="73">
        <v>1105558</v>
      </c>
      <c r="E780" s="73">
        <v>29362016</v>
      </c>
      <c r="F780" s="106" t="str">
        <f>VLOOKUP($C780,'[3]Sistema Escolar'!$C$3:$E$5000,3,0)</f>
        <v>COLEGIO ESTADUAL DE TEMPO INTEGRAL DE MONTE GORDO</v>
      </c>
      <c r="G780" s="67" t="s">
        <v>1178</v>
      </c>
      <c r="H780" s="67" t="s">
        <v>1460</v>
      </c>
      <c r="I780" s="67" t="s">
        <v>2047</v>
      </c>
      <c r="J780" s="81" t="s">
        <v>4618</v>
      </c>
      <c r="L780" s="46"/>
      <c r="M780" s="46"/>
      <c r="T780" s="86"/>
      <c r="U780" s="100"/>
      <c r="V780" s="97"/>
      <c r="W780" s="100"/>
      <c r="X780" s="104"/>
      <c r="Y780" s="101"/>
      <c r="Z780" s="101"/>
      <c r="AA780" s="104"/>
      <c r="AB780" s="104"/>
      <c r="AF780" s="90"/>
      <c r="AK780"/>
      <c r="AM780" s="108"/>
      <c r="AN780" s="108"/>
      <c r="AO780" s="108"/>
      <c r="AP780" s="108"/>
      <c r="AQ780" s="108"/>
      <c r="AR780" s="108"/>
    </row>
    <row r="781" spans="1:44" s="48" customFormat="1" ht="24" customHeight="1">
      <c r="A781" s="124" t="s">
        <v>1881</v>
      </c>
      <c r="B781" s="260" t="s">
        <v>424</v>
      </c>
      <c r="C781" s="73">
        <v>1101961</v>
      </c>
      <c r="D781" s="73">
        <v>1100746</v>
      </c>
      <c r="E781" s="73">
        <v>29175771</v>
      </c>
      <c r="F781" s="106" t="str">
        <f>VLOOKUP($C781,'[3]Sistema Escolar'!$C$3:$E$5000,3,0)</f>
        <v>COLEGIO ESTADUAL DE TEMPO INTEGRAL GONCALO MUNIZ</v>
      </c>
      <c r="G781" s="67" t="s">
        <v>1457</v>
      </c>
      <c r="H781" s="67" t="s">
        <v>1462</v>
      </c>
      <c r="I781" s="67" t="s">
        <v>519</v>
      </c>
      <c r="J781" s="81" t="s">
        <v>4492</v>
      </c>
      <c r="L781" s="46"/>
      <c r="M781" s="46"/>
      <c r="T781" s="86"/>
      <c r="U781" s="100"/>
      <c r="V781" s="97"/>
      <c r="W781" s="100"/>
      <c r="X781" s="104"/>
      <c r="Y781" s="101"/>
      <c r="Z781" s="101"/>
      <c r="AA781" s="104"/>
      <c r="AB781" s="104"/>
      <c r="AF781" s="90"/>
      <c r="AK781"/>
      <c r="AM781" s="108"/>
      <c r="AN781" s="108"/>
      <c r="AO781" s="108"/>
      <c r="AP781" s="108"/>
      <c r="AQ781" s="108"/>
      <c r="AR781" s="108"/>
    </row>
    <row r="782" spans="1:44" s="48" customFormat="1" ht="24" customHeight="1">
      <c r="A782" s="124" t="s">
        <v>1881</v>
      </c>
      <c r="B782" s="260" t="s">
        <v>424</v>
      </c>
      <c r="C782" s="73">
        <v>1178420</v>
      </c>
      <c r="D782" s="73">
        <v>1105576</v>
      </c>
      <c r="E782" s="73">
        <v>29397863</v>
      </c>
      <c r="F782" s="106" t="str">
        <f>VLOOKUP($C782,'[3]Sistema Escolar'!$C$3:$E$5000,3,0)</f>
        <v>COLEGIO ESTADUAL PROFESSORA NADIR ARAUJO COPQUE</v>
      </c>
      <c r="G782" s="67" t="s">
        <v>1178</v>
      </c>
      <c r="H782" s="67" t="s">
        <v>1465</v>
      </c>
      <c r="I782" s="67" t="s">
        <v>2047</v>
      </c>
      <c r="J782" s="81" t="s">
        <v>4619</v>
      </c>
      <c r="L782" s="46"/>
      <c r="M782" s="46"/>
      <c r="T782" s="86"/>
      <c r="U782" s="100"/>
      <c r="V782" s="97"/>
      <c r="W782" s="100"/>
      <c r="X782" s="104"/>
      <c r="Y782" s="101"/>
      <c r="Z782" s="101"/>
      <c r="AA782" s="104"/>
      <c r="AB782" s="104"/>
      <c r="AF782" s="90"/>
      <c r="AK782"/>
      <c r="AM782" s="108"/>
      <c r="AN782" s="108"/>
      <c r="AO782" s="108"/>
      <c r="AP782" s="108"/>
      <c r="AQ782" s="108"/>
      <c r="AR782" s="108"/>
    </row>
    <row r="783" spans="1:44" s="48" customFormat="1" ht="24" customHeight="1">
      <c r="A783" s="124" t="s">
        <v>1881</v>
      </c>
      <c r="B783" s="260" t="s">
        <v>424</v>
      </c>
      <c r="C783" s="73">
        <v>1104707</v>
      </c>
      <c r="D783" s="73">
        <v>1100749</v>
      </c>
      <c r="E783" s="73">
        <v>29175950</v>
      </c>
      <c r="F783" s="106" t="str">
        <f>VLOOKUP($C783,'[3]Sistema Escolar'!$C$3:$E$5000,3,0)</f>
        <v>COLEGIO ESTADUAL POLIVALENTE DE CAMACARI</v>
      </c>
      <c r="G783" s="67" t="s">
        <v>1457</v>
      </c>
      <c r="H783" s="67" t="s">
        <v>1464</v>
      </c>
      <c r="I783" s="67" t="s">
        <v>519</v>
      </c>
      <c r="J783" s="81" t="s">
        <v>4492</v>
      </c>
      <c r="K783" s="108">
        <v>46086</v>
      </c>
      <c r="L783" s="46"/>
      <c r="M783" s="46"/>
      <c r="T783" s="86"/>
      <c r="U783" s="100"/>
      <c r="V783" s="97"/>
      <c r="W783" s="100"/>
      <c r="X783" s="104"/>
      <c r="Y783" s="101"/>
      <c r="Z783" s="101"/>
      <c r="AA783" s="104"/>
      <c r="AB783" s="104"/>
      <c r="AF783" s="90"/>
      <c r="AK783"/>
      <c r="AM783" s="108"/>
      <c r="AN783" s="108"/>
      <c r="AO783" s="108"/>
      <c r="AP783" s="108"/>
      <c r="AQ783" s="108"/>
      <c r="AR783" s="108"/>
    </row>
    <row r="784" spans="1:44" s="48" customFormat="1" ht="24" customHeight="1">
      <c r="A784" s="124" t="s">
        <v>1881</v>
      </c>
      <c r="B784" s="260" t="s">
        <v>425</v>
      </c>
      <c r="C784" s="73">
        <v>1177099</v>
      </c>
      <c r="D784" s="73">
        <v>1100765</v>
      </c>
      <c r="E784" s="73">
        <v>29415969</v>
      </c>
      <c r="F784" s="106" t="str">
        <f>VLOOKUP($C784,'[3]Sistema Escolar'!$C$3:$E$5000,3,0)</f>
        <v>COLEGIO ESTADUAL CIDADE DE CANDEIAS</v>
      </c>
      <c r="G784" s="67" t="s">
        <v>1467</v>
      </c>
      <c r="H784" s="67" t="s">
        <v>1469</v>
      </c>
      <c r="I784" s="67" t="s">
        <v>519</v>
      </c>
      <c r="J784" s="81" t="s">
        <v>4492</v>
      </c>
      <c r="K784" s="108">
        <v>46085</v>
      </c>
      <c r="L784" s="46"/>
      <c r="M784" s="46"/>
      <c r="T784" s="86"/>
      <c r="U784" s="100"/>
      <c r="V784" s="97"/>
      <c r="W784" s="100"/>
      <c r="X784" s="104"/>
      <c r="Y784" s="101"/>
      <c r="Z784" s="101"/>
      <c r="AA784" s="104"/>
      <c r="AB784" s="104"/>
      <c r="AF784" s="90"/>
      <c r="AK784"/>
      <c r="AM784" s="108"/>
      <c r="AN784" s="108"/>
      <c r="AO784" s="108"/>
      <c r="AP784" s="108"/>
      <c r="AQ784" s="108"/>
      <c r="AR784" s="108"/>
    </row>
    <row r="785" spans="1:44" s="48" customFormat="1" ht="24" customHeight="1">
      <c r="A785" s="124" t="s">
        <v>1881</v>
      </c>
      <c r="B785" s="260" t="s">
        <v>425</v>
      </c>
      <c r="C785" s="73">
        <v>1104863</v>
      </c>
      <c r="D785" s="73">
        <v>1100762</v>
      </c>
      <c r="E785" s="73">
        <v>29176808</v>
      </c>
      <c r="F785" s="106" t="str">
        <f>VLOOKUP($C785,'[3]Sistema Escolar'!$C$3:$E$5000,3,0)</f>
        <v>COLEGIO ESTADUAL LUIZ VIANA FILHO</v>
      </c>
      <c r="G785" s="67" t="s">
        <v>1467</v>
      </c>
      <c r="H785" s="67" t="s">
        <v>1470</v>
      </c>
      <c r="I785" s="67" t="s">
        <v>519</v>
      </c>
      <c r="J785" s="81" t="s">
        <v>4492</v>
      </c>
      <c r="K785" s="108">
        <v>46083</v>
      </c>
      <c r="L785" s="46"/>
      <c r="M785" s="46"/>
      <c r="T785" s="86"/>
      <c r="U785" s="100"/>
      <c r="V785" s="97"/>
      <c r="W785" s="100"/>
      <c r="X785" s="104"/>
      <c r="Y785" s="101"/>
      <c r="Z785" s="101"/>
      <c r="AA785" s="104"/>
      <c r="AB785" s="104"/>
      <c r="AF785" s="90"/>
      <c r="AK785"/>
      <c r="AM785" s="108"/>
      <c r="AN785" s="108"/>
      <c r="AO785" s="108"/>
      <c r="AP785" s="108"/>
      <c r="AQ785" s="108"/>
      <c r="AR785" s="108"/>
    </row>
    <row r="786" spans="1:44" s="48" customFormat="1" ht="24" customHeight="1">
      <c r="A786" s="124" t="s">
        <v>1881</v>
      </c>
      <c r="B786" s="260" t="s">
        <v>425</v>
      </c>
      <c r="C786" s="73">
        <v>1103719</v>
      </c>
      <c r="D786" s="73">
        <v>1100759</v>
      </c>
      <c r="E786" s="73">
        <v>29177090</v>
      </c>
      <c r="F786" s="106" t="str">
        <f>VLOOKUP($C786,'[3]Sistema Escolar'!$C$3:$E$5000,3,0)</f>
        <v>COLEGIO ESTADUAL OURO NEGRO</v>
      </c>
      <c r="G786" s="67" t="s">
        <v>1467</v>
      </c>
      <c r="H786" s="67" t="s">
        <v>1471</v>
      </c>
      <c r="I786" s="67" t="s">
        <v>519</v>
      </c>
      <c r="J786" s="81" t="s">
        <v>4492</v>
      </c>
      <c r="K786" s="226"/>
      <c r="L786" s="46"/>
      <c r="M786" s="46"/>
      <c r="T786" s="86"/>
      <c r="U786" s="100"/>
      <c r="V786" s="97"/>
      <c r="W786" s="100"/>
      <c r="X786" s="104"/>
      <c r="Y786" s="101"/>
      <c r="Z786" s="101"/>
      <c r="AA786" s="104"/>
      <c r="AB786" s="104"/>
      <c r="AF786" s="90"/>
      <c r="AK786"/>
      <c r="AM786" s="108"/>
      <c r="AN786" s="108"/>
      <c r="AO786" s="108"/>
      <c r="AP786" s="108"/>
      <c r="AQ786" s="108"/>
      <c r="AR786" s="108"/>
    </row>
    <row r="787" spans="1:44" s="48" customFormat="1" ht="24" customHeight="1">
      <c r="A787" s="124" t="s">
        <v>1881</v>
      </c>
      <c r="B787" s="260" t="s">
        <v>425</v>
      </c>
      <c r="C787" s="73">
        <v>1176410</v>
      </c>
      <c r="D787" s="73">
        <v>1100764</v>
      </c>
      <c r="E787" s="73">
        <v>29383234</v>
      </c>
      <c r="F787" s="106" t="str">
        <f>VLOOKUP($C787,'[3]Sistema Escolar'!$C$3:$E$5000,3,0)</f>
        <v>COLEGIO DA POLICIA MILITAR - CPM FRANCISCO PEDRO DE OLIVEIRA</v>
      </c>
      <c r="G787" s="67" t="s">
        <v>1467</v>
      </c>
      <c r="H787" s="67" t="s">
        <v>1468</v>
      </c>
      <c r="I787" s="67" t="s">
        <v>519</v>
      </c>
      <c r="J787" s="81" t="s">
        <v>4492</v>
      </c>
      <c r="L787" s="46"/>
      <c r="M787" s="46"/>
      <c r="T787" s="86"/>
      <c r="U787" s="100"/>
      <c r="V787" s="46"/>
      <c r="W787" s="100"/>
      <c r="X787" s="104"/>
      <c r="Y787" s="101"/>
      <c r="Z787" s="101"/>
      <c r="AA787" s="104"/>
      <c r="AB787" s="104"/>
      <c r="AF787" s="90"/>
      <c r="AK787"/>
      <c r="AM787" s="108"/>
      <c r="AN787" s="108"/>
      <c r="AO787" s="108"/>
      <c r="AP787" s="108"/>
      <c r="AQ787" s="108"/>
      <c r="AR787" s="108"/>
    </row>
    <row r="788" spans="1:44" s="48" customFormat="1" ht="24" customHeight="1">
      <c r="A788" s="124" t="s">
        <v>1881</v>
      </c>
      <c r="B788" s="260" t="s">
        <v>425</v>
      </c>
      <c r="C788" s="73">
        <v>1104669</v>
      </c>
      <c r="D788" s="73">
        <v>1100761</v>
      </c>
      <c r="E788" s="73">
        <v>29176409</v>
      </c>
      <c r="F788" s="106" t="str">
        <f>VLOOKUP($C788,'[3]Sistema Escolar'!$C$3:$E$5000,3,0)</f>
        <v>CENTRO ESTADUAL DE EDUCACAO PROFISSIONAL DE CANDEIAS</v>
      </c>
      <c r="G788" s="67" t="s">
        <v>1467</v>
      </c>
      <c r="H788" s="67" t="s">
        <v>1472</v>
      </c>
      <c r="I788" s="67" t="s">
        <v>519</v>
      </c>
      <c r="J788" s="81" t="s">
        <v>4492</v>
      </c>
      <c r="L788" s="46"/>
      <c r="M788" s="46"/>
      <c r="T788" s="86"/>
      <c r="U788" s="100"/>
      <c r="V788" s="97"/>
      <c r="W788" s="100"/>
      <c r="X788" s="104"/>
      <c r="Y788" s="101"/>
      <c r="Z788" s="101"/>
      <c r="AA788" s="104"/>
      <c r="AB788" s="104"/>
      <c r="AF788" s="90"/>
      <c r="AK788"/>
      <c r="AM788" s="108"/>
      <c r="AN788" s="108"/>
      <c r="AO788" s="108"/>
      <c r="AP788" s="108"/>
      <c r="AQ788" s="108"/>
      <c r="AR788" s="108"/>
    </row>
    <row r="789" spans="1:44" s="48" customFormat="1" ht="24" customHeight="1">
      <c r="A789" s="124" t="s">
        <v>1881</v>
      </c>
      <c r="B789" s="260" t="s">
        <v>426</v>
      </c>
      <c r="C789" s="73">
        <v>1179670</v>
      </c>
      <c r="D789" s="73">
        <v>9999999</v>
      </c>
      <c r="E789" s="73">
        <v>29475082</v>
      </c>
      <c r="F789" s="106" t="str">
        <f>VLOOKUP($C789,'[3]Sistema Escolar'!$C$3:$E$5000,3,0)</f>
        <v>CENTRO TERRITO. DE EDUC. PROFIS. DE DIAS D AVILA-CETEP DE DIAS D AVILA</v>
      </c>
      <c r="G789" s="67" t="s">
        <v>1473</v>
      </c>
      <c r="H789" s="67" t="s">
        <v>1474</v>
      </c>
      <c r="I789" s="67" t="s">
        <v>2047</v>
      </c>
      <c r="J789" s="81" t="s">
        <v>4620</v>
      </c>
      <c r="L789" s="46"/>
      <c r="M789" s="46"/>
      <c r="T789" s="86"/>
      <c r="U789" s="100"/>
      <c r="V789" s="97"/>
      <c r="W789" s="100"/>
      <c r="X789" s="104"/>
      <c r="Y789" s="101"/>
      <c r="Z789" s="101"/>
      <c r="AA789" s="104"/>
      <c r="AB789" s="104"/>
      <c r="AF789" s="90"/>
      <c r="AK789"/>
      <c r="AM789" s="108"/>
      <c r="AN789" s="108"/>
      <c r="AO789" s="108"/>
      <c r="AP789" s="108"/>
      <c r="AQ789" s="108"/>
      <c r="AR789" s="108"/>
    </row>
    <row r="790" spans="1:44" s="48" customFormat="1" ht="24" customHeight="1">
      <c r="A790" s="124" t="s">
        <v>1881</v>
      </c>
      <c r="B790" s="260" t="s">
        <v>426</v>
      </c>
      <c r="C790" s="73">
        <v>1178035</v>
      </c>
      <c r="D790" s="73">
        <v>1105317</v>
      </c>
      <c r="E790" s="73">
        <v>29427959</v>
      </c>
      <c r="F790" s="106" t="str">
        <f>VLOOKUP($C790,'[3]Sistema Escolar'!$C$3:$E$5000,3,0)</f>
        <v>COLEGIO ESTADUAL PROFESSOR EDILSON SOUTO FREIRE</v>
      </c>
      <c r="G790" s="67" t="s">
        <v>1473</v>
      </c>
      <c r="H790" s="67" t="s">
        <v>1475</v>
      </c>
      <c r="I790" s="67" t="s">
        <v>2047</v>
      </c>
      <c r="J790" s="81" t="s">
        <v>4621</v>
      </c>
      <c r="L790" s="46"/>
      <c r="M790" s="46"/>
      <c r="T790" s="86"/>
      <c r="U790" s="100"/>
      <c r="V790" s="97"/>
      <c r="W790" s="100"/>
      <c r="X790" s="104"/>
      <c r="Y790" s="101"/>
      <c r="Z790" s="101"/>
      <c r="AA790" s="104"/>
      <c r="AB790" s="104"/>
      <c r="AF790" s="90"/>
      <c r="AK790"/>
      <c r="AM790" s="108"/>
      <c r="AN790" s="108"/>
      <c r="AO790" s="108"/>
      <c r="AP790" s="108"/>
      <c r="AQ790" s="108"/>
      <c r="AR790" s="108"/>
    </row>
    <row r="791" spans="1:44" s="48" customFormat="1" ht="24" customHeight="1">
      <c r="A791" s="124" t="s">
        <v>1881</v>
      </c>
      <c r="B791" s="260" t="s">
        <v>428</v>
      </c>
      <c r="C791" s="73">
        <v>1102453</v>
      </c>
      <c r="D791" s="73">
        <v>1100778</v>
      </c>
      <c r="E791" s="73">
        <v>29177812</v>
      </c>
      <c r="F791" s="106" t="str">
        <f>VLOOKUP($C791,'[3]Sistema Escolar'!$C$3:$E$5000,3,0)</f>
        <v>COLEGIO ESTADUAL DE TEMPO INTEGRAL ERNESTO CARNEIRO RIBEIRO</v>
      </c>
      <c r="G791" s="67" t="s">
        <v>1476</v>
      </c>
      <c r="H791" s="67" t="s">
        <v>1477</v>
      </c>
      <c r="I791" s="67" t="s">
        <v>519</v>
      </c>
      <c r="J791" s="81" t="s">
        <v>4492</v>
      </c>
      <c r="L791" s="46"/>
      <c r="M791" s="46"/>
      <c r="T791" s="86"/>
      <c r="U791" s="100"/>
      <c r="V791" s="97"/>
      <c r="W791" s="100"/>
      <c r="X791" s="104"/>
      <c r="Y791" s="101"/>
      <c r="Z791" s="101"/>
      <c r="AA791" s="104"/>
      <c r="AB791" s="104"/>
      <c r="AF791" s="90"/>
      <c r="AK791"/>
      <c r="AM791" s="108"/>
      <c r="AN791" s="108"/>
      <c r="AO791" s="108"/>
      <c r="AP791" s="108"/>
      <c r="AQ791" s="108"/>
      <c r="AR791" s="108"/>
    </row>
    <row r="792" spans="1:44" s="48" customFormat="1" ht="24" customHeight="1">
      <c r="A792" s="124" t="s">
        <v>1881</v>
      </c>
      <c r="B792" s="260" t="s">
        <v>429</v>
      </c>
      <c r="C792" s="73">
        <v>1100256</v>
      </c>
      <c r="D792" s="73">
        <v>1100793</v>
      </c>
      <c r="E792" s="73">
        <v>29178320</v>
      </c>
      <c r="F792" s="106" t="str">
        <f>VLOOKUP($C792,'[3]Sistema Escolar'!$C$3:$E$5000,3,0)</f>
        <v>COLEGIO ESTADUAL ALFREDO AGOSTINHO DE DEUS</v>
      </c>
      <c r="G792" s="67" t="s">
        <v>1478</v>
      </c>
      <c r="H792" s="67" t="s">
        <v>1480</v>
      </c>
      <c r="I792" s="67" t="s">
        <v>519</v>
      </c>
      <c r="J792" s="81" t="s">
        <v>4492</v>
      </c>
      <c r="K792" s="108">
        <v>46085</v>
      </c>
      <c r="L792" s="46"/>
      <c r="M792" s="46"/>
      <c r="T792" s="86"/>
      <c r="U792" s="100"/>
      <c r="V792" s="97"/>
      <c r="W792" s="100"/>
      <c r="X792" s="104"/>
      <c r="Y792" s="101"/>
      <c r="Z792" s="101"/>
      <c r="AA792" s="104"/>
      <c r="AB792" s="104"/>
      <c r="AF792" s="90"/>
      <c r="AK792"/>
      <c r="AM792" s="108"/>
      <c r="AN792" s="108"/>
      <c r="AO792" s="108"/>
      <c r="AP792" s="108"/>
      <c r="AQ792" s="108"/>
      <c r="AR792" s="108"/>
    </row>
    <row r="793" spans="1:44" s="48" customFormat="1" ht="24" customHeight="1">
      <c r="A793" s="124" t="s">
        <v>1881</v>
      </c>
      <c r="B793" s="260" t="s">
        <v>429</v>
      </c>
      <c r="C793" s="73">
        <v>1100809</v>
      </c>
      <c r="D793" s="73">
        <v>1100795</v>
      </c>
      <c r="E793" s="73">
        <v>29178231</v>
      </c>
      <c r="F793" s="106" t="str">
        <f>VLOOKUP($C793,'[3]Sistema Escolar'!$C$3:$E$5000,3,0)</f>
        <v>COLEGIO ESTADUAL BARTOLOMEU DE GUSMAO</v>
      </c>
      <c r="G793" s="67" t="s">
        <v>1478</v>
      </c>
      <c r="H793" s="67" t="s">
        <v>1482</v>
      </c>
      <c r="I793" s="67" t="s">
        <v>519</v>
      </c>
      <c r="J793" s="81" t="s">
        <v>4492</v>
      </c>
      <c r="L793" s="46"/>
      <c r="M793" s="46"/>
      <c r="T793" s="86"/>
      <c r="U793" s="100"/>
      <c r="V793" s="97"/>
      <c r="W793" s="100"/>
      <c r="X793" s="104"/>
      <c r="Y793" s="101"/>
      <c r="Z793" s="101"/>
      <c r="AA793" s="104"/>
      <c r="AB793" s="104"/>
      <c r="AF793" s="90"/>
      <c r="AK793"/>
      <c r="AM793" s="108"/>
      <c r="AN793" s="108"/>
      <c r="AO793" s="108"/>
      <c r="AP793" s="108"/>
      <c r="AQ793" s="108"/>
      <c r="AR793" s="108"/>
    </row>
    <row r="794" spans="1:44" s="48" customFormat="1" ht="24" customHeight="1">
      <c r="A794" s="124" t="s">
        <v>1881</v>
      </c>
      <c r="B794" s="260" t="s">
        <v>429</v>
      </c>
      <c r="C794" s="73">
        <v>1110081</v>
      </c>
      <c r="D794" s="73">
        <v>1100798</v>
      </c>
      <c r="E794" s="73">
        <v>29178584</v>
      </c>
      <c r="F794" s="106" t="str">
        <f>VLOOKUP($C794,'[3]Sistema Escolar'!$C$3:$E$5000,3,0)</f>
        <v>COLEGIO ESTADUAL FRANCISCO PEREIRA FRANCO</v>
      </c>
      <c r="G794" s="67" t="s">
        <v>1478</v>
      </c>
      <c r="H794" s="67" t="s">
        <v>1483</v>
      </c>
      <c r="I794" s="67" t="s">
        <v>2047</v>
      </c>
      <c r="J794" s="81" t="s">
        <v>4622</v>
      </c>
      <c r="L794" s="46"/>
      <c r="M794" s="46"/>
      <c r="T794" s="86"/>
      <c r="U794" s="100"/>
      <c r="V794" s="97"/>
      <c r="W794" s="100"/>
      <c r="X794" s="104"/>
      <c r="Y794" s="101"/>
      <c r="Z794" s="101"/>
      <c r="AA794" s="104"/>
      <c r="AB794" s="104"/>
      <c r="AF794" s="90"/>
      <c r="AK794"/>
      <c r="AM794" s="108"/>
      <c r="AN794" s="108"/>
      <c r="AO794" s="108"/>
      <c r="AP794" s="108"/>
      <c r="AQ794" s="108"/>
      <c r="AR794" s="108"/>
    </row>
    <row r="795" spans="1:44" s="48" customFormat="1" ht="24" customHeight="1">
      <c r="A795" s="124" t="s">
        <v>1881</v>
      </c>
      <c r="B795" s="260" t="s">
        <v>429</v>
      </c>
      <c r="C795" s="73">
        <v>1178431</v>
      </c>
      <c r="D795" s="73">
        <v>1105579</v>
      </c>
      <c r="E795" s="73">
        <v>29398673</v>
      </c>
      <c r="F795" s="106" t="str">
        <f>VLOOKUP($C795,'[3]Sistema Escolar'!$C$3:$E$5000,3,0)</f>
        <v>CENTRO EST DE EDUCACAO PROFIS EM TECNOLOGIA INFORMACAO E COMUNICACAO</v>
      </c>
      <c r="G795" s="67" t="s">
        <v>1478</v>
      </c>
      <c r="H795" s="67" t="s">
        <v>1479</v>
      </c>
      <c r="I795" s="67" t="s">
        <v>2047</v>
      </c>
      <c r="J795" s="81" t="s">
        <v>4623</v>
      </c>
      <c r="L795" s="46"/>
      <c r="M795" s="46"/>
      <c r="T795" s="86"/>
      <c r="U795" s="100"/>
      <c r="V795" s="97"/>
      <c r="W795" s="100"/>
      <c r="X795" s="104"/>
      <c r="Y795" s="101"/>
      <c r="Z795" s="101"/>
      <c r="AA795" s="104"/>
      <c r="AB795" s="104"/>
      <c r="AF795" s="90"/>
      <c r="AK795"/>
      <c r="AM795" s="108"/>
      <c r="AN795" s="108"/>
      <c r="AO795" s="108"/>
      <c r="AP795" s="108"/>
      <c r="AQ795" s="108"/>
      <c r="AR795" s="108"/>
    </row>
    <row r="796" spans="1:44" s="48" customFormat="1" ht="24" customHeight="1">
      <c r="A796" s="124" t="s">
        <v>1881</v>
      </c>
      <c r="B796" s="260" t="s">
        <v>429</v>
      </c>
      <c r="C796" s="73">
        <v>1176364</v>
      </c>
      <c r="D796" s="73">
        <v>1100800</v>
      </c>
      <c r="E796" s="73">
        <v>29359635</v>
      </c>
      <c r="F796" s="106" t="str">
        <f>VLOOKUP($C796,'[3]Sistema Escolar'!$C$3:$E$5000,3,0)</f>
        <v>COLEGIO ESTADUAL HERMANO GOUVEIA NETO</v>
      </c>
      <c r="G796" s="67" t="s">
        <v>1478</v>
      </c>
      <c r="H796" s="67" t="s">
        <v>1484</v>
      </c>
      <c r="I796" s="67" t="s">
        <v>2047</v>
      </c>
      <c r="J796" s="81" t="s">
        <v>4624</v>
      </c>
      <c r="L796" s="46"/>
      <c r="M796" s="46"/>
      <c r="T796" s="86"/>
      <c r="U796" s="100"/>
      <c r="V796" s="97"/>
      <c r="W796" s="100"/>
      <c r="X796" s="104"/>
      <c r="Y796" s="101"/>
      <c r="Z796" s="101"/>
      <c r="AA796" s="104"/>
      <c r="AB796" s="104"/>
      <c r="AF796" s="90"/>
      <c r="AK796"/>
      <c r="AM796" s="108"/>
      <c r="AN796" s="108"/>
      <c r="AO796" s="108"/>
      <c r="AP796" s="108"/>
      <c r="AQ796" s="108"/>
      <c r="AR796" s="108"/>
    </row>
    <row r="797" spans="1:44" s="48" customFormat="1" ht="24" customHeight="1">
      <c r="A797" s="124" t="s">
        <v>1881</v>
      </c>
      <c r="B797" s="260" t="s">
        <v>429</v>
      </c>
      <c r="C797" s="73">
        <v>1100477</v>
      </c>
      <c r="D797" s="73">
        <v>1100794</v>
      </c>
      <c r="E797" s="73">
        <v>29178487</v>
      </c>
      <c r="F797" s="106" t="str">
        <f>VLOOKUP($C797,'[3]Sistema Escolar'!$C$3:$E$5000,3,0)</f>
        <v>COLEGIO ESTADUAL AMERICO SIMAS</v>
      </c>
      <c r="G797" s="67" t="s">
        <v>1478</v>
      </c>
      <c r="H797" s="67" t="s">
        <v>1481</v>
      </c>
      <c r="I797" s="67" t="s">
        <v>2047</v>
      </c>
      <c r="J797" s="81" t="s">
        <v>4625</v>
      </c>
      <c r="L797" s="46"/>
      <c r="M797" s="46"/>
      <c r="T797" s="86"/>
      <c r="U797" s="100"/>
      <c r="V797" s="97"/>
      <c r="W797" s="100"/>
      <c r="X797" s="104"/>
      <c r="Y797" s="101"/>
      <c r="Z797" s="101"/>
      <c r="AA797" s="104"/>
      <c r="AB797" s="104"/>
      <c r="AF797" s="90"/>
      <c r="AK797"/>
      <c r="AM797" s="108"/>
      <c r="AN797" s="108"/>
      <c r="AO797" s="108"/>
      <c r="AP797" s="108"/>
      <c r="AQ797" s="108"/>
      <c r="AR797" s="108"/>
    </row>
    <row r="798" spans="1:44" s="48" customFormat="1" ht="24" customHeight="1">
      <c r="A798" s="124" t="s">
        <v>1881</v>
      </c>
      <c r="B798" s="260" t="s">
        <v>429</v>
      </c>
      <c r="C798" s="73">
        <v>1102470</v>
      </c>
      <c r="D798" s="73">
        <v>1100797</v>
      </c>
      <c r="E798" s="73">
        <v>29178550</v>
      </c>
      <c r="F798" s="106" t="str">
        <f>VLOOKUP($C798,'[3]Sistema Escolar'!$C$3:$E$5000,3,0)</f>
        <v>COLEGIO ESTADUAL DE TEMPO INTEGRAL DE PORTAO</v>
      </c>
      <c r="G798" s="67" t="s">
        <v>1478</v>
      </c>
      <c r="H798" s="67" t="s">
        <v>1485</v>
      </c>
      <c r="I798" s="67" t="s">
        <v>2047</v>
      </c>
      <c r="J798" s="81" t="s">
        <v>4626</v>
      </c>
      <c r="L798" s="46"/>
      <c r="M798" s="46"/>
      <c r="T798" s="86"/>
      <c r="U798" s="100"/>
      <c r="V798" s="97"/>
      <c r="W798" s="100"/>
      <c r="X798" s="104"/>
      <c r="Y798" s="101"/>
      <c r="Z798" s="101"/>
      <c r="AA798" s="104"/>
      <c r="AB798" s="104"/>
      <c r="AF798" s="90"/>
      <c r="AK798"/>
      <c r="AM798" s="108"/>
      <c r="AN798" s="108"/>
      <c r="AO798" s="108"/>
      <c r="AP798" s="108"/>
      <c r="AQ798" s="108"/>
      <c r="AR798" s="108"/>
    </row>
    <row r="799" spans="1:44" s="48" customFormat="1" ht="24" customHeight="1">
      <c r="A799" s="124" t="s">
        <v>1881</v>
      </c>
      <c r="B799" s="260" t="s">
        <v>430</v>
      </c>
      <c r="C799" s="73">
        <v>1101147</v>
      </c>
      <c r="D799" s="73">
        <v>1100802</v>
      </c>
      <c r="E799" s="73">
        <v>29179220</v>
      </c>
      <c r="F799" s="106" t="str">
        <f>VLOOKUP($C799,'[3]Sistema Escolar'!$C$3:$E$5000,3,0)</f>
        <v>COLEGIO ESTADUAL ANTONIO BALBINO</v>
      </c>
      <c r="G799" s="67" t="s">
        <v>1486</v>
      </c>
      <c r="H799" s="67" t="s">
        <v>1487</v>
      </c>
      <c r="I799" s="67" t="s">
        <v>519</v>
      </c>
      <c r="J799" s="81" t="s">
        <v>4492</v>
      </c>
      <c r="L799" s="46"/>
      <c r="M799" s="46"/>
      <c r="T799" s="86"/>
      <c r="U799" s="100"/>
      <c r="V799" s="97"/>
      <c r="W799" s="100"/>
      <c r="X799" s="104"/>
      <c r="Y799" s="101"/>
      <c r="Z799" s="101"/>
      <c r="AA799" s="104"/>
      <c r="AB799" s="104"/>
      <c r="AF799" s="90"/>
      <c r="AK799"/>
      <c r="AM799" s="108"/>
      <c r="AN799" s="108"/>
      <c r="AO799" s="108"/>
      <c r="AP799" s="108"/>
      <c r="AQ799" s="108"/>
      <c r="AR799" s="108"/>
    </row>
    <row r="800" spans="1:44" s="48" customFormat="1" ht="24" customHeight="1">
      <c r="A800" s="124" t="s">
        <v>1881</v>
      </c>
      <c r="B800" s="260" t="s">
        <v>431</v>
      </c>
      <c r="C800" s="73">
        <v>1176073</v>
      </c>
      <c r="D800" s="73">
        <v>1103825</v>
      </c>
      <c r="E800" s="73">
        <v>29160227</v>
      </c>
      <c r="F800" s="106" t="str">
        <f>VLOOKUP($C800,'[3]Sistema Escolar'!$C$3:$E$5000,3,0)</f>
        <v>COLEGIO ESTADUAL ALAOR COUTINHO</v>
      </c>
      <c r="G800" s="67" t="s">
        <v>1488</v>
      </c>
      <c r="H800" s="67" t="s">
        <v>1489</v>
      </c>
      <c r="I800" s="67" t="s">
        <v>2047</v>
      </c>
      <c r="J800" s="81" t="s">
        <v>4627</v>
      </c>
      <c r="K800" s="74"/>
      <c r="L800" s="46"/>
      <c r="M800" s="46"/>
      <c r="T800" s="86"/>
      <c r="U800" s="100"/>
      <c r="V800" s="97"/>
      <c r="W800" s="100"/>
      <c r="X800" s="104"/>
      <c r="Y800" s="101"/>
      <c r="Z800" s="101"/>
      <c r="AA800" s="104"/>
      <c r="AB800" s="104"/>
      <c r="AF800" s="90"/>
      <c r="AK800"/>
      <c r="AM800" s="108"/>
      <c r="AN800" s="108"/>
      <c r="AO800" s="108"/>
      <c r="AP800" s="108"/>
      <c r="AQ800" s="108"/>
      <c r="AR800" s="108"/>
    </row>
    <row r="801" spans="1:44" s="48" customFormat="1" ht="24" customHeight="1">
      <c r="A801" s="124" t="s">
        <v>1881</v>
      </c>
      <c r="B801" s="260" t="s">
        <v>431</v>
      </c>
      <c r="C801" s="73">
        <v>1134134</v>
      </c>
      <c r="D801" s="73">
        <v>1103819</v>
      </c>
      <c r="E801" s="73">
        <v>29159539</v>
      </c>
      <c r="F801" s="106" t="str">
        <f>VLOOKUP($C801,'[3]Sistema Escolar'!$C$3:$E$5000,3,0)</f>
        <v>COLEGIO ESTADUAL DE TEMPO INTEGRAL DE MATA DE SAO JOAO</v>
      </c>
      <c r="G801" s="67" t="s">
        <v>1488</v>
      </c>
      <c r="H801" s="67" t="s">
        <v>1490</v>
      </c>
      <c r="I801" s="67" t="s">
        <v>2047</v>
      </c>
      <c r="J801" s="81" t="s">
        <v>4628</v>
      </c>
      <c r="L801" s="46"/>
      <c r="M801" s="46"/>
      <c r="T801" s="86"/>
      <c r="U801" s="100"/>
      <c r="V801" s="97"/>
      <c r="W801" s="100"/>
      <c r="X801" s="104"/>
      <c r="Y801" s="101"/>
      <c r="Z801" s="101"/>
      <c r="AA801" s="104"/>
      <c r="AB801" s="104"/>
      <c r="AF801" s="90"/>
      <c r="AK801"/>
      <c r="AM801" s="108"/>
      <c r="AN801" s="108"/>
      <c r="AO801" s="108"/>
      <c r="AP801" s="108"/>
      <c r="AQ801" s="108"/>
      <c r="AR801" s="108"/>
    </row>
    <row r="802" spans="1:44" s="48" customFormat="1" ht="24" customHeight="1">
      <c r="A802" s="124" t="s">
        <v>1881</v>
      </c>
      <c r="B802" s="260" t="s">
        <v>432</v>
      </c>
      <c r="C802" s="73">
        <v>1166354</v>
      </c>
      <c r="D802" s="73">
        <v>1103839</v>
      </c>
      <c r="E802" s="73">
        <v>29160502</v>
      </c>
      <c r="F802" s="106" t="str">
        <f>VLOOKUP($C802,'[3]Sistema Escolar'!$C$3:$E$5000,3,0)</f>
        <v>COLEGIO ESTADUAL PADRE JOAO MONTEZ</v>
      </c>
      <c r="G802" s="67" t="s">
        <v>1184</v>
      </c>
      <c r="H802" s="67" t="s">
        <v>1492</v>
      </c>
      <c r="I802" s="67" t="s">
        <v>519</v>
      </c>
      <c r="J802" s="81" t="s">
        <v>4492</v>
      </c>
      <c r="L802" s="46"/>
      <c r="M802" s="46"/>
      <c r="T802" s="86"/>
      <c r="U802" s="100"/>
      <c r="V802" s="97"/>
      <c r="W802" s="100"/>
      <c r="X802" s="104"/>
      <c r="Y802" s="101"/>
      <c r="Z802" s="101"/>
      <c r="AA802" s="104"/>
      <c r="AB802" s="104"/>
      <c r="AF802" s="90"/>
      <c r="AK802"/>
      <c r="AM802" s="108"/>
      <c r="AN802" s="108"/>
      <c r="AO802" s="108"/>
      <c r="AP802" s="108"/>
      <c r="AQ802" s="108"/>
      <c r="AR802" s="108"/>
    </row>
    <row r="803" spans="1:44" s="48" customFormat="1" ht="24" customHeight="1">
      <c r="A803" s="124" t="s">
        <v>1881</v>
      </c>
      <c r="B803" s="260" t="s">
        <v>432</v>
      </c>
      <c r="C803" s="73">
        <v>1176461</v>
      </c>
      <c r="D803" s="73">
        <v>1103841</v>
      </c>
      <c r="E803" s="73">
        <v>29391253</v>
      </c>
      <c r="F803" s="106" t="str">
        <f>VLOOKUP($C803,'[3]Sistema Escolar'!$C$3:$E$5000,3,0)</f>
        <v>COLEGIO ESTADUAL LUIS EDUARDO MAGALHAES</v>
      </c>
      <c r="G803" s="67" t="s">
        <v>1184</v>
      </c>
      <c r="H803" s="67" t="s">
        <v>1491</v>
      </c>
      <c r="I803" s="67" t="s">
        <v>2047</v>
      </c>
      <c r="J803" s="81" t="s">
        <v>4629</v>
      </c>
      <c r="L803" s="46"/>
      <c r="M803" s="46"/>
      <c r="T803" s="86"/>
      <c r="U803" s="100"/>
      <c r="V803" s="97"/>
      <c r="W803" s="100"/>
      <c r="X803" s="104"/>
      <c r="Y803" s="101"/>
      <c r="Z803" s="101"/>
      <c r="AA803" s="104"/>
      <c r="AB803" s="104"/>
      <c r="AF803" s="90"/>
      <c r="AK803"/>
      <c r="AM803" s="108"/>
      <c r="AN803" s="108"/>
      <c r="AO803" s="108"/>
      <c r="AP803" s="108"/>
      <c r="AQ803" s="108"/>
      <c r="AR803" s="108"/>
    </row>
    <row r="804" spans="1:44" s="48" customFormat="1" ht="24" customHeight="1">
      <c r="A804" s="124" t="s">
        <v>1881</v>
      </c>
      <c r="B804" s="260" t="s">
        <v>433</v>
      </c>
      <c r="C804" s="73">
        <v>1178325</v>
      </c>
      <c r="D804" s="73">
        <v>1105549</v>
      </c>
      <c r="E804" s="73">
        <v>29842727</v>
      </c>
      <c r="F804" s="106" t="str">
        <f>VLOOKUP($C804,'[3]Sistema Escolar'!$C$3:$E$5000,3,0)</f>
        <v>COLEGIO ESTADUAL DE TEMPO INTEGRAL SAO DANIEL COMBONI</v>
      </c>
      <c r="G804" s="67" t="s">
        <v>1493</v>
      </c>
      <c r="H804" s="67" t="s">
        <v>1554</v>
      </c>
      <c r="I804" s="67" t="s">
        <v>2047</v>
      </c>
      <c r="J804" s="81" t="s">
        <v>4630</v>
      </c>
      <c r="L804" s="46"/>
      <c r="M804" s="46"/>
      <c r="T804" s="86"/>
      <c r="U804" s="100"/>
      <c r="V804" s="97"/>
      <c r="W804" s="100"/>
      <c r="X804" s="104"/>
      <c r="Y804" s="101"/>
      <c r="Z804" s="101"/>
      <c r="AA804" s="104"/>
      <c r="AB804" s="104"/>
      <c r="AF804" s="90"/>
      <c r="AK804"/>
      <c r="AM804" s="108"/>
      <c r="AN804" s="108"/>
      <c r="AO804" s="108"/>
      <c r="AP804" s="108"/>
      <c r="AQ804" s="108"/>
      <c r="AR804" s="108"/>
    </row>
    <row r="805" spans="1:44" s="48" customFormat="1" ht="24" customHeight="1">
      <c r="A805" s="124" t="s">
        <v>1881</v>
      </c>
      <c r="B805" s="260" t="s">
        <v>433</v>
      </c>
      <c r="C805" s="73">
        <v>1103506</v>
      </c>
      <c r="D805" s="73">
        <v>1100415</v>
      </c>
      <c r="E805" s="73">
        <v>29187346</v>
      </c>
      <c r="F805" s="106" t="str">
        <f>VLOOKUP($C805,'[3]Sistema Escolar'!$C$3:$E$5000,3,0)</f>
        <v>ESCOLA PROFESSOR ROBERTO SANTOS</v>
      </c>
      <c r="G805" s="67" t="s">
        <v>1493</v>
      </c>
      <c r="H805" s="67" t="s">
        <v>1680</v>
      </c>
      <c r="I805" s="67" t="s">
        <v>519</v>
      </c>
      <c r="J805" s="81" t="s">
        <v>4492</v>
      </c>
      <c r="K805" s="108">
        <v>46083</v>
      </c>
      <c r="L805" s="46"/>
      <c r="M805" s="46"/>
      <c r="T805" s="86"/>
      <c r="U805" s="100"/>
      <c r="V805" s="97"/>
      <c r="W805" s="100"/>
      <c r="X805" s="100"/>
      <c r="Y805" s="101"/>
      <c r="Z805" s="104"/>
      <c r="AA805" s="104"/>
      <c r="AB805" s="104"/>
      <c r="AF805" s="90"/>
      <c r="AK805"/>
      <c r="AM805" s="108"/>
      <c r="AN805" s="108"/>
      <c r="AO805" s="108"/>
      <c r="AP805" s="108"/>
      <c r="AQ805" s="108"/>
      <c r="AR805" s="108"/>
    </row>
    <row r="806" spans="1:44" s="48" customFormat="1" ht="24" customHeight="1">
      <c r="A806" s="124" t="s">
        <v>1881</v>
      </c>
      <c r="B806" s="260" t="s">
        <v>433</v>
      </c>
      <c r="C806" s="73">
        <v>1176377</v>
      </c>
      <c r="D806" s="73">
        <v>1100262</v>
      </c>
      <c r="E806" s="73">
        <v>29357861</v>
      </c>
      <c r="F806" s="106" t="str">
        <f>VLOOKUP($C806,'[3]Sistema Escolar'!$C$3:$E$5000,3,0)</f>
        <v>COLEGIO ESTADUAL THALES DE AZEVEDO</v>
      </c>
      <c r="G806" s="67" t="s">
        <v>1493</v>
      </c>
      <c r="H806" s="67" t="s">
        <v>1446</v>
      </c>
      <c r="I806" s="67" t="s">
        <v>2047</v>
      </c>
      <c r="J806" s="81" t="s">
        <v>4631</v>
      </c>
      <c r="K806" s="74"/>
      <c r="L806" s="46"/>
      <c r="M806" s="46"/>
      <c r="T806" s="86"/>
      <c r="U806" s="100"/>
      <c r="V806" s="97"/>
      <c r="W806" s="100"/>
      <c r="X806" s="104"/>
      <c r="Y806" s="101"/>
      <c r="Z806" s="101"/>
      <c r="AA806" s="104"/>
      <c r="AB806" s="104"/>
      <c r="AF806" s="90"/>
      <c r="AK806"/>
      <c r="AM806" s="108"/>
      <c r="AN806" s="108"/>
      <c r="AO806" s="108"/>
      <c r="AP806" s="108"/>
      <c r="AQ806" s="108"/>
      <c r="AR806" s="108"/>
    </row>
    <row r="807" spans="1:44" s="48" customFormat="1" ht="24" customHeight="1">
      <c r="A807" s="124" t="s">
        <v>1881</v>
      </c>
      <c r="B807" s="260" t="s">
        <v>433</v>
      </c>
      <c r="C807" s="73">
        <v>1103565</v>
      </c>
      <c r="D807" s="73">
        <v>1100408</v>
      </c>
      <c r="E807" s="73">
        <v>29191041</v>
      </c>
      <c r="F807" s="106" t="str">
        <f>VLOOKUP($C807,'[3]Sistema Escolar'!$C$3:$E$5000,3,0)</f>
        <v>COLEGIO ESTADUAL PADRE PALMEIRA</v>
      </c>
      <c r="G807" s="67" t="s">
        <v>1493</v>
      </c>
      <c r="H807" s="67" t="s">
        <v>1614</v>
      </c>
      <c r="I807" s="67" t="s">
        <v>2047</v>
      </c>
      <c r="J807" s="81" t="s">
        <v>4632</v>
      </c>
      <c r="L807" s="46"/>
      <c r="M807" s="46"/>
      <c r="T807" s="86"/>
      <c r="U807" s="100"/>
      <c r="V807" s="97"/>
      <c r="W807" s="100"/>
      <c r="X807" s="104"/>
      <c r="Y807" s="101"/>
      <c r="Z807" s="101"/>
      <c r="AA807" s="104"/>
      <c r="AB807" s="104"/>
      <c r="AF807" s="90"/>
      <c r="AK807"/>
      <c r="AM807" s="108"/>
      <c r="AN807" s="108"/>
      <c r="AO807" s="108"/>
      <c r="AP807" s="108"/>
      <c r="AQ807" s="108"/>
      <c r="AR807" s="108"/>
    </row>
    <row r="808" spans="1:44" s="48" customFormat="1" ht="24" customHeight="1">
      <c r="A808" s="124" t="s">
        <v>1881</v>
      </c>
      <c r="B808" s="260" t="s">
        <v>433</v>
      </c>
      <c r="C808" s="73">
        <v>1101333</v>
      </c>
      <c r="D808" s="73">
        <v>1100609</v>
      </c>
      <c r="E808" s="73">
        <v>29185351</v>
      </c>
      <c r="F808" s="106" t="str">
        <f>VLOOKUP($C808,'[3]Sistema Escolar'!$C$3:$E$5000,3,0)</f>
        <v>COLEGIO ESTADUAL LEDA JESUINO DOS SANTOS</v>
      </c>
      <c r="G808" s="67" t="s">
        <v>1493</v>
      </c>
      <c r="H808" s="67" t="s">
        <v>1591</v>
      </c>
      <c r="I808" s="67" t="s">
        <v>519</v>
      </c>
      <c r="J808" s="81" t="s">
        <v>4492</v>
      </c>
      <c r="L808" s="46"/>
      <c r="M808" s="46"/>
      <c r="T808" s="86"/>
      <c r="U808" s="100"/>
      <c r="V808" s="97"/>
      <c r="W808" s="100"/>
      <c r="X808" s="100"/>
      <c r="Y808" s="101"/>
      <c r="Z808" s="101"/>
      <c r="AA808" s="104"/>
      <c r="AB808" s="104"/>
      <c r="AF808" s="90"/>
      <c r="AK808"/>
      <c r="AM808" s="108"/>
      <c r="AN808" s="108"/>
      <c r="AO808" s="108"/>
      <c r="AP808" s="108"/>
      <c r="AQ808" s="108"/>
      <c r="AR808" s="108"/>
    </row>
    <row r="809" spans="1:44" s="48" customFormat="1" ht="24" customHeight="1">
      <c r="A809" s="124" t="s">
        <v>1881</v>
      </c>
      <c r="B809" s="260" t="s">
        <v>433</v>
      </c>
      <c r="C809" s="73">
        <v>1100914</v>
      </c>
      <c r="D809" s="73">
        <v>1100267</v>
      </c>
      <c r="E809" s="73">
        <v>29192064</v>
      </c>
      <c r="F809" s="106" t="str">
        <f>VLOOKUP($C809,'[3]Sistema Escolar'!$C$3:$E$5000,3,0)</f>
        <v>COLEGIO ESTADUAL EDSON TENORIO DE ALBUQUERQUE</v>
      </c>
      <c r="G809" s="67" t="s">
        <v>1493</v>
      </c>
      <c r="H809" s="67" t="s">
        <v>1567</v>
      </c>
      <c r="I809" s="67" t="s">
        <v>519</v>
      </c>
      <c r="J809" s="81" t="s">
        <v>4492</v>
      </c>
      <c r="K809" s="108">
        <v>46083</v>
      </c>
      <c r="L809" s="46"/>
      <c r="M809" s="46"/>
      <c r="T809" s="86"/>
      <c r="U809" s="100"/>
      <c r="V809" s="97"/>
      <c r="W809" s="100"/>
      <c r="X809" s="104"/>
      <c r="Y809" s="101"/>
      <c r="Z809" s="101"/>
      <c r="AA809" s="104"/>
      <c r="AB809" s="104"/>
      <c r="AF809" s="90"/>
      <c r="AK809"/>
      <c r="AM809" s="108"/>
      <c r="AN809" s="108"/>
      <c r="AO809" s="108"/>
      <c r="AP809" s="108"/>
      <c r="AQ809" s="108"/>
      <c r="AR809" s="108"/>
    </row>
    <row r="810" spans="1:44" s="48" customFormat="1" ht="24" customHeight="1">
      <c r="A810" s="124" t="s">
        <v>1881</v>
      </c>
      <c r="B810" s="260" t="s">
        <v>433</v>
      </c>
      <c r="C810" s="73">
        <v>1100400</v>
      </c>
      <c r="D810" s="73">
        <v>1100245</v>
      </c>
      <c r="E810" s="73">
        <v>29182689</v>
      </c>
      <c r="F810" s="106" t="str">
        <f>VLOOKUP($C810,'[3]Sistema Escolar'!$C$3:$E$5000,3,0)</f>
        <v>COLEGIO ESTADUAL ALMIRANTE BARROSO</v>
      </c>
      <c r="G810" s="67" t="s">
        <v>1493</v>
      </c>
      <c r="H810" s="67" t="s">
        <v>1524</v>
      </c>
      <c r="I810" s="67" t="s">
        <v>2047</v>
      </c>
      <c r="J810" s="81" t="s">
        <v>4633</v>
      </c>
      <c r="L810" s="46"/>
      <c r="M810" s="46"/>
      <c r="T810" s="86"/>
      <c r="U810" s="100"/>
      <c r="V810" s="97"/>
      <c r="W810" s="100"/>
      <c r="X810" s="104"/>
      <c r="Y810" s="101"/>
      <c r="Z810" s="101"/>
      <c r="AA810" s="104"/>
      <c r="AB810" s="104"/>
      <c r="AF810" s="90"/>
      <c r="AK810"/>
      <c r="AM810" s="108"/>
      <c r="AN810" s="108"/>
      <c r="AO810" s="108"/>
      <c r="AP810" s="108"/>
      <c r="AQ810" s="108"/>
      <c r="AR810" s="108"/>
    </row>
    <row r="811" spans="1:44" s="48" customFormat="1" ht="24" customHeight="1">
      <c r="A811" s="124" t="s">
        <v>1881</v>
      </c>
      <c r="B811" s="260" t="s">
        <v>433</v>
      </c>
      <c r="C811" s="73">
        <v>1176095</v>
      </c>
      <c r="D811" s="73">
        <v>1100535</v>
      </c>
      <c r="E811" s="73">
        <v>29336473</v>
      </c>
      <c r="F811" s="106" t="str">
        <f>VLOOKUP($C811,'[3]Sistema Escolar'!$C$3:$E$5000,3,0)</f>
        <v>COLEGIO ESTADUAL PROFESSOR CARLOS ALBERTO CERQUEIRA</v>
      </c>
      <c r="G811" s="67" t="s">
        <v>1493</v>
      </c>
      <c r="H811" s="67" t="s">
        <v>1622</v>
      </c>
      <c r="I811" s="67" t="s">
        <v>519</v>
      </c>
      <c r="J811" s="81" t="s">
        <v>4492</v>
      </c>
      <c r="L811" s="46"/>
      <c r="M811" s="46"/>
      <c r="T811" s="86"/>
      <c r="U811" s="100"/>
      <c r="V811" s="97"/>
      <c r="W811" s="100"/>
      <c r="X811" s="104"/>
      <c r="Y811" s="101"/>
      <c r="Z811" s="101"/>
      <c r="AA811" s="104"/>
      <c r="AB811" s="104"/>
      <c r="AD811" s="91"/>
      <c r="AF811" s="90"/>
      <c r="AK811"/>
      <c r="AM811" s="108"/>
      <c r="AN811" s="108"/>
      <c r="AO811" s="108"/>
      <c r="AP811" s="108"/>
      <c r="AQ811" s="108"/>
      <c r="AR811" s="108"/>
    </row>
    <row r="812" spans="1:44" s="48" customFormat="1" ht="24" customHeight="1">
      <c r="A812" s="124" t="s">
        <v>1881</v>
      </c>
      <c r="B812" s="260" t="s">
        <v>433</v>
      </c>
      <c r="C812" s="73">
        <v>1102747</v>
      </c>
      <c r="D812" s="73">
        <v>1100344</v>
      </c>
      <c r="E812" s="73">
        <v>29193567</v>
      </c>
      <c r="F812" s="106" t="str">
        <f>VLOOKUP($C812,'[3]Sistema Escolar'!$C$3:$E$5000,3,0)</f>
        <v>COLEGIO ESTADUAL MARIA AMELIA SANTOS</v>
      </c>
      <c r="G812" s="67" t="s">
        <v>1493</v>
      </c>
      <c r="H812" s="67" t="s">
        <v>1601</v>
      </c>
      <c r="I812" s="67" t="s">
        <v>2047</v>
      </c>
      <c r="J812" s="81" t="s">
        <v>4634</v>
      </c>
      <c r="K812" s="74"/>
      <c r="L812" s="46"/>
      <c r="M812" s="46"/>
      <c r="T812" s="86"/>
      <c r="U812" s="100"/>
      <c r="V812" s="97"/>
      <c r="W812" s="100"/>
      <c r="X812" s="104"/>
      <c r="Y812" s="101"/>
      <c r="Z812" s="101"/>
      <c r="AA812" s="104"/>
      <c r="AB812" s="104"/>
      <c r="AF812" s="90"/>
      <c r="AK812"/>
      <c r="AM812" s="108"/>
      <c r="AN812" s="108"/>
      <c r="AO812" s="108"/>
      <c r="AP812" s="108"/>
      <c r="AQ812" s="108"/>
      <c r="AR812" s="108"/>
    </row>
    <row r="813" spans="1:44" s="48" customFormat="1" ht="24" customHeight="1">
      <c r="A813" s="124" t="s">
        <v>1881</v>
      </c>
      <c r="B813" s="260" t="s">
        <v>433</v>
      </c>
      <c r="C813" s="73">
        <v>1100493</v>
      </c>
      <c r="D813" s="73">
        <v>1100249</v>
      </c>
      <c r="E813" s="73">
        <v>29190720</v>
      </c>
      <c r="F813" s="106" t="str">
        <f>VLOOKUP($C813,'[3]Sistema Escolar'!$C$3:$E$5000,3,0)</f>
        <v>COLEGIO ESTADUAL DANIEL LISBOA</v>
      </c>
      <c r="G813" s="67" t="s">
        <v>1493</v>
      </c>
      <c r="H813" s="67" t="s">
        <v>1544</v>
      </c>
      <c r="I813" s="67" t="s">
        <v>519</v>
      </c>
      <c r="J813" s="81" t="s">
        <v>4492</v>
      </c>
      <c r="L813" s="46"/>
      <c r="M813" s="46"/>
      <c r="T813" s="86"/>
      <c r="U813" s="100"/>
      <c r="V813" s="97"/>
      <c r="W813" s="100"/>
      <c r="X813" s="104"/>
      <c r="Y813" s="101"/>
      <c r="Z813" s="101"/>
      <c r="AA813" s="104"/>
      <c r="AB813" s="104"/>
      <c r="AF813" s="90"/>
      <c r="AK813"/>
      <c r="AM813" s="108"/>
      <c r="AN813" s="108"/>
      <c r="AO813" s="108"/>
      <c r="AP813" s="108"/>
      <c r="AQ813" s="108"/>
      <c r="AR813" s="108"/>
    </row>
    <row r="814" spans="1:44" s="48" customFormat="1" ht="24" customHeight="1">
      <c r="A814" s="124" t="s">
        <v>1881</v>
      </c>
      <c r="B814" s="260" t="s">
        <v>433</v>
      </c>
      <c r="C814" s="73">
        <v>1100337</v>
      </c>
      <c r="D814" s="73">
        <v>1100241</v>
      </c>
      <c r="E814" s="73">
        <v>29189012</v>
      </c>
      <c r="F814" s="106" t="str">
        <f>VLOOKUP($C814,'[3]Sistema Escolar'!$C$3:$E$5000,3,0)</f>
        <v>COLEGIO ESTADUAL DOUTOR AILTON PINTO DE ANDRADE</v>
      </c>
      <c r="G814" s="67" t="s">
        <v>1493</v>
      </c>
      <c r="H814" s="67" t="s">
        <v>1563</v>
      </c>
      <c r="I814" s="67" t="s">
        <v>2047</v>
      </c>
      <c r="J814" s="81" t="s">
        <v>4635</v>
      </c>
      <c r="L814" s="46"/>
      <c r="M814" s="46"/>
      <c r="T814" s="86"/>
      <c r="U814" s="100"/>
      <c r="V814" s="97"/>
      <c r="W814" s="100"/>
      <c r="X814" s="104"/>
      <c r="Y814" s="101"/>
      <c r="Z814" s="101"/>
      <c r="AA814" s="104"/>
      <c r="AB814" s="104"/>
      <c r="AF814" s="90"/>
      <c r="AK814"/>
      <c r="AM814" s="108"/>
      <c r="AN814" s="108"/>
      <c r="AO814" s="108"/>
      <c r="AP814" s="108"/>
      <c r="AQ814" s="108"/>
      <c r="AR814" s="108"/>
    </row>
    <row r="815" spans="1:44" s="48" customFormat="1" ht="24" customHeight="1">
      <c r="A815" s="124" t="s">
        <v>1881</v>
      </c>
      <c r="B815" s="260" t="s">
        <v>433</v>
      </c>
      <c r="C815" s="73">
        <v>1176206</v>
      </c>
      <c r="D815" s="73">
        <v>1100545</v>
      </c>
      <c r="E815" s="73">
        <v>29357829</v>
      </c>
      <c r="F815" s="106" t="str">
        <f>VLOOKUP($C815,'[3]Sistema Escolar'!$C$3:$E$5000,3,0)</f>
        <v>COLEGIO ESTADUAL DALVA MATOS</v>
      </c>
      <c r="G815" s="67" t="s">
        <v>1493</v>
      </c>
      <c r="H815" s="67" t="s">
        <v>1543</v>
      </c>
      <c r="I815" s="67" t="s">
        <v>519</v>
      </c>
      <c r="J815" s="81" t="s">
        <v>4492</v>
      </c>
      <c r="L815" s="46"/>
      <c r="M815" s="46"/>
      <c r="T815" s="86"/>
      <c r="U815" s="100"/>
      <c r="V815" s="97"/>
      <c r="W815" s="100"/>
      <c r="X815" s="100"/>
      <c r="Y815" s="101"/>
      <c r="Z815" s="101"/>
      <c r="AA815" s="104"/>
      <c r="AB815" s="104"/>
      <c r="AF815" s="90"/>
      <c r="AK815"/>
      <c r="AM815" s="108"/>
      <c r="AN815" s="108"/>
      <c r="AO815" s="108"/>
      <c r="AP815" s="108"/>
      <c r="AQ815" s="108"/>
      <c r="AR815" s="108"/>
    </row>
    <row r="816" spans="1:44" s="48" customFormat="1" ht="24" customHeight="1">
      <c r="A816" s="124" t="s">
        <v>1881</v>
      </c>
      <c r="B816" s="260" t="s">
        <v>433</v>
      </c>
      <c r="C816" s="73">
        <v>1100434</v>
      </c>
      <c r="D816" s="73">
        <v>1100246</v>
      </c>
      <c r="E816" s="73">
        <v>29182077</v>
      </c>
      <c r="F816" s="106" t="str">
        <f>VLOOKUP($C816,'[3]Sistema Escolar'!$C$3:$E$5000,3,0)</f>
        <v>COLEGIO ESTADUAL ALIPIO FRANCA</v>
      </c>
      <c r="G816" s="67" t="s">
        <v>1493</v>
      </c>
      <c r="H816" s="67" t="s">
        <v>1523</v>
      </c>
      <c r="I816" s="67" t="s">
        <v>2047</v>
      </c>
      <c r="J816" s="81" t="s">
        <v>4636</v>
      </c>
      <c r="L816" s="46"/>
      <c r="M816" s="46"/>
      <c r="T816" s="86"/>
      <c r="U816" s="100"/>
      <c r="V816" s="97"/>
      <c r="W816" s="100"/>
      <c r="X816" s="104"/>
      <c r="Y816" s="101"/>
      <c r="Z816" s="101"/>
      <c r="AA816" s="104"/>
      <c r="AB816" s="104"/>
      <c r="AF816" s="90"/>
      <c r="AK816"/>
      <c r="AM816" s="108"/>
      <c r="AN816" s="108"/>
      <c r="AO816" s="108"/>
      <c r="AP816" s="108"/>
      <c r="AQ816" s="108"/>
      <c r="AR816" s="108"/>
    </row>
    <row r="817" spans="1:44" s="48" customFormat="1" ht="24" customHeight="1">
      <c r="A817" s="124" t="s">
        <v>1881</v>
      </c>
      <c r="B817" s="260" t="s">
        <v>433</v>
      </c>
      <c r="C817" s="73">
        <v>1100540</v>
      </c>
      <c r="D817" s="73">
        <v>1100253</v>
      </c>
      <c r="E817" s="73">
        <v>29189241</v>
      </c>
      <c r="F817" s="106" t="str">
        <f>VLOOKUP($C817,'[3]Sistema Escolar'!$C$3:$E$5000,3,0)</f>
        <v>COLEGIO ESTADUAL ANFRISIA SANTIAGO</v>
      </c>
      <c r="G817" s="67" t="s">
        <v>1493</v>
      </c>
      <c r="H817" s="67" t="s">
        <v>1527</v>
      </c>
      <c r="I817" s="67" t="s">
        <v>2047</v>
      </c>
      <c r="J817" s="81" t="s">
        <v>4637</v>
      </c>
      <c r="L817" s="46"/>
      <c r="M817" s="46"/>
      <c r="T817" s="86"/>
      <c r="U817" s="100"/>
      <c r="V817" s="97"/>
      <c r="W817" s="100"/>
      <c r="X817" s="104"/>
      <c r="Y817" s="101"/>
      <c r="Z817" s="101"/>
      <c r="AA817" s="104"/>
      <c r="AB817" s="104"/>
      <c r="AF817" s="90"/>
      <c r="AK817"/>
      <c r="AM817" s="108"/>
      <c r="AN817" s="108"/>
      <c r="AO817" s="108"/>
      <c r="AP817" s="108"/>
      <c r="AQ817" s="108"/>
      <c r="AR817" s="108"/>
    </row>
    <row r="818" spans="1:44" s="48" customFormat="1" ht="24" customHeight="1">
      <c r="A818" s="124" t="s">
        <v>1881</v>
      </c>
      <c r="B818" s="260" t="s">
        <v>433</v>
      </c>
      <c r="C818" s="73">
        <v>1102046</v>
      </c>
      <c r="D818" s="73">
        <v>1100315</v>
      </c>
      <c r="E818" s="73">
        <v>29182190</v>
      </c>
      <c r="F818" s="106" t="str">
        <f>VLOOKUP($C818,'[3]Sistema Escolar'!$C$3:$E$5000,3,0)</f>
        <v>COLEGIO DA POLICIA MILITAR - CPM JOAO FLORENCIO GOMES</v>
      </c>
      <c r="G818" s="67" t="s">
        <v>1493</v>
      </c>
      <c r="H818" s="67" t="s">
        <v>1516</v>
      </c>
      <c r="I818" s="67" t="s">
        <v>2047</v>
      </c>
      <c r="J818" s="81" t="s">
        <v>4638</v>
      </c>
      <c r="L818" s="46"/>
      <c r="M818" s="46"/>
      <c r="T818" s="86"/>
      <c r="U818" s="100"/>
      <c r="V818" s="46"/>
      <c r="W818" s="100"/>
      <c r="X818" s="104"/>
      <c r="Y818" s="101"/>
      <c r="Z818" s="101"/>
      <c r="AA818" s="104"/>
      <c r="AB818" s="104"/>
      <c r="AF818" s="90"/>
      <c r="AK818"/>
      <c r="AM818" s="108"/>
      <c r="AN818" s="108"/>
      <c r="AO818" s="108"/>
      <c r="AP818" s="108"/>
      <c r="AQ818" s="108"/>
      <c r="AR818" s="108"/>
    </row>
    <row r="819" spans="1:44" s="48" customFormat="1" ht="24" customHeight="1">
      <c r="A819" s="124" t="s">
        <v>1881</v>
      </c>
      <c r="B819" s="260" t="s">
        <v>433</v>
      </c>
      <c r="C819" s="73">
        <v>1104650</v>
      </c>
      <c r="D819" s="73">
        <v>1100474</v>
      </c>
      <c r="E819" s="73">
        <v>29181429</v>
      </c>
      <c r="F819" s="106" t="str">
        <f>VLOOKUP($C819,'[3]Sistema Escolar'!$C$3:$E$5000,3,0)</f>
        <v>COLEGIO DA POLICIA MILITAR - UNIDADE I CPM DENDEZEIROS</v>
      </c>
      <c r="G819" s="67" t="s">
        <v>1493</v>
      </c>
      <c r="H819" s="67" t="s">
        <v>1517</v>
      </c>
      <c r="I819" s="67" t="s">
        <v>2047</v>
      </c>
      <c r="J819" s="81" t="s">
        <v>4639</v>
      </c>
      <c r="L819" s="46"/>
      <c r="M819" s="46"/>
      <c r="T819" s="86"/>
      <c r="U819" s="100"/>
      <c r="V819" s="46"/>
      <c r="W819" s="100"/>
      <c r="X819" s="104"/>
      <c r="Y819" s="101"/>
      <c r="Z819" s="101"/>
      <c r="AA819" s="104"/>
      <c r="AB819" s="104"/>
      <c r="AF819" s="90"/>
      <c r="AK819"/>
      <c r="AM819" s="108"/>
      <c r="AN819" s="108"/>
      <c r="AO819" s="108"/>
      <c r="AP819" s="108"/>
      <c r="AQ819" s="108"/>
      <c r="AR819" s="108"/>
    </row>
    <row r="820" spans="1:44" s="48" customFormat="1" ht="24" customHeight="1">
      <c r="A820" s="124" t="s">
        <v>1881</v>
      </c>
      <c r="B820" s="260" t="s">
        <v>433</v>
      </c>
      <c r="C820" s="73">
        <v>1101872</v>
      </c>
      <c r="D820" s="73">
        <v>1100493</v>
      </c>
      <c r="E820" s="73">
        <v>29182166</v>
      </c>
      <c r="F820" s="106" t="str">
        <f>VLOOKUP($C820,'[3]Sistema Escolar'!$C$3:$E$5000,3,0)</f>
        <v>COLEGIO ESTADUAL GOES CALMON</v>
      </c>
      <c r="G820" s="67" t="s">
        <v>1493</v>
      </c>
      <c r="H820" s="67" t="s">
        <v>801</v>
      </c>
      <c r="I820" s="67" t="s">
        <v>519</v>
      </c>
      <c r="J820" s="81" t="s">
        <v>4492</v>
      </c>
      <c r="L820" s="46"/>
      <c r="M820" s="46"/>
      <c r="T820" s="86"/>
      <c r="U820" s="100"/>
      <c r="V820" s="97"/>
      <c r="W820" s="100"/>
      <c r="X820" s="104"/>
      <c r="Y820" s="101"/>
      <c r="Z820" s="104"/>
      <c r="AA820" s="104"/>
      <c r="AB820" s="104"/>
      <c r="AF820" s="90"/>
      <c r="AK820"/>
      <c r="AM820" s="108"/>
      <c r="AN820" s="108"/>
      <c r="AO820" s="108"/>
      <c r="AP820" s="108"/>
      <c r="AQ820" s="108"/>
      <c r="AR820" s="108"/>
    </row>
    <row r="821" spans="1:44" s="48" customFormat="1" ht="24" customHeight="1">
      <c r="A821" s="124" t="s">
        <v>1881</v>
      </c>
      <c r="B821" s="260" t="s">
        <v>433</v>
      </c>
      <c r="C821" s="73">
        <v>1103107</v>
      </c>
      <c r="D821" s="73">
        <v>1100393</v>
      </c>
      <c r="E821" s="73">
        <v>29193532</v>
      </c>
      <c r="F821" s="106" t="str">
        <f>VLOOKUP($C821,'[3]Sistema Escolar'!$C$3:$E$5000,3,0)</f>
        <v>COLEGIO ESTADUAL MARECHAL MASCARENHAS DE MORAIS</v>
      </c>
      <c r="G821" s="67" t="s">
        <v>1493</v>
      </c>
      <c r="H821" s="67" t="s">
        <v>1600</v>
      </c>
      <c r="I821" s="67" t="s">
        <v>2047</v>
      </c>
      <c r="J821" s="81" t="s">
        <v>4640</v>
      </c>
      <c r="L821" s="46"/>
      <c r="M821" s="46"/>
      <c r="T821" s="86"/>
      <c r="U821" s="100"/>
      <c r="V821" s="97"/>
      <c r="W821" s="100"/>
      <c r="X821" s="100"/>
      <c r="Y821" s="101"/>
      <c r="Z821" s="104"/>
      <c r="AA821" s="104"/>
      <c r="AB821" s="104"/>
      <c r="AF821" s="90"/>
      <c r="AK821"/>
      <c r="AM821" s="108"/>
      <c r="AN821" s="108"/>
      <c r="AO821" s="108"/>
      <c r="AP821" s="108"/>
      <c r="AQ821" s="108"/>
      <c r="AR821" s="108"/>
    </row>
    <row r="822" spans="1:44" s="48" customFormat="1" ht="24" customHeight="1">
      <c r="A822" s="124" t="s">
        <v>1881</v>
      </c>
      <c r="B822" s="260" t="s">
        <v>433</v>
      </c>
      <c r="C822" s="73">
        <v>1178076</v>
      </c>
      <c r="D822" s="73">
        <v>1104550</v>
      </c>
      <c r="E822" s="73">
        <v>29436877</v>
      </c>
      <c r="F822" s="106" t="str">
        <f>VLOOKUP($C822,'[3]Sistema Escolar'!$C$3:$E$5000,3,0)</f>
        <v>COLEGIO ESTADUAL SATELITE</v>
      </c>
      <c r="G822" s="67" t="s">
        <v>1493</v>
      </c>
      <c r="H822" s="67" t="s">
        <v>1648</v>
      </c>
      <c r="I822" s="67" t="s">
        <v>2047</v>
      </c>
      <c r="J822" s="81" t="s">
        <v>4641</v>
      </c>
      <c r="L822" s="46"/>
      <c r="M822" s="46"/>
      <c r="T822" s="86"/>
      <c r="U822" s="100"/>
      <c r="V822" s="97"/>
      <c r="W822" s="100"/>
      <c r="X822" s="104"/>
      <c r="Y822" s="101"/>
      <c r="Z822" s="101"/>
      <c r="AA822" s="104"/>
      <c r="AB822" s="104"/>
      <c r="AF822" s="90"/>
      <c r="AK822"/>
      <c r="AM822" s="108"/>
      <c r="AN822" s="108"/>
      <c r="AO822" s="108"/>
      <c r="AP822" s="108"/>
      <c r="AQ822" s="108"/>
      <c r="AR822" s="108"/>
    </row>
    <row r="823" spans="1:44" s="48" customFormat="1" ht="24" customHeight="1">
      <c r="A823" s="124" t="s">
        <v>1881</v>
      </c>
      <c r="B823" s="260" t="s">
        <v>433</v>
      </c>
      <c r="C823" s="73">
        <v>1178323</v>
      </c>
      <c r="D823" s="73">
        <v>1105546</v>
      </c>
      <c r="E823" s="73">
        <v>29882729</v>
      </c>
      <c r="F823" s="106" t="str">
        <f>VLOOKUP($C823,'[3]Sistema Escolar'!$C$3:$E$5000,3,0)</f>
        <v>CENTRO ESTADUAL DE EDUCACAO PROFISSIONAL EMPREENDE BAHIA</v>
      </c>
      <c r="G823" s="67" t="s">
        <v>1493</v>
      </c>
      <c r="H823" s="67" t="s">
        <v>1512</v>
      </c>
      <c r="I823" s="67" t="s">
        <v>519</v>
      </c>
      <c r="J823" s="81" t="s">
        <v>4492</v>
      </c>
      <c r="L823" s="46"/>
      <c r="M823" s="46"/>
      <c r="T823" s="86"/>
      <c r="U823" s="100"/>
      <c r="V823" s="97"/>
      <c r="W823" s="100"/>
      <c r="X823" s="104"/>
      <c r="Y823" s="101"/>
      <c r="Z823" s="101"/>
      <c r="AA823" s="104"/>
      <c r="AB823" s="104"/>
      <c r="AF823" s="90"/>
      <c r="AK823"/>
      <c r="AM823" s="108"/>
      <c r="AN823" s="108"/>
      <c r="AO823" s="108"/>
      <c r="AP823" s="108"/>
      <c r="AQ823" s="108"/>
      <c r="AR823" s="108"/>
    </row>
    <row r="824" spans="1:44" s="48" customFormat="1" ht="24" customHeight="1">
      <c r="A824" s="124" t="s">
        <v>1881</v>
      </c>
      <c r="B824" s="260" t="s">
        <v>433</v>
      </c>
      <c r="C824" s="73">
        <v>1176389</v>
      </c>
      <c r="D824" s="73">
        <v>1100555</v>
      </c>
      <c r="E824" s="73">
        <v>29437377</v>
      </c>
      <c r="F824" s="106" t="str">
        <f>VLOOKUP($C824,'[3]Sistema Escolar'!$C$3:$E$5000,3,0)</f>
        <v>COLEGIO DA POLICIA MILITAR - UNIDADE II CPM LOBATO</v>
      </c>
      <c r="G824" s="67" t="s">
        <v>1493</v>
      </c>
      <c r="H824" s="67" t="s">
        <v>1518</v>
      </c>
      <c r="I824" s="67" t="s">
        <v>519</v>
      </c>
      <c r="J824" s="81" t="s">
        <v>4492</v>
      </c>
      <c r="L824" s="46"/>
      <c r="M824" s="46"/>
      <c r="T824" s="86"/>
      <c r="U824" s="100"/>
      <c r="V824" s="46"/>
      <c r="W824" s="100"/>
      <c r="X824" s="104"/>
      <c r="Y824" s="101"/>
      <c r="Z824" s="101"/>
      <c r="AA824" s="104"/>
      <c r="AB824" s="104"/>
      <c r="AF824" s="90"/>
      <c r="AK824"/>
      <c r="AM824" s="108"/>
      <c r="AN824" s="108"/>
      <c r="AO824" s="108"/>
      <c r="AP824" s="108"/>
      <c r="AQ824" s="108"/>
      <c r="AR824" s="108"/>
    </row>
    <row r="825" spans="1:44" s="48" customFormat="1" ht="24" customHeight="1">
      <c r="A825" s="124" t="s">
        <v>1881</v>
      </c>
      <c r="B825" s="260" t="s">
        <v>433</v>
      </c>
      <c r="C825" s="73">
        <v>1103905</v>
      </c>
      <c r="D825" s="73">
        <v>1104580</v>
      </c>
      <c r="E825" s="73">
        <v>29182735</v>
      </c>
      <c r="F825" s="106" t="str">
        <f>VLOOKUP($C825,'[3]Sistema Escolar'!$C$3:$E$5000,3,0)</f>
        <v>COLEGIO ESTADUAL RUBEN DARIO</v>
      </c>
      <c r="G825" s="67" t="s">
        <v>1493</v>
      </c>
      <c r="H825" s="67" t="s">
        <v>1644</v>
      </c>
      <c r="I825" s="67" t="s">
        <v>519</v>
      </c>
      <c r="J825" s="81" t="s">
        <v>4492</v>
      </c>
      <c r="L825" s="46"/>
      <c r="M825" s="46"/>
      <c r="T825" s="86"/>
      <c r="U825" s="100"/>
      <c r="V825" s="97"/>
      <c r="W825" s="100"/>
      <c r="X825" s="104"/>
      <c r="Y825" s="101"/>
      <c r="Z825" s="101"/>
      <c r="AA825" s="104"/>
      <c r="AB825" s="104"/>
      <c r="AF825" s="90"/>
      <c r="AK825"/>
      <c r="AM825" s="108"/>
      <c r="AN825" s="108"/>
      <c r="AO825" s="108"/>
      <c r="AP825" s="108"/>
      <c r="AQ825" s="108"/>
      <c r="AR825" s="108"/>
    </row>
    <row r="826" spans="1:44" s="48" customFormat="1" ht="24" customHeight="1">
      <c r="A826" s="124" t="s">
        <v>1881</v>
      </c>
      <c r="B826" s="260" t="s">
        <v>433</v>
      </c>
      <c r="C826" s="73">
        <v>1104600</v>
      </c>
      <c r="D826" s="73">
        <v>1100331</v>
      </c>
      <c r="E826" s="73">
        <v>29182174</v>
      </c>
      <c r="F826" s="106" t="str">
        <f>VLOOKUP($C826,'[3]Sistema Escolar'!$C$3:$E$5000,3,0)</f>
        <v>COLEGIO ESTADUAL DE TEMPO INTEGRAL PROF PEDRO PAULO MARQUES E MARQUES</v>
      </c>
      <c r="G826" s="67" t="s">
        <v>1493</v>
      </c>
      <c r="H826" s="67" t="s">
        <v>1584</v>
      </c>
      <c r="I826" s="67" t="s">
        <v>2047</v>
      </c>
      <c r="J826" s="81" t="s">
        <v>4642</v>
      </c>
      <c r="L826" s="46"/>
      <c r="M826" s="46"/>
      <c r="T826" s="86"/>
      <c r="U826" s="100"/>
      <c r="V826" s="97"/>
      <c r="W826" s="100"/>
      <c r="X826" s="104"/>
      <c r="Y826" s="101"/>
      <c r="Z826" s="101"/>
      <c r="AA826" s="104"/>
      <c r="AB826" s="104"/>
      <c r="AF826" s="90"/>
      <c r="AK826"/>
      <c r="AM826" s="108"/>
      <c r="AN826" s="108"/>
      <c r="AO826" s="108"/>
      <c r="AP826" s="108"/>
      <c r="AQ826" s="108"/>
      <c r="AR826" s="108"/>
    </row>
    <row r="827" spans="1:44" s="48" customFormat="1" ht="24" customHeight="1">
      <c r="A827" s="124" t="s">
        <v>1881</v>
      </c>
      <c r="B827" s="260" t="s">
        <v>433</v>
      </c>
      <c r="C827" s="73">
        <v>1176392</v>
      </c>
      <c r="D827" s="73">
        <v>1100263</v>
      </c>
      <c r="E827" s="73">
        <v>29374677</v>
      </c>
      <c r="F827" s="106" t="str">
        <f>VLOOKUP($C827,'[3]Sistema Escolar'!$C$3:$E$5000,3,0)</f>
        <v>ESCOLA ESTADUAL SEVERINO VIEIRA</v>
      </c>
      <c r="G827" s="67" t="s">
        <v>1493</v>
      </c>
      <c r="H827" s="67" t="s">
        <v>1677</v>
      </c>
      <c r="I827" s="67" t="s">
        <v>519</v>
      </c>
      <c r="J827" s="81" t="s">
        <v>4492</v>
      </c>
      <c r="L827" s="46"/>
      <c r="M827" s="46"/>
      <c r="T827" s="86"/>
      <c r="U827" s="100"/>
      <c r="V827" s="97"/>
      <c r="W827" s="100"/>
      <c r="X827" s="100"/>
      <c r="Y827" s="101"/>
      <c r="Z827" s="101"/>
      <c r="AA827" s="104"/>
      <c r="AB827" s="104"/>
      <c r="AF827" s="90"/>
      <c r="AK827"/>
      <c r="AM827" s="108"/>
      <c r="AN827" s="108"/>
      <c r="AO827" s="108"/>
      <c r="AP827" s="108"/>
      <c r="AQ827" s="108"/>
      <c r="AR827" s="108"/>
    </row>
    <row r="828" spans="1:44" s="48" customFormat="1" ht="24" customHeight="1">
      <c r="A828" s="124" t="s">
        <v>1881</v>
      </c>
      <c r="B828" s="260" t="s">
        <v>433</v>
      </c>
      <c r="C828" s="73">
        <v>1176210</v>
      </c>
      <c r="D828" s="73">
        <v>1100551</v>
      </c>
      <c r="E828" s="73">
        <v>29360960</v>
      </c>
      <c r="F828" s="106" t="str">
        <f>VLOOKUP($C828,'[3]Sistema Escolar'!$C$3:$E$5000,3,0)</f>
        <v>COLEGIO ESTADUAL RAYMUNDO MATTA</v>
      </c>
      <c r="G828" s="67" t="s">
        <v>1493</v>
      </c>
      <c r="H828" s="67" t="s">
        <v>1641</v>
      </c>
      <c r="I828" s="67" t="s">
        <v>519</v>
      </c>
      <c r="J828" s="81" t="s">
        <v>4492</v>
      </c>
      <c r="L828" s="46"/>
      <c r="M828" s="46"/>
      <c r="T828" s="86"/>
      <c r="U828" s="100"/>
      <c r="V828" s="97"/>
      <c r="W828" s="100"/>
      <c r="X828" s="104"/>
      <c r="Y828" s="101"/>
      <c r="Z828" s="101"/>
      <c r="AA828" s="104"/>
      <c r="AB828" s="104"/>
      <c r="AF828" s="90"/>
      <c r="AK828"/>
      <c r="AM828" s="108"/>
      <c r="AN828" s="108"/>
      <c r="AO828" s="108"/>
      <c r="AP828" s="108"/>
      <c r="AQ828" s="108"/>
      <c r="AR828" s="108"/>
    </row>
    <row r="829" spans="1:44" s="48" customFormat="1" ht="24" customHeight="1">
      <c r="A829" s="124" t="s">
        <v>1881</v>
      </c>
      <c r="B829" s="260" t="s">
        <v>433</v>
      </c>
      <c r="C829" s="73">
        <v>1104626</v>
      </c>
      <c r="D829" s="73">
        <v>1100472</v>
      </c>
      <c r="E829" s="73">
        <v>29199026</v>
      </c>
      <c r="F829" s="106" t="str">
        <f>VLOOKUP($C829,'[3]Sistema Escolar'!$C$3:$E$5000,3,0)</f>
        <v>COLEGIO ESTADUAL PAULO AMERICO DE OLIVEIRA</v>
      </c>
      <c r="G829" s="67" t="s">
        <v>1493</v>
      </c>
      <c r="H829" s="67" t="s">
        <v>1615</v>
      </c>
      <c r="I829" s="67" t="s">
        <v>519</v>
      </c>
      <c r="J829" s="81" t="s">
        <v>4492</v>
      </c>
      <c r="L829" s="46"/>
      <c r="M829" s="46"/>
      <c r="T829" s="86"/>
      <c r="U829" s="100"/>
      <c r="V829" s="97"/>
      <c r="W829" s="100"/>
      <c r="X829" s="104"/>
      <c r="Y829" s="101"/>
      <c r="Z829" s="101"/>
      <c r="AA829" s="104"/>
      <c r="AB829" s="104"/>
      <c r="AF829" s="90"/>
      <c r="AK829"/>
      <c r="AM829" s="108"/>
      <c r="AN829" s="108"/>
      <c r="AO829" s="108"/>
      <c r="AP829" s="108"/>
      <c r="AQ829" s="108"/>
      <c r="AR829" s="108"/>
    </row>
    <row r="830" spans="1:44" s="48" customFormat="1" ht="24" customHeight="1">
      <c r="A830" s="124" t="s">
        <v>1881</v>
      </c>
      <c r="B830" s="260" t="s">
        <v>433</v>
      </c>
      <c r="C830" s="73">
        <v>1102704</v>
      </c>
      <c r="D830" s="73">
        <v>1100341</v>
      </c>
      <c r="E830" s="73">
        <v>29183987</v>
      </c>
      <c r="F830" s="106" t="str">
        <f>VLOOKUP($C830,'[3]Sistema Escolar'!$C$3:$E$5000,3,0)</f>
        <v>COLEGIO ESTADUAL MARCILIO DIAS</v>
      </c>
      <c r="G830" s="67" t="s">
        <v>1493</v>
      </c>
      <c r="H830" s="67" t="s">
        <v>1599</v>
      </c>
      <c r="I830" s="67" t="s">
        <v>519</v>
      </c>
      <c r="J830" s="81" t="s">
        <v>4492</v>
      </c>
      <c r="K830" s="108">
        <v>46083</v>
      </c>
      <c r="L830" s="46"/>
      <c r="M830" s="46"/>
      <c r="T830" s="86"/>
      <c r="U830" s="100"/>
      <c r="V830" s="97"/>
      <c r="W830" s="100"/>
      <c r="X830" s="104"/>
      <c r="Y830" s="101"/>
      <c r="Z830" s="101"/>
      <c r="AA830" s="104"/>
      <c r="AB830" s="104"/>
      <c r="AF830" s="90"/>
      <c r="AK830"/>
      <c r="AM830" s="108"/>
      <c r="AN830" s="108"/>
      <c r="AO830" s="108"/>
      <c r="AP830" s="108"/>
      <c r="AQ830" s="108"/>
      <c r="AR830" s="108"/>
    </row>
    <row r="831" spans="1:44" s="48" customFormat="1" ht="24" customHeight="1">
      <c r="A831" s="124" t="s">
        <v>1881</v>
      </c>
      <c r="B831" s="260" t="s">
        <v>433</v>
      </c>
      <c r="C831" s="73">
        <v>1135998</v>
      </c>
      <c r="D831" s="73">
        <v>1100371</v>
      </c>
      <c r="E831" s="73">
        <v>29191173</v>
      </c>
      <c r="F831" s="106" t="str">
        <f>VLOOKUP($C831,'[3]Sistema Escolar'!$C$3:$E$5000,3,0)</f>
        <v>COLEGIO ESTADUAL YEDA BARRADAS CARNEIRO</v>
      </c>
      <c r="G831" s="67" t="s">
        <v>1493</v>
      </c>
      <c r="H831" s="67" t="s">
        <v>1658</v>
      </c>
      <c r="I831" s="67" t="s">
        <v>2047</v>
      </c>
      <c r="J831" s="81" t="s">
        <v>4643</v>
      </c>
      <c r="K831" s="46"/>
      <c r="L831" s="46"/>
      <c r="M831" s="46"/>
      <c r="T831" s="86"/>
      <c r="U831" s="100"/>
      <c r="V831" s="97"/>
      <c r="W831" s="100"/>
      <c r="X831" s="104"/>
      <c r="Y831" s="101"/>
      <c r="Z831" s="101"/>
      <c r="AA831" s="104"/>
      <c r="AB831" s="104"/>
      <c r="AF831" s="90"/>
      <c r="AK831"/>
      <c r="AM831" s="108"/>
      <c r="AN831" s="108"/>
      <c r="AO831" s="108"/>
      <c r="AP831" s="108"/>
      <c r="AQ831" s="108"/>
      <c r="AR831" s="108"/>
    </row>
    <row r="832" spans="1:44" s="48" customFormat="1" ht="24" customHeight="1">
      <c r="A832" s="124" t="s">
        <v>1881</v>
      </c>
      <c r="B832" s="260" t="s">
        <v>433</v>
      </c>
      <c r="C832" s="73">
        <v>1104375</v>
      </c>
      <c r="D832" s="73">
        <v>1100464</v>
      </c>
      <c r="E832" s="73">
        <v>29183839</v>
      </c>
      <c r="F832" s="106" t="str">
        <f>VLOOKUP($C832,'[3]Sistema Escolar'!$C$3:$E$5000,3,0)</f>
        <v>ESCOLA ESTADUAL PROFESSORA ARMANDINA MARQUES</v>
      </c>
      <c r="G832" s="67" t="s">
        <v>1493</v>
      </c>
      <c r="H832" s="67" t="s">
        <v>1673</v>
      </c>
      <c r="I832" s="67" t="s">
        <v>2047</v>
      </c>
      <c r="J832" s="81" t="s">
        <v>4644</v>
      </c>
      <c r="K832" s="74"/>
      <c r="L832" s="46"/>
      <c r="M832" s="46"/>
      <c r="T832" s="86"/>
      <c r="U832" s="100"/>
      <c r="V832" s="97"/>
      <c r="W832" s="100"/>
      <c r="X832" s="100"/>
      <c r="Y832" s="101"/>
      <c r="Z832" s="101"/>
      <c r="AA832" s="104"/>
      <c r="AB832" s="104"/>
      <c r="AF832" s="90"/>
      <c r="AK832"/>
      <c r="AM832" s="108"/>
      <c r="AN832" s="108"/>
      <c r="AO832" s="108"/>
      <c r="AP832" s="108"/>
      <c r="AQ832" s="108"/>
      <c r="AR832" s="108"/>
    </row>
    <row r="833" spans="1:44" s="48" customFormat="1" ht="24" customHeight="1">
      <c r="A833" s="124" t="s">
        <v>1881</v>
      </c>
      <c r="B833" s="260" t="s">
        <v>433</v>
      </c>
      <c r="C833" s="73">
        <v>1174772</v>
      </c>
      <c r="D833" s="73">
        <v>1100527</v>
      </c>
      <c r="E833" s="73">
        <v>29192080</v>
      </c>
      <c r="F833" s="106" t="str">
        <f>VLOOKUP($C833,'[3]Sistema Escolar'!$C$3:$E$5000,3,0)</f>
        <v>COLEGIO ESTADUAL PROFESSORA MARIA ANITA</v>
      </c>
      <c r="G833" s="67" t="s">
        <v>1493</v>
      </c>
      <c r="H833" s="67" t="s">
        <v>1633</v>
      </c>
      <c r="I833" s="67" t="s">
        <v>2047</v>
      </c>
      <c r="J833" s="81" t="s">
        <v>4645</v>
      </c>
      <c r="L833" s="46"/>
      <c r="M833" s="46"/>
      <c r="T833" s="86"/>
      <c r="U833" s="100"/>
      <c r="V833" s="97"/>
      <c r="W833" s="100"/>
      <c r="X833" s="104"/>
      <c r="Y833" s="101"/>
      <c r="Z833" s="101"/>
      <c r="AA833" s="104"/>
      <c r="AB833" s="104"/>
      <c r="AF833" s="90"/>
      <c r="AK833"/>
      <c r="AM833" s="108"/>
      <c r="AN833" s="108"/>
      <c r="AO833" s="108"/>
      <c r="AP833" s="108"/>
      <c r="AQ833" s="108"/>
      <c r="AR833" s="108"/>
    </row>
    <row r="834" spans="1:44" s="48" customFormat="1" ht="24" customHeight="1">
      <c r="A834" s="124" t="s">
        <v>1881</v>
      </c>
      <c r="B834" s="260" t="s">
        <v>433</v>
      </c>
      <c r="C834" s="73">
        <v>1176094</v>
      </c>
      <c r="D834" s="73">
        <v>1100534</v>
      </c>
      <c r="E834" s="73">
        <v>29336627</v>
      </c>
      <c r="F834" s="106" t="str">
        <f>VLOOKUP($C834,'[3]Sistema Escolar'!$C$3:$E$5000,3,0)</f>
        <v>COLEGIO ESTADUAL DAVID MENDES PEREIRA</v>
      </c>
      <c r="G834" s="67" t="s">
        <v>1493</v>
      </c>
      <c r="H834" s="67" t="s">
        <v>1546</v>
      </c>
      <c r="I834" s="67" t="s">
        <v>519</v>
      </c>
      <c r="J834" s="81" t="s">
        <v>4492</v>
      </c>
      <c r="L834" s="46"/>
      <c r="M834" s="46"/>
      <c r="T834" s="86"/>
      <c r="U834" s="100"/>
      <c r="V834" s="97"/>
      <c r="W834" s="100"/>
      <c r="X834" s="104"/>
      <c r="Y834" s="101"/>
      <c r="Z834" s="101"/>
      <c r="AA834" s="104"/>
      <c r="AB834" s="104"/>
      <c r="AF834" s="90"/>
      <c r="AK834"/>
      <c r="AM834" s="108"/>
      <c r="AN834" s="108"/>
      <c r="AO834" s="108"/>
      <c r="AP834" s="108"/>
      <c r="AQ834" s="108"/>
      <c r="AR834" s="108"/>
    </row>
    <row r="835" spans="1:44" s="48" customFormat="1" ht="24" customHeight="1">
      <c r="A835" s="124" t="s">
        <v>1881</v>
      </c>
      <c r="B835" s="260" t="s">
        <v>433</v>
      </c>
      <c r="C835" s="73">
        <v>1176080</v>
      </c>
      <c r="D835" s="73">
        <v>1100533</v>
      </c>
      <c r="E835" s="73">
        <v>29182115</v>
      </c>
      <c r="F835" s="106" t="str">
        <f>VLOOKUP($C835,'[3]Sistema Escolar'!$C$3:$E$5000,3,0)</f>
        <v>COLEGIO DA POLICIA MILITAR - CPM DONA LEONOR CALMON</v>
      </c>
      <c r="G835" s="67" t="s">
        <v>1493</v>
      </c>
      <c r="H835" s="67" t="s">
        <v>1515</v>
      </c>
      <c r="I835" s="67" t="s">
        <v>2047</v>
      </c>
      <c r="J835" s="81" t="s">
        <v>4646</v>
      </c>
      <c r="L835" s="46"/>
      <c r="M835" s="46"/>
      <c r="T835" s="86"/>
      <c r="U835" s="100"/>
      <c r="V835" s="46"/>
      <c r="W835" s="100"/>
      <c r="X835" s="104"/>
      <c r="Y835" s="101"/>
      <c r="Z835" s="104"/>
      <c r="AA835" s="104"/>
      <c r="AB835" s="104"/>
      <c r="AF835" s="90"/>
      <c r="AK835"/>
      <c r="AM835" s="108"/>
      <c r="AN835" s="108"/>
      <c r="AO835" s="108"/>
      <c r="AP835" s="108"/>
      <c r="AQ835" s="108"/>
      <c r="AR835" s="108"/>
    </row>
    <row r="836" spans="1:44" s="48" customFormat="1" ht="24" customHeight="1">
      <c r="A836" s="124" t="s">
        <v>1881</v>
      </c>
      <c r="B836" s="260" t="s">
        <v>433</v>
      </c>
      <c r="C836" s="73">
        <v>1176387</v>
      </c>
      <c r="D836" s="73">
        <v>1100554</v>
      </c>
      <c r="E836" s="73">
        <v>29382017</v>
      </c>
      <c r="F836" s="106" t="str">
        <f>VLOOKUP($C836,'[3]Sistema Escolar'!$C$3:$E$5000,3,0)</f>
        <v>COLEGIO ESTADUAL OLIVEIRA BRITO</v>
      </c>
      <c r="G836" s="67" t="s">
        <v>1493</v>
      </c>
      <c r="H836" s="67" t="s">
        <v>1612</v>
      </c>
      <c r="I836" s="67" t="s">
        <v>2047</v>
      </c>
      <c r="J836" s="81" t="s">
        <v>4647</v>
      </c>
      <c r="K836" s="74"/>
      <c r="L836" s="46"/>
      <c r="M836" s="46"/>
      <c r="T836" s="86"/>
      <c r="U836" s="100"/>
      <c r="V836" s="97"/>
      <c r="W836" s="100"/>
      <c r="X836" s="104"/>
      <c r="Y836" s="101"/>
      <c r="Z836" s="101"/>
      <c r="AA836" s="104"/>
      <c r="AB836" s="104"/>
      <c r="AF836" s="90"/>
      <c r="AK836"/>
      <c r="AM836" s="108"/>
      <c r="AN836" s="108"/>
      <c r="AO836" s="108"/>
      <c r="AP836" s="108"/>
      <c r="AQ836" s="108"/>
      <c r="AR836" s="108"/>
    </row>
    <row r="837" spans="1:44" s="48" customFormat="1" ht="24" customHeight="1">
      <c r="A837" s="124" t="s">
        <v>1881</v>
      </c>
      <c r="B837" s="260" t="s">
        <v>433</v>
      </c>
      <c r="C837" s="73">
        <v>1100957</v>
      </c>
      <c r="D837" s="73">
        <v>1100594</v>
      </c>
      <c r="E837" s="73">
        <v>29190916</v>
      </c>
      <c r="F837" s="106" t="str">
        <f>VLOOKUP($C837,'[3]Sistema Escolar'!$C$3:$E$5000,3,0)</f>
        <v>COLEGIO ESTADUAL EDIVALDO BOAVENTURA</v>
      </c>
      <c r="G837" s="67" t="s">
        <v>1493</v>
      </c>
      <c r="H837" s="67" t="s">
        <v>1566</v>
      </c>
      <c r="I837" s="67" t="s">
        <v>519</v>
      </c>
      <c r="J837" s="81" t="s">
        <v>4492</v>
      </c>
      <c r="K837" s="108">
        <v>46083</v>
      </c>
      <c r="L837" s="46"/>
      <c r="M837" s="46"/>
      <c r="T837" s="86"/>
      <c r="U837" s="100"/>
      <c r="V837" s="97"/>
      <c r="W837" s="100"/>
      <c r="X837" s="100"/>
      <c r="Y837" s="101"/>
      <c r="Z837" s="101"/>
      <c r="AA837" s="104"/>
      <c r="AB837" s="104"/>
      <c r="AF837" s="90"/>
      <c r="AK837"/>
      <c r="AM837" s="108"/>
      <c r="AN837" s="108"/>
      <c r="AO837" s="108"/>
      <c r="AP837" s="108"/>
      <c r="AQ837" s="108"/>
      <c r="AR837" s="108"/>
    </row>
    <row r="838" spans="1:44" s="48" customFormat="1" ht="24" customHeight="1">
      <c r="A838" s="124" t="s">
        <v>1881</v>
      </c>
      <c r="B838" s="260" t="s">
        <v>433</v>
      </c>
      <c r="C838" s="73">
        <v>1146140</v>
      </c>
      <c r="D838" s="73">
        <v>1100503</v>
      </c>
      <c r="E838" s="73">
        <v>29199930</v>
      </c>
      <c r="F838" s="106" t="str">
        <f>VLOOKUP($C838,'[3]Sistema Escolar'!$C$3:$E$5000,3,0)</f>
        <v>COLEGIO ESTADUAL MONTEIRO LOBATO</v>
      </c>
      <c r="G838" s="67" t="s">
        <v>1493</v>
      </c>
      <c r="H838" s="67" t="s">
        <v>1608</v>
      </c>
      <c r="I838" s="67" t="s">
        <v>519</v>
      </c>
      <c r="J838" s="81" t="s">
        <v>4492</v>
      </c>
      <c r="L838" s="46"/>
      <c r="M838" s="46"/>
      <c r="T838" s="86"/>
      <c r="U838" s="100"/>
      <c r="V838" s="97"/>
      <c r="W838" s="100"/>
      <c r="X838" s="104"/>
      <c r="Y838" s="101"/>
      <c r="Z838" s="101"/>
      <c r="AA838" s="104"/>
      <c r="AB838" s="104"/>
      <c r="AF838" s="90"/>
      <c r="AK838"/>
      <c r="AM838" s="108"/>
      <c r="AN838" s="108"/>
      <c r="AO838" s="108"/>
      <c r="AP838" s="108"/>
      <c r="AQ838" s="108"/>
      <c r="AR838" s="108"/>
    </row>
    <row r="839" spans="1:44" s="48" customFormat="1" ht="24" customHeight="1">
      <c r="A839" s="124" t="s">
        <v>1881</v>
      </c>
      <c r="B839" s="260" t="s">
        <v>433</v>
      </c>
      <c r="C839" s="73">
        <v>1102909</v>
      </c>
      <c r="D839" s="73">
        <v>1100351</v>
      </c>
      <c r="E839" s="73">
        <v>29188784</v>
      </c>
      <c r="F839" s="106" t="str">
        <f>VLOOKUP($C839,'[3]Sistema Escolar'!$C$3:$E$5000,3,0)</f>
        <v>ESCOLA ESTADUAL DEPUTADO NAOMAR ALCANTARA</v>
      </c>
      <c r="G839" s="67" t="s">
        <v>1493</v>
      </c>
      <c r="H839" s="67" t="s">
        <v>1665</v>
      </c>
      <c r="I839" s="67" t="s">
        <v>519</v>
      </c>
      <c r="J839" s="81" t="s">
        <v>4492</v>
      </c>
      <c r="L839" s="46"/>
      <c r="M839" s="46"/>
      <c r="T839" s="86"/>
      <c r="U839" s="100"/>
      <c r="V839" s="97"/>
      <c r="W839" s="100"/>
      <c r="X839" s="100"/>
      <c r="Y839" s="101"/>
      <c r="Z839" s="101"/>
      <c r="AA839" s="104"/>
      <c r="AB839" s="104"/>
      <c r="AF839" s="90"/>
      <c r="AK839"/>
      <c r="AM839" s="108"/>
      <c r="AN839" s="108"/>
      <c r="AO839" s="108"/>
      <c r="AP839" s="108"/>
      <c r="AQ839" s="108"/>
      <c r="AR839" s="108"/>
    </row>
    <row r="840" spans="1:44" s="48" customFormat="1" ht="24" customHeight="1">
      <c r="A840" s="124" t="s">
        <v>1881</v>
      </c>
      <c r="B840" s="260" t="s">
        <v>433</v>
      </c>
      <c r="C840" s="73">
        <v>1136072</v>
      </c>
      <c r="D840" s="73">
        <v>1100484</v>
      </c>
      <c r="E840" s="73">
        <v>29192226</v>
      </c>
      <c r="F840" s="106" t="str">
        <f>VLOOKUP($C840,'[3]Sistema Escolar'!$C$3:$E$5000,3,0)</f>
        <v>COLEGIO ESTADUAL VALE DOS LAGOS</v>
      </c>
      <c r="G840" s="67" t="s">
        <v>1493</v>
      </c>
      <c r="H840" s="67" t="s">
        <v>1655</v>
      </c>
      <c r="I840" s="67" t="s">
        <v>2047</v>
      </c>
      <c r="J840" s="81" t="s">
        <v>4648</v>
      </c>
      <c r="L840" s="46"/>
      <c r="M840" s="46"/>
      <c r="T840" s="86"/>
      <c r="U840" s="100"/>
      <c r="V840" s="97"/>
      <c r="W840" s="100"/>
      <c r="X840" s="104"/>
      <c r="Y840" s="101"/>
      <c r="Z840" s="101"/>
      <c r="AA840" s="104"/>
      <c r="AB840" s="104"/>
      <c r="AF840" s="90"/>
      <c r="AK840"/>
      <c r="AM840" s="108"/>
      <c r="AN840" s="108"/>
      <c r="AO840" s="108"/>
      <c r="AP840" s="108"/>
      <c r="AQ840" s="108"/>
      <c r="AR840" s="108"/>
    </row>
    <row r="841" spans="1:44" s="48" customFormat="1" ht="24" customHeight="1">
      <c r="A841" s="124" t="s">
        <v>1881</v>
      </c>
      <c r="B841" s="260" t="s">
        <v>433</v>
      </c>
      <c r="C841" s="73">
        <v>1101759</v>
      </c>
      <c r="D841" s="73">
        <v>1100437</v>
      </c>
      <c r="E841" s="73">
        <v>29187877</v>
      </c>
      <c r="F841" s="106" t="str">
        <f>VLOOKUP($C841,'[3]Sistema Escolar'!$C$3:$E$5000,3,0)</f>
        <v>ESCOLA ESTADUAL PIERRE VERGER</v>
      </c>
      <c r="G841" s="67" t="s">
        <v>1493</v>
      </c>
      <c r="H841" s="67" t="s">
        <v>1671</v>
      </c>
      <c r="I841" s="67" t="s">
        <v>519</v>
      </c>
      <c r="J841" s="81" t="s">
        <v>4492</v>
      </c>
      <c r="K841" s="108">
        <v>46086</v>
      </c>
      <c r="L841" s="46"/>
      <c r="M841" s="46"/>
      <c r="T841" s="86"/>
      <c r="U841" s="100"/>
      <c r="V841" s="97"/>
      <c r="W841" s="100"/>
      <c r="X841" s="100"/>
      <c r="Y841" s="101"/>
      <c r="Z841" s="101"/>
      <c r="AA841" s="104"/>
      <c r="AB841" s="104"/>
      <c r="AF841" s="90"/>
      <c r="AK841"/>
      <c r="AM841" s="108"/>
      <c r="AN841" s="108"/>
      <c r="AO841" s="108"/>
      <c r="AP841" s="108"/>
      <c r="AQ841" s="108"/>
      <c r="AR841" s="108"/>
    </row>
    <row r="842" spans="1:44" s="48" customFormat="1" ht="24" customHeight="1">
      <c r="A842" s="124" t="s">
        <v>1881</v>
      </c>
      <c r="B842" s="260" t="s">
        <v>433</v>
      </c>
      <c r="C842" s="73">
        <v>1102232</v>
      </c>
      <c r="D842" s="73">
        <v>1100321</v>
      </c>
      <c r="E842" s="73">
        <v>29181526</v>
      </c>
      <c r="F842" s="106" t="str">
        <f>VLOOKUP($C842,'[3]Sistema Escolar'!$C$3:$E$5000,3,0)</f>
        <v>COLEGIO ESTADUAL PRESIDENTE COSTA E SILVA</v>
      </c>
      <c r="G842" s="67" t="s">
        <v>1493</v>
      </c>
      <c r="H842" s="67" t="s">
        <v>1619</v>
      </c>
      <c r="I842" s="67" t="s">
        <v>519</v>
      </c>
      <c r="J842" s="81" t="s">
        <v>4492</v>
      </c>
      <c r="L842" s="46"/>
      <c r="M842" s="46"/>
      <c r="T842" s="86"/>
      <c r="U842" s="100"/>
      <c r="V842" s="97"/>
      <c r="W842" s="100"/>
      <c r="X842" s="104"/>
      <c r="Y842" s="101"/>
      <c r="Z842" s="104"/>
      <c r="AA842" s="104"/>
      <c r="AB842" s="104"/>
      <c r="AF842" s="90"/>
      <c r="AK842"/>
      <c r="AM842" s="108"/>
      <c r="AN842" s="108"/>
      <c r="AO842" s="108"/>
      <c r="AP842" s="108"/>
      <c r="AQ842" s="108"/>
      <c r="AR842" s="108"/>
    </row>
    <row r="843" spans="1:44" s="48" customFormat="1" ht="24" customHeight="1">
      <c r="A843" s="124" t="s">
        <v>1881</v>
      </c>
      <c r="B843" s="260" t="s">
        <v>433</v>
      </c>
      <c r="C843" s="73">
        <v>1102844</v>
      </c>
      <c r="D843" s="73">
        <v>1100539</v>
      </c>
      <c r="E843" s="73">
        <v>29185394</v>
      </c>
      <c r="F843" s="106" t="str">
        <f>VLOOKUP($C843,'[3]Sistema Escolar'!$C$3:$E$5000,3,0)</f>
        <v>COLEGIO ESTADUAL MARIO AUGUSTO TEIXEIRA DE FREITAS</v>
      </c>
      <c r="G843" s="67" t="s">
        <v>1493</v>
      </c>
      <c r="H843" s="67" t="s">
        <v>1602</v>
      </c>
      <c r="I843" s="67" t="s">
        <v>519</v>
      </c>
      <c r="J843" s="81" t="s">
        <v>4492</v>
      </c>
      <c r="L843" s="46"/>
      <c r="M843" s="46"/>
      <c r="T843" s="86"/>
      <c r="U843" s="100"/>
      <c r="V843" s="97"/>
      <c r="W843" s="100"/>
      <c r="X843" s="104"/>
      <c r="Y843" s="101"/>
      <c r="Z843" s="101"/>
      <c r="AA843" s="104"/>
      <c r="AB843" s="104"/>
      <c r="AF843" s="90"/>
      <c r="AK843"/>
      <c r="AM843" s="108"/>
      <c r="AN843" s="108"/>
      <c r="AO843" s="108"/>
      <c r="AP843" s="108"/>
      <c r="AQ843" s="108"/>
      <c r="AR843" s="108"/>
    </row>
    <row r="844" spans="1:44" s="48" customFormat="1" ht="24" customHeight="1">
      <c r="A844" s="124" t="s">
        <v>1881</v>
      </c>
      <c r="B844" s="260" t="s">
        <v>433</v>
      </c>
      <c r="C844" s="73">
        <v>1174713</v>
      </c>
      <c r="D844" s="73">
        <v>1100523</v>
      </c>
      <c r="E844" s="73">
        <v>29191211</v>
      </c>
      <c r="F844" s="106" t="str">
        <f>VLOOKUP($C844,'[3]Sistema Escolar'!$C$3:$E$5000,3,0)</f>
        <v>COLEGIO ESTADUAL DE APLICACAO ANISIO TEIXEIRA</v>
      </c>
      <c r="G844" s="67" t="s">
        <v>1493</v>
      </c>
      <c r="H844" s="67" t="s">
        <v>1547</v>
      </c>
      <c r="I844" s="67" t="s">
        <v>519</v>
      </c>
      <c r="J844" s="81" t="s">
        <v>4492</v>
      </c>
      <c r="L844" s="46"/>
      <c r="M844" s="46"/>
      <c r="T844" s="86"/>
      <c r="U844" s="100"/>
      <c r="V844" s="97"/>
      <c r="W844" s="100"/>
      <c r="X844" s="104"/>
      <c r="Y844" s="101"/>
      <c r="Z844" s="104"/>
      <c r="AA844" s="104"/>
      <c r="AB844" s="104"/>
      <c r="AF844" s="90"/>
      <c r="AK844"/>
      <c r="AM844" s="108"/>
      <c r="AN844" s="108"/>
      <c r="AO844" s="108"/>
      <c r="AP844" s="108"/>
      <c r="AQ844" s="108"/>
      <c r="AR844" s="108"/>
    </row>
    <row r="845" spans="1:44" s="48" customFormat="1" ht="24" customHeight="1">
      <c r="A845" s="124" t="s">
        <v>1881</v>
      </c>
      <c r="B845" s="260" t="s">
        <v>433</v>
      </c>
      <c r="C845" s="73">
        <v>1146094</v>
      </c>
      <c r="D845" s="73">
        <v>1100632</v>
      </c>
      <c r="E845" s="73">
        <v>29191343</v>
      </c>
      <c r="F845" s="106" t="str">
        <f>VLOOKUP($C845,'[3]Sistema Escolar'!$C$3:$E$5000,3,0)</f>
        <v>COLEGIO ESTADUAL PROFESSOR ROMULO ALMEIDA</v>
      </c>
      <c r="G845" s="67" t="s">
        <v>1493</v>
      </c>
      <c r="H845" s="67" t="s">
        <v>1629</v>
      </c>
      <c r="I845" s="67" t="s">
        <v>2047</v>
      </c>
      <c r="J845" s="81" t="s">
        <v>4649</v>
      </c>
      <c r="L845" s="46"/>
      <c r="M845" s="46"/>
      <c r="T845" s="86"/>
      <c r="U845" s="100"/>
      <c r="V845" s="97"/>
      <c r="W845" s="100"/>
      <c r="X845" s="104"/>
      <c r="Y845" s="101"/>
      <c r="Z845" s="101"/>
      <c r="AA845" s="104"/>
      <c r="AB845" s="104"/>
      <c r="AF845" s="90"/>
      <c r="AK845"/>
      <c r="AM845" s="108"/>
      <c r="AN845" s="108"/>
      <c r="AO845" s="108"/>
      <c r="AP845" s="108"/>
      <c r="AQ845" s="108"/>
      <c r="AR845" s="108"/>
    </row>
    <row r="846" spans="1:44" s="48" customFormat="1" ht="24" customHeight="1">
      <c r="A846" s="124" t="s">
        <v>1881</v>
      </c>
      <c r="B846" s="260" t="s">
        <v>433</v>
      </c>
      <c r="C846" s="73">
        <v>1179485</v>
      </c>
      <c r="D846" s="73">
        <v>9999999</v>
      </c>
      <c r="E846" s="73">
        <v>29467934</v>
      </c>
      <c r="F846" s="106" t="str">
        <f>VLOOKUP($C846,'[3]Sistema Escolar'!$C$3:$E$5000,3,0)</f>
        <v>COLEGIO ESTADUAL DE NOVA ESPERANCA</v>
      </c>
      <c r="G846" s="67" t="s">
        <v>1548</v>
      </c>
      <c r="H846" s="67" t="s">
        <v>1549</v>
      </c>
      <c r="I846" s="67" t="s">
        <v>2047</v>
      </c>
      <c r="J846" s="81" t="s">
        <v>4650</v>
      </c>
      <c r="L846" s="46"/>
      <c r="M846" s="46"/>
      <c r="T846" s="86"/>
      <c r="U846" s="100"/>
      <c r="V846" s="97"/>
      <c r="W846" s="100"/>
      <c r="X846" s="104"/>
      <c r="Y846" s="101"/>
      <c r="Z846" s="101"/>
      <c r="AA846" s="104"/>
      <c r="AB846" s="104"/>
      <c r="AF846" s="90"/>
      <c r="AK846"/>
      <c r="AM846" s="108"/>
      <c r="AN846" s="108"/>
      <c r="AO846" s="108"/>
      <c r="AP846" s="108"/>
      <c r="AQ846" s="108"/>
      <c r="AR846" s="108"/>
    </row>
    <row r="847" spans="1:44" s="48" customFormat="1" ht="24" customHeight="1">
      <c r="A847" s="124" t="s">
        <v>1881</v>
      </c>
      <c r="B847" s="260" t="s">
        <v>433</v>
      </c>
      <c r="C847" s="73">
        <v>1102372</v>
      </c>
      <c r="D847" s="73">
        <v>1100325</v>
      </c>
      <c r="E847" s="73">
        <v>29188792</v>
      </c>
      <c r="F847" s="106" t="str">
        <f>VLOOKUP($C847,'[3]Sistema Escolar'!$C$3:$E$5000,3,0)</f>
        <v>COLEGIO ESTADUAL ARTUR DE SALES</v>
      </c>
      <c r="G847" s="67" t="s">
        <v>1493</v>
      </c>
      <c r="H847" s="67" t="s">
        <v>1529</v>
      </c>
      <c r="I847" s="67" t="s">
        <v>2047</v>
      </c>
      <c r="J847" s="81" t="s">
        <v>4651</v>
      </c>
      <c r="K847" s="74"/>
      <c r="L847" s="46"/>
      <c r="M847" s="46"/>
      <c r="T847" s="86"/>
      <c r="U847" s="100"/>
      <c r="V847" s="97"/>
      <c r="W847" s="100"/>
      <c r="X847" s="104"/>
      <c r="Y847" s="101"/>
      <c r="Z847" s="101"/>
      <c r="AA847" s="104"/>
      <c r="AB847" s="104"/>
      <c r="AF847" s="90"/>
      <c r="AK847"/>
      <c r="AM847" s="108"/>
      <c r="AN847" s="108"/>
      <c r="AO847" s="108"/>
      <c r="AP847" s="108"/>
      <c r="AQ847" s="108"/>
      <c r="AR847" s="108"/>
    </row>
    <row r="848" spans="1:44" s="48" customFormat="1" ht="24" customHeight="1">
      <c r="A848" s="124" t="s">
        <v>1881</v>
      </c>
      <c r="B848" s="260" t="s">
        <v>433</v>
      </c>
      <c r="C848" s="73">
        <v>1102542</v>
      </c>
      <c r="D848" s="73">
        <v>1100327</v>
      </c>
      <c r="E848" s="73">
        <v>29190908</v>
      </c>
      <c r="F848" s="106" t="str">
        <f>VLOOKUP($C848,'[3]Sistema Escolar'!$C$3:$E$5000,3,0)</f>
        <v>COLEGIO ESTADUAL LUIS ROGERIO DE SOUZA</v>
      </c>
      <c r="G848" s="67" t="s">
        <v>1493</v>
      </c>
      <c r="H848" s="67" t="s">
        <v>1593</v>
      </c>
      <c r="I848" s="67" t="s">
        <v>2047</v>
      </c>
      <c r="J848" s="81" t="s">
        <v>4652</v>
      </c>
      <c r="K848" s="63"/>
      <c r="L848" s="46"/>
      <c r="M848" s="46"/>
      <c r="T848" s="86"/>
      <c r="U848" s="100"/>
      <c r="V848" s="97"/>
      <c r="W848" s="100"/>
      <c r="X848" s="104"/>
      <c r="Y848" s="101"/>
      <c r="Z848" s="101"/>
      <c r="AA848" s="104"/>
      <c r="AB848" s="104"/>
      <c r="AF848" s="90"/>
      <c r="AK848"/>
      <c r="AM848" s="108"/>
      <c r="AN848" s="108"/>
      <c r="AO848" s="108"/>
      <c r="AP848" s="108"/>
      <c r="AQ848" s="108"/>
      <c r="AR848" s="108"/>
    </row>
    <row r="849" spans="1:44" s="48" customFormat="1" ht="24" customHeight="1">
      <c r="A849" s="124" t="s">
        <v>1881</v>
      </c>
      <c r="B849" s="260" t="s">
        <v>433</v>
      </c>
      <c r="C849" s="73">
        <v>1103220</v>
      </c>
      <c r="D849" s="73">
        <v>1100397</v>
      </c>
      <c r="E849" s="73">
        <v>29182042</v>
      </c>
      <c r="F849" s="106" t="str">
        <f>VLOOKUP($C849,'[3]Sistema Escolar'!$C$3:$E$5000,3,0)</f>
        <v>COLEGIO ESTADUAL HELENA CELESTINO MAGALHAES</v>
      </c>
      <c r="G849" s="67" t="s">
        <v>1493</v>
      </c>
      <c r="H849" s="67" t="s">
        <v>1582</v>
      </c>
      <c r="I849" s="67" t="s">
        <v>2047</v>
      </c>
      <c r="J849" s="81" t="s">
        <v>4653</v>
      </c>
      <c r="L849" s="46"/>
      <c r="M849" s="46"/>
      <c r="T849" s="86"/>
      <c r="U849" s="100"/>
      <c r="V849" s="97"/>
      <c r="W849" s="100"/>
      <c r="X849" s="104"/>
      <c r="Y849" s="101"/>
      <c r="Z849" s="101"/>
      <c r="AA849" s="104"/>
      <c r="AB849" s="104"/>
      <c r="AF849" s="90"/>
      <c r="AK849"/>
      <c r="AM849" s="108"/>
      <c r="AN849" s="108"/>
      <c r="AO849" s="108"/>
      <c r="AP849" s="108"/>
      <c r="AQ849" s="108"/>
      <c r="AR849" s="108"/>
    </row>
    <row r="850" spans="1:44" s="48" customFormat="1" ht="24" customHeight="1">
      <c r="A850" s="124" t="s">
        <v>1881</v>
      </c>
      <c r="B850" s="260" t="s">
        <v>433</v>
      </c>
      <c r="C850" s="73">
        <v>1104642</v>
      </c>
      <c r="D850" s="73">
        <v>1100473</v>
      </c>
      <c r="E850" s="73">
        <v>29184916</v>
      </c>
      <c r="F850" s="106" t="str">
        <f>VLOOKUP($C850,'[3]Sistema Escolar'!$C$3:$E$5000,3,0)</f>
        <v>COLEGIO ESTADUAL DESEMBARGADOR PEDRO RIBEIRO</v>
      </c>
      <c r="G850" s="67" t="s">
        <v>1493</v>
      </c>
      <c r="H850" s="67" t="s">
        <v>1558</v>
      </c>
      <c r="I850" s="67" t="s">
        <v>519</v>
      </c>
      <c r="J850" s="81" t="s">
        <v>4492</v>
      </c>
      <c r="K850" s="63"/>
      <c r="L850" s="46"/>
      <c r="M850" s="46"/>
      <c r="T850" s="86"/>
      <c r="U850" s="100"/>
      <c r="V850" s="97"/>
      <c r="W850" s="100"/>
      <c r="X850" s="104"/>
      <c r="Y850" s="101"/>
      <c r="Z850" s="101"/>
      <c r="AA850" s="104"/>
      <c r="AB850" s="104"/>
      <c r="AF850" s="90"/>
      <c r="AK850"/>
      <c r="AM850" s="108"/>
      <c r="AN850" s="108"/>
      <c r="AO850" s="108"/>
      <c r="AP850" s="108"/>
      <c r="AQ850" s="108"/>
      <c r="AR850" s="108"/>
    </row>
    <row r="851" spans="1:44" s="48" customFormat="1" ht="24" customHeight="1">
      <c r="A851" s="124" t="s">
        <v>1881</v>
      </c>
      <c r="B851" s="260" t="s">
        <v>433</v>
      </c>
      <c r="C851" s="73">
        <v>1175280</v>
      </c>
      <c r="D851" s="73">
        <v>1100224</v>
      </c>
      <c r="E851" s="73">
        <v>29192307</v>
      </c>
      <c r="F851" s="106" t="str">
        <f>VLOOKUP($C851,'[3]Sistema Escolar'!$C$3:$E$5000,3,0)</f>
        <v>COLEGIO ESTADUAL HELENA MAGALHAES</v>
      </c>
      <c r="G851" s="67" t="s">
        <v>1493</v>
      </c>
      <c r="H851" s="67" t="s">
        <v>1583</v>
      </c>
      <c r="I851" s="67" t="s">
        <v>2047</v>
      </c>
      <c r="J851" s="81" t="s">
        <v>4654</v>
      </c>
      <c r="K851" s="74"/>
      <c r="L851" s="46"/>
      <c r="M851" s="46"/>
      <c r="T851" s="86"/>
      <c r="U851" s="100"/>
      <c r="V851" s="97"/>
      <c r="W851" s="100"/>
      <c r="X851" s="104"/>
      <c r="Y851" s="101"/>
      <c r="Z851" s="101"/>
      <c r="AA851" s="104"/>
      <c r="AB851" s="104"/>
      <c r="AF851" s="90"/>
      <c r="AK851"/>
      <c r="AM851" s="108"/>
      <c r="AN851" s="108"/>
      <c r="AO851" s="108"/>
      <c r="AP851" s="108"/>
      <c r="AQ851" s="108"/>
      <c r="AR851" s="108"/>
    </row>
    <row r="852" spans="1:44" s="48" customFormat="1" ht="24" customHeight="1">
      <c r="A852" s="124" t="s">
        <v>1881</v>
      </c>
      <c r="B852" s="260" t="s">
        <v>433</v>
      </c>
      <c r="C852" s="73">
        <v>1103654</v>
      </c>
      <c r="D852" s="73">
        <v>1100445</v>
      </c>
      <c r="E852" s="73">
        <v>29188458</v>
      </c>
      <c r="F852" s="106" t="str">
        <f>VLOOKUP($C852,'[3]Sistema Escolar'!$C$3:$E$5000,3,0)</f>
        <v>COLEGIO ESTADUAL TEREZA HELENA MATA PIRES</v>
      </c>
      <c r="G852" s="67" t="s">
        <v>1493</v>
      </c>
      <c r="H852" s="67" t="s">
        <v>1045</v>
      </c>
      <c r="I852" s="67" t="s">
        <v>2047</v>
      </c>
      <c r="J852" s="81" t="s">
        <v>4655</v>
      </c>
      <c r="L852" s="46"/>
      <c r="M852" s="46"/>
      <c r="T852" s="86"/>
      <c r="U852" s="100"/>
      <c r="V852" s="97"/>
      <c r="W852" s="100"/>
      <c r="X852" s="104"/>
      <c r="Y852" s="101"/>
      <c r="Z852" s="101"/>
      <c r="AA852" s="104"/>
      <c r="AB852" s="104"/>
      <c r="AF852" s="90"/>
      <c r="AK852"/>
      <c r="AM852" s="108"/>
      <c r="AN852" s="108"/>
      <c r="AO852" s="108"/>
      <c r="AP852" s="108"/>
      <c r="AQ852" s="108"/>
      <c r="AR852" s="108"/>
    </row>
    <row r="853" spans="1:44" s="48" customFormat="1" ht="24" customHeight="1">
      <c r="A853" s="124" t="s">
        <v>1881</v>
      </c>
      <c r="B853" s="260" t="s">
        <v>433</v>
      </c>
      <c r="C853" s="73">
        <v>1104715</v>
      </c>
      <c r="D853" s="73">
        <v>1100476</v>
      </c>
      <c r="E853" s="73">
        <v>29187079</v>
      </c>
      <c r="F853" s="106" t="str">
        <f>VLOOKUP($C853,'[3]Sistema Escolar'!$C$3:$E$5000,3,0)</f>
        <v>ESCOLA ESTADUAL PRESCILIANO SILVA</v>
      </c>
      <c r="G853" s="67" t="s">
        <v>1493</v>
      </c>
      <c r="H853" s="67" t="s">
        <v>1679</v>
      </c>
      <c r="I853" s="67" t="s">
        <v>2047</v>
      </c>
      <c r="J853" s="81" t="s">
        <v>4656</v>
      </c>
      <c r="L853" s="46"/>
      <c r="M853" s="46"/>
      <c r="T853" s="86"/>
      <c r="U853" s="100"/>
      <c r="V853" s="97"/>
      <c r="W853" s="100"/>
      <c r="X853" s="100"/>
      <c r="Y853" s="101"/>
      <c r="Z853" s="101"/>
      <c r="AA853" s="104"/>
      <c r="AB853" s="104"/>
      <c r="AF853" s="90"/>
      <c r="AK853"/>
      <c r="AM853" s="108"/>
      <c r="AN853" s="108"/>
      <c r="AO853" s="108"/>
      <c r="AP853" s="108"/>
      <c r="AQ853" s="108"/>
      <c r="AR853" s="108"/>
    </row>
    <row r="854" spans="1:44" s="48" customFormat="1" ht="24" customHeight="1">
      <c r="A854" s="124" t="s">
        <v>1881</v>
      </c>
      <c r="B854" s="260" t="s">
        <v>433</v>
      </c>
      <c r="C854" s="73">
        <v>1168837</v>
      </c>
      <c r="D854" s="73">
        <v>1100211</v>
      </c>
      <c r="E854" s="73">
        <v>29182182</v>
      </c>
      <c r="F854" s="106" t="str">
        <f>VLOOKUP($C854,'[3]Sistema Escolar'!$C$3:$E$5000,3,0)</f>
        <v>COLEGIO ESTADUAL YPIRANGA</v>
      </c>
      <c r="G854" s="67" t="s">
        <v>1493</v>
      </c>
      <c r="H854" s="67" t="s">
        <v>1659</v>
      </c>
      <c r="I854" s="67" t="s">
        <v>2047</v>
      </c>
      <c r="J854" s="81" t="s">
        <v>4657</v>
      </c>
      <c r="L854" s="46"/>
      <c r="M854" s="46"/>
      <c r="T854" s="86"/>
      <c r="U854" s="100"/>
      <c r="V854" s="97"/>
      <c r="W854" s="100"/>
      <c r="X854" s="104"/>
      <c r="Y854" s="101"/>
      <c r="Z854" s="101"/>
      <c r="AA854" s="104"/>
      <c r="AB854" s="104"/>
      <c r="AF854" s="90"/>
      <c r="AK854"/>
      <c r="AM854" s="108"/>
      <c r="AN854" s="108"/>
      <c r="AO854" s="108"/>
      <c r="AP854" s="108"/>
      <c r="AQ854" s="108"/>
      <c r="AR854" s="108"/>
    </row>
    <row r="855" spans="1:44" s="48" customFormat="1" ht="24" customHeight="1">
      <c r="A855" s="124" t="s">
        <v>1881</v>
      </c>
      <c r="B855" s="260" t="s">
        <v>433</v>
      </c>
      <c r="C855" s="73">
        <v>1141998</v>
      </c>
      <c r="D855" s="73">
        <v>1100634</v>
      </c>
      <c r="E855" s="73">
        <v>29192218</v>
      </c>
      <c r="F855" s="106" t="str">
        <f>VLOOKUP($C855,'[3]Sistema Escolar'!$C$3:$E$5000,3,0)</f>
        <v>ESCOLA ESTADUAL RAUL SA</v>
      </c>
      <c r="G855" s="67" t="s">
        <v>1493</v>
      </c>
      <c r="H855" s="67" t="s">
        <v>1676</v>
      </c>
      <c r="I855" s="67" t="s">
        <v>2047</v>
      </c>
      <c r="J855" s="81" t="s">
        <v>4658</v>
      </c>
      <c r="L855" s="46"/>
      <c r="M855" s="46"/>
      <c r="T855" s="86"/>
      <c r="U855" s="100"/>
      <c r="V855" s="97"/>
      <c r="W855" s="100"/>
      <c r="X855" s="100"/>
      <c r="Y855" s="101"/>
      <c r="Z855" s="101"/>
      <c r="AA855" s="104"/>
      <c r="AB855" s="104"/>
      <c r="AF855" s="90"/>
      <c r="AK855"/>
      <c r="AM855" s="108"/>
      <c r="AN855" s="108"/>
      <c r="AO855" s="108"/>
      <c r="AP855" s="108"/>
      <c r="AQ855" s="108"/>
      <c r="AR855" s="108"/>
    </row>
    <row r="856" spans="1:44" s="48" customFormat="1" ht="24" customHeight="1">
      <c r="A856" s="124" t="s">
        <v>1881</v>
      </c>
      <c r="B856" s="260" t="s">
        <v>433</v>
      </c>
      <c r="C856" s="73">
        <v>1104057</v>
      </c>
      <c r="D856" s="73">
        <v>1100426</v>
      </c>
      <c r="E856" s="73">
        <v>29191068</v>
      </c>
      <c r="F856" s="106" t="str">
        <f>VLOOKUP($C856,'[3]Sistema Escolar'!$C$3:$E$5000,3,0)</f>
        <v>COLEGIO ESTADUAL DE TEMPO INTEGRAL PINTO DE AGUIAR</v>
      </c>
      <c r="G856" s="67" t="s">
        <v>1493</v>
      </c>
      <c r="H856" s="67" t="s">
        <v>1617</v>
      </c>
      <c r="I856" s="67" t="s">
        <v>2047</v>
      </c>
      <c r="J856" s="81" t="s">
        <v>4659</v>
      </c>
      <c r="L856" s="46"/>
      <c r="M856" s="46"/>
      <c r="T856" s="86"/>
      <c r="U856" s="100"/>
      <c r="V856" s="97"/>
      <c r="W856" s="100"/>
      <c r="X856" s="104"/>
      <c r="Y856" s="101"/>
      <c r="Z856" s="101"/>
      <c r="AA856" s="104"/>
      <c r="AB856" s="104"/>
      <c r="AF856" s="90"/>
      <c r="AK856"/>
      <c r="AM856" s="108"/>
      <c r="AN856" s="108"/>
      <c r="AO856" s="108"/>
      <c r="AP856" s="108"/>
      <c r="AQ856" s="108"/>
      <c r="AR856" s="108"/>
    </row>
    <row r="857" spans="1:44" s="48" customFormat="1" ht="24" customHeight="1">
      <c r="A857" s="124" t="s">
        <v>1881</v>
      </c>
      <c r="B857" s="260" t="s">
        <v>433</v>
      </c>
      <c r="C857" s="73">
        <v>1163967</v>
      </c>
      <c r="D857" s="73">
        <v>1100520</v>
      </c>
      <c r="E857" s="73">
        <v>29192137</v>
      </c>
      <c r="F857" s="106" t="str">
        <f>VLOOKUP($C857,'[3]Sistema Escolar'!$C$3:$E$5000,3,0)</f>
        <v>COLEGIO ESTADUALDE TEMPO INTEGRAL DINAH GONCALVES</v>
      </c>
      <c r="G857" s="67" t="s">
        <v>1493</v>
      </c>
      <c r="H857" s="67" t="s">
        <v>1559</v>
      </c>
      <c r="I857" s="67" t="s">
        <v>519</v>
      </c>
      <c r="J857" s="81" t="s">
        <v>4492</v>
      </c>
      <c r="L857" s="46"/>
      <c r="M857" s="46"/>
      <c r="T857" s="86"/>
      <c r="U857" s="100"/>
      <c r="V857" s="97"/>
      <c r="W857" s="100"/>
      <c r="X857" s="104"/>
      <c r="Y857" s="101"/>
      <c r="Z857" s="101"/>
      <c r="AA857" s="104"/>
      <c r="AB857" s="104"/>
      <c r="AF857" s="90"/>
      <c r="AK857"/>
      <c r="AM857" s="108"/>
      <c r="AN857" s="108"/>
      <c r="AO857" s="108"/>
      <c r="AP857" s="108"/>
      <c r="AQ857" s="108"/>
      <c r="AR857" s="108"/>
    </row>
    <row r="858" spans="1:44" s="48" customFormat="1" ht="24" customHeight="1">
      <c r="A858" s="124" t="s">
        <v>1881</v>
      </c>
      <c r="B858" s="260" t="s">
        <v>433</v>
      </c>
      <c r="C858" s="73">
        <v>1102984</v>
      </c>
      <c r="D858" s="73">
        <v>1100549</v>
      </c>
      <c r="E858" s="73">
        <v>29193699</v>
      </c>
      <c r="F858" s="106" t="str">
        <f>VLOOKUP($C858,'[3]Sistema Escolar'!$C$3:$E$5000,3,0)</f>
        <v>COLEGIO ESTADUALDE TEMPO INTEGRAL MARIO COSTA NETO</v>
      </c>
      <c r="G858" s="67" t="s">
        <v>1493</v>
      </c>
      <c r="H858" s="67" t="s">
        <v>1603</v>
      </c>
      <c r="I858" s="67" t="s">
        <v>2047</v>
      </c>
      <c r="J858" s="81" t="s">
        <v>4660</v>
      </c>
      <c r="L858" s="46"/>
      <c r="M858" s="46"/>
      <c r="T858" s="86"/>
      <c r="U858" s="100"/>
      <c r="V858" s="97"/>
      <c r="W858" s="100"/>
      <c r="X858" s="104"/>
      <c r="Y858" s="101"/>
      <c r="Z858" s="101"/>
      <c r="AA858" s="104"/>
      <c r="AB858" s="104"/>
      <c r="AF858" s="90"/>
      <c r="AK858"/>
      <c r="AM858" s="108"/>
      <c r="AN858" s="108"/>
      <c r="AO858" s="108"/>
      <c r="AP858" s="108"/>
      <c r="AQ858" s="108"/>
      <c r="AR858" s="108"/>
    </row>
    <row r="859" spans="1:44" s="48" customFormat="1" ht="24" customHeight="1">
      <c r="A859" s="124" t="s">
        <v>1881</v>
      </c>
      <c r="B859" s="260" t="s">
        <v>433</v>
      </c>
      <c r="C859" s="73">
        <v>1176189</v>
      </c>
      <c r="D859" s="73">
        <v>1100233</v>
      </c>
      <c r="E859" s="73">
        <v>29185300</v>
      </c>
      <c r="F859" s="106" t="str">
        <f>VLOOKUP($C859,'[3]Sistema Escolar'!$C$3:$E$5000,3,0)</f>
        <v>COLEGIO ESTADUAL PROFESSOR GEORGE FRAGOSO MODESTO</v>
      </c>
      <c r="G859" s="67" t="s">
        <v>1493</v>
      </c>
      <c r="H859" s="67" t="s">
        <v>1661</v>
      </c>
      <c r="I859" s="67" t="s">
        <v>519</v>
      </c>
      <c r="J859" s="81" t="s">
        <v>4492</v>
      </c>
      <c r="L859" s="46"/>
      <c r="M859" s="46"/>
      <c r="T859" s="86"/>
      <c r="U859" s="100"/>
      <c r="V859" s="46"/>
      <c r="W859" s="100"/>
      <c r="X859" s="104"/>
      <c r="Y859" s="101"/>
      <c r="Z859" s="101"/>
      <c r="AA859" s="104"/>
      <c r="AB859" s="104"/>
      <c r="AF859" s="90"/>
      <c r="AK859"/>
      <c r="AM859" s="108"/>
      <c r="AN859" s="108"/>
      <c r="AO859" s="108"/>
      <c r="AP859" s="108"/>
      <c r="AQ859" s="108"/>
      <c r="AR859" s="108"/>
    </row>
    <row r="860" spans="1:44" s="48" customFormat="1" ht="24" customHeight="1">
      <c r="A860" s="124" t="s">
        <v>1881</v>
      </c>
      <c r="B860" s="260" t="s">
        <v>433</v>
      </c>
      <c r="C860" s="73">
        <v>1176096</v>
      </c>
      <c r="D860" s="73">
        <v>1100536</v>
      </c>
      <c r="E860" s="73">
        <v>29336708</v>
      </c>
      <c r="F860" s="106" t="str">
        <f>VLOOKUP($C860,'[3]Sistema Escolar'!$C$3:$E$5000,3,0)</f>
        <v>COLEGIO ESTADUAL DE TEMPO INTEGRAL EDUARDO BAHIANA</v>
      </c>
      <c r="G860" s="67" t="s">
        <v>1493</v>
      </c>
      <c r="H860" s="67" t="s">
        <v>1568</v>
      </c>
      <c r="I860" s="67" t="s">
        <v>519</v>
      </c>
      <c r="J860" s="81" t="s">
        <v>4492</v>
      </c>
      <c r="L860" s="46"/>
      <c r="M860" s="46"/>
      <c r="T860" s="86"/>
      <c r="U860" s="100"/>
      <c r="V860" s="97"/>
      <c r="W860" s="100"/>
      <c r="X860" s="104"/>
      <c r="Y860" s="101"/>
      <c r="Z860" s="101"/>
      <c r="AA860" s="104"/>
      <c r="AB860" s="104"/>
      <c r="AF860" s="90"/>
      <c r="AK860"/>
      <c r="AM860" s="108"/>
      <c r="AN860" s="108"/>
      <c r="AO860" s="108"/>
      <c r="AP860" s="108"/>
      <c r="AQ860" s="108"/>
      <c r="AR860" s="108"/>
    </row>
    <row r="861" spans="1:44" s="48" customFormat="1" ht="24" customHeight="1">
      <c r="A861" s="124" t="s">
        <v>1881</v>
      </c>
      <c r="B861" s="260" t="s">
        <v>433</v>
      </c>
      <c r="C861" s="73">
        <v>1163924</v>
      </c>
      <c r="D861" s="73">
        <v>1100506</v>
      </c>
      <c r="E861" s="73">
        <v>29192277</v>
      </c>
      <c r="F861" s="106" t="str">
        <f>VLOOKUP($C861,'[3]Sistema Escolar'!$C$3:$E$5000,3,0)</f>
        <v>COLEGIO ESTADUAL DONA MORA GUIMARAES</v>
      </c>
      <c r="G861" s="67" t="s">
        <v>1493</v>
      </c>
      <c r="H861" s="67" t="s">
        <v>1562</v>
      </c>
      <c r="I861" s="67" t="s">
        <v>519</v>
      </c>
      <c r="J861" s="81" t="s">
        <v>4492</v>
      </c>
      <c r="L861" s="46"/>
      <c r="M861" s="46"/>
      <c r="T861" s="86"/>
      <c r="U861" s="100"/>
      <c r="V861" s="97"/>
      <c r="W861" s="100"/>
      <c r="X861" s="104"/>
      <c r="Y861" s="101"/>
      <c r="Z861" s="101"/>
      <c r="AA861" s="104"/>
      <c r="AB861" s="104"/>
      <c r="AF861" s="90"/>
      <c r="AK861"/>
      <c r="AM861" s="108"/>
      <c r="AN861" s="108"/>
      <c r="AO861" s="108"/>
      <c r="AP861" s="108"/>
      <c r="AQ861" s="108"/>
      <c r="AR861" s="108"/>
    </row>
    <row r="862" spans="1:44" s="48" customFormat="1" ht="24" customHeight="1">
      <c r="A862" s="124" t="s">
        <v>1881</v>
      </c>
      <c r="B862" s="260" t="s">
        <v>433</v>
      </c>
      <c r="C862" s="73">
        <v>1176202</v>
      </c>
      <c r="D862" s="73">
        <v>1100540</v>
      </c>
      <c r="E862" s="73">
        <v>29357624</v>
      </c>
      <c r="F862" s="106" t="str">
        <f>VLOOKUP($C862,'[3]Sistema Escolar'!$C$3:$E$5000,3,0)</f>
        <v>ESCOLA ESTADUAL LEA LEAL</v>
      </c>
      <c r="G862" s="67" t="s">
        <v>1493</v>
      </c>
      <c r="H862" s="67" t="s">
        <v>1667</v>
      </c>
      <c r="I862" s="67" t="s">
        <v>519</v>
      </c>
      <c r="J862" s="81" t="s">
        <v>4492</v>
      </c>
      <c r="L862" s="46"/>
      <c r="M862" s="46"/>
      <c r="T862" s="86"/>
      <c r="U862" s="100"/>
      <c r="V862" s="97"/>
      <c r="W862" s="100"/>
      <c r="X862" s="100"/>
      <c r="Y862" s="101"/>
      <c r="Z862" s="101"/>
      <c r="AA862" s="104"/>
      <c r="AB862" s="104"/>
      <c r="AF862" s="90"/>
      <c r="AK862"/>
      <c r="AM862" s="108"/>
      <c r="AN862" s="108"/>
      <c r="AO862" s="108"/>
      <c r="AP862" s="108"/>
      <c r="AQ862" s="108"/>
      <c r="AR862" s="108"/>
    </row>
    <row r="863" spans="1:44" s="48" customFormat="1" ht="24" customHeight="1">
      <c r="A863" s="124" t="s">
        <v>1881</v>
      </c>
      <c r="B863" s="260" t="s">
        <v>433</v>
      </c>
      <c r="C863" s="73">
        <v>1103662</v>
      </c>
      <c r="D863" s="73">
        <v>1100409</v>
      </c>
      <c r="E863" s="73">
        <v>29182239</v>
      </c>
      <c r="F863" s="106" t="str">
        <f>VLOOKUP($C863,'[3]Sistema Escolar'!$C$3:$E$5000,3,0)</f>
        <v>COLEGIO ESTADUAL PEDRO CALMON</v>
      </c>
      <c r="G863" s="67" t="s">
        <v>1493</v>
      </c>
      <c r="H863" s="67" t="s">
        <v>1616</v>
      </c>
      <c r="I863" s="67" t="s">
        <v>2047</v>
      </c>
      <c r="J863" s="81" t="s">
        <v>4661</v>
      </c>
      <c r="L863" s="46"/>
      <c r="M863" s="46"/>
      <c r="T863" s="86"/>
      <c r="U863" s="100"/>
      <c r="V863" s="97"/>
      <c r="W863" s="100"/>
      <c r="X863" s="104"/>
      <c r="Y863" s="101"/>
      <c r="Z863" s="101"/>
      <c r="AA863" s="104"/>
      <c r="AB863" s="104"/>
      <c r="AF863" s="90"/>
      <c r="AK863"/>
      <c r="AM863" s="108"/>
      <c r="AN863" s="108"/>
      <c r="AO863" s="108"/>
      <c r="AP863" s="108"/>
      <c r="AQ863" s="108"/>
      <c r="AR863" s="108"/>
    </row>
    <row r="864" spans="1:44" s="48" customFormat="1" ht="24" customHeight="1">
      <c r="A864" s="124" t="s">
        <v>1881</v>
      </c>
      <c r="B864" s="260" t="s">
        <v>433</v>
      </c>
      <c r="C864" s="73">
        <v>1100388</v>
      </c>
      <c r="D864" s="73">
        <v>1100244</v>
      </c>
      <c r="E864" s="73">
        <v>29189454</v>
      </c>
      <c r="F864" s="106" t="str">
        <f>VLOOKUP($C864,'[3]Sistema Escolar'!$C$3:$E$5000,3,0)</f>
        <v>COLEGIO ESTADUAL ASSIS CHATEAUBRIAND</v>
      </c>
      <c r="G864" s="67" t="s">
        <v>1493</v>
      </c>
      <c r="H864" s="67" t="s">
        <v>1530</v>
      </c>
      <c r="I864" s="67" t="s">
        <v>2047</v>
      </c>
      <c r="J864" s="81" t="s">
        <v>4662</v>
      </c>
      <c r="L864" s="46"/>
      <c r="M864" s="46"/>
      <c r="T864" s="86"/>
      <c r="U864" s="100"/>
      <c r="V864" s="97"/>
      <c r="W864" s="100"/>
      <c r="X864" s="104"/>
      <c r="Y864" s="101"/>
      <c r="Z864" s="101"/>
      <c r="AA864" s="104"/>
      <c r="AB864" s="104"/>
      <c r="AF864" s="90"/>
      <c r="AK864"/>
      <c r="AM864" s="108"/>
      <c r="AN864" s="108"/>
      <c r="AO864" s="108"/>
      <c r="AP864" s="108"/>
      <c r="AQ864" s="108"/>
      <c r="AR864" s="108"/>
    </row>
    <row r="865" spans="1:44" s="48" customFormat="1" ht="24" customHeight="1">
      <c r="A865" s="124" t="s">
        <v>1881</v>
      </c>
      <c r="B865" s="260" t="s">
        <v>433</v>
      </c>
      <c r="C865" s="73">
        <v>1100701</v>
      </c>
      <c r="D865" s="73">
        <v>1100586</v>
      </c>
      <c r="E865" s="73">
        <v>29192170</v>
      </c>
      <c r="F865" s="106" t="str">
        <f>VLOOKUP($C865,'[3]Sistema Escolar'!$C$3:$E$5000,3,0)</f>
        <v>COLEGIO ESTADUAL NORMA RIBEIRO</v>
      </c>
      <c r="G865" s="67" t="s">
        <v>1493</v>
      </c>
      <c r="H865" s="67" t="s">
        <v>1447</v>
      </c>
      <c r="I865" s="67" t="s">
        <v>2047</v>
      </c>
      <c r="J865" s="81" t="s">
        <v>4663</v>
      </c>
      <c r="L865" s="46"/>
      <c r="M865" s="46"/>
      <c r="T865" s="86"/>
      <c r="U865" s="100"/>
      <c r="V865" s="97"/>
      <c r="W865" s="100"/>
      <c r="X865" s="104"/>
      <c r="Y865" s="101"/>
      <c r="Z865" s="101"/>
      <c r="AA865" s="104"/>
      <c r="AB865" s="104"/>
      <c r="AF865" s="90"/>
      <c r="AK865"/>
      <c r="AM865" s="108"/>
      <c r="AN865" s="108"/>
      <c r="AO865" s="108"/>
      <c r="AP865" s="108"/>
      <c r="AQ865" s="108"/>
      <c r="AR865" s="108"/>
    </row>
    <row r="866" spans="1:44" s="48" customFormat="1" ht="24" customHeight="1">
      <c r="A866" s="124" t="s">
        <v>1881</v>
      </c>
      <c r="B866" s="260" t="s">
        <v>433</v>
      </c>
      <c r="C866" s="73">
        <v>1103336</v>
      </c>
      <c r="D866" s="73">
        <v>1100401</v>
      </c>
      <c r="E866" s="73">
        <v>29182271</v>
      </c>
      <c r="F866" s="106" t="str">
        <f>VLOOKUP($C866,'[3]Sistema Escolar'!$C$3:$E$5000,3,0)</f>
        <v>COLEGIO ESTADUAL RAPHAEL SERRAVALLE</v>
      </c>
      <c r="G866" s="67" t="s">
        <v>1493</v>
      </c>
      <c r="H866" s="67" t="s">
        <v>1639</v>
      </c>
      <c r="I866" s="67" t="s">
        <v>519</v>
      </c>
      <c r="J866" s="81" t="s">
        <v>4492</v>
      </c>
      <c r="L866" s="46"/>
      <c r="M866" s="46"/>
      <c r="T866" s="86"/>
      <c r="U866" s="100"/>
      <c r="V866" s="97"/>
      <c r="W866" s="100"/>
      <c r="X866" s="104"/>
      <c r="Y866" s="101"/>
      <c r="Z866" s="101"/>
      <c r="AA866" s="104"/>
      <c r="AB866" s="104"/>
      <c r="AF866" s="90"/>
      <c r="AK866"/>
      <c r="AM866" s="108"/>
      <c r="AN866" s="108"/>
      <c r="AO866" s="108"/>
      <c r="AP866" s="108"/>
      <c r="AQ866" s="108"/>
      <c r="AR866" s="108"/>
    </row>
    <row r="867" spans="1:44" s="48" customFormat="1" ht="24" customHeight="1">
      <c r="A867" s="124" t="s">
        <v>1881</v>
      </c>
      <c r="B867" s="260" t="s">
        <v>433</v>
      </c>
      <c r="C867" s="73">
        <v>1102992</v>
      </c>
      <c r="D867" s="73">
        <v>1100550</v>
      </c>
      <c r="E867" s="73">
        <v>29182158</v>
      </c>
      <c r="F867" s="106" t="str">
        <f>VLOOKUP($C867,'[3]Sistema Escolar'!$C$3:$E$5000,3,0)</f>
        <v>COLEGIO ESTADUAL DE TEMPO INTEGRAL EVARISTO DA VEIGA</v>
      </c>
      <c r="G867" s="67" t="s">
        <v>1493</v>
      </c>
      <c r="H867" s="67" t="s">
        <v>1573</v>
      </c>
      <c r="I867" s="67" t="s">
        <v>519</v>
      </c>
      <c r="J867" s="81" t="s">
        <v>4492</v>
      </c>
      <c r="K867" s="108">
        <v>46083</v>
      </c>
      <c r="L867" s="46"/>
      <c r="M867" s="46"/>
      <c r="T867" s="86"/>
      <c r="U867" s="100"/>
      <c r="V867" s="97"/>
      <c r="W867" s="100"/>
      <c r="X867" s="104"/>
      <c r="Y867" s="101"/>
      <c r="Z867" s="101"/>
      <c r="AA867" s="104"/>
      <c r="AB867" s="104"/>
      <c r="AF867" s="90"/>
      <c r="AK867"/>
      <c r="AM867" s="108"/>
      <c r="AN867" s="108"/>
      <c r="AO867" s="108"/>
      <c r="AP867" s="108"/>
      <c r="AQ867" s="108"/>
      <c r="AR867" s="108"/>
    </row>
    <row r="868" spans="1:44" s="48" customFormat="1" ht="24" customHeight="1">
      <c r="A868" s="124" t="s">
        <v>1881</v>
      </c>
      <c r="B868" s="260" t="s">
        <v>433</v>
      </c>
      <c r="C868" s="73">
        <v>1103514</v>
      </c>
      <c r="D868" s="73">
        <v>9999999</v>
      </c>
      <c r="E868" s="73">
        <v>29181542</v>
      </c>
      <c r="F868" s="106" t="str">
        <f>VLOOKUP($C868,'[3]Sistema Escolar'!$C$3:$E$5000,3,0)</f>
        <v>CENTRO ESTADUAL DE EDUCACAO PROFISSIONAL EM GESTAO SEVERINO VIEIRA</v>
      </c>
      <c r="G868" s="67" t="s">
        <v>1493</v>
      </c>
      <c r="H868" s="67" t="s">
        <v>1509</v>
      </c>
      <c r="I868" s="67" t="s">
        <v>519</v>
      </c>
      <c r="J868" s="81" t="s">
        <v>4492</v>
      </c>
      <c r="L868" s="46"/>
      <c r="M868" s="46"/>
      <c r="T868" s="86"/>
      <c r="U868" s="100"/>
      <c r="V868" s="97"/>
      <c r="W868" s="100"/>
      <c r="X868" s="104"/>
      <c r="Y868" s="101"/>
      <c r="Z868" s="101"/>
      <c r="AA868" s="104"/>
      <c r="AB868" s="104"/>
      <c r="AF868" s="90"/>
      <c r="AK868"/>
      <c r="AM868" s="108"/>
      <c r="AN868" s="108"/>
      <c r="AO868" s="108"/>
      <c r="AP868" s="108"/>
      <c r="AQ868" s="108"/>
      <c r="AR868" s="108"/>
    </row>
    <row r="869" spans="1:44" s="48" customFormat="1" ht="24" customHeight="1">
      <c r="A869" s="124" t="s">
        <v>1881</v>
      </c>
      <c r="B869" s="260" t="s">
        <v>433</v>
      </c>
      <c r="C869" s="73">
        <v>1179208</v>
      </c>
      <c r="D869" s="73">
        <v>9999999</v>
      </c>
      <c r="E869" s="73">
        <v>29460026</v>
      </c>
      <c r="F869" s="106" t="str">
        <f>VLOOKUP($C869,'[3]Sistema Escolar'!$C$3:$E$5000,3,0)</f>
        <v>CENTRO JUVENIL DE CIENCIA E CULTURA-CJCC CENTRAL</v>
      </c>
      <c r="G869" s="67" t="s">
        <v>1493</v>
      </c>
      <c r="H869" s="67" t="s">
        <v>1514</v>
      </c>
      <c r="I869" s="67" t="s">
        <v>519</v>
      </c>
      <c r="J869" s="81" t="s">
        <v>4492</v>
      </c>
      <c r="K869" s="108">
        <v>46083</v>
      </c>
      <c r="L869" s="46"/>
      <c r="M869" s="46"/>
      <c r="T869" s="86"/>
      <c r="U869" s="100"/>
      <c r="V869" s="46"/>
      <c r="W869" s="100"/>
      <c r="X869" s="100"/>
      <c r="Y869" s="101"/>
      <c r="Z869" s="101"/>
      <c r="AA869" s="104"/>
      <c r="AB869" s="104"/>
      <c r="AF869" s="90"/>
      <c r="AK869"/>
      <c r="AM869" s="108"/>
      <c r="AN869" s="108"/>
      <c r="AO869" s="108"/>
      <c r="AP869" s="108"/>
      <c r="AQ869" s="108"/>
      <c r="AR869" s="108"/>
    </row>
    <row r="870" spans="1:44" s="48" customFormat="1" ht="24" customHeight="1">
      <c r="A870" s="124" t="s">
        <v>1881</v>
      </c>
      <c r="B870" s="260" t="s">
        <v>433</v>
      </c>
      <c r="C870" s="73">
        <v>1102364</v>
      </c>
      <c r="D870" s="73">
        <v>1100324</v>
      </c>
      <c r="E870" s="73">
        <v>29188768</v>
      </c>
      <c r="F870" s="106" t="str">
        <f>VLOOKUP($C870,'[3]Sistema Escolar'!$C$3:$E$5000,3,0)</f>
        <v>COLEGIO ESTADUAL JOSIAS DE ALMEIDA MELO</v>
      </c>
      <c r="G870" s="67" t="s">
        <v>1493</v>
      </c>
      <c r="H870" s="67" t="s">
        <v>1589</v>
      </c>
      <c r="I870" s="67" t="s">
        <v>519</v>
      </c>
      <c r="J870" s="81" t="s">
        <v>4492</v>
      </c>
      <c r="K870" s="46"/>
      <c r="L870" s="46"/>
      <c r="M870" s="46"/>
      <c r="T870" s="86"/>
      <c r="U870" s="100"/>
      <c r="V870" s="97"/>
      <c r="W870" s="100"/>
      <c r="X870" s="100"/>
      <c r="Y870" s="101"/>
      <c r="Z870" s="101"/>
      <c r="AA870" s="104"/>
      <c r="AB870" s="104"/>
      <c r="AF870" s="90"/>
      <c r="AK870"/>
      <c r="AM870" s="108"/>
      <c r="AN870" s="108"/>
      <c r="AO870" s="108"/>
      <c r="AP870" s="108"/>
      <c r="AQ870" s="108"/>
      <c r="AR870" s="108"/>
    </row>
    <row r="871" spans="1:44" s="48" customFormat="1" ht="24" customHeight="1">
      <c r="A871" s="124" t="s">
        <v>1881</v>
      </c>
      <c r="B871" s="260" t="s">
        <v>433</v>
      </c>
      <c r="C871" s="73">
        <v>1103859</v>
      </c>
      <c r="D871" s="73">
        <v>1100417</v>
      </c>
      <c r="E871" s="73">
        <v>29182565</v>
      </c>
      <c r="F871" s="106" t="str">
        <f>VLOOKUP($C871,'[3]Sistema Escolar'!$C$3:$E$5000,3,0)</f>
        <v>COLEGIO ESTADUAL DE TEMPO INTEGRAL ROTARY</v>
      </c>
      <c r="G871" s="67" t="s">
        <v>1493</v>
      </c>
      <c r="H871" s="67" t="s">
        <v>1643</v>
      </c>
      <c r="I871" s="67" t="s">
        <v>519</v>
      </c>
      <c r="J871" s="81" t="s">
        <v>4492</v>
      </c>
      <c r="L871" s="46"/>
      <c r="M871" s="46"/>
      <c r="T871" s="86"/>
      <c r="U871" s="100"/>
      <c r="V871" s="97"/>
      <c r="W871" s="100"/>
      <c r="X871" s="104"/>
      <c r="Y871" s="101"/>
      <c r="Z871" s="101"/>
      <c r="AA871" s="104"/>
      <c r="AB871" s="104"/>
      <c r="AF871" s="90"/>
      <c r="AK871"/>
      <c r="AM871" s="108"/>
      <c r="AN871" s="108"/>
      <c r="AO871" s="108"/>
      <c r="AP871" s="108"/>
      <c r="AQ871" s="108"/>
      <c r="AR871" s="108"/>
    </row>
    <row r="872" spans="1:44" s="48" customFormat="1" ht="24" customHeight="1">
      <c r="A872" s="124" t="s">
        <v>1881</v>
      </c>
      <c r="B872" s="260" t="s">
        <v>433</v>
      </c>
      <c r="C872" s="73">
        <v>1100736</v>
      </c>
      <c r="D872" s="73">
        <v>1100587</v>
      </c>
      <c r="E872" s="73">
        <v>29181151</v>
      </c>
      <c r="F872" s="106" t="str">
        <f>VLOOKUP($C872,'[3]Sistema Escolar'!$C$3:$E$5000,3,0)</f>
        <v>CENTRO ESTADUAL DE EDUCACAO PROFISSIONAL EM SAUDE ANISIO TEIXEIRA</v>
      </c>
      <c r="G872" s="67" t="s">
        <v>1493</v>
      </c>
      <c r="H872" s="67" t="s">
        <v>1511</v>
      </c>
      <c r="I872" s="67" t="s">
        <v>519</v>
      </c>
      <c r="J872" s="81" t="s">
        <v>4492</v>
      </c>
      <c r="L872" s="46"/>
      <c r="M872" s="46"/>
      <c r="T872" s="86"/>
      <c r="U872" s="100"/>
      <c r="V872" s="97"/>
      <c r="W872" s="100"/>
      <c r="X872" s="104"/>
      <c r="Y872" s="101"/>
      <c r="Z872" s="101"/>
      <c r="AA872" s="104"/>
      <c r="AB872" s="104"/>
      <c r="AF872" s="90"/>
      <c r="AK872"/>
      <c r="AM872" s="108"/>
      <c r="AN872" s="108"/>
      <c r="AO872" s="108"/>
      <c r="AP872" s="108"/>
      <c r="AQ872" s="108"/>
      <c r="AR872" s="108"/>
    </row>
    <row r="873" spans="1:44" s="48" customFormat="1" ht="24" customHeight="1">
      <c r="A873" s="124" t="s">
        <v>1881</v>
      </c>
      <c r="B873" s="260" t="s">
        <v>433</v>
      </c>
      <c r="C873" s="73">
        <v>1176390</v>
      </c>
      <c r="D873" s="73">
        <v>1100260</v>
      </c>
      <c r="E873" s="73">
        <v>29358140</v>
      </c>
      <c r="F873" s="106" t="str">
        <f>VLOOKUP($C873,'[3]Sistema Escolar'!$C$3:$E$5000,3,0)</f>
        <v>ESCOLA ESTADUAL ANISIO TEIXEIRA - CLASSE VI</v>
      </c>
      <c r="G873" s="67" t="s">
        <v>1493</v>
      </c>
      <c r="H873" s="67" t="s">
        <v>1663</v>
      </c>
      <c r="I873" s="67" t="s">
        <v>519</v>
      </c>
      <c r="J873" s="81" t="s">
        <v>4492</v>
      </c>
      <c r="L873" s="46"/>
      <c r="M873" s="46"/>
      <c r="T873" s="86"/>
      <c r="U873" s="100"/>
      <c r="V873" s="97"/>
      <c r="W873" s="100"/>
      <c r="X873" s="100"/>
      <c r="Y873" s="101"/>
      <c r="Z873" s="101"/>
      <c r="AA873" s="104"/>
      <c r="AB873" s="104"/>
      <c r="AF873" s="90"/>
      <c r="AK873"/>
      <c r="AM873" s="108"/>
      <c r="AN873" s="108"/>
      <c r="AO873" s="108"/>
      <c r="AP873" s="108"/>
      <c r="AQ873" s="108"/>
      <c r="AR873" s="108"/>
    </row>
    <row r="874" spans="1:44" s="48" customFormat="1" ht="24" customHeight="1">
      <c r="A874" s="124" t="s">
        <v>1881</v>
      </c>
      <c r="B874" s="260" t="s">
        <v>433</v>
      </c>
      <c r="C874" s="73">
        <v>1100523</v>
      </c>
      <c r="D874" s="73">
        <v>1100251</v>
      </c>
      <c r="E874" s="73">
        <v>29190738</v>
      </c>
      <c r="F874" s="106" t="str">
        <f>VLOOKUP($C874,'[3]Sistema Escolar'!$C$3:$E$5000,3,0)</f>
        <v>COLEGIO ESTADUAL DANTAS JUNIOR</v>
      </c>
      <c r="G874" s="67" t="s">
        <v>1493</v>
      </c>
      <c r="H874" s="67" t="s">
        <v>1545</v>
      </c>
      <c r="I874" s="67" t="s">
        <v>519</v>
      </c>
      <c r="J874" s="81" t="s">
        <v>4492</v>
      </c>
      <c r="L874" s="46"/>
      <c r="M874" s="46"/>
      <c r="T874" s="86"/>
      <c r="U874" s="100"/>
      <c r="V874" s="97"/>
      <c r="W874" s="100"/>
      <c r="X874" s="104"/>
      <c r="Y874" s="101"/>
      <c r="Z874" s="101"/>
      <c r="AA874" s="104"/>
      <c r="AB874" s="104"/>
      <c r="AF874" s="90"/>
      <c r="AK874"/>
      <c r="AM874" s="108"/>
      <c r="AN874" s="108"/>
      <c r="AO874" s="108"/>
      <c r="AP874" s="108"/>
      <c r="AQ874" s="108"/>
      <c r="AR874" s="108"/>
    </row>
    <row r="875" spans="1:44" s="48" customFormat="1" ht="24" customHeight="1">
      <c r="A875" s="124" t="s">
        <v>1881</v>
      </c>
      <c r="B875" s="260" t="s">
        <v>433</v>
      </c>
      <c r="C875" s="73">
        <v>1104111</v>
      </c>
      <c r="D875" s="73">
        <v>1100458</v>
      </c>
      <c r="E875" s="73">
        <v>29194750</v>
      </c>
      <c r="F875" s="106" t="str">
        <f>VLOOKUP($C875,'[3]Sistema Escolar'!$C$3:$E$5000,3,0)</f>
        <v>COLEGIO ESTADUAL NOSSA SENHORA DE FATIMA</v>
      </c>
      <c r="G875" s="67" t="s">
        <v>1493</v>
      </c>
      <c r="H875" s="67" t="s">
        <v>1610</v>
      </c>
      <c r="I875" s="67" t="s">
        <v>519</v>
      </c>
      <c r="J875" s="81" t="s">
        <v>4492</v>
      </c>
      <c r="L875" s="46"/>
      <c r="M875" s="46"/>
      <c r="T875" s="86"/>
      <c r="U875" s="100"/>
      <c r="V875" s="97"/>
      <c r="W875" s="100"/>
      <c r="X875" s="104"/>
      <c r="Y875" s="101"/>
      <c r="Z875" s="101"/>
      <c r="AA875" s="104"/>
      <c r="AB875" s="104"/>
      <c r="AF875" s="90"/>
      <c r="AK875"/>
      <c r="AM875" s="108"/>
      <c r="AN875" s="108"/>
      <c r="AO875" s="108"/>
      <c r="AP875" s="108"/>
      <c r="AQ875" s="108"/>
      <c r="AR875" s="108"/>
    </row>
    <row r="876" spans="1:44" s="48" customFormat="1" ht="24" customHeight="1">
      <c r="A876" s="124" t="s">
        <v>1881</v>
      </c>
      <c r="B876" s="260" t="s">
        <v>433</v>
      </c>
      <c r="C876" s="73">
        <v>1103417</v>
      </c>
      <c r="D876" s="73">
        <v>1100375</v>
      </c>
      <c r="E876" s="73">
        <v>29187583</v>
      </c>
      <c r="F876" s="106" t="str">
        <f>VLOOKUP($C876,'[3]Sistema Escolar'!$C$3:$E$5000,3,0)</f>
        <v>COLEGIO ESTADUAL DE TEMPO INTEGRAL RENAN BALEEIRO</v>
      </c>
      <c r="G876" s="67" t="s">
        <v>1493</v>
      </c>
      <c r="H876" s="67" t="s">
        <v>1642</v>
      </c>
      <c r="I876" s="67" t="s">
        <v>519</v>
      </c>
      <c r="J876" s="81" t="s">
        <v>4492</v>
      </c>
      <c r="L876" s="46"/>
      <c r="M876" s="46"/>
      <c r="T876" s="86"/>
      <c r="U876" s="100"/>
      <c r="V876" s="97"/>
      <c r="W876" s="100"/>
      <c r="X876" s="104"/>
      <c r="Y876" s="101"/>
      <c r="Z876" s="101"/>
      <c r="AA876" s="104"/>
      <c r="AB876" s="104"/>
      <c r="AF876" s="90"/>
      <c r="AK876"/>
      <c r="AM876" s="108"/>
      <c r="AN876" s="108"/>
      <c r="AO876" s="108"/>
      <c r="AP876" s="108"/>
      <c r="AQ876" s="108"/>
      <c r="AR876" s="108"/>
    </row>
    <row r="877" spans="1:44" s="48" customFormat="1" ht="24" customHeight="1">
      <c r="A877" s="124" t="s">
        <v>1881</v>
      </c>
      <c r="B877" s="260" t="s">
        <v>433</v>
      </c>
      <c r="C877" s="73">
        <v>1100167</v>
      </c>
      <c r="D877" s="73">
        <v>1100225</v>
      </c>
      <c r="E877" s="73">
        <v>29188903</v>
      </c>
      <c r="F877" s="106" t="str">
        <f>VLOOKUP($C877,'[3]Sistema Escolar'!$C$3:$E$5000,3,0)</f>
        <v>COLEGIO ESTADUAL ABILIO CESAR BORGES</v>
      </c>
      <c r="G877" s="67" t="s">
        <v>1493</v>
      </c>
      <c r="H877" s="67" t="s">
        <v>1519</v>
      </c>
      <c r="I877" s="67" t="s">
        <v>2047</v>
      </c>
      <c r="J877" s="81" t="s">
        <v>4664</v>
      </c>
      <c r="K877" s="63"/>
      <c r="L877" s="46"/>
      <c r="M877" s="46"/>
      <c r="T877" s="86"/>
      <c r="U877" s="100"/>
      <c r="V877" s="97"/>
      <c r="W877" s="100"/>
      <c r="X877" s="100"/>
      <c r="Y877" s="101"/>
      <c r="Z877" s="101"/>
      <c r="AA877" s="104"/>
      <c r="AB877" s="104"/>
      <c r="AF877" s="90"/>
      <c r="AK877"/>
      <c r="AM877" s="108"/>
      <c r="AN877" s="108"/>
      <c r="AO877" s="108"/>
      <c r="AP877" s="108"/>
      <c r="AQ877" s="108"/>
      <c r="AR877" s="108"/>
    </row>
    <row r="878" spans="1:44" s="48" customFormat="1" ht="24" customHeight="1">
      <c r="A878" s="124" t="s">
        <v>1881</v>
      </c>
      <c r="B878" s="260" t="s">
        <v>433</v>
      </c>
      <c r="C878" s="73">
        <v>1102852</v>
      </c>
      <c r="D878" s="73">
        <v>1100541</v>
      </c>
      <c r="E878" s="73">
        <v>29182204</v>
      </c>
      <c r="F878" s="106" t="str">
        <f>VLOOKUP($C878,'[3]Sistema Escolar'!$C$3:$E$5000,3,0)</f>
        <v>COLEGIO ESTADUAL MARQUES DE MARICA</v>
      </c>
      <c r="G878" s="67" t="s">
        <v>1493</v>
      </c>
      <c r="H878" s="67" t="s">
        <v>1604</v>
      </c>
      <c r="I878" s="67" t="s">
        <v>519</v>
      </c>
      <c r="J878" s="81" t="s">
        <v>4492</v>
      </c>
      <c r="L878" s="46"/>
      <c r="M878" s="46"/>
      <c r="T878" s="86"/>
      <c r="U878" s="100"/>
      <c r="V878" s="97"/>
      <c r="W878" s="100"/>
      <c r="X878" s="104"/>
      <c r="Y878" s="101"/>
      <c r="Z878" s="101"/>
      <c r="AA878" s="104"/>
      <c r="AB878" s="104"/>
      <c r="AF878" s="90"/>
      <c r="AK878"/>
      <c r="AM878" s="108"/>
      <c r="AN878" s="108"/>
      <c r="AO878" s="108"/>
      <c r="AP878" s="108"/>
      <c r="AQ878" s="108"/>
      <c r="AR878" s="108"/>
    </row>
    <row r="879" spans="1:44" s="48" customFormat="1" ht="24" customHeight="1">
      <c r="A879" s="124" t="s">
        <v>1881</v>
      </c>
      <c r="B879" s="260" t="s">
        <v>433</v>
      </c>
      <c r="C879" s="73">
        <v>1100949</v>
      </c>
      <c r="D879" s="73">
        <v>1100269</v>
      </c>
      <c r="E879" s="73">
        <v>29192889</v>
      </c>
      <c r="F879" s="106" t="str">
        <f>VLOOKUP($C879,'[3]Sistema Escolar'!$C$3:$E$5000,3,0)</f>
        <v>COLEGIO ESTADUAL DOIS DE JULHO</v>
      </c>
      <c r="G879" s="67" t="s">
        <v>1493</v>
      </c>
      <c r="H879" s="67" t="s">
        <v>1561</v>
      </c>
      <c r="I879" s="67" t="s">
        <v>2047</v>
      </c>
      <c r="J879" s="81" t="s">
        <v>4665</v>
      </c>
      <c r="L879" s="46"/>
      <c r="M879" s="46"/>
      <c r="T879" s="86"/>
      <c r="U879" s="100"/>
      <c r="V879" s="97"/>
      <c r="W879" s="100"/>
      <c r="X879" s="104"/>
      <c r="Y879" s="101"/>
      <c r="Z879" s="101"/>
      <c r="AA879" s="104"/>
      <c r="AB879" s="104"/>
      <c r="AF879" s="90"/>
      <c r="AK879"/>
      <c r="AM879" s="108"/>
      <c r="AN879" s="108"/>
      <c r="AO879" s="108"/>
      <c r="AP879" s="108"/>
      <c r="AQ879" s="108"/>
      <c r="AR879" s="108"/>
    </row>
    <row r="880" spans="1:44" s="48" customFormat="1" ht="24" customHeight="1">
      <c r="A880" s="124" t="s">
        <v>1881</v>
      </c>
      <c r="B880" s="260" t="s">
        <v>433</v>
      </c>
      <c r="C880" s="73">
        <v>1101988</v>
      </c>
      <c r="D880" s="73">
        <v>1100497</v>
      </c>
      <c r="E880" s="73">
        <v>29190991</v>
      </c>
      <c r="F880" s="106" t="str">
        <f>VLOOKUP($C880,'[3]Sistema Escolar'!$C$3:$E$5000,3,0)</f>
        <v>COLEGIO ESTADUAL JOAO DAS BOTAS</v>
      </c>
      <c r="G880" s="67" t="s">
        <v>1493</v>
      </c>
      <c r="H880" s="67" t="s">
        <v>1587</v>
      </c>
      <c r="I880" s="67" t="s">
        <v>519</v>
      </c>
      <c r="J880" s="81" t="s">
        <v>4492</v>
      </c>
      <c r="L880" s="46"/>
      <c r="M880" s="46"/>
      <c r="T880" s="86"/>
      <c r="U880" s="100"/>
      <c r="V880" s="97"/>
      <c r="W880" s="100"/>
      <c r="X880" s="104"/>
      <c r="Y880" s="101"/>
      <c r="Z880" s="101"/>
      <c r="AA880" s="104"/>
      <c r="AB880" s="104"/>
      <c r="AF880" s="90"/>
      <c r="AK880"/>
      <c r="AM880" s="108"/>
      <c r="AN880" s="108"/>
      <c r="AO880" s="108"/>
      <c r="AP880" s="108"/>
      <c r="AQ880" s="108"/>
      <c r="AR880" s="108"/>
    </row>
    <row r="881" spans="1:44" s="48" customFormat="1" ht="24" customHeight="1">
      <c r="A881" s="124" t="s">
        <v>1881</v>
      </c>
      <c r="B881" s="260" t="s">
        <v>433</v>
      </c>
      <c r="C881" s="73">
        <v>1102445</v>
      </c>
      <c r="D881" s="73">
        <v>1100513</v>
      </c>
      <c r="E881" s="73">
        <v>29191009</v>
      </c>
      <c r="F881" s="106" t="str">
        <f>VLOOKUP($C881,'[3]Sistema Escolar'!$C$3:$E$5000,3,0)</f>
        <v>COLEGIO ESTADUAL KLEBER PACHECO</v>
      </c>
      <c r="G881" s="67" t="s">
        <v>1493</v>
      </c>
      <c r="H881" s="67" t="s">
        <v>1590</v>
      </c>
      <c r="I881" s="67" t="s">
        <v>2047</v>
      </c>
      <c r="J881" s="81" t="s">
        <v>4666</v>
      </c>
      <c r="K881" s="63"/>
      <c r="L881" s="46"/>
      <c r="M881" s="46"/>
      <c r="T881" s="86"/>
      <c r="U881" s="100"/>
      <c r="V881" s="97"/>
      <c r="W881" s="100"/>
      <c r="X881" s="104"/>
      <c r="Y881" s="101"/>
      <c r="Z881" s="101"/>
      <c r="AA881" s="104"/>
      <c r="AB881" s="104"/>
      <c r="AF881" s="90"/>
      <c r="AK881"/>
      <c r="AM881" s="108"/>
      <c r="AN881" s="108"/>
      <c r="AO881" s="108"/>
      <c r="AP881" s="108"/>
      <c r="AQ881" s="108"/>
      <c r="AR881" s="108"/>
    </row>
    <row r="882" spans="1:44" s="48" customFormat="1" ht="24" customHeight="1">
      <c r="A882" s="124" t="s">
        <v>1881</v>
      </c>
      <c r="B882" s="260" t="s">
        <v>433</v>
      </c>
      <c r="C882" s="73">
        <v>1101651</v>
      </c>
      <c r="D882" s="73">
        <v>1100293</v>
      </c>
      <c r="E882" s="73">
        <v>29190770</v>
      </c>
      <c r="F882" s="106" t="str">
        <f>VLOOKUP($C882,'[3]Sistema Escolar'!$C$3:$E$5000,3,0)</f>
        <v>COLEGIO ESTADUAL ALBERTO SANTOS DUMONT</v>
      </c>
      <c r="G882" s="67" t="s">
        <v>1493</v>
      </c>
      <c r="H882" s="67" t="s">
        <v>1520</v>
      </c>
      <c r="I882" s="67" t="s">
        <v>519</v>
      </c>
      <c r="J882" s="81" t="s">
        <v>4492</v>
      </c>
      <c r="L882" s="46"/>
      <c r="M882" s="46"/>
      <c r="T882" s="86"/>
      <c r="U882" s="100"/>
      <c r="V882" s="97"/>
      <c r="W882" s="100"/>
      <c r="X882" s="104"/>
      <c r="Y882" s="101"/>
      <c r="Z882" s="101"/>
      <c r="AA882" s="104"/>
      <c r="AB882" s="104"/>
      <c r="AF882" s="90"/>
      <c r="AK882"/>
      <c r="AM882" s="108"/>
      <c r="AN882" s="108"/>
      <c r="AO882" s="108"/>
      <c r="AP882" s="108"/>
      <c r="AQ882" s="108"/>
      <c r="AR882" s="108"/>
    </row>
    <row r="883" spans="1:44" s="48" customFormat="1" ht="24" customHeight="1">
      <c r="A883" s="124" t="s">
        <v>1881</v>
      </c>
      <c r="B883" s="260" t="s">
        <v>433</v>
      </c>
      <c r="C883" s="73">
        <v>1102666</v>
      </c>
      <c r="D883" s="73">
        <v>1100524</v>
      </c>
      <c r="E883" s="73">
        <v>29181500</v>
      </c>
      <c r="F883" s="106" t="str">
        <f>VLOOKUP($C883,'[3]Sistema Escolar'!$C$3:$E$5000,3,0)</f>
        <v>COLEGIO ESTADUAL DE TEMPO INTEGRAL MANOEL DEVOTO</v>
      </c>
      <c r="G883" s="67" t="s">
        <v>1493</v>
      </c>
      <c r="H883" s="67" t="s">
        <v>1598</v>
      </c>
      <c r="I883" s="67" t="s">
        <v>519</v>
      </c>
      <c r="J883" s="81" t="s">
        <v>4492</v>
      </c>
      <c r="L883" s="46"/>
      <c r="M883" s="46"/>
      <c r="T883" s="86"/>
      <c r="U883" s="100"/>
      <c r="V883" s="97"/>
      <c r="W883" s="100"/>
      <c r="X883" s="104"/>
      <c r="Y883" s="101"/>
      <c r="Z883" s="101"/>
      <c r="AA883" s="104"/>
      <c r="AB883" s="104"/>
      <c r="AF883" s="90"/>
      <c r="AK883"/>
      <c r="AM883" s="108"/>
      <c r="AN883" s="108"/>
      <c r="AO883" s="108"/>
      <c r="AP883" s="108"/>
      <c r="AQ883" s="108"/>
      <c r="AR883" s="108"/>
    </row>
    <row r="884" spans="1:44" s="48" customFormat="1" ht="24" customHeight="1">
      <c r="A884" s="124" t="s">
        <v>1881</v>
      </c>
      <c r="B884" s="260" t="s">
        <v>433</v>
      </c>
      <c r="C884" s="73">
        <v>1100973</v>
      </c>
      <c r="D884" s="73">
        <v>1100595</v>
      </c>
      <c r="E884" s="73">
        <v>29191092</v>
      </c>
      <c r="F884" s="106" t="str">
        <f>VLOOKUP($C884,'[3]Sistema Escolar'!$C$3:$E$5000,3,0)</f>
        <v>COLEGIO ESTADUAL DE TEMPO INTEGRAL ZUMBI DOS PALMARES</v>
      </c>
      <c r="G884" s="67" t="s">
        <v>1493</v>
      </c>
      <c r="H884" s="67" t="s">
        <v>1570</v>
      </c>
      <c r="I884" s="67" t="s">
        <v>2047</v>
      </c>
      <c r="J884" s="81" t="s">
        <v>4667</v>
      </c>
      <c r="L884" s="46"/>
      <c r="M884" s="46"/>
      <c r="T884" s="86"/>
      <c r="U884" s="100"/>
      <c r="V884" s="97"/>
      <c r="W884" s="100"/>
      <c r="X884" s="104"/>
      <c r="Y884" s="101"/>
      <c r="Z884" s="101"/>
      <c r="AA884" s="104"/>
      <c r="AB884" s="104"/>
      <c r="AF884" s="90"/>
      <c r="AK884"/>
      <c r="AM884" s="108"/>
      <c r="AN884" s="108"/>
      <c r="AO884" s="108"/>
      <c r="AP884" s="108"/>
      <c r="AQ884" s="108"/>
      <c r="AR884" s="108"/>
    </row>
    <row r="885" spans="1:44" s="48" customFormat="1" ht="24" customHeight="1">
      <c r="A885" s="124" t="s">
        <v>1881</v>
      </c>
      <c r="B885" s="260" t="s">
        <v>433</v>
      </c>
      <c r="C885" s="73">
        <v>1102186</v>
      </c>
      <c r="D885" s="73">
        <v>1100641</v>
      </c>
      <c r="E885" s="73">
        <v>29191190</v>
      </c>
      <c r="F885" s="106" t="str">
        <f>VLOOKUP($C885,'[3]Sistema Escolar'!$C$3:$E$5000,3,0)</f>
        <v>CENTRO EST PROF EM SAUDE E TECN DA INF CARLOS CORR DE MENEZES SANTANNA</v>
      </c>
      <c r="G885" s="67" t="s">
        <v>1493</v>
      </c>
      <c r="H885" s="67" t="s">
        <v>1504</v>
      </c>
      <c r="I885" s="67" t="s">
        <v>2047</v>
      </c>
      <c r="J885" s="81" t="s">
        <v>4668</v>
      </c>
      <c r="L885" s="46"/>
      <c r="M885" s="46"/>
      <c r="T885" s="86"/>
      <c r="U885" s="100"/>
      <c r="V885" s="97"/>
      <c r="W885" s="100"/>
      <c r="X885" s="104"/>
      <c r="Y885" s="101"/>
      <c r="Z885" s="101"/>
      <c r="AA885" s="104"/>
      <c r="AB885" s="104"/>
      <c r="AF885" s="90"/>
      <c r="AK885"/>
      <c r="AM885" s="108"/>
      <c r="AN885" s="108"/>
      <c r="AO885" s="108"/>
      <c r="AP885" s="108"/>
      <c r="AQ885" s="108"/>
      <c r="AR885" s="108"/>
    </row>
    <row r="886" spans="1:44" s="48" customFormat="1" ht="24" customHeight="1">
      <c r="A886" s="124" t="s">
        <v>1881</v>
      </c>
      <c r="B886" s="260" t="s">
        <v>433</v>
      </c>
      <c r="C886" s="73">
        <v>1103239</v>
      </c>
      <c r="D886" s="73">
        <v>1100398</v>
      </c>
      <c r="E886" s="73">
        <v>29191130</v>
      </c>
      <c r="F886" s="106" t="str">
        <f>VLOOKUP($C886,'[3]Sistema Escolar'!$C$3:$E$5000,3,0)</f>
        <v>COLEGIO ESTADUAL SATIRO DIAS</v>
      </c>
      <c r="G886" s="67" t="s">
        <v>1493</v>
      </c>
      <c r="H886" s="67" t="s">
        <v>1649</v>
      </c>
      <c r="I886" s="67" t="s">
        <v>2047</v>
      </c>
      <c r="J886" s="81" t="s">
        <v>4669</v>
      </c>
      <c r="K886" s="63"/>
      <c r="L886" s="46"/>
      <c r="M886" s="46"/>
      <c r="T886" s="86"/>
      <c r="U886" s="100"/>
      <c r="V886" s="97"/>
      <c r="W886" s="100"/>
      <c r="X886" s="104"/>
      <c r="Y886" s="101"/>
      <c r="Z886" s="101"/>
      <c r="AA886" s="104"/>
      <c r="AB886" s="104"/>
      <c r="AF886" s="90"/>
      <c r="AK886"/>
      <c r="AM886" s="108"/>
      <c r="AN886" s="108"/>
      <c r="AO886" s="108"/>
      <c r="AP886" s="108"/>
      <c r="AQ886" s="108"/>
      <c r="AR886" s="108"/>
    </row>
    <row r="887" spans="1:44" s="48" customFormat="1" ht="24" customHeight="1">
      <c r="A887" s="124" t="s">
        <v>1881</v>
      </c>
      <c r="B887" s="260" t="s">
        <v>433</v>
      </c>
      <c r="C887" s="73">
        <v>1101937</v>
      </c>
      <c r="D887" s="73">
        <v>1100311</v>
      </c>
      <c r="E887" s="73">
        <v>29190851</v>
      </c>
      <c r="F887" s="106" t="str">
        <f>VLOOKUP($C887,'[3]Sistema Escolar'!$C$3:$E$5000,3,0)</f>
        <v>COLEGIO ESTADUAL CESARE CASALI</v>
      </c>
      <c r="G887" s="67" t="s">
        <v>1493</v>
      </c>
      <c r="H887" s="67" t="s">
        <v>1537</v>
      </c>
      <c r="I887" s="67" t="s">
        <v>2047</v>
      </c>
      <c r="J887" s="81" t="s">
        <v>4670</v>
      </c>
      <c r="L887" s="46"/>
      <c r="M887" s="46"/>
      <c r="T887" s="86"/>
      <c r="U887" s="100"/>
      <c r="V887" s="97"/>
      <c r="W887" s="100"/>
      <c r="X887" s="104"/>
      <c r="Y887" s="101"/>
      <c r="Z887" s="101"/>
      <c r="AA887" s="104"/>
      <c r="AB887" s="104"/>
      <c r="AF887" s="90"/>
      <c r="AK887"/>
      <c r="AM887" s="108"/>
      <c r="AN887" s="108"/>
      <c r="AO887" s="108"/>
      <c r="AP887" s="108"/>
      <c r="AQ887" s="108"/>
      <c r="AR887" s="108"/>
    </row>
    <row r="888" spans="1:44" s="48" customFormat="1" ht="24" customHeight="1">
      <c r="A888" s="124" t="s">
        <v>1881</v>
      </c>
      <c r="B888" s="260" t="s">
        <v>433</v>
      </c>
      <c r="C888" s="73">
        <v>1102550</v>
      </c>
      <c r="D888" s="73">
        <v>1100336</v>
      </c>
      <c r="E888" s="73">
        <v>29180104</v>
      </c>
      <c r="F888" s="106" t="str">
        <f>VLOOKUP($C888,'[3]Sistema Escolar'!$C$3:$E$5000,3,0)</f>
        <v>CENTRO ESTADUAL DE EDUC PROFIS EM LOG.E TRANS.LUIZ PINTO DE CARVALHO</v>
      </c>
      <c r="G888" s="67" t="s">
        <v>1493</v>
      </c>
      <c r="H888" s="67" t="s">
        <v>1506</v>
      </c>
      <c r="I888" s="67" t="s">
        <v>519</v>
      </c>
      <c r="J888" s="81" t="s">
        <v>4492</v>
      </c>
      <c r="L888" s="46"/>
      <c r="M888" s="46"/>
      <c r="T888" s="86"/>
      <c r="U888" s="100"/>
      <c r="V888" s="97"/>
      <c r="W888" s="100"/>
      <c r="X888" s="104"/>
      <c r="Y888" s="101"/>
      <c r="Z888" s="101"/>
      <c r="AA888" s="104"/>
      <c r="AB888" s="104"/>
      <c r="AF888" s="90"/>
      <c r="AK888"/>
      <c r="AM888" s="108"/>
      <c r="AN888" s="108"/>
      <c r="AO888" s="108"/>
      <c r="AP888" s="108"/>
      <c r="AQ888" s="108"/>
      <c r="AR888" s="108"/>
    </row>
    <row r="889" spans="1:44" s="48" customFormat="1" ht="24" customHeight="1">
      <c r="A889" s="124" t="s">
        <v>1881</v>
      </c>
      <c r="B889" s="260" t="s">
        <v>433</v>
      </c>
      <c r="C889" s="73">
        <v>1100345</v>
      </c>
      <c r="D889" s="73">
        <v>1100414</v>
      </c>
      <c r="E889" s="73">
        <v>29182123</v>
      </c>
      <c r="F889" s="106" t="str">
        <f>VLOOKUP($C889,'[3]Sistema Escolar'!$C$3:$E$5000,3,0)</f>
        <v>COLEGIO ESTADUAL DA BAHIA CENTRAL</v>
      </c>
      <c r="G889" s="67" t="s">
        <v>1493</v>
      </c>
      <c r="H889" s="67" t="s">
        <v>1542</v>
      </c>
      <c r="I889" s="67" t="s">
        <v>519</v>
      </c>
      <c r="J889" s="81" t="s">
        <v>4492</v>
      </c>
      <c r="L889" s="46"/>
      <c r="M889" s="46"/>
      <c r="T889" s="86"/>
      <c r="U889" s="100"/>
      <c r="V889" s="97"/>
      <c r="W889" s="100"/>
      <c r="X889" s="104"/>
      <c r="Y889" s="101"/>
      <c r="Z889" s="101"/>
      <c r="AA889" s="104"/>
      <c r="AB889" s="104"/>
      <c r="AF889" s="90"/>
      <c r="AK889"/>
      <c r="AM889" s="108"/>
      <c r="AN889" s="108"/>
      <c r="AO889" s="108"/>
      <c r="AP889" s="108"/>
      <c r="AQ889" s="108"/>
      <c r="AR889" s="108"/>
    </row>
    <row r="890" spans="1:44" s="48" customFormat="1" ht="24" customHeight="1">
      <c r="A890" s="124" t="s">
        <v>1881</v>
      </c>
      <c r="B890" s="260" t="s">
        <v>433</v>
      </c>
      <c r="C890" s="73">
        <v>1101619</v>
      </c>
      <c r="D890" s="73">
        <v>1100434</v>
      </c>
      <c r="E890" s="73">
        <v>29192650</v>
      </c>
      <c r="F890" s="106" t="str">
        <f>VLOOKUP($C890,'[3]Sistema Escolar'!$C$3:$E$5000,3,0)</f>
        <v>COLEGIO ESTADUAL PROFESSORA GEORGINA RAMOS DA SILVA</v>
      </c>
      <c r="G890" s="67" t="s">
        <v>1493</v>
      </c>
      <c r="H890" s="67" t="s">
        <v>1631</v>
      </c>
      <c r="I890" s="67" t="s">
        <v>2047</v>
      </c>
      <c r="J890" s="81" t="s">
        <v>4671</v>
      </c>
      <c r="L890" s="46"/>
      <c r="M890" s="46"/>
      <c r="T890" s="86"/>
      <c r="U890" s="100"/>
      <c r="V890" s="97"/>
      <c r="W890" s="100"/>
      <c r="X890" s="104"/>
      <c r="Y890" s="101"/>
      <c r="Z890" s="101"/>
      <c r="AA890" s="104"/>
      <c r="AB890" s="104"/>
      <c r="AF890" s="90"/>
      <c r="AK890"/>
      <c r="AM890" s="108"/>
      <c r="AN890" s="108"/>
      <c r="AO890" s="108"/>
      <c r="AP890" s="108"/>
      <c r="AQ890" s="108"/>
      <c r="AR890" s="108"/>
    </row>
    <row r="891" spans="1:44" s="48" customFormat="1" ht="24" customHeight="1">
      <c r="A891" s="124" t="s">
        <v>1881</v>
      </c>
      <c r="B891" s="260" t="s">
        <v>433</v>
      </c>
      <c r="C891" s="73">
        <v>1178175</v>
      </c>
      <c r="D891" s="73">
        <v>1105460</v>
      </c>
      <c r="E891" s="73">
        <v>29447151</v>
      </c>
      <c r="F891" s="106" t="str">
        <f>VLOOKUP($C891,'[3]Sistema Escolar'!$C$3:$E$5000,3,0)</f>
        <v>CENTRO ESTADUAL DE EDUCACAO PROFISSIONAL EM MUSICA</v>
      </c>
      <c r="G891" s="67" t="s">
        <v>1493</v>
      </c>
      <c r="H891" s="67" t="s">
        <v>1510</v>
      </c>
      <c r="I891" s="67" t="s">
        <v>519</v>
      </c>
      <c r="J891" s="81" t="s">
        <v>4492</v>
      </c>
      <c r="L891" s="46"/>
      <c r="M891" s="46"/>
      <c r="T891" s="86"/>
      <c r="U891" s="100"/>
      <c r="V891" s="97"/>
      <c r="W891" s="100"/>
      <c r="X891" s="100"/>
      <c r="Y891" s="101"/>
      <c r="Z891" s="101"/>
      <c r="AA891" s="104"/>
      <c r="AB891" s="104"/>
      <c r="AF891" s="90"/>
      <c r="AK891"/>
      <c r="AM891" s="108"/>
      <c r="AN891" s="108"/>
      <c r="AO891" s="108"/>
      <c r="AP891" s="108"/>
      <c r="AQ891" s="108"/>
      <c r="AR891" s="108"/>
    </row>
    <row r="892" spans="1:44" s="48" customFormat="1" ht="24" customHeight="1">
      <c r="A892" s="124" t="s">
        <v>1881</v>
      </c>
      <c r="B892" s="260" t="s">
        <v>433</v>
      </c>
      <c r="C892" s="73">
        <v>1103778</v>
      </c>
      <c r="D892" s="73">
        <v>1100411</v>
      </c>
      <c r="E892" s="73">
        <v>29199387</v>
      </c>
      <c r="F892" s="106" t="str">
        <f>VLOOKUP($C892,'[3]Sistema Escolar'!$C$3:$E$5000,3,0)</f>
        <v>CENTRO EST. DE EDUCACAO PROFISSIONAL FORMACAO E EVENTOS ISAIAS ALVES</v>
      </c>
      <c r="G892" s="67" t="s">
        <v>1493</v>
      </c>
      <c r="H892" s="67" t="s">
        <v>1513</v>
      </c>
      <c r="I892" s="67" t="s">
        <v>519</v>
      </c>
      <c r="J892" s="81" t="s">
        <v>4492</v>
      </c>
      <c r="L892" s="46"/>
      <c r="M892" s="46"/>
      <c r="T892" s="86"/>
      <c r="U892" s="100"/>
      <c r="V892" s="97"/>
      <c r="W892" s="100"/>
      <c r="X892" s="104"/>
      <c r="Y892" s="101"/>
      <c r="Z892" s="101"/>
      <c r="AA892" s="104"/>
      <c r="AB892" s="104"/>
      <c r="AF892" s="90"/>
      <c r="AK892"/>
      <c r="AM892" s="108"/>
      <c r="AN892" s="108"/>
      <c r="AO892" s="108"/>
      <c r="AP892" s="108"/>
      <c r="AQ892" s="108"/>
      <c r="AR892" s="108"/>
    </row>
    <row r="893" spans="1:44" s="48" customFormat="1" ht="24" customHeight="1">
      <c r="A893" s="124" t="s">
        <v>1881</v>
      </c>
      <c r="B893" s="260" t="s">
        <v>433</v>
      </c>
      <c r="C893" s="73">
        <v>1101031</v>
      </c>
      <c r="D893" s="73">
        <v>1100597</v>
      </c>
      <c r="E893" s="73">
        <v>29182093</v>
      </c>
      <c r="F893" s="106" t="str">
        <f>VLOOKUP($C893,'[3]Sistema Escolar'!$C$3:$E$5000,3,0)</f>
        <v>COLEGIO ESTADUAL AZEVEDO FERNANDES</v>
      </c>
      <c r="G893" s="67" t="s">
        <v>1493</v>
      </c>
      <c r="H893" s="67" t="s">
        <v>1531</v>
      </c>
      <c r="I893" s="67" t="s">
        <v>2047</v>
      </c>
      <c r="J893" s="81" t="s">
        <v>4672</v>
      </c>
      <c r="L893" s="46"/>
      <c r="M893" s="46"/>
      <c r="T893" s="86"/>
      <c r="U893" s="100"/>
      <c r="V893" s="97"/>
      <c r="W893" s="100"/>
      <c r="X893" s="104"/>
      <c r="Y893" s="101"/>
      <c r="Z893" s="101"/>
      <c r="AA893" s="104"/>
      <c r="AB893" s="104"/>
      <c r="AD893" s="91"/>
      <c r="AF893" s="90"/>
      <c r="AK893"/>
      <c r="AM893" s="108"/>
      <c r="AN893" s="108"/>
      <c r="AO893" s="108"/>
      <c r="AP893" s="108"/>
      <c r="AQ893" s="108"/>
      <c r="AR893" s="108"/>
    </row>
    <row r="894" spans="1:44" s="48" customFormat="1" ht="24" customHeight="1">
      <c r="A894" s="124" t="s">
        <v>1881</v>
      </c>
      <c r="B894" s="260" t="s">
        <v>433</v>
      </c>
      <c r="C894" s="73">
        <v>1104219</v>
      </c>
      <c r="D894" s="73">
        <v>1100429</v>
      </c>
      <c r="E894" s="73">
        <v>29187095</v>
      </c>
      <c r="F894" s="106" t="str">
        <f>VLOOKUP($C894,'[3]Sistema Escolar'!$C$3:$E$5000,3,0)</f>
        <v>COLEGIO ESTADUAL PRINCESA IZABEL</v>
      </c>
      <c r="G894" s="67" t="s">
        <v>1493</v>
      </c>
      <c r="H894" s="67" t="s">
        <v>1620</v>
      </c>
      <c r="I894" s="67" t="s">
        <v>519</v>
      </c>
      <c r="J894" s="81" t="s">
        <v>4492</v>
      </c>
      <c r="K894" s="74" t="s">
        <v>2102</v>
      </c>
      <c r="L894" s="46"/>
      <c r="M894" s="46"/>
      <c r="T894" s="86"/>
      <c r="U894" s="100"/>
      <c r="V894" s="97"/>
      <c r="W894" s="100"/>
      <c r="X894" s="104"/>
      <c r="Y894" s="101"/>
      <c r="Z894" s="101"/>
      <c r="AA894" s="104"/>
      <c r="AB894" s="104"/>
      <c r="AF894" s="90"/>
      <c r="AK894"/>
      <c r="AM894" s="108"/>
      <c r="AN894" s="108"/>
      <c r="AO894" s="108"/>
      <c r="AP894" s="108"/>
      <c r="AQ894" s="108"/>
      <c r="AR894" s="108"/>
    </row>
    <row r="895" spans="1:44" s="48" customFormat="1" ht="24" customHeight="1">
      <c r="A895" s="124" t="s">
        <v>1881</v>
      </c>
      <c r="B895" s="260" t="s">
        <v>433</v>
      </c>
      <c r="C895" s="73">
        <v>1104588</v>
      </c>
      <c r="D895" s="73">
        <v>1100470</v>
      </c>
      <c r="E895" s="73">
        <v>29191840</v>
      </c>
      <c r="F895" s="106" t="str">
        <f>VLOOKUP($C895,'[3]Sistema Escolar'!$C$3:$E$5000,3,0)</f>
        <v>COLEGIO ESTADUAL DE TEMPO INTEGRAL EDVALDO BRANDAO CORREIA</v>
      </c>
      <c r="G895" s="67" t="s">
        <v>1493</v>
      </c>
      <c r="H895" s="67" t="s">
        <v>1569</v>
      </c>
      <c r="I895" s="67" t="s">
        <v>2047</v>
      </c>
      <c r="J895" s="81" t="s">
        <v>4673</v>
      </c>
      <c r="K895" s="63"/>
      <c r="L895" s="46"/>
      <c r="M895" s="46"/>
      <c r="T895" s="86"/>
      <c r="U895" s="100"/>
      <c r="V895" s="97"/>
      <c r="W895" s="100"/>
      <c r="X895" s="104"/>
      <c r="Y895" s="101"/>
      <c r="Z895" s="101"/>
      <c r="AA895" s="104"/>
      <c r="AB895" s="104"/>
      <c r="AF895" s="90"/>
      <c r="AK895"/>
      <c r="AM895" s="108"/>
      <c r="AN895" s="108"/>
      <c r="AO895" s="108"/>
      <c r="AP895" s="108"/>
      <c r="AQ895" s="108"/>
      <c r="AR895" s="108"/>
    </row>
    <row r="896" spans="1:44" s="48" customFormat="1" ht="24" customHeight="1">
      <c r="A896" s="124" t="s">
        <v>1881</v>
      </c>
      <c r="B896" s="260" t="s">
        <v>433</v>
      </c>
      <c r="C896" s="73">
        <v>1142463</v>
      </c>
      <c r="D896" s="73">
        <v>1100487</v>
      </c>
      <c r="E896" s="73">
        <v>29191335</v>
      </c>
      <c r="F896" s="106" t="str">
        <f>VLOOKUP($C896,'[3]Sistema Escolar'!$C$3:$E$5000,3,0)</f>
        <v>COLEGIO ESTADUAL BATISTA NEVES</v>
      </c>
      <c r="G896" s="67" t="s">
        <v>1493</v>
      </c>
      <c r="H896" s="67" t="s">
        <v>1533</v>
      </c>
      <c r="I896" s="67" t="s">
        <v>519</v>
      </c>
      <c r="J896" s="81" t="s">
        <v>4492</v>
      </c>
      <c r="L896" s="46"/>
      <c r="M896" s="46"/>
      <c r="T896" s="86"/>
      <c r="U896" s="100"/>
      <c r="V896" s="97"/>
      <c r="W896" s="100"/>
      <c r="X896" s="100"/>
      <c r="Y896" s="101"/>
      <c r="Z896" s="101"/>
      <c r="AA896" s="104"/>
      <c r="AB896" s="104"/>
      <c r="AF896" s="90"/>
      <c r="AK896"/>
      <c r="AM896" s="108"/>
      <c r="AN896" s="108"/>
      <c r="AO896" s="108"/>
      <c r="AP896" s="108"/>
      <c r="AQ896" s="108"/>
      <c r="AR896" s="108"/>
    </row>
    <row r="897" spans="1:44" s="48" customFormat="1" ht="24" customHeight="1">
      <c r="A897" s="124" t="s">
        <v>1881</v>
      </c>
      <c r="B897" s="260" t="s">
        <v>433</v>
      </c>
      <c r="C897" s="73">
        <v>1174500</v>
      </c>
      <c r="D897" s="73">
        <v>1100218</v>
      </c>
      <c r="E897" s="73">
        <v>29179815</v>
      </c>
      <c r="F897" s="106" t="str">
        <f>VLOOKUP($C897,'[3]Sistema Escolar'!$C$3:$E$5000,3,0)</f>
        <v>CENTRO DE APOIO PEDAGOGICO ESPECIALIZADO DA BAHIA</v>
      </c>
      <c r="G897" s="67" t="s">
        <v>1493</v>
      </c>
      <c r="H897" s="67" t="s">
        <v>1497</v>
      </c>
      <c r="I897" s="67" t="s">
        <v>519</v>
      </c>
      <c r="J897" s="81" t="s">
        <v>4492</v>
      </c>
      <c r="L897" s="46"/>
      <c r="M897" s="46"/>
      <c r="T897" s="86"/>
      <c r="U897" s="100"/>
      <c r="V897" s="46"/>
      <c r="W897" s="100"/>
      <c r="X897" s="100"/>
      <c r="Y897" s="101"/>
      <c r="Z897" s="101"/>
      <c r="AA897" s="104"/>
      <c r="AB897" s="104"/>
      <c r="AF897" s="90"/>
      <c r="AK897"/>
      <c r="AM897" s="108"/>
      <c r="AN897" s="108"/>
      <c r="AO897" s="108"/>
      <c r="AP897" s="108"/>
      <c r="AQ897" s="108"/>
      <c r="AR897" s="108"/>
    </row>
    <row r="898" spans="1:44" s="48" customFormat="1" ht="24" customHeight="1">
      <c r="A898" s="124" t="s">
        <v>1881</v>
      </c>
      <c r="B898" s="260" t="s">
        <v>433</v>
      </c>
      <c r="C898" s="73">
        <v>1101449</v>
      </c>
      <c r="D898" s="73">
        <v>1100286</v>
      </c>
      <c r="E898" s="73">
        <v>29191920</v>
      </c>
      <c r="F898" s="106" t="str">
        <f>VLOOKUP($C898,'[3]Sistema Escolar'!$C$3:$E$5000,3,0)</f>
        <v>COLEGIO ESTADUAL ERALDO TINOCO</v>
      </c>
      <c r="G898" s="67" t="s">
        <v>1493</v>
      </c>
      <c r="H898" s="67" t="s">
        <v>1571</v>
      </c>
      <c r="I898" s="67" t="s">
        <v>2047</v>
      </c>
      <c r="J898" s="81" t="s">
        <v>4674</v>
      </c>
      <c r="L898" s="46"/>
      <c r="M898" s="46"/>
      <c r="T898" s="86"/>
      <c r="U898" s="100"/>
      <c r="V898" s="97"/>
      <c r="W898" s="100"/>
      <c r="X898" s="104"/>
      <c r="Y898" s="101"/>
      <c r="Z898" s="101"/>
      <c r="AA898" s="104"/>
      <c r="AB898" s="104"/>
      <c r="AF898" s="90"/>
      <c r="AK898"/>
      <c r="AM898" s="108"/>
      <c r="AN898" s="108"/>
      <c r="AO898" s="108"/>
      <c r="AP898" s="108"/>
      <c r="AQ898" s="108"/>
      <c r="AR898" s="108"/>
    </row>
    <row r="899" spans="1:44" s="48" customFormat="1" ht="24" customHeight="1">
      <c r="A899" s="124" t="s">
        <v>1881</v>
      </c>
      <c r="B899" s="260" t="s">
        <v>433</v>
      </c>
      <c r="C899" s="73">
        <v>1176610</v>
      </c>
      <c r="D899" s="73">
        <v>1100563</v>
      </c>
      <c r="E899" s="73">
        <v>29404266</v>
      </c>
      <c r="F899" s="106" t="str">
        <f>VLOOKUP($C899,'[3]Sistema Escolar'!$C$3:$E$5000,3,0)</f>
        <v>COLEGIO ESTADUAL SETE DE SETEMBRO</v>
      </c>
      <c r="G899" s="67" t="s">
        <v>1493</v>
      </c>
      <c r="H899" s="67" t="s">
        <v>1651</v>
      </c>
      <c r="I899" s="67" t="s">
        <v>2047</v>
      </c>
      <c r="J899" s="81" t="s">
        <v>4675</v>
      </c>
      <c r="L899" s="46"/>
      <c r="M899" s="46"/>
      <c r="T899" s="86"/>
      <c r="U899" s="100"/>
      <c r="V899" s="97"/>
      <c r="W899" s="100"/>
      <c r="X899" s="104"/>
      <c r="Y899" s="101"/>
      <c r="Z899" s="101"/>
      <c r="AA899" s="104"/>
      <c r="AB899" s="104"/>
      <c r="AF899" s="90"/>
      <c r="AK899"/>
      <c r="AM899" s="108"/>
      <c r="AN899" s="108"/>
      <c r="AO899" s="108"/>
      <c r="AP899" s="108"/>
      <c r="AQ899" s="108"/>
      <c r="AR899" s="108"/>
    </row>
    <row r="900" spans="1:44" s="48" customFormat="1" ht="24" customHeight="1">
      <c r="A900" s="124" t="s">
        <v>1881</v>
      </c>
      <c r="B900" s="260" t="s">
        <v>433</v>
      </c>
      <c r="C900" s="73">
        <v>1104022</v>
      </c>
      <c r="D900" s="73">
        <v>1100455</v>
      </c>
      <c r="E900" s="73">
        <v>29188431</v>
      </c>
      <c r="F900" s="106" t="str">
        <f>VLOOKUP($C900,'[3]Sistema Escolar'!$C$3:$E$5000,3,0)</f>
        <v>ESCOLA ESTADUAL TEODORO SAMPAIO</v>
      </c>
      <c r="G900" s="67" t="s">
        <v>1493</v>
      </c>
      <c r="H900" s="67" t="s">
        <v>1678</v>
      </c>
      <c r="I900" s="67" t="s">
        <v>519</v>
      </c>
      <c r="J900" s="81" t="s">
        <v>4492</v>
      </c>
      <c r="L900" s="46"/>
      <c r="M900" s="46"/>
      <c r="T900" s="86"/>
      <c r="U900" s="100"/>
      <c r="V900" s="97"/>
      <c r="W900" s="100"/>
      <c r="X900" s="100"/>
      <c r="Y900" s="101"/>
      <c r="Z900" s="104"/>
      <c r="AA900" s="104"/>
      <c r="AB900" s="104"/>
      <c r="AF900" s="90"/>
      <c r="AK900"/>
      <c r="AM900" s="108"/>
      <c r="AN900" s="108"/>
      <c r="AO900" s="108"/>
      <c r="AP900" s="108"/>
      <c r="AQ900" s="108"/>
      <c r="AR900" s="108"/>
    </row>
    <row r="901" spans="1:44" s="48" customFormat="1" ht="24" customHeight="1">
      <c r="A901" s="124" t="s">
        <v>1881</v>
      </c>
      <c r="B901" s="260" t="s">
        <v>433</v>
      </c>
      <c r="C901" s="73">
        <v>1104049</v>
      </c>
      <c r="D901" s="73">
        <v>1100425</v>
      </c>
      <c r="E901" s="73">
        <v>29200342</v>
      </c>
      <c r="F901" s="106" t="str">
        <f>VLOOKUP($C901,'[3]Sistema Escolar'!$C$3:$E$5000,3,0)</f>
        <v>CENTRO DE APOIO PEDAGOGICO ESPECIALIZADO PESTALOZZI</v>
      </c>
      <c r="G901" s="67" t="s">
        <v>1493</v>
      </c>
      <c r="H901" s="67" t="s">
        <v>1505</v>
      </c>
      <c r="I901" s="67" t="s">
        <v>519</v>
      </c>
      <c r="J901" s="81" t="s">
        <v>4492</v>
      </c>
      <c r="L901" s="46"/>
      <c r="M901" s="46"/>
      <c r="T901" s="86"/>
      <c r="U901" s="100"/>
      <c r="V901" s="46"/>
      <c r="W901" s="100"/>
      <c r="X901" s="100"/>
      <c r="Y901" s="101"/>
      <c r="Z901" s="101"/>
      <c r="AA901" s="104"/>
      <c r="AB901" s="104"/>
      <c r="AF901" s="90"/>
      <c r="AK901"/>
      <c r="AM901" s="108"/>
      <c r="AN901" s="108"/>
      <c r="AO901" s="108"/>
      <c r="AP901" s="108"/>
      <c r="AQ901" s="108"/>
      <c r="AR901" s="108"/>
    </row>
    <row r="902" spans="1:44" s="48" customFormat="1" ht="24" customHeight="1">
      <c r="A902" s="124" t="s">
        <v>1881</v>
      </c>
      <c r="B902" s="260" t="s">
        <v>433</v>
      </c>
      <c r="C902" s="73">
        <v>1102836</v>
      </c>
      <c r="D902" s="73">
        <v>1100532</v>
      </c>
      <c r="E902" s="73">
        <v>29193656</v>
      </c>
      <c r="F902" s="106" t="str">
        <f>VLOOKUP($C902,'[3]Sistema Escolar'!$C$3:$E$5000,3,0)</f>
        <v>ESCOLA ESTADUAL MARIA ROMANA CALMON</v>
      </c>
      <c r="G902" s="67" t="s">
        <v>1493</v>
      </c>
      <c r="H902" s="67" t="s">
        <v>1669</v>
      </c>
      <c r="I902" s="67" t="s">
        <v>519</v>
      </c>
      <c r="J902" s="81" t="s">
        <v>4492</v>
      </c>
      <c r="L902" s="46"/>
      <c r="M902" s="46"/>
      <c r="T902" s="86"/>
      <c r="U902" s="100"/>
      <c r="V902" s="97"/>
      <c r="W902" s="100"/>
      <c r="X902" s="100"/>
      <c r="Y902" s="101"/>
      <c r="Z902" s="101"/>
      <c r="AA902" s="104"/>
      <c r="AB902" s="104"/>
      <c r="AF902" s="90"/>
      <c r="AK902"/>
      <c r="AM902" s="108"/>
      <c r="AN902" s="108"/>
      <c r="AO902" s="108"/>
      <c r="AP902" s="108"/>
      <c r="AQ902" s="108"/>
      <c r="AR902" s="108"/>
    </row>
    <row r="903" spans="1:44" s="48" customFormat="1" ht="24" customHeight="1">
      <c r="A903" s="124" t="s">
        <v>1881</v>
      </c>
      <c r="B903" s="260" t="s">
        <v>433</v>
      </c>
      <c r="C903" s="73">
        <v>1102216</v>
      </c>
      <c r="D903" s="73">
        <v>1100642</v>
      </c>
      <c r="E903" s="73">
        <v>29191084</v>
      </c>
      <c r="F903" s="106" t="str">
        <f>VLOOKUP($C903,'[3]Sistema Escolar'!$C$3:$E$5000,3,0)</f>
        <v>COLEGIO ESTADUAL PROFESSOR CARLOS SANT ANNA</v>
      </c>
      <c r="G903" s="67" t="s">
        <v>1493</v>
      </c>
      <c r="H903" s="67" t="s">
        <v>1624</v>
      </c>
      <c r="I903" s="67" t="s">
        <v>519</v>
      </c>
      <c r="J903" s="81" t="s">
        <v>4492</v>
      </c>
      <c r="L903" s="46"/>
      <c r="M903" s="46"/>
      <c r="T903" s="86"/>
      <c r="U903" s="100"/>
      <c r="V903" s="97"/>
      <c r="W903" s="100"/>
      <c r="X903" s="100"/>
      <c r="Y903" s="101"/>
      <c r="Z903" s="101"/>
      <c r="AA903" s="104"/>
      <c r="AB903" s="104"/>
      <c r="AF903" s="90"/>
      <c r="AK903"/>
      <c r="AM903" s="108"/>
      <c r="AN903" s="108"/>
      <c r="AO903" s="108"/>
      <c r="AP903" s="108"/>
      <c r="AQ903" s="108"/>
      <c r="AR903" s="108"/>
    </row>
    <row r="904" spans="1:44" s="48" customFormat="1" ht="24" customHeight="1">
      <c r="A904" s="124" t="s">
        <v>1881</v>
      </c>
      <c r="B904" s="260" t="s">
        <v>433</v>
      </c>
      <c r="C904" s="73">
        <v>1173946</v>
      </c>
      <c r="D904" s="73">
        <v>1100217</v>
      </c>
      <c r="E904" s="73">
        <v>29182131</v>
      </c>
      <c r="F904" s="106" t="str">
        <f>VLOOKUP($C904,'[3]Sistema Escolar'!$C$3:$E$5000,3,0)</f>
        <v>COLEGIO ESTADUAL DEPUTADO MANOEL NOVAES</v>
      </c>
      <c r="G904" s="67" t="s">
        <v>1493</v>
      </c>
      <c r="H904" s="67" t="s">
        <v>1556</v>
      </c>
      <c r="I904" s="67" t="s">
        <v>519</v>
      </c>
      <c r="J904" s="81" t="s">
        <v>4492</v>
      </c>
      <c r="L904" s="46"/>
      <c r="M904" s="46"/>
      <c r="T904" s="86"/>
      <c r="U904" s="100"/>
      <c r="V904" s="97"/>
      <c r="W904" s="100"/>
      <c r="X904" s="104"/>
      <c r="Y904" s="101"/>
      <c r="Z904" s="101"/>
      <c r="AA904" s="104"/>
      <c r="AB904" s="104"/>
      <c r="AF904" s="90"/>
      <c r="AK904"/>
      <c r="AM904" s="108"/>
      <c r="AN904" s="108"/>
      <c r="AO904" s="108"/>
      <c r="AP904" s="108"/>
      <c r="AQ904" s="108"/>
      <c r="AR904" s="108"/>
    </row>
    <row r="905" spans="1:44" s="48" customFormat="1" ht="24" customHeight="1">
      <c r="A905" s="124" t="s">
        <v>1881</v>
      </c>
      <c r="B905" s="260" t="s">
        <v>433</v>
      </c>
      <c r="C905" s="73">
        <v>1103344</v>
      </c>
      <c r="D905" s="73">
        <v>1100372</v>
      </c>
      <c r="E905" s="73">
        <v>29200024</v>
      </c>
      <c r="F905" s="106" t="str">
        <f>VLOOKUP($C905,'[3]Sistema Escolar'!$C$3:$E$5000,3,0)</f>
        <v>COLEGIO ESTADUAL RAYMUNDO DE ALMEIDA GOUVEIA</v>
      </c>
      <c r="G905" s="67" t="s">
        <v>1493</v>
      </c>
      <c r="H905" s="67" t="s">
        <v>1640</v>
      </c>
      <c r="I905" s="67" t="s">
        <v>2047</v>
      </c>
      <c r="J905" s="81" t="s">
        <v>4676</v>
      </c>
      <c r="L905" s="46"/>
      <c r="M905" s="46"/>
      <c r="T905" s="86"/>
      <c r="U905" s="100"/>
      <c r="V905" s="97"/>
      <c r="W905" s="100"/>
      <c r="X905" s="104"/>
      <c r="Y905" s="101"/>
      <c r="Z905" s="101"/>
      <c r="AA905" s="104"/>
      <c r="AB905" s="104"/>
      <c r="AF905" s="90"/>
      <c r="AK905"/>
      <c r="AM905" s="108"/>
      <c r="AN905" s="108"/>
      <c r="AO905" s="108"/>
      <c r="AP905" s="108"/>
      <c r="AQ905" s="108"/>
      <c r="AR905" s="108"/>
    </row>
    <row r="906" spans="1:44" s="48" customFormat="1" ht="24" customHeight="1">
      <c r="A906" s="124" t="s">
        <v>1881</v>
      </c>
      <c r="B906" s="260" t="s">
        <v>433</v>
      </c>
      <c r="C906" s="73">
        <v>1101546</v>
      </c>
      <c r="D906" s="73">
        <v>1100289</v>
      </c>
      <c r="E906" s="73">
        <v>29189950</v>
      </c>
      <c r="F906" s="106" t="str">
        <f>VLOOKUP($C906,'[3]Sistema Escolar'!$C$3:$E$5000,3,0)</f>
        <v>ESCOLA ESTADUAL CASTRO ALVES</v>
      </c>
      <c r="G906" s="67" t="s">
        <v>1493</v>
      </c>
      <c r="H906" s="67" t="s">
        <v>1664</v>
      </c>
      <c r="I906" s="67" t="s">
        <v>519</v>
      </c>
      <c r="J906" s="81" t="s">
        <v>4492</v>
      </c>
      <c r="K906" s="226"/>
      <c r="L906" s="46"/>
      <c r="M906" s="46"/>
      <c r="T906" s="86"/>
      <c r="U906" s="100"/>
      <c r="V906" s="97"/>
      <c r="W906" s="100"/>
      <c r="X906" s="100"/>
      <c r="Y906" s="101"/>
      <c r="Z906" s="101"/>
      <c r="AA906" s="104"/>
      <c r="AB906" s="104"/>
      <c r="AF906" s="90"/>
      <c r="AK906"/>
      <c r="AM906" s="108"/>
      <c r="AN906" s="108"/>
      <c r="AO906" s="108"/>
      <c r="AP906" s="108"/>
      <c r="AQ906" s="108"/>
      <c r="AR906" s="108"/>
    </row>
    <row r="907" spans="1:44" s="48" customFormat="1" ht="24" customHeight="1">
      <c r="A907" s="124" t="s">
        <v>1881</v>
      </c>
      <c r="B907" s="260" t="s">
        <v>433</v>
      </c>
      <c r="C907" s="73">
        <v>1176071</v>
      </c>
      <c r="D907" s="73">
        <v>1100229</v>
      </c>
      <c r="E907" s="73">
        <v>29192331</v>
      </c>
      <c r="F907" s="106" t="str">
        <f>VLOOKUP($C907,'[3]Sistema Escolar'!$C$3:$E$5000,3,0)</f>
        <v>COLEGIO ESTADUAL PROFESSORA MARILEINE DA SILVA</v>
      </c>
      <c r="G907" s="67" t="s">
        <v>1493</v>
      </c>
      <c r="H907" s="67" t="s">
        <v>719</v>
      </c>
      <c r="I907" s="67" t="s">
        <v>519</v>
      </c>
      <c r="J907" s="81" t="s">
        <v>4492</v>
      </c>
      <c r="K907" s="108">
        <v>46087</v>
      </c>
      <c r="L907" s="46"/>
      <c r="M907" s="46"/>
      <c r="T907" s="86"/>
      <c r="U907" s="100"/>
      <c r="V907" s="97"/>
      <c r="W907" s="100"/>
      <c r="X907" s="104"/>
      <c r="Y907" s="101"/>
      <c r="Z907" s="101"/>
      <c r="AA907" s="104"/>
      <c r="AB907" s="104"/>
      <c r="AF907" s="90"/>
      <c r="AK907"/>
      <c r="AM907" s="108"/>
      <c r="AN907" s="108"/>
      <c r="AO907" s="108"/>
      <c r="AP907" s="108"/>
      <c r="AQ907" s="108"/>
      <c r="AR907" s="108"/>
    </row>
    <row r="908" spans="1:44" s="48" customFormat="1" ht="24" customHeight="1">
      <c r="A908" s="124" t="s">
        <v>1881</v>
      </c>
      <c r="B908" s="260" t="s">
        <v>433</v>
      </c>
      <c r="C908" s="73">
        <v>1103174</v>
      </c>
      <c r="D908" s="73">
        <v>1100395</v>
      </c>
      <c r="E908" s="73">
        <v>29182719</v>
      </c>
      <c r="F908" s="106" t="str">
        <f>VLOOKUP($C908,'[3]Sistema Escolar'!$C$3:$E$5000,3,0)</f>
        <v>COLEGIO ESTADUAL FREDERICO COSTA</v>
      </c>
      <c r="G908" s="67" t="s">
        <v>1493</v>
      </c>
      <c r="H908" s="67" t="s">
        <v>1576</v>
      </c>
      <c r="I908" s="67" t="s">
        <v>2047</v>
      </c>
      <c r="J908" s="81" t="s">
        <v>4677</v>
      </c>
      <c r="L908" s="46"/>
      <c r="M908" s="46"/>
      <c r="T908" s="86"/>
      <c r="U908" s="100"/>
      <c r="V908" s="97"/>
      <c r="W908" s="100"/>
      <c r="X908" s="104"/>
      <c r="Y908" s="101"/>
      <c r="Z908" s="101"/>
      <c r="AA908" s="104"/>
      <c r="AB908" s="104"/>
      <c r="AF908" s="90"/>
      <c r="AK908"/>
      <c r="AM908" s="108"/>
      <c r="AN908" s="108"/>
      <c r="AO908" s="108"/>
      <c r="AP908" s="108"/>
      <c r="AQ908" s="108"/>
      <c r="AR908" s="108"/>
    </row>
    <row r="909" spans="1:44" s="48" customFormat="1" ht="24" customHeight="1">
      <c r="A909" s="124" t="s">
        <v>1881</v>
      </c>
      <c r="B909" s="260" t="s">
        <v>433</v>
      </c>
      <c r="C909" s="73">
        <v>1176660</v>
      </c>
      <c r="D909" s="73">
        <v>1100568</v>
      </c>
      <c r="E909" s="73">
        <v>29404274</v>
      </c>
      <c r="F909" s="106" t="str">
        <f>VLOOKUP($C909,'[3]Sistema Escolar'!$C$3:$E$5000,3,0)</f>
        <v>COLEGIO ESTADUAL PROFESSORA NOEMIA REGO</v>
      </c>
      <c r="G909" s="67" t="s">
        <v>1493</v>
      </c>
      <c r="H909" s="67" t="s">
        <v>1637</v>
      </c>
      <c r="I909" s="67" t="s">
        <v>519</v>
      </c>
      <c r="J909" s="81" t="s">
        <v>4492</v>
      </c>
      <c r="L909" s="46"/>
      <c r="M909" s="46"/>
      <c r="T909" s="86"/>
      <c r="U909" s="100"/>
      <c r="V909" s="97"/>
      <c r="W909" s="100"/>
      <c r="X909" s="104"/>
      <c r="Y909" s="101"/>
      <c r="Z909" s="101"/>
      <c r="AA909" s="104"/>
      <c r="AB909" s="104"/>
      <c r="AF909" s="90"/>
      <c r="AK909"/>
      <c r="AM909" s="108"/>
      <c r="AN909" s="108"/>
      <c r="AO909" s="108"/>
      <c r="AP909" s="108"/>
      <c r="AQ909" s="108"/>
      <c r="AR909" s="108"/>
    </row>
    <row r="910" spans="1:44" s="48" customFormat="1" ht="24" customHeight="1">
      <c r="A910" s="124" t="s">
        <v>1881</v>
      </c>
      <c r="B910" s="260" t="s">
        <v>433</v>
      </c>
      <c r="C910" s="73">
        <v>1178157</v>
      </c>
      <c r="D910" s="73">
        <v>1105443</v>
      </c>
      <c r="E910" s="73">
        <v>29444667</v>
      </c>
      <c r="F910" s="106" t="str">
        <f>VLOOKUP($C910,'[3]Sistema Escolar'!$C$3:$E$5000,3,0)</f>
        <v>COLEGIO ESTADUAL ANA CRISTINA PRAZERES MATA PIRES</v>
      </c>
      <c r="G910" s="67" t="s">
        <v>1493</v>
      </c>
      <c r="H910" s="67" t="s">
        <v>1526</v>
      </c>
      <c r="I910" s="67" t="s">
        <v>519</v>
      </c>
      <c r="J910" s="81" t="s">
        <v>4492</v>
      </c>
      <c r="K910" s="48" t="s">
        <v>2102</v>
      </c>
      <c r="L910" s="46"/>
      <c r="M910" s="46"/>
      <c r="T910" s="86"/>
      <c r="U910" s="100"/>
      <c r="V910" s="97"/>
      <c r="W910" s="100"/>
      <c r="X910" s="104"/>
      <c r="Y910" s="101"/>
      <c r="Z910" s="101"/>
      <c r="AA910" s="104"/>
      <c r="AB910" s="104"/>
      <c r="AF910" s="90"/>
      <c r="AK910"/>
      <c r="AM910" s="108"/>
      <c r="AN910" s="108"/>
      <c r="AO910" s="108"/>
      <c r="AP910" s="108"/>
      <c r="AQ910" s="108"/>
      <c r="AR910" s="108"/>
    </row>
    <row r="911" spans="1:44" s="48" customFormat="1" ht="24" customHeight="1">
      <c r="A911" s="124" t="s">
        <v>1881</v>
      </c>
      <c r="B911" s="260" t="s">
        <v>433</v>
      </c>
      <c r="C911" s="73">
        <v>1102925</v>
      </c>
      <c r="D911" s="73">
        <v>1100354</v>
      </c>
      <c r="E911" s="73">
        <v>29192153</v>
      </c>
      <c r="F911" s="106" t="str">
        <f>VLOOKUP($C911,'[3]Sistema Escolar'!$C$3:$E$5000,3,0)</f>
        <v>COLEGIO ESTADUAL DE TEMPO INTEGRAL PROFESSOR NELSON BARROS</v>
      </c>
      <c r="G911" s="67" t="s">
        <v>1493</v>
      </c>
      <c r="H911" s="67" t="s">
        <v>1627</v>
      </c>
      <c r="I911" s="67" t="s">
        <v>2047</v>
      </c>
      <c r="J911" s="81" t="s">
        <v>4678</v>
      </c>
      <c r="K911" s="74"/>
      <c r="L911" s="46"/>
      <c r="M911" s="46"/>
      <c r="T911" s="86"/>
      <c r="U911" s="100"/>
      <c r="V911" s="97"/>
      <c r="W911" s="100"/>
      <c r="X911" s="104"/>
      <c r="Y911" s="101"/>
      <c r="Z911" s="101"/>
      <c r="AA911" s="104"/>
      <c r="AB911" s="104"/>
      <c r="AF911" s="90"/>
      <c r="AK911"/>
      <c r="AM911" s="108"/>
      <c r="AN911" s="108"/>
      <c r="AO911" s="108"/>
      <c r="AP911" s="108"/>
      <c r="AQ911" s="108"/>
      <c r="AR911" s="108"/>
    </row>
    <row r="912" spans="1:44" s="48" customFormat="1" ht="24" customHeight="1">
      <c r="A912" s="124" t="s">
        <v>1881</v>
      </c>
      <c r="B912" s="260" t="s">
        <v>433</v>
      </c>
      <c r="C912" s="73">
        <v>1103085</v>
      </c>
      <c r="D912" s="73">
        <v>1100558</v>
      </c>
      <c r="E912" s="73">
        <v>29191165</v>
      </c>
      <c r="F912" s="106" t="str">
        <f>VLOOKUP($C912,'[3]Sistema Escolar'!$C$3:$E$5000,3,0)</f>
        <v>COLEGIO ESTADUAL VISCONDE DE MAUA</v>
      </c>
      <c r="G912" s="67" t="s">
        <v>1493</v>
      </c>
      <c r="H912" s="67" t="s">
        <v>1657</v>
      </c>
      <c r="I912" s="67" t="s">
        <v>519</v>
      </c>
      <c r="J912" s="81" t="s">
        <v>4492</v>
      </c>
      <c r="L912" s="46"/>
      <c r="M912" s="46"/>
      <c r="T912" s="86"/>
      <c r="U912" s="100"/>
      <c r="V912" s="97"/>
      <c r="W912" s="100"/>
      <c r="X912" s="100"/>
      <c r="Y912" s="101"/>
      <c r="Z912" s="101"/>
      <c r="AA912" s="104"/>
      <c r="AB912" s="104"/>
      <c r="AF912" s="90"/>
      <c r="AK912"/>
      <c r="AM912" s="108"/>
      <c r="AN912" s="108"/>
      <c r="AO912" s="108"/>
      <c r="AP912" s="108"/>
      <c r="AQ912" s="108"/>
      <c r="AR912" s="108"/>
    </row>
    <row r="913" spans="1:44" s="48" customFormat="1" ht="24" customHeight="1">
      <c r="A913" s="124" t="s">
        <v>1881</v>
      </c>
      <c r="B913" s="260" t="s">
        <v>433</v>
      </c>
      <c r="C913" s="73">
        <v>1100370</v>
      </c>
      <c r="D913" s="73">
        <v>1100243</v>
      </c>
      <c r="E913" s="73">
        <v>29191661</v>
      </c>
      <c r="F913" s="106" t="str">
        <f>VLOOKUP($C913,'[3]Sistema Escolar'!$C$3:$E$5000,3,0)</f>
        <v>COLEGIO ESTADUAL DE TEMPO INTEGRAL BARROS BARRETO</v>
      </c>
      <c r="G913" s="67" t="s">
        <v>1493</v>
      </c>
      <c r="H913" s="67" t="s">
        <v>1532</v>
      </c>
      <c r="I913" s="67" t="s">
        <v>2047</v>
      </c>
      <c r="J913" s="81" t="s">
        <v>4679</v>
      </c>
      <c r="L913" s="46"/>
      <c r="M913" s="46"/>
      <c r="T913" s="86"/>
      <c r="U913" s="100"/>
      <c r="V913" s="97"/>
      <c r="W913" s="100"/>
      <c r="X913" s="104"/>
      <c r="Y913" s="101"/>
      <c r="Z913" s="101"/>
      <c r="AA913" s="104"/>
      <c r="AB913" s="104"/>
      <c r="AF913" s="90"/>
      <c r="AK913"/>
      <c r="AM913" s="108"/>
      <c r="AN913" s="108"/>
      <c r="AO913" s="108"/>
      <c r="AP913" s="108"/>
      <c r="AQ913" s="108"/>
      <c r="AR913" s="108"/>
    </row>
    <row r="914" spans="1:44" s="48" customFormat="1" ht="24" customHeight="1">
      <c r="A914" s="124" t="s">
        <v>1881</v>
      </c>
      <c r="B914" s="260" t="s">
        <v>433</v>
      </c>
      <c r="C914" s="73">
        <v>1176765</v>
      </c>
      <c r="D914" s="73">
        <v>1100619</v>
      </c>
      <c r="E914" s="73">
        <v>29404240</v>
      </c>
      <c r="F914" s="106" t="str">
        <f>VLOOKUP($C914,'[3]Sistema Escolar'!$C$3:$E$5000,3,0)</f>
        <v>COLEGIO ESTADUAL PROFESSORA MARIA ODETTE PITHON RAYNAL</v>
      </c>
      <c r="G914" s="67" t="s">
        <v>1493</v>
      </c>
      <c r="H914" s="67" t="s">
        <v>1636</v>
      </c>
      <c r="I914" s="67" t="s">
        <v>2047</v>
      </c>
      <c r="J914" s="81" t="s">
        <v>4680</v>
      </c>
      <c r="L914" s="46"/>
      <c r="M914" s="46"/>
      <c r="T914" s="86"/>
      <c r="U914" s="100"/>
      <c r="V914" s="97"/>
      <c r="W914" s="100"/>
      <c r="X914" s="104"/>
      <c r="Y914" s="101"/>
      <c r="Z914" s="101"/>
      <c r="AA914" s="104"/>
      <c r="AB914" s="104"/>
      <c r="AF914" s="90"/>
      <c r="AK914"/>
      <c r="AM914" s="108"/>
      <c r="AN914" s="108"/>
      <c r="AO914" s="108"/>
      <c r="AP914" s="108"/>
      <c r="AQ914" s="108"/>
      <c r="AR914" s="108"/>
    </row>
    <row r="915" spans="1:44" s="48" customFormat="1" ht="24" customHeight="1">
      <c r="A915" s="124" t="s">
        <v>1881</v>
      </c>
      <c r="B915" s="260" t="s">
        <v>433</v>
      </c>
      <c r="C915" s="73">
        <v>1176420</v>
      </c>
      <c r="D915" s="73">
        <v>1100266</v>
      </c>
      <c r="E915" s="73">
        <v>29386632</v>
      </c>
      <c r="F915" s="106" t="str">
        <f>VLOOKUP($C915,'[3]Sistema Escolar'!$C$3:$E$5000,3,0)</f>
        <v>CENTRO DE APOIO PEDAGOGICO ESPECIALIZADO CATIA MARIA PAIM CRUZ</v>
      </c>
      <c r="G915" s="67" t="s">
        <v>1493</v>
      </c>
      <c r="H915" s="67" t="s">
        <v>1494</v>
      </c>
      <c r="I915" s="67" t="s">
        <v>519</v>
      </c>
      <c r="J915" s="81" t="s">
        <v>4492</v>
      </c>
      <c r="L915" s="46"/>
      <c r="M915" s="46"/>
      <c r="T915" s="86"/>
      <c r="U915" s="100"/>
      <c r="V915" s="46"/>
      <c r="W915" s="100"/>
      <c r="X915" s="100"/>
      <c r="Y915" s="101"/>
      <c r="Z915" s="101"/>
      <c r="AA915" s="104"/>
      <c r="AB915" s="104"/>
      <c r="AF915" s="90"/>
      <c r="AK915"/>
      <c r="AM915" s="108"/>
      <c r="AN915" s="108"/>
      <c r="AO915" s="108"/>
      <c r="AP915" s="108"/>
      <c r="AQ915" s="108"/>
      <c r="AR915" s="108"/>
    </row>
    <row r="916" spans="1:44" s="48" customFormat="1" ht="24" customHeight="1">
      <c r="A916" s="124" t="s">
        <v>1881</v>
      </c>
      <c r="B916" s="260" t="s">
        <v>433</v>
      </c>
      <c r="C916" s="73">
        <v>1104260</v>
      </c>
      <c r="D916" s="73">
        <v>1100462</v>
      </c>
      <c r="E916" s="73">
        <v>29190363</v>
      </c>
      <c r="F916" s="106" t="str">
        <f>VLOOKUP($C916,'[3]Sistema Escolar'!$C$3:$E$5000,3,0)</f>
        <v>COLEGIO ESTADUAL CONSELHEIRO VICENTE PACHECO DE OLIVEIRA</v>
      </c>
      <c r="G916" s="67" t="s">
        <v>1493</v>
      </c>
      <c r="H916" s="67" t="s">
        <v>1540</v>
      </c>
      <c r="I916" s="67" t="s">
        <v>2047</v>
      </c>
      <c r="J916" s="81" t="s">
        <v>4681</v>
      </c>
      <c r="L916" s="46"/>
      <c r="M916" s="46"/>
      <c r="T916" s="86"/>
      <c r="U916" s="100"/>
      <c r="V916" s="97"/>
      <c r="W916" s="100"/>
      <c r="X916" s="104"/>
      <c r="Y916" s="101"/>
      <c r="Z916" s="104"/>
      <c r="AA916" s="104"/>
      <c r="AB916" s="104"/>
      <c r="AF916" s="90"/>
      <c r="AK916"/>
      <c r="AM916" s="108"/>
      <c r="AN916" s="108"/>
      <c r="AO916" s="108"/>
      <c r="AP916" s="108"/>
      <c r="AQ916" s="108"/>
      <c r="AR916" s="108"/>
    </row>
    <row r="917" spans="1:44" s="48" customFormat="1" ht="24" customHeight="1">
      <c r="A917" s="124" t="s">
        <v>1881</v>
      </c>
      <c r="B917" s="260" t="s">
        <v>433</v>
      </c>
      <c r="C917" s="73">
        <v>1174721</v>
      </c>
      <c r="D917" s="73">
        <v>1100219</v>
      </c>
      <c r="E917" s="73">
        <v>29195462</v>
      </c>
      <c r="F917" s="106" t="str">
        <f>VLOOKUP($C917,'[3]Sistema Escolar'!$C$3:$E$5000,3,0)</f>
        <v>COLEGIO ESTADUAL DE TEMPO INTEGRAL PROFESSOR NOGUEIRA PASSOS</v>
      </c>
      <c r="G917" s="67" t="s">
        <v>1493</v>
      </c>
      <c r="H917" s="67" t="s">
        <v>1628</v>
      </c>
      <c r="I917" s="67" t="s">
        <v>519</v>
      </c>
      <c r="J917" s="81" t="s">
        <v>4492</v>
      </c>
      <c r="L917" s="46"/>
      <c r="M917" s="46"/>
      <c r="T917" s="86"/>
      <c r="U917" s="100"/>
      <c r="V917" s="97"/>
      <c r="W917" s="100"/>
      <c r="X917" s="100"/>
      <c r="Y917" s="101"/>
      <c r="Z917" s="101"/>
      <c r="AA917" s="104"/>
      <c r="AB917" s="104"/>
      <c r="AF917" s="90"/>
      <c r="AK917"/>
      <c r="AM917" s="108"/>
      <c r="AN917" s="108"/>
      <c r="AO917" s="108"/>
      <c r="AP917" s="108"/>
      <c r="AQ917" s="108"/>
      <c r="AR917" s="108"/>
    </row>
    <row r="918" spans="1:44" s="48" customFormat="1" ht="24" customHeight="1">
      <c r="A918" s="124" t="s">
        <v>1881</v>
      </c>
      <c r="B918" s="260" t="s">
        <v>433</v>
      </c>
      <c r="C918" s="73">
        <v>1172320</v>
      </c>
      <c r="D918" s="73">
        <v>1100214</v>
      </c>
      <c r="E918" s="73">
        <v>29192242</v>
      </c>
      <c r="F918" s="106" t="str">
        <f>VLOOKUP($C918,'[3]Sistema Escolar'!$C$3:$E$5000,3,0)</f>
        <v>COLEGIO ESTADUAL MESTRE MOA DO KATENDE</v>
      </c>
      <c r="G918" s="67" t="s">
        <v>1493</v>
      </c>
      <c r="H918" s="67" t="s">
        <v>1605</v>
      </c>
      <c r="I918" s="67" t="s">
        <v>2047</v>
      </c>
      <c r="J918" s="81" t="s">
        <v>4682</v>
      </c>
      <c r="L918" s="46"/>
      <c r="M918" s="46"/>
      <c r="T918" s="86"/>
      <c r="U918" s="100"/>
      <c r="V918" s="97"/>
      <c r="W918" s="100"/>
      <c r="X918" s="104"/>
      <c r="Y918" s="101"/>
      <c r="Z918" s="101"/>
      <c r="AA918" s="104"/>
      <c r="AB918" s="104"/>
      <c r="AF918" s="90"/>
      <c r="AK918"/>
      <c r="AM918" s="108"/>
      <c r="AN918" s="108"/>
      <c r="AO918" s="108"/>
      <c r="AP918" s="108"/>
      <c r="AQ918" s="108"/>
      <c r="AR918" s="108"/>
    </row>
    <row r="919" spans="1:44" s="48" customFormat="1" ht="24" customHeight="1">
      <c r="A919" s="124" t="s">
        <v>1881</v>
      </c>
      <c r="B919" s="260" t="s">
        <v>433</v>
      </c>
      <c r="C919" s="73">
        <v>1104537</v>
      </c>
      <c r="D919" s="73">
        <v>1100468</v>
      </c>
      <c r="E919" s="73">
        <v>29191149</v>
      </c>
      <c r="F919" s="106" t="str">
        <f>VLOOKUP($C919,'[3]Sistema Escolar'!$C$3:$E$5000,3,0)</f>
        <v>COLEGIO ESTADUAL SOLANGE HORTELIO FRANCO</v>
      </c>
      <c r="G919" s="67" t="s">
        <v>1493</v>
      </c>
      <c r="H919" s="67" t="s">
        <v>1652</v>
      </c>
      <c r="I919" s="67" t="s">
        <v>2047</v>
      </c>
      <c r="J919" s="81" t="s">
        <v>4683</v>
      </c>
      <c r="K919" s="63"/>
      <c r="L919" s="46"/>
      <c r="M919" s="46"/>
      <c r="T919" s="86"/>
      <c r="U919" s="100"/>
      <c r="V919" s="97"/>
      <c r="W919" s="100"/>
      <c r="X919" s="104"/>
      <c r="Y919" s="101"/>
      <c r="Z919" s="101"/>
      <c r="AA919" s="104"/>
      <c r="AB919" s="104"/>
      <c r="AF919" s="90"/>
      <c r="AK919"/>
      <c r="AM919" s="108"/>
      <c r="AN919" s="108"/>
      <c r="AO919" s="108"/>
      <c r="AP919" s="108"/>
      <c r="AQ919" s="108"/>
      <c r="AR919" s="108"/>
    </row>
    <row r="920" spans="1:44" s="48" customFormat="1" ht="24" customHeight="1">
      <c r="A920" s="124" t="s">
        <v>1881</v>
      </c>
      <c r="B920" s="260" t="s">
        <v>433</v>
      </c>
      <c r="C920" s="73">
        <v>1176079</v>
      </c>
      <c r="D920" s="73">
        <v>1100231</v>
      </c>
      <c r="E920" s="73">
        <v>29192188</v>
      </c>
      <c r="F920" s="106" t="str">
        <f>VLOOKUP($C920,'[3]Sistema Escolar'!$C$3:$E$5000,3,0)</f>
        <v>COLEGIO ESTADUAL CELIA MATA PIRES</v>
      </c>
      <c r="G920" s="67" t="s">
        <v>1493</v>
      </c>
      <c r="H920" s="67" t="s">
        <v>1536</v>
      </c>
      <c r="I920" s="67" t="s">
        <v>519</v>
      </c>
      <c r="J920" s="81" t="s">
        <v>4492</v>
      </c>
      <c r="L920" s="46"/>
      <c r="M920" s="46"/>
      <c r="T920" s="86"/>
      <c r="U920" s="100"/>
      <c r="V920" s="97"/>
      <c r="W920" s="100"/>
      <c r="X920" s="104"/>
      <c r="Y920" s="101"/>
      <c r="Z920" s="101"/>
      <c r="AA920" s="104"/>
      <c r="AB920" s="104"/>
      <c r="AF920" s="90"/>
      <c r="AK920"/>
      <c r="AM920" s="108"/>
      <c r="AN920" s="108"/>
      <c r="AO920" s="108"/>
      <c r="AP920" s="108"/>
      <c r="AQ920" s="108"/>
      <c r="AR920" s="108"/>
    </row>
    <row r="921" spans="1:44" s="48" customFormat="1" ht="24" customHeight="1">
      <c r="A921" s="124" t="s">
        <v>1881</v>
      </c>
      <c r="B921" s="260" t="s">
        <v>433</v>
      </c>
      <c r="C921" s="73">
        <v>1176760</v>
      </c>
      <c r="D921" s="73">
        <v>1100580</v>
      </c>
      <c r="E921" s="73">
        <v>29404304</v>
      </c>
      <c r="F921" s="106" t="str">
        <f>VLOOKUP($C921,'[3]Sistema Escolar'!$C$3:$E$5000,3,0)</f>
        <v>COLEGIO ESTADUAL VILA CANARIA</v>
      </c>
      <c r="G921" s="67" t="s">
        <v>1493</v>
      </c>
      <c r="H921" s="67" t="s">
        <v>1574</v>
      </c>
      <c r="I921" s="67" t="s">
        <v>2047</v>
      </c>
      <c r="J921" s="81" t="s">
        <v>4684</v>
      </c>
      <c r="L921" s="46"/>
      <c r="M921" s="46"/>
      <c r="T921" s="86"/>
      <c r="U921" s="100"/>
      <c r="V921" s="97"/>
      <c r="W921" s="100"/>
      <c r="X921" s="104"/>
      <c r="Y921" s="101"/>
      <c r="Z921" s="101"/>
      <c r="AA921" s="104"/>
      <c r="AB921" s="104"/>
      <c r="AF921" s="90"/>
      <c r="AK921"/>
      <c r="AM921" s="108"/>
      <c r="AN921" s="108"/>
      <c r="AO921" s="108"/>
      <c r="AP921" s="108"/>
      <c r="AQ921" s="108"/>
      <c r="AR921" s="108"/>
    </row>
    <row r="922" spans="1:44" s="48" customFormat="1" ht="24" customHeight="1">
      <c r="A922" s="124" t="s">
        <v>1881</v>
      </c>
      <c r="B922" s="260" t="s">
        <v>433</v>
      </c>
      <c r="C922" s="73">
        <v>1102917</v>
      </c>
      <c r="D922" s="73">
        <v>1100353</v>
      </c>
      <c r="E922" s="73">
        <v>29186552</v>
      </c>
      <c r="F922" s="106" t="str">
        <f>VLOOKUP($C922,'[3]Sistema Escolar'!$C$3:$E$5000,3,0)</f>
        <v>ESCOLA ESTADUAL PROFESSORA NATALIA VINHAES</v>
      </c>
      <c r="G922" s="67" t="s">
        <v>1493</v>
      </c>
      <c r="H922" s="67" t="s">
        <v>1675</v>
      </c>
      <c r="I922" s="67" t="s">
        <v>519</v>
      </c>
      <c r="J922" s="81" t="s">
        <v>4492</v>
      </c>
      <c r="K922" s="226"/>
      <c r="L922" s="46"/>
      <c r="M922" s="46"/>
      <c r="T922" s="86"/>
      <c r="U922" s="100"/>
      <c r="V922" s="97"/>
      <c r="W922" s="100"/>
      <c r="X922" s="100"/>
      <c r="Y922" s="101"/>
      <c r="Z922" s="101"/>
      <c r="AA922" s="104"/>
      <c r="AB922" s="104"/>
      <c r="AF922" s="90"/>
      <c r="AK922"/>
      <c r="AM922" s="108"/>
      <c r="AN922" s="108"/>
      <c r="AO922" s="108"/>
      <c r="AP922" s="108"/>
      <c r="AQ922" s="108"/>
      <c r="AR922" s="108"/>
    </row>
    <row r="923" spans="1:44" s="48" customFormat="1" ht="24" customHeight="1">
      <c r="A923" s="124" t="s">
        <v>1881</v>
      </c>
      <c r="B923" s="260" t="s">
        <v>433</v>
      </c>
      <c r="C923" s="73">
        <v>1176661</v>
      </c>
      <c r="D923" s="73">
        <v>1100572</v>
      </c>
      <c r="E923" s="73">
        <v>29404290</v>
      </c>
      <c r="F923" s="106" t="str">
        <f>VLOOKUP($C923,'[3]Sistema Escolar'!$C$3:$E$5000,3,0)</f>
        <v>COLEGIO ESTADUAL PROFESSOR JOSE BARRETO DE ARAUJO BASTOS</v>
      </c>
      <c r="G923" s="67" t="s">
        <v>1493</v>
      </c>
      <c r="H923" s="67" t="s">
        <v>1626</v>
      </c>
      <c r="I923" s="67" t="s">
        <v>2047</v>
      </c>
      <c r="J923" s="81" t="s">
        <v>4685</v>
      </c>
      <c r="L923" s="46"/>
      <c r="M923" s="46"/>
      <c r="T923" s="86"/>
      <c r="U923" s="100"/>
      <c r="V923" s="97"/>
      <c r="W923" s="100"/>
      <c r="X923" s="104"/>
      <c r="Y923" s="101"/>
      <c r="Z923" s="101"/>
      <c r="AA923" s="104"/>
      <c r="AB923" s="104"/>
      <c r="AF923" s="90"/>
      <c r="AK923"/>
      <c r="AM923" s="108"/>
      <c r="AN923" s="108"/>
      <c r="AO923" s="108"/>
      <c r="AP923" s="108"/>
      <c r="AQ923" s="108"/>
      <c r="AR923" s="108"/>
    </row>
    <row r="924" spans="1:44" s="48" customFormat="1" ht="24" customHeight="1">
      <c r="A924" s="124" t="s">
        <v>1881</v>
      </c>
      <c r="B924" s="260" t="s">
        <v>433</v>
      </c>
      <c r="C924" s="73">
        <v>1104820</v>
      </c>
      <c r="D924" s="73">
        <v>1100342</v>
      </c>
      <c r="E924" s="73">
        <v>29182050</v>
      </c>
      <c r="F924" s="106" t="str">
        <f>VLOOKUP($C924,'[3]Sistema Escolar'!$C$3:$E$5000,3,0)</f>
        <v>COLEGIO ESTADUAL TEREZA CONCEICAO MENEZES</v>
      </c>
      <c r="G924" s="67" t="s">
        <v>1493</v>
      </c>
      <c r="H924" s="67" t="s">
        <v>1653</v>
      </c>
      <c r="I924" s="67" t="s">
        <v>519</v>
      </c>
      <c r="J924" s="81" t="s">
        <v>4492</v>
      </c>
      <c r="L924" s="46"/>
      <c r="M924" s="46"/>
      <c r="T924" s="86"/>
      <c r="U924" s="100"/>
      <c r="V924" s="97"/>
      <c r="W924" s="100"/>
      <c r="X924" s="104"/>
      <c r="Y924" s="101"/>
      <c r="Z924" s="101"/>
      <c r="AA924" s="104"/>
      <c r="AB924" s="104"/>
      <c r="AF924" s="90"/>
      <c r="AK924"/>
      <c r="AM924" s="108"/>
      <c r="AN924" s="108"/>
      <c r="AO924" s="108"/>
      <c r="AP924" s="108"/>
      <c r="AQ924" s="108"/>
      <c r="AR924" s="108"/>
    </row>
    <row r="925" spans="1:44" s="48" customFormat="1" ht="24" customHeight="1">
      <c r="A925" s="124" t="s">
        <v>1881</v>
      </c>
      <c r="B925" s="260" t="s">
        <v>433</v>
      </c>
      <c r="C925" s="73">
        <v>1100817</v>
      </c>
      <c r="D925" s="73">
        <v>1100589</v>
      </c>
      <c r="E925" s="73">
        <v>29192617</v>
      </c>
      <c r="F925" s="106" t="str">
        <f>VLOOKUP($C925,'[3]Sistema Escolar'!$C$3:$E$5000,3,0)</f>
        <v>COLEGIO EST DE TEMPO INTEGRAL PROFESSORA CLARICE PEREIRA DOS SANTOS</v>
      </c>
      <c r="G925" s="67" t="s">
        <v>1493</v>
      </c>
      <c r="H925" s="67" t="s">
        <v>1577</v>
      </c>
      <c r="I925" s="67" t="s">
        <v>519</v>
      </c>
      <c r="J925" s="81" t="s">
        <v>4492</v>
      </c>
      <c r="L925" s="46"/>
      <c r="M925" s="46"/>
      <c r="T925" s="86"/>
      <c r="U925" s="100"/>
      <c r="V925" s="97"/>
      <c r="W925" s="100"/>
      <c r="X925" s="104"/>
      <c r="Y925" s="101"/>
      <c r="Z925" s="101"/>
      <c r="AA925" s="104"/>
      <c r="AB925" s="104"/>
      <c r="AF925" s="90"/>
      <c r="AK925"/>
      <c r="AM925" s="108"/>
      <c r="AN925" s="108"/>
      <c r="AO925" s="108"/>
      <c r="AP925" s="108"/>
      <c r="AQ925" s="108"/>
      <c r="AR925" s="108"/>
    </row>
    <row r="926" spans="1:44" s="48" customFormat="1" ht="24" customHeight="1">
      <c r="A926" s="124" t="s">
        <v>1881</v>
      </c>
      <c r="B926" s="260" t="s">
        <v>433</v>
      </c>
      <c r="C926" s="73">
        <v>1104936</v>
      </c>
      <c r="D926" s="73">
        <v>1100348</v>
      </c>
      <c r="E926" s="73">
        <v>29187320</v>
      </c>
      <c r="F926" s="106" t="str">
        <f>VLOOKUP($C926,'[3]Sistema Escolar'!$C$3:$E$5000,3,0)</f>
        <v>CENTRO EST EDUC PROF GESTAO NEGOCIOS TURISMO LUIZ NAVARRO DE BRITO</v>
      </c>
      <c r="G926" s="67" t="s">
        <v>1493</v>
      </c>
      <c r="H926" s="67" t="s">
        <v>1508</v>
      </c>
      <c r="I926" s="67" t="s">
        <v>2047</v>
      </c>
      <c r="J926" s="81" t="s">
        <v>4686</v>
      </c>
      <c r="K926" s="74"/>
      <c r="L926" s="46"/>
      <c r="M926" s="46"/>
      <c r="T926" s="86"/>
      <c r="U926" s="100"/>
      <c r="V926" s="97"/>
      <c r="W926" s="100"/>
      <c r="X926" s="104"/>
      <c r="Y926" s="101"/>
      <c r="Z926" s="101"/>
      <c r="AA926" s="104"/>
      <c r="AB926" s="104"/>
      <c r="AF926" s="90"/>
      <c r="AK926"/>
      <c r="AM926" s="108"/>
      <c r="AN926" s="108"/>
      <c r="AO926" s="108"/>
      <c r="AP926" s="108"/>
      <c r="AQ926" s="108"/>
      <c r="AR926" s="108"/>
    </row>
    <row r="927" spans="1:44" s="48" customFormat="1" ht="24" customHeight="1">
      <c r="A927" s="124" t="s">
        <v>1881</v>
      </c>
      <c r="B927" s="260" t="s">
        <v>433</v>
      </c>
      <c r="C927" s="73">
        <v>1176720</v>
      </c>
      <c r="D927" s="73">
        <v>1100578</v>
      </c>
      <c r="E927" s="73">
        <v>29404371</v>
      </c>
      <c r="F927" s="106" t="str">
        <f>VLOOKUP($C927,'[3]Sistema Escolar'!$C$3:$E$5000,3,0)</f>
        <v>COLEGIO ESTADUAL PROFESSOR ARISTIDES DE SOUZA OLIVEIRA</v>
      </c>
      <c r="G927" s="67" t="s">
        <v>1493</v>
      </c>
      <c r="H927" s="67" t="s">
        <v>1621</v>
      </c>
      <c r="I927" s="67" t="s">
        <v>519</v>
      </c>
      <c r="J927" s="81" t="s">
        <v>4492</v>
      </c>
      <c r="K927" s="108">
        <v>46083</v>
      </c>
      <c r="L927" s="46"/>
      <c r="M927" s="46"/>
      <c r="T927" s="86"/>
      <c r="U927" s="100"/>
      <c r="V927" s="97"/>
      <c r="W927" s="100"/>
      <c r="X927" s="104"/>
      <c r="Y927" s="101"/>
      <c r="Z927" s="101"/>
      <c r="AA927" s="104"/>
      <c r="AB927" s="104"/>
      <c r="AF927" s="90"/>
      <c r="AK927"/>
      <c r="AM927" s="108"/>
      <c r="AN927" s="108"/>
      <c r="AO927" s="108"/>
      <c r="AP927" s="108"/>
      <c r="AQ927" s="108"/>
      <c r="AR927" s="108"/>
    </row>
    <row r="928" spans="1:44" s="48" customFormat="1" ht="24" customHeight="1">
      <c r="A928" s="124" t="s">
        <v>1881</v>
      </c>
      <c r="B928" s="260" t="s">
        <v>433</v>
      </c>
      <c r="C928" s="73">
        <v>1104596</v>
      </c>
      <c r="D928" s="73">
        <v>1100471</v>
      </c>
      <c r="E928" s="73">
        <v>29181534</v>
      </c>
      <c r="F928" s="106" t="str">
        <f>VLOOKUP($C928,'[3]Sistema Escolar'!$C$3:$E$5000,3,0)</f>
        <v>COLEGIO ESTADUAL DE TEMPO INTEGRAL NELSON MANDELA</v>
      </c>
      <c r="G928" s="67" t="s">
        <v>1493</v>
      </c>
      <c r="H928" s="67" t="s">
        <v>1609</v>
      </c>
      <c r="I928" s="67" t="s">
        <v>2047</v>
      </c>
      <c r="J928" s="81" t="s">
        <v>4687</v>
      </c>
      <c r="L928" s="46"/>
      <c r="M928" s="46"/>
      <c r="T928" s="86"/>
      <c r="U928" s="100"/>
      <c r="V928" s="97"/>
      <c r="W928" s="100"/>
      <c r="X928" s="104"/>
      <c r="Y928" s="101"/>
      <c r="Z928" s="101"/>
      <c r="AA928" s="104"/>
      <c r="AB928" s="104"/>
      <c r="AF928" s="90"/>
      <c r="AK928"/>
      <c r="AM928" s="108"/>
      <c r="AN928" s="108"/>
      <c r="AO928" s="108"/>
      <c r="AP928" s="108"/>
      <c r="AQ928" s="108"/>
      <c r="AR928" s="108"/>
    </row>
    <row r="929" spans="1:44" s="48" customFormat="1" ht="24" customHeight="1">
      <c r="A929" s="124" t="s">
        <v>1881</v>
      </c>
      <c r="B929" s="260" t="s">
        <v>433</v>
      </c>
      <c r="C929" s="73">
        <v>1100833</v>
      </c>
      <c r="D929" s="73">
        <v>1100259</v>
      </c>
      <c r="E929" s="73">
        <v>29184932</v>
      </c>
      <c r="F929" s="106" t="str">
        <f>VLOOKUP($C929,'[3]Sistema Escolar'!$C$3:$E$5000,3,0)</f>
        <v>COLEGIO ESTADUAL PROFESSOR EDSON CARNEIRO</v>
      </c>
      <c r="G929" s="67" t="s">
        <v>1493</v>
      </c>
      <c r="H929" s="67" t="s">
        <v>1625</v>
      </c>
      <c r="I929" s="67" t="s">
        <v>519</v>
      </c>
      <c r="J929" s="81" t="s">
        <v>4492</v>
      </c>
      <c r="L929" s="46"/>
      <c r="M929" s="46"/>
      <c r="T929" s="86"/>
      <c r="U929" s="100"/>
      <c r="V929" s="97"/>
      <c r="W929" s="100"/>
      <c r="X929" s="104"/>
      <c r="Y929" s="101"/>
      <c r="Z929" s="104"/>
      <c r="AA929" s="104"/>
      <c r="AB929" s="104"/>
      <c r="AF929" s="90"/>
      <c r="AK929"/>
      <c r="AM929" s="108"/>
      <c r="AN929" s="108"/>
      <c r="AO929" s="108"/>
      <c r="AP929" s="108"/>
      <c r="AQ929" s="108"/>
      <c r="AR929" s="108"/>
    </row>
    <row r="930" spans="1:44" s="48" customFormat="1" ht="24" customHeight="1">
      <c r="A930" s="124" t="s">
        <v>1881</v>
      </c>
      <c r="B930" s="260" t="s">
        <v>433</v>
      </c>
      <c r="C930" s="73">
        <v>1104570</v>
      </c>
      <c r="D930" s="73">
        <v>1100330</v>
      </c>
      <c r="E930" s="73">
        <v>29191360</v>
      </c>
      <c r="F930" s="106" t="str">
        <f>VLOOKUP($C930,'[3]Sistema Escolar'!$C$3:$E$5000,3,0)</f>
        <v>COLEGIO ESTADUAL DEPUTADO HENRIQUE BRITO</v>
      </c>
      <c r="G930" s="67" t="s">
        <v>1493</v>
      </c>
      <c r="H930" s="67" t="s">
        <v>1553</v>
      </c>
      <c r="I930" s="67" t="s">
        <v>519</v>
      </c>
      <c r="J930" s="81" t="s">
        <v>4492</v>
      </c>
      <c r="L930" s="46"/>
      <c r="M930" s="46"/>
      <c r="T930" s="86"/>
      <c r="U930" s="100"/>
      <c r="V930" s="97"/>
      <c r="W930" s="100"/>
      <c r="X930" s="100"/>
      <c r="Y930" s="101"/>
      <c r="Z930" s="101"/>
      <c r="AA930" s="104"/>
      <c r="AB930" s="104"/>
      <c r="AF930" s="90"/>
      <c r="AK930"/>
      <c r="AM930" s="108"/>
      <c r="AN930" s="108"/>
      <c r="AO930" s="108"/>
      <c r="AP930" s="108"/>
      <c r="AQ930" s="108"/>
      <c r="AR930" s="108"/>
    </row>
    <row r="931" spans="1:44" s="48" customFormat="1" ht="24" customHeight="1">
      <c r="A931" s="124" t="s">
        <v>1881</v>
      </c>
      <c r="B931" s="260" t="s">
        <v>433</v>
      </c>
      <c r="C931" s="73">
        <v>1100884</v>
      </c>
      <c r="D931" s="73">
        <v>1100592</v>
      </c>
      <c r="E931" s="73">
        <v>29184983</v>
      </c>
      <c r="F931" s="106" t="str">
        <f>VLOOKUP($C931,'[3]Sistema Escolar'!$C$3:$E$5000,3,0)</f>
        <v>COLEGIO ESTADUAL PROFESSORA LEILA RUBENS FONSECA</v>
      </c>
      <c r="G931" s="67" t="s">
        <v>1493</v>
      </c>
      <c r="H931" s="67" t="s">
        <v>1632</v>
      </c>
      <c r="I931" s="67" t="s">
        <v>2047</v>
      </c>
      <c r="J931" s="81" t="s">
        <v>4688</v>
      </c>
      <c r="L931" s="46"/>
      <c r="M931" s="46"/>
      <c r="T931" s="86"/>
      <c r="U931" s="100"/>
      <c r="V931" s="97"/>
      <c r="W931" s="100"/>
      <c r="X931" s="100"/>
      <c r="Y931" s="101"/>
      <c r="Z931" s="101"/>
      <c r="AA931" s="104"/>
      <c r="AB931" s="104"/>
      <c r="AF931" s="90"/>
      <c r="AK931"/>
      <c r="AM931" s="108"/>
      <c r="AN931" s="108"/>
      <c r="AO931" s="108"/>
      <c r="AP931" s="108"/>
      <c r="AQ931" s="108"/>
      <c r="AR931" s="108"/>
    </row>
    <row r="932" spans="1:44" s="48" customFormat="1" ht="24" customHeight="1">
      <c r="A932" s="124" t="s">
        <v>1881</v>
      </c>
      <c r="B932" s="260" t="s">
        <v>433</v>
      </c>
      <c r="C932" s="73">
        <v>1100981</v>
      </c>
      <c r="D932" s="73">
        <v>1100270</v>
      </c>
      <c r="E932" s="73">
        <v>29184460</v>
      </c>
      <c r="F932" s="106" t="str">
        <f>VLOOKUP($C932,'[3]Sistema Escolar'!$C$3:$E$5000,3,0)</f>
        <v>COLEGIO ESTADUAL DEMOCRATICO BERTHOLDO CIRILO DOS REIS</v>
      </c>
      <c r="G932" s="67" t="s">
        <v>1493</v>
      </c>
      <c r="H932" s="67" t="s">
        <v>1552</v>
      </c>
      <c r="I932" s="67" t="s">
        <v>519</v>
      </c>
      <c r="J932" s="81" t="s">
        <v>4492</v>
      </c>
      <c r="K932" s="108">
        <v>46083</v>
      </c>
      <c r="L932" s="46"/>
      <c r="M932" s="46"/>
      <c r="T932" s="86"/>
      <c r="U932" s="100"/>
      <c r="V932" s="97"/>
      <c r="W932" s="100"/>
      <c r="X932" s="104"/>
      <c r="Y932" s="101"/>
      <c r="Z932" s="101"/>
      <c r="AA932" s="104"/>
      <c r="AB932" s="104"/>
      <c r="AF932" s="90"/>
      <c r="AK932"/>
      <c r="AM932" s="108"/>
      <c r="AN932" s="108"/>
      <c r="AO932" s="108"/>
      <c r="AP932" s="108"/>
      <c r="AQ932" s="108"/>
      <c r="AR932" s="108"/>
    </row>
    <row r="933" spans="1:44" s="48" customFormat="1" ht="24" customHeight="1">
      <c r="A933" s="124" t="s">
        <v>1881</v>
      </c>
      <c r="B933" s="260" t="s">
        <v>433</v>
      </c>
      <c r="C933" s="73">
        <v>1104880</v>
      </c>
      <c r="D933" s="73">
        <v>1100479</v>
      </c>
      <c r="E933" s="73">
        <v>29187303</v>
      </c>
      <c r="F933" s="106" t="str">
        <f>VLOOKUP($C933,'[3]Sistema Escolar'!$C$3:$E$5000,3,0)</f>
        <v>COLEGIO ESTADUAL LUIZ FERNANDO MACEDO COSTA</v>
      </c>
      <c r="G933" s="67" t="s">
        <v>1493</v>
      </c>
      <c r="H933" s="67" t="s">
        <v>1594</v>
      </c>
      <c r="I933" s="67" t="s">
        <v>519</v>
      </c>
      <c r="J933" s="81" t="s">
        <v>4492</v>
      </c>
      <c r="L933" s="46"/>
      <c r="M933" s="46"/>
      <c r="T933" s="86"/>
      <c r="U933" s="100"/>
      <c r="V933" s="97"/>
      <c r="W933" s="100"/>
      <c r="X933" s="104"/>
      <c r="Y933" s="101"/>
      <c r="Z933" s="101"/>
      <c r="AA933" s="104"/>
      <c r="AB933" s="104"/>
      <c r="AF933" s="90"/>
      <c r="AK933"/>
      <c r="AM933" s="108"/>
      <c r="AN933" s="108"/>
      <c r="AO933" s="108"/>
      <c r="AP933" s="108"/>
      <c r="AQ933" s="108"/>
      <c r="AR933" s="108"/>
    </row>
    <row r="934" spans="1:44" s="48" customFormat="1" ht="24" customHeight="1">
      <c r="A934" s="124" t="s">
        <v>1881</v>
      </c>
      <c r="B934" s="260" t="s">
        <v>433</v>
      </c>
      <c r="C934" s="73">
        <v>1103387</v>
      </c>
      <c r="D934" s="73">
        <v>1100403</v>
      </c>
      <c r="E934" s="73">
        <v>29181550</v>
      </c>
      <c r="F934" s="106" t="str">
        <f>VLOOKUP($C934,'[3]Sistema Escolar'!$C$3:$E$5000,3,0)</f>
        <v>COLEGIO ESTADUAL SENHOR DO BONFIM</v>
      </c>
      <c r="G934" s="67" t="s">
        <v>1493</v>
      </c>
      <c r="H934" s="67" t="s">
        <v>1650</v>
      </c>
      <c r="I934" s="67" t="s">
        <v>2047</v>
      </c>
      <c r="J934" s="81" t="s">
        <v>4507</v>
      </c>
      <c r="L934" s="46"/>
      <c r="M934" s="46"/>
      <c r="T934" s="86"/>
      <c r="U934" s="100"/>
      <c r="V934" s="97"/>
      <c r="W934" s="100"/>
      <c r="X934" s="104"/>
      <c r="Y934" s="101"/>
      <c r="Z934" s="101"/>
      <c r="AA934" s="104"/>
      <c r="AB934" s="104"/>
      <c r="AF934" s="90"/>
      <c r="AK934"/>
      <c r="AM934" s="108"/>
      <c r="AN934" s="108"/>
      <c r="AO934" s="108"/>
      <c r="AP934" s="108"/>
      <c r="AQ934" s="108"/>
      <c r="AR934" s="108"/>
    </row>
    <row r="935" spans="1:44" s="48" customFormat="1" ht="24" customHeight="1">
      <c r="A935" s="124" t="s">
        <v>1881</v>
      </c>
      <c r="B935" s="260" t="s">
        <v>433</v>
      </c>
      <c r="C935" s="73">
        <v>1103212</v>
      </c>
      <c r="D935" s="73">
        <v>1100366</v>
      </c>
      <c r="E935" s="73">
        <v>29200075</v>
      </c>
      <c r="F935" s="106" t="str">
        <f>VLOOKUP($C935,'[3]Sistema Escolar'!$C$3:$E$5000,3,0)</f>
        <v>COLEGIO ESTADUAL SARA VIOLETA DE MELLO KERTESZ</v>
      </c>
      <c r="G935" s="67" t="s">
        <v>1493</v>
      </c>
      <c r="H935" s="67" t="s">
        <v>1647</v>
      </c>
      <c r="I935" s="67" t="s">
        <v>519</v>
      </c>
      <c r="J935" s="81" t="s">
        <v>4492</v>
      </c>
      <c r="L935" s="46"/>
      <c r="M935" s="46"/>
      <c r="T935" s="86"/>
      <c r="U935" s="100"/>
      <c r="V935" s="97"/>
      <c r="W935" s="100"/>
      <c r="X935" s="104"/>
      <c r="Y935" s="101"/>
      <c r="Z935" s="101"/>
      <c r="AA935" s="104"/>
      <c r="AB935" s="104"/>
      <c r="AF935" s="90"/>
      <c r="AK935"/>
      <c r="AM935" s="108"/>
      <c r="AN935" s="108"/>
      <c r="AO935" s="108"/>
      <c r="AP935" s="108"/>
      <c r="AQ935" s="108"/>
      <c r="AR935" s="108"/>
    </row>
    <row r="936" spans="1:44" s="48" customFormat="1" ht="24" customHeight="1">
      <c r="A936" s="124" t="s">
        <v>1881</v>
      </c>
      <c r="B936" s="260" t="s">
        <v>433</v>
      </c>
      <c r="C936" s="73">
        <v>1104413</v>
      </c>
      <c r="D936" s="73">
        <v>1100305</v>
      </c>
      <c r="E936" s="73">
        <v>29192790</v>
      </c>
      <c r="F936" s="106" t="str">
        <f>VLOOKUP($C936,'[3]Sistema Escolar'!$C$3:$E$5000,3,0)</f>
        <v>COLEGIO ESTADUAL HENRIQUETA MARTINS CATHARINO</v>
      </c>
      <c r="G936" s="67" t="s">
        <v>1493</v>
      </c>
      <c r="H936" s="67" t="s">
        <v>1585</v>
      </c>
      <c r="I936" s="67" t="s">
        <v>2047</v>
      </c>
      <c r="J936" s="81" t="s">
        <v>4689</v>
      </c>
      <c r="L936" s="46"/>
      <c r="M936" s="46"/>
      <c r="T936" s="86"/>
      <c r="U936" s="100"/>
      <c r="V936" s="97"/>
      <c r="W936" s="100"/>
      <c r="X936" s="104"/>
      <c r="Y936" s="101"/>
      <c r="Z936" s="101"/>
      <c r="AA936" s="104"/>
      <c r="AB936" s="104"/>
      <c r="AF936" s="90"/>
      <c r="AK936"/>
      <c r="AM936" s="108"/>
      <c r="AN936" s="108"/>
      <c r="AO936" s="108"/>
      <c r="AP936" s="108"/>
      <c r="AQ936" s="108"/>
      <c r="AR936" s="108"/>
    </row>
    <row r="937" spans="1:44" s="48" customFormat="1" ht="24" customHeight="1">
      <c r="A937" s="124" t="s">
        <v>1881</v>
      </c>
      <c r="B937" s="260" t="s">
        <v>433</v>
      </c>
      <c r="C937" s="73">
        <v>1104898</v>
      </c>
      <c r="D937" s="73">
        <v>1100480</v>
      </c>
      <c r="E937" s="73">
        <v>29192021</v>
      </c>
      <c r="F937" s="106" t="str">
        <f>VLOOKUP($C937,'[3]Sistema Escolar'!$C$3:$E$5000,3,0)</f>
        <v>COLEGIO ESTADUAL LUIZ JOSE DE OLIVEIRA</v>
      </c>
      <c r="G937" s="67" t="s">
        <v>1493</v>
      </c>
      <c r="H937" s="67" t="s">
        <v>1595</v>
      </c>
      <c r="I937" s="67" t="s">
        <v>519</v>
      </c>
      <c r="J937" s="81" t="s">
        <v>4492</v>
      </c>
      <c r="L937" s="46"/>
      <c r="M937" s="46"/>
      <c r="T937" s="86"/>
      <c r="U937" s="100"/>
      <c r="V937" s="97"/>
      <c r="W937" s="100"/>
      <c r="X937" s="104"/>
      <c r="Y937" s="101"/>
      <c r="Z937" s="101"/>
      <c r="AA937" s="104"/>
      <c r="AB937" s="104"/>
      <c r="AF937" s="90"/>
      <c r="AK937"/>
      <c r="AM937" s="108"/>
      <c r="AN937" s="108"/>
      <c r="AO937" s="108"/>
      <c r="AP937" s="108"/>
      <c r="AQ937" s="108"/>
      <c r="AR937" s="108"/>
    </row>
    <row r="938" spans="1:44" s="48" customFormat="1" ht="24" customHeight="1">
      <c r="A938" s="124" t="s">
        <v>1881</v>
      </c>
      <c r="B938" s="260" t="s">
        <v>433</v>
      </c>
      <c r="C938" s="73">
        <v>1100418</v>
      </c>
      <c r="D938" s="73">
        <v>1100570</v>
      </c>
      <c r="E938" s="73">
        <v>29189080</v>
      </c>
      <c r="F938" s="106" t="str">
        <f>VLOOKUP($C938,'[3]Sistema Escolar'!$C$3:$E$5000,3,0)</f>
        <v>COLEGIO ESTADUAL ALFREDO MAGALHAES</v>
      </c>
      <c r="G938" s="67" t="s">
        <v>1493</v>
      </c>
      <c r="H938" s="67" t="s">
        <v>1522</v>
      </c>
      <c r="I938" s="67" t="s">
        <v>2047</v>
      </c>
      <c r="J938" s="81" t="s">
        <v>4690</v>
      </c>
      <c r="L938" s="46"/>
      <c r="M938" s="46"/>
      <c r="T938" s="86"/>
      <c r="U938" s="100"/>
      <c r="V938" s="97"/>
      <c r="W938" s="100"/>
      <c r="X938" s="100"/>
      <c r="Y938" s="101"/>
      <c r="Z938" s="101"/>
      <c r="AA938" s="104"/>
      <c r="AB938" s="104"/>
      <c r="AF938" s="90"/>
      <c r="AK938"/>
      <c r="AM938" s="108"/>
      <c r="AN938" s="108"/>
      <c r="AO938" s="108"/>
      <c r="AP938" s="108"/>
      <c r="AQ938" s="108"/>
      <c r="AR938" s="108"/>
    </row>
    <row r="939" spans="1:44" s="48" customFormat="1" ht="24" customHeight="1">
      <c r="A939" s="124" t="s">
        <v>1881</v>
      </c>
      <c r="B939" s="260" t="s">
        <v>433</v>
      </c>
      <c r="C939" s="73">
        <v>1176446</v>
      </c>
      <c r="D939" s="73">
        <v>1100561</v>
      </c>
      <c r="E939" s="73">
        <v>29386535</v>
      </c>
      <c r="F939" s="106" t="str">
        <f>VLOOKUP($C939,'[3]Sistema Escolar'!$C$3:$E$5000,3,0)</f>
        <v>COLEGIO ESTADUAL LINDEMBERGUE CARDOSO</v>
      </c>
      <c r="G939" s="67" t="s">
        <v>1493</v>
      </c>
      <c r="H939" s="67" t="s">
        <v>1592</v>
      </c>
      <c r="I939" s="67" t="s">
        <v>2047</v>
      </c>
      <c r="J939" s="81" t="s">
        <v>4691</v>
      </c>
      <c r="L939" s="46"/>
      <c r="M939" s="46"/>
      <c r="T939" s="86"/>
      <c r="U939" s="100"/>
      <c r="V939" s="97"/>
      <c r="W939" s="100"/>
      <c r="X939" s="100"/>
      <c r="Y939" s="101"/>
      <c r="Z939" s="101"/>
      <c r="AA939" s="104"/>
      <c r="AB939" s="104"/>
      <c r="AF939" s="90"/>
      <c r="AK939"/>
      <c r="AM939" s="108"/>
      <c r="AN939" s="108"/>
      <c r="AO939" s="108"/>
      <c r="AP939" s="108"/>
      <c r="AQ939" s="108"/>
      <c r="AR939" s="108"/>
    </row>
    <row r="940" spans="1:44" s="48" customFormat="1" ht="24" customHeight="1">
      <c r="A940" s="124" t="s">
        <v>1881</v>
      </c>
      <c r="B940" s="260" t="s">
        <v>433</v>
      </c>
      <c r="C940" s="73">
        <v>1101376</v>
      </c>
      <c r="D940" s="73">
        <v>1100611</v>
      </c>
      <c r="E940" s="73">
        <v>29182247</v>
      </c>
      <c r="F940" s="106" t="str">
        <f>VLOOKUP($C940,'[3]Sistema Escolar'!$C$3:$E$5000,3,0)</f>
        <v>COLEGIO ESTADUAL DO STIEP CARLOS MARIGHELLA</v>
      </c>
      <c r="G940" s="67" t="s">
        <v>1493</v>
      </c>
      <c r="H940" s="67" t="s">
        <v>1560</v>
      </c>
      <c r="I940" s="67" t="s">
        <v>519</v>
      </c>
      <c r="J940" s="81" t="s">
        <v>4492</v>
      </c>
      <c r="L940" s="46"/>
      <c r="M940" s="46"/>
      <c r="T940" s="86"/>
      <c r="U940" s="100"/>
      <c r="V940" s="97"/>
      <c r="W940" s="100"/>
      <c r="X940" s="104"/>
      <c r="Y940" s="101"/>
      <c r="Z940" s="101"/>
      <c r="AA940" s="104"/>
      <c r="AB940" s="104"/>
      <c r="AF940" s="90"/>
      <c r="AK940"/>
      <c r="AM940" s="108"/>
      <c r="AN940" s="108"/>
      <c r="AO940" s="108"/>
      <c r="AP940" s="108"/>
      <c r="AQ940" s="108"/>
      <c r="AR940" s="108"/>
    </row>
    <row r="941" spans="1:44" s="48" customFormat="1" ht="24" customHeight="1">
      <c r="A941" s="124" t="s">
        <v>1881</v>
      </c>
      <c r="B941" s="260" t="s">
        <v>433</v>
      </c>
      <c r="C941" s="73">
        <v>1101856</v>
      </c>
      <c r="D941" s="73">
        <v>1100492</v>
      </c>
      <c r="E941" s="73">
        <v>29181470</v>
      </c>
      <c r="F941" s="106" t="str">
        <f>VLOOKUP($C941,'[3]Sistema Escolar'!$C$3:$E$5000,3,0)</f>
        <v>COLEGIO ESTADUAL DE TEMPO INTEGRAL DUQUE DE CAXIAS</v>
      </c>
      <c r="G941" s="67" t="s">
        <v>1493</v>
      </c>
      <c r="H941" s="67" t="s">
        <v>1565</v>
      </c>
      <c r="I941" s="67" t="s">
        <v>2047</v>
      </c>
      <c r="J941" s="81" t="s">
        <v>4692</v>
      </c>
      <c r="L941" s="46"/>
      <c r="M941" s="46"/>
      <c r="T941" s="86"/>
      <c r="U941" s="100"/>
      <c r="V941" s="97"/>
      <c r="W941" s="100"/>
      <c r="X941" s="104"/>
      <c r="Y941" s="101"/>
      <c r="Z941" s="101"/>
      <c r="AA941" s="104"/>
      <c r="AB941" s="104"/>
      <c r="AF941" s="90"/>
      <c r="AK941"/>
      <c r="AM941" s="108"/>
      <c r="AN941" s="108"/>
      <c r="AO941" s="108"/>
      <c r="AP941" s="108"/>
      <c r="AQ941" s="108"/>
      <c r="AR941" s="108"/>
    </row>
    <row r="942" spans="1:44" s="48" customFormat="1" ht="24" customHeight="1">
      <c r="A942" s="124" t="s">
        <v>1881</v>
      </c>
      <c r="B942" s="260" t="s">
        <v>433</v>
      </c>
      <c r="C942" s="73">
        <v>1103557</v>
      </c>
      <c r="D942" s="73">
        <v>1100442</v>
      </c>
      <c r="E942" s="73">
        <v>29186749</v>
      </c>
      <c r="F942" s="106" t="str">
        <f>VLOOKUP($C942,'[3]Sistema Escolar'!$C$3:$E$5000,3,0)</f>
        <v>ESCOLA ESTADUAL OCRIDALINA MADUREIRA</v>
      </c>
      <c r="G942" s="67" t="s">
        <v>1493</v>
      </c>
      <c r="H942" s="67" t="s">
        <v>1670</v>
      </c>
      <c r="I942" s="67" t="s">
        <v>2047</v>
      </c>
      <c r="J942" s="81" t="s">
        <v>4693</v>
      </c>
      <c r="L942" s="46"/>
      <c r="M942" s="46"/>
      <c r="T942" s="86"/>
      <c r="U942" s="100"/>
      <c r="V942" s="97"/>
      <c r="W942" s="100"/>
      <c r="X942" s="100"/>
      <c r="Y942" s="101"/>
      <c r="Z942" s="101"/>
      <c r="AA942" s="104"/>
      <c r="AB942" s="104"/>
      <c r="AF942" s="90"/>
      <c r="AK942"/>
      <c r="AM942" s="108"/>
      <c r="AN942" s="108"/>
      <c r="AO942" s="108"/>
      <c r="AP942" s="108"/>
      <c r="AQ942" s="108"/>
      <c r="AR942" s="108"/>
    </row>
    <row r="943" spans="1:44" s="48" customFormat="1" ht="24" customHeight="1">
      <c r="A943" s="124" t="s">
        <v>1881</v>
      </c>
      <c r="B943" s="260" t="s">
        <v>433</v>
      </c>
      <c r="C943" s="73">
        <v>1103816</v>
      </c>
      <c r="D943" s="73">
        <v>1100449</v>
      </c>
      <c r="E943" s="73">
        <v>29190894</v>
      </c>
      <c r="F943" s="106" t="str">
        <f>VLOOKUP($C943,'[3]Sistema Escolar'!$C$3:$E$5000,3,0)</f>
        <v>COLEGIO ESTADUAL DE TEMPO INTEGRAL JOSE DIAS DE SALES</v>
      </c>
      <c r="G943" s="67" t="s">
        <v>1493</v>
      </c>
      <c r="H943" s="67" t="s">
        <v>1557</v>
      </c>
      <c r="I943" s="67" t="s">
        <v>2047</v>
      </c>
      <c r="J943" s="81" t="s">
        <v>4694</v>
      </c>
      <c r="L943" s="46"/>
      <c r="M943" s="46"/>
      <c r="T943" s="86"/>
      <c r="U943" s="100"/>
      <c r="V943" s="97"/>
      <c r="W943" s="100"/>
      <c r="X943" s="104"/>
      <c r="Y943" s="101"/>
      <c r="Z943" s="101"/>
      <c r="AA943" s="104"/>
      <c r="AB943" s="104"/>
      <c r="AF943" s="90"/>
      <c r="AK943"/>
      <c r="AM943" s="108"/>
      <c r="AN943" s="108"/>
      <c r="AO943" s="108"/>
      <c r="AP943" s="108"/>
      <c r="AQ943" s="108"/>
      <c r="AR943" s="108"/>
    </row>
    <row r="944" spans="1:44" s="48" customFormat="1" ht="24" customHeight="1">
      <c r="A944" s="124" t="s">
        <v>1881</v>
      </c>
      <c r="B944" s="260" t="s">
        <v>433</v>
      </c>
      <c r="C944" s="73">
        <v>1104677</v>
      </c>
      <c r="D944" s="73">
        <v>1100475</v>
      </c>
      <c r="E944" s="73">
        <v>29187010</v>
      </c>
      <c r="F944" s="106" t="str">
        <f>VLOOKUP($C944,'[3]Sistema Escolar'!$C$3:$E$5000,3,0)</f>
        <v>COLEGIO ESTADUAL POLIVALENTE SAN DIEGO</v>
      </c>
      <c r="G944" s="67" t="s">
        <v>1493</v>
      </c>
      <c r="H944" s="67" t="s">
        <v>1032</v>
      </c>
      <c r="I944" s="67" t="s">
        <v>519</v>
      </c>
      <c r="J944" s="81" t="s">
        <v>4492</v>
      </c>
      <c r="L944" s="46"/>
      <c r="M944" s="46"/>
      <c r="T944" s="86"/>
      <c r="U944" s="100"/>
      <c r="V944" s="97"/>
      <c r="W944" s="100"/>
      <c r="X944" s="100"/>
      <c r="Y944" s="101"/>
      <c r="Z944" s="101"/>
      <c r="AA944" s="104"/>
      <c r="AB944" s="104"/>
      <c r="AF944" s="90"/>
      <c r="AK944"/>
      <c r="AM944" s="108"/>
      <c r="AN944" s="108"/>
      <c r="AO944" s="108"/>
      <c r="AP944" s="108"/>
      <c r="AQ944" s="108"/>
      <c r="AR944" s="108"/>
    </row>
    <row r="945" spans="1:44" s="48" customFormat="1" ht="24" customHeight="1">
      <c r="A945" s="124" t="s">
        <v>1881</v>
      </c>
      <c r="B945" s="260" t="s">
        <v>433</v>
      </c>
      <c r="C945" s="73">
        <v>1102534</v>
      </c>
      <c r="D945" s="73">
        <v>1100515</v>
      </c>
      <c r="E945" s="73">
        <v>29191378</v>
      </c>
      <c r="F945" s="106" t="str">
        <f>VLOOKUP($C945,'[3]Sistema Escolar'!$C$3:$E$5000,3,0)</f>
        <v>COLEGIO ESTADUAL CLARICE SANTIAGO DOS SANTOS</v>
      </c>
      <c r="G945" s="67" t="s">
        <v>1493</v>
      </c>
      <c r="H945" s="67" t="s">
        <v>1555</v>
      </c>
      <c r="I945" s="67" t="s">
        <v>2047</v>
      </c>
      <c r="J945" s="81" t="s">
        <v>4695</v>
      </c>
      <c r="L945" s="46" t="s">
        <v>2029</v>
      </c>
      <c r="M945" s="46"/>
      <c r="T945" s="86"/>
      <c r="U945" s="100"/>
      <c r="V945" s="97"/>
      <c r="W945" s="100"/>
      <c r="X945" s="104"/>
      <c r="Y945" s="101"/>
      <c r="Z945" s="101"/>
      <c r="AA945" s="104"/>
      <c r="AB945" s="104"/>
      <c r="AF945" s="90"/>
      <c r="AK945"/>
      <c r="AM945" s="108"/>
      <c r="AN945" s="108"/>
      <c r="AO945" s="108"/>
      <c r="AP945" s="108"/>
      <c r="AQ945" s="108"/>
      <c r="AR945" s="108"/>
    </row>
    <row r="946" spans="1:44" s="48" customFormat="1" ht="24" customHeight="1">
      <c r="A946" s="124" t="s">
        <v>1881</v>
      </c>
      <c r="B946" s="260" t="s">
        <v>433</v>
      </c>
      <c r="C946" s="73">
        <v>1176880</v>
      </c>
      <c r="D946" s="73">
        <v>1100624</v>
      </c>
      <c r="E946" s="73">
        <v>29404339</v>
      </c>
      <c r="F946" s="106" t="str">
        <f>VLOOKUP($C946,'[3]Sistema Escolar'!$C$3:$E$5000,3,0)</f>
        <v>COLEGIO ESTADUAL PROFESSORA MARIA DE LOURDES PARADA FRANCH</v>
      </c>
      <c r="G946" s="67" t="s">
        <v>1493</v>
      </c>
      <c r="H946" s="67" t="s">
        <v>1635</v>
      </c>
      <c r="I946" s="67" t="s">
        <v>519</v>
      </c>
      <c r="J946" s="81" t="s">
        <v>4492</v>
      </c>
      <c r="L946" s="46"/>
      <c r="M946" s="46"/>
      <c r="T946" s="86"/>
      <c r="U946" s="100"/>
      <c r="V946" s="97"/>
      <c r="W946" s="100"/>
      <c r="X946" s="104"/>
      <c r="Y946" s="101"/>
      <c r="Z946" s="101"/>
      <c r="AA946" s="104"/>
      <c r="AB946" s="104"/>
      <c r="AF946" s="90"/>
      <c r="AK946"/>
      <c r="AM946" s="108"/>
      <c r="AN946" s="108"/>
      <c r="AO946" s="108"/>
      <c r="AP946" s="108"/>
      <c r="AQ946" s="108"/>
      <c r="AR946" s="108"/>
    </row>
    <row r="947" spans="1:44" s="48" customFormat="1" ht="24" customHeight="1">
      <c r="A947" s="124" t="s">
        <v>1881</v>
      </c>
      <c r="B947" s="260" t="s">
        <v>433</v>
      </c>
      <c r="C947" s="73">
        <v>1102160</v>
      </c>
      <c r="D947" s="73">
        <v>1100500</v>
      </c>
      <c r="E947" s="73">
        <v>29190754</v>
      </c>
      <c r="F947" s="106" t="str">
        <f>VLOOKUP($C947,'[3]Sistema Escolar'!$C$3:$E$5000,3,0)</f>
        <v>COLEGIO ESTADUAL DOUTOR JOAO PEDRO DOS SANTOS</v>
      </c>
      <c r="G947" s="67" t="s">
        <v>1493</v>
      </c>
      <c r="H947" s="67" t="s">
        <v>1564</v>
      </c>
      <c r="I947" s="67" t="s">
        <v>2047</v>
      </c>
      <c r="J947" s="81" t="s">
        <v>4696</v>
      </c>
      <c r="K947" s="74"/>
      <c r="L947" s="46"/>
      <c r="M947" s="46"/>
      <c r="T947" s="86"/>
      <c r="U947" s="100"/>
      <c r="V947" s="97"/>
      <c r="W947" s="100"/>
      <c r="X947" s="104"/>
      <c r="Y947" s="101"/>
      <c r="Z947" s="101"/>
      <c r="AA947" s="104"/>
      <c r="AB947" s="104"/>
      <c r="AF947" s="90"/>
      <c r="AK947"/>
      <c r="AM947" s="108"/>
      <c r="AN947" s="108"/>
      <c r="AO947" s="108"/>
      <c r="AP947" s="108"/>
      <c r="AQ947" s="108"/>
      <c r="AR947" s="108"/>
    </row>
    <row r="948" spans="1:44" s="48" customFormat="1" ht="24" customHeight="1">
      <c r="A948" s="124" t="s">
        <v>1881</v>
      </c>
      <c r="B948" s="260" t="s">
        <v>433</v>
      </c>
      <c r="C948" s="73">
        <v>1101430</v>
      </c>
      <c r="D948" s="73">
        <v>1100613</v>
      </c>
      <c r="E948" s="73">
        <v>29179629</v>
      </c>
      <c r="F948" s="106" t="str">
        <f>VLOOKUP($C948,'[3]Sistema Escolar'!$C$3:$E$5000,3,0)</f>
        <v>CENTRO EDUCACIONAL CARNEIRO RIBEIRO - CLASSE III</v>
      </c>
      <c r="G948" s="67" t="s">
        <v>1493</v>
      </c>
      <c r="H948" s="67" t="s">
        <v>1500</v>
      </c>
      <c r="I948" s="67" t="s">
        <v>519</v>
      </c>
      <c r="J948" s="81" t="s">
        <v>4492</v>
      </c>
      <c r="L948" s="46"/>
      <c r="M948" s="46"/>
      <c r="T948" s="86"/>
      <c r="U948" s="100"/>
      <c r="V948" s="97"/>
      <c r="W948" s="100"/>
      <c r="X948" s="104"/>
      <c r="Y948" s="101"/>
      <c r="Z948" s="101"/>
      <c r="AA948" s="104"/>
      <c r="AB948" s="104"/>
      <c r="AF948" s="90"/>
      <c r="AK948"/>
      <c r="AM948" s="108"/>
      <c r="AN948" s="108"/>
      <c r="AO948" s="108"/>
      <c r="AP948" s="108"/>
      <c r="AQ948" s="108"/>
      <c r="AR948" s="108"/>
    </row>
    <row r="949" spans="1:44" s="48" customFormat="1" ht="24" customHeight="1">
      <c r="A949" s="124" t="s">
        <v>1881</v>
      </c>
      <c r="B949" s="260" t="s">
        <v>433</v>
      </c>
      <c r="C949" s="73">
        <v>1100868</v>
      </c>
      <c r="D949" s="73">
        <v>1100261</v>
      </c>
      <c r="E949" s="73">
        <v>29191572</v>
      </c>
      <c r="F949" s="106" t="str">
        <f>VLOOKUP($C949,'[3]Sistema Escolar'!$C$3:$E$5000,3,0)</f>
        <v>ESCOLA ESTADUAL DOM AVELAR BRANDAO VILELA</v>
      </c>
      <c r="G949" s="67" t="s">
        <v>1493</v>
      </c>
      <c r="H949" s="67" t="s">
        <v>1666</v>
      </c>
      <c r="I949" s="67" t="s">
        <v>519</v>
      </c>
      <c r="J949" s="81" t="s">
        <v>4492</v>
      </c>
      <c r="L949" s="46"/>
      <c r="M949" s="46"/>
      <c r="T949" s="86"/>
      <c r="U949" s="100"/>
      <c r="V949" s="97"/>
      <c r="W949" s="100"/>
      <c r="X949" s="100"/>
      <c r="Y949" s="101"/>
      <c r="Z949" s="101"/>
      <c r="AA949" s="104"/>
      <c r="AB949" s="104"/>
      <c r="AF949" s="90"/>
      <c r="AK949"/>
      <c r="AM949" s="108"/>
      <c r="AN949" s="108"/>
      <c r="AO949" s="108"/>
      <c r="AP949" s="108"/>
      <c r="AQ949" s="108"/>
      <c r="AR949" s="108"/>
    </row>
    <row r="950" spans="1:44" s="48" customFormat="1" ht="24" customHeight="1">
      <c r="A950" s="124" t="s">
        <v>1881</v>
      </c>
      <c r="B950" s="260" t="s">
        <v>433</v>
      </c>
      <c r="C950" s="73">
        <v>1145829</v>
      </c>
      <c r="D950" s="73">
        <v>1100490</v>
      </c>
      <c r="E950" s="73">
        <v>29191270</v>
      </c>
      <c r="F950" s="106" t="str">
        <f>VLOOKUP($C950,'[3]Sistema Escolar'!$C$3:$E$5000,3,0)</f>
        <v>COLEGIO ESTADUAL BENTO GONCALVES</v>
      </c>
      <c r="G950" s="67" t="s">
        <v>1493</v>
      </c>
      <c r="H950" s="67" t="s">
        <v>1534</v>
      </c>
      <c r="I950" s="67" t="s">
        <v>2047</v>
      </c>
      <c r="J950" s="81" t="s">
        <v>4697</v>
      </c>
      <c r="L950" s="46"/>
      <c r="M950" s="46"/>
      <c r="T950" s="86"/>
      <c r="U950" s="100"/>
      <c r="V950" s="97"/>
      <c r="W950" s="100"/>
      <c r="X950" s="104"/>
      <c r="Y950" s="101"/>
      <c r="Z950" s="101"/>
      <c r="AA950" s="104"/>
      <c r="AB950" s="104"/>
      <c r="AF950" s="90"/>
      <c r="AK950"/>
      <c r="AM950" s="108"/>
      <c r="AN950" s="108"/>
      <c r="AO950" s="108"/>
      <c r="AP950" s="108"/>
      <c r="AQ950" s="108"/>
      <c r="AR950" s="108"/>
    </row>
    <row r="951" spans="1:44" s="48" customFormat="1" ht="24" customHeight="1">
      <c r="A951" s="124" t="s">
        <v>1881</v>
      </c>
      <c r="B951" s="260" t="s">
        <v>433</v>
      </c>
      <c r="C951" s="73">
        <v>1100221</v>
      </c>
      <c r="D951" s="73">
        <v>1100567</v>
      </c>
      <c r="E951" s="73">
        <v>29189047</v>
      </c>
      <c r="F951" s="106" t="str">
        <f>VLOOKUP($C951,'[3]Sistema Escolar'!$C$3:$E$5000,3,0)</f>
        <v>COLEGIO ESTADUAL ALBERTO VALENCA</v>
      </c>
      <c r="G951" s="67" t="s">
        <v>1493</v>
      </c>
      <c r="H951" s="67" t="s">
        <v>1521</v>
      </c>
      <c r="I951" s="67" t="s">
        <v>519</v>
      </c>
      <c r="J951" s="81" t="s">
        <v>4492</v>
      </c>
      <c r="L951" s="46"/>
      <c r="M951" s="46"/>
      <c r="T951" s="86"/>
      <c r="U951" s="100"/>
      <c r="V951" s="97"/>
      <c r="W951" s="100"/>
      <c r="X951" s="104"/>
      <c r="Y951" s="101"/>
      <c r="Z951" s="101"/>
      <c r="AA951" s="104"/>
      <c r="AB951" s="104"/>
      <c r="AF951" s="90"/>
      <c r="AK951"/>
      <c r="AM951" s="108"/>
      <c r="AN951" s="108"/>
      <c r="AO951" s="108"/>
      <c r="AP951" s="108"/>
      <c r="AQ951" s="108"/>
      <c r="AR951" s="108"/>
    </row>
    <row r="952" spans="1:44" s="48" customFormat="1" ht="24" customHeight="1">
      <c r="A952" s="124" t="s">
        <v>1881</v>
      </c>
      <c r="B952" s="260" t="s">
        <v>433</v>
      </c>
      <c r="C952" s="73">
        <v>1102941</v>
      </c>
      <c r="D952" s="73">
        <v>1100546</v>
      </c>
      <c r="E952" s="73">
        <v>29196434</v>
      </c>
      <c r="F952" s="106" t="str">
        <f>VLOOKUP($C952,'[3]Sistema Escolar'!$C$3:$E$5000,3,0)</f>
        <v>CENTRO EST DE EDUC PROF CONTROLE E PROCESSOS INDUST NEWTON SUCUPIRA</v>
      </c>
      <c r="G952" s="67" t="s">
        <v>1493</v>
      </c>
      <c r="H952" s="67" t="s">
        <v>1507</v>
      </c>
      <c r="I952" s="67" t="s">
        <v>519</v>
      </c>
      <c r="J952" s="81" t="s">
        <v>4492</v>
      </c>
      <c r="L952" s="46"/>
      <c r="M952" s="46"/>
      <c r="T952" s="86"/>
      <c r="U952" s="100"/>
      <c r="V952" s="97"/>
      <c r="W952" s="100"/>
      <c r="X952" s="104"/>
      <c r="Y952" s="101"/>
      <c r="Z952" s="101"/>
      <c r="AA952" s="104"/>
      <c r="AB952" s="104"/>
      <c r="AF952" s="90"/>
      <c r="AK952"/>
      <c r="AM952" s="108"/>
      <c r="AN952" s="108"/>
      <c r="AO952" s="108"/>
      <c r="AP952" s="108"/>
      <c r="AQ952" s="108"/>
      <c r="AR952" s="108"/>
    </row>
    <row r="953" spans="1:44" s="48" customFormat="1" ht="24" customHeight="1">
      <c r="A953" s="124" t="s">
        <v>1881</v>
      </c>
      <c r="B953" s="260" t="s">
        <v>433</v>
      </c>
      <c r="C953" s="73">
        <v>1104243</v>
      </c>
      <c r="D953" s="73">
        <v>1100461</v>
      </c>
      <c r="E953" s="73">
        <v>29191157</v>
      </c>
      <c r="F953" s="106" t="str">
        <f>VLOOKUP($C953,'[3]Sistema Escolar'!$C$3:$E$5000,3,0)</f>
        <v>COLEGIO ESTADUAL VERA LUX</v>
      </c>
      <c r="G953" s="67" t="s">
        <v>1493</v>
      </c>
      <c r="H953" s="67" t="s">
        <v>1656</v>
      </c>
      <c r="I953" s="67" t="s">
        <v>519</v>
      </c>
      <c r="J953" s="81" t="s">
        <v>4492</v>
      </c>
      <c r="L953" s="46"/>
      <c r="M953" s="46"/>
      <c r="T953" s="86"/>
      <c r="U953" s="100"/>
      <c r="V953" s="97"/>
      <c r="W953" s="100"/>
      <c r="X953" s="104"/>
      <c r="Y953" s="101"/>
      <c r="Z953" s="101"/>
      <c r="AA953" s="104"/>
      <c r="AB953" s="104"/>
      <c r="AF953" s="90"/>
      <c r="AK953"/>
      <c r="AM953" s="108"/>
      <c r="AN953" s="108"/>
      <c r="AO953" s="108"/>
      <c r="AP953" s="108"/>
      <c r="AQ953" s="108"/>
      <c r="AR953" s="108"/>
    </row>
    <row r="954" spans="1:44" s="48" customFormat="1" ht="24" customHeight="1">
      <c r="A954" s="124" t="s">
        <v>1881</v>
      </c>
      <c r="B954" s="260" t="s">
        <v>433</v>
      </c>
      <c r="C954" s="73">
        <v>1177094</v>
      </c>
      <c r="D954" s="73">
        <v>1100627</v>
      </c>
      <c r="E954" s="73">
        <v>29414903</v>
      </c>
      <c r="F954" s="106" t="str">
        <f>VLOOKUP($C954,'[3]Sistema Escolar'!$C$3:$E$5000,3,0)</f>
        <v>COLEGIO ESTADUAL DE PLATAFORMA</v>
      </c>
      <c r="G954" s="67" t="s">
        <v>1493</v>
      </c>
      <c r="H954" s="67" t="s">
        <v>1550</v>
      </c>
      <c r="I954" s="67" t="s">
        <v>519</v>
      </c>
      <c r="J954" s="81" t="s">
        <v>4492</v>
      </c>
      <c r="L954" s="46"/>
      <c r="M954" s="46"/>
      <c r="T954" s="86"/>
      <c r="U954" s="100"/>
      <c r="V954" s="97"/>
      <c r="W954" s="100"/>
      <c r="X954" s="100"/>
      <c r="Y954" s="101"/>
      <c r="Z954" s="104"/>
      <c r="AA954" s="104"/>
      <c r="AB954" s="104"/>
      <c r="AF954" s="90"/>
      <c r="AK954"/>
      <c r="AM954" s="108"/>
      <c r="AN954" s="108"/>
      <c r="AO954" s="108"/>
      <c r="AP954" s="108"/>
      <c r="AQ954" s="108"/>
      <c r="AR954" s="108"/>
    </row>
    <row r="955" spans="1:44" s="48" customFormat="1" ht="24" customHeight="1">
      <c r="A955" s="124" t="s">
        <v>1881</v>
      </c>
      <c r="B955" s="260" t="s">
        <v>433</v>
      </c>
      <c r="C955" s="73">
        <v>1102976</v>
      </c>
      <c r="D955" s="73">
        <v>1100547</v>
      </c>
      <c r="E955" s="73">
        <v>29190932</v>
      </c>
      <c r="F955" s="106" t="str">
        <f>VLOOKUP($C955,'[3]Sistema Escolar'!$C$3:$E$5000,3,0)</f>
        <v>COLEGIO ESTADUAL EURICLES DE MATOS</v>
      </c>
      <c r="G955" s="67" t="s">
        <v>1493</v>
      </c>
      <c r="H955" s="67" t="s">
        <v>1572</v>
      </c>
      <c r="I955" s="67" t="s">
        <v>2047</v>
      </c>
      <c r="J955" s="81" t="s">
        <v>4698</v>
      </c>
      <c r="L955" s="46"/>
      <c r="M955" s="46"/>
      <c r="T955" s="86"/>
      <c r="U955" s="100"/>
      <c r="V955" s="97"/>
      <c r="W955" s="100"/>
      <c r="X955" s="100"/>
      <c r="Y955" s="101"/>
      <c r="Z955" s="101"/>
      <c r="AA955" s="104"/>
      <c r="AB955" s="104"/>
      <c r="AF955" s="90"/>
      <c r="AK955"/>
      <c r="AM955" s="108"/>
      <c r="AN955" s="108"/>
      <c r="AO955" s="108"/>
      <c r="AP955" s="108"/>
      <c r="AQ955" s="108"/>
      <c r="AR955" s="108"/>
    </row>
    <row r="956" spans="1:44" s="48" customFormat="1" ht="24" customHeight="1">
      <c r="A956" s="124" t="s">
        <v>1881</v>
      </c>
      <c r="B956" s="260" t="s">
        <v>433</v>
      </c>
      <c r="C956" s="73">
        <v>1100612</v>
      </c>
      <c r="D956" s="73">
        <v>1100581</v>
      </c>
      <c r="E956" s="73">
        <v>29182034</v>
      </c>
      <c r="F956" s="106" t="str">
        <f>VLOOKUP($C956,'[3]Sistema Escolar'!$C$3:$E$5000,3,0)</f>
        <v>COLEGIO ESTADUAL ANTONIO CARLOS MAGALHAES</v>
      </c>
      <c r="G956" s="67" t="s">
        <v>1493</v>
      </c>
      <c r="H956" s="67" t="s">
        <v>1528</v>
      </c>
      <c r="I956" s="67" t="s">
        <v>2047</v>
      </c>
      <c r="J956" s="81" t="s">
        <v>4699</v>
      </c>
      <c r="L956" s="46"/>
      <c r="M956" s="46"/>
      <c r="T956" s="86"/>
      <c r="U956" s="100"/>
      <c r="V956" s="97"/>
      <c r="W956" s="100"/>
      <c r="X956" s="104"/>
      <c r="Y956" s="101"/>
      <c r="Z956" s="101"/>
      <c r="AA956" s="104"/>
      <c r="AB956" s="104"/>
      <c r="AF956" s="90"/>
      <c r="AK956"/>
      <c r="AM956" s="108"/>
      <c r="AN956" s="108"/>
      <c r="AO956" s="108"/>
      <c r="AP956" s="108"/>
      <c r="AQ956" s="108"/>
      <c r="AR956" s="108"/>
    </row>
    <row r="957" spans="1:44" s="48" customFormat="1" ht="24" customHeight="1">
      <c r="A957" s="124" t="s">
        <v>1881</v>
      </c>
      <c r="B957" s="260" t="s">
        <v>433</v>
      </c>
      <c r="C957" s="73">
        <v>1102011</v>
      </c>
      <c r="D957" s="73">
        <v>1100498</v>
      </c>
      <c r="E957" s="73">
        <v>29190860</v>
      </c>
      <c r="F957" s="106" t="str">
        <f>VLOOKUP($C957,'[3]Sistema Escolar'!$C$3:$E$5000,3,0)</f>
        <v>COLEGIO ESTADUAL CIDADE DE CURITIBA</v>
      </c>
      <c r="G957" s="67" t="s">
        <v>1493</v>
      </c>
      <c r="H957" s="67" t="s">
        <v>1538</v>
      </c>
      <c r="I957" s="67" t="s">
        <v>2047</v>
      </c>
      <c r="J957" s="81" t="s">
        <v>4700</v>
      </c>
      <c r="K957" s="74"/>
      <c r="L957" s="46"/>
      <c r="M957" s="46"/>
      <c r="T957" s="86"/>
      <c r="U957" s="100"/>
      <c r="V957" s="97"/>
      <c r="W957" s="100"/>
      <c r="X957" s="104"/>
      <c r="Y957" s="101"/>
      <c r="Z957" s="101"/>
      <c r="AA957" s="104"/>
      <c r="AB957" s="104"/>
      <c r="AF957" s="90"/>
      <c r="AK957"/>
      <c r="AM957" s="108"/>
      <c r="AN957" s="108"/>
      <c r="AO957" s="108"/>
      <c r="AP957" s="108"/>
      <c r="AQ957" s="108"/>
      <c r="AR957" s="108"/>
    </row>
    <row r="958" spans="1:44" s="48" customFormat="1" ht="24" customHeight="1">
      <c r="A958" s="124" t="s">
        <v>1881</v>
      </c>
      <c r="B958" s="260" t="s">
        <v>433</v>
      </c>
      <c r="C958" s="73">
        <v>1104731</v>
      </c>
      <c r="D958" s="73">
        <v>1100334</v>
      </c>
      <c r="E958" s="73">
        <v>29187001</v>
      </c>
      <c r="F958" s="106" t="str">
        <f>VLOOKUP($C958,'[3]Sistema Escolar'!$C$3:$E$5000,3,0)</f>
        <v>COLEGIO ESTADUAL POLIVALENTE DE AMARALINA</v>
      </c>
      <c r="G958" s="67" t="s">
        <v>1493</v>
      </c>
      <c r="H958" s="67" t="s">
        <v>1618</v>
      </c>
      <c r="I958" s="67" t="s">
        <v>519</v>
      </c>
      <c r="J958" s="81" t="s">
        <v>4492</v>
      </c>
      <c r="L958" s="46"/>
      <c r="M958" s="46"/>
      <c r="T958" s="86"/>
      <c r="U958" s="100"/>
      <c r="V958" s="97"/>
      <c r="W958" s="100"/>
      <c r="X958" s="104"/>
      <c r="Y958" s="101"/>
      <c r="Z958" s="101"/>
      <c r="AA958" s="104"/>
      <c r="AB958" s="104"/>
      <c r="AF958" s="90"/>
      <c r="AK958"/>
      <c r="AM958" s="108"/>
      <c r="AN958" s="108"/>
      <c r="AO958" s="108"/>
      <c r="AP958" s="108"/>
      <c r="AQ958" s="108"/>
      <c r="AR958" s="108"/>
    </row>
    <row r="959" spans="1:44" s="48" customFormat="1" ht="24" customHeight="1">
      <c r="A959" s="124" t="s">
        <v>1881</v>
      </c>
      <c r="B959" s="260" t="s">
        <v>433</v>
      </c>
      <c r="C959" s="73">
        <v>1176109</v>
      </c>
      <c r="D959" s="73">
        <v>1100537</v>
      </c>
      <c r="E959" s="73">
        <v>29343160</v>
      </c>
      <c r="F959" s="106" t="str">
        <f>VLOOKUP($C959,'[3]Sistema Escolar'!$C$3:$E$5000,3,0)</f>
        <v>COLEGIO ESTADUAL PROFESSOR CARLOS BARROS</v>
      </c>
      <c r="G959" s="67" t="s">
        <v>1493</v>
      </c>
      <c r="H959" s="67" t="s">
        <v>1623</v>
      </c>
      <c r="I959" s="67" t="s">
        <v>2047</v>
      </c>
      <c r="J959" s="81" t="s">
        <v>4701</v>
      </c>
      <c r="L959" s="46"/>
      <c r="M959" s="46"/>
      <c r="T959" s="86"/>
      <c r="U959" s="100"/>
      <c r="V959" s="97"/>
      <c r="W959" s="100"/>
      <c r="X959" s="104"/>
      <c r="Y959" s="101"/>
      <c r="Z959" s="101"/>
      <c r="AA959" s="104"/>
      <c r="AB959" s="104"/>
      <c r="AF959" s="90"/>
      <c r="AK959"/>
      <c r="AM959" s="108"/>
      <c r="AN959" s="108"/>
      <c r="AO959" s="108"/>
      <c r="AP959" s="108"/>
      <c r="AQ959" s="108"/>
      <c r="AR959" s="108"/>
    </row>
    <row r="960" spans="1:44" s="48" customFormat="1" ht="24" customHeight="1">
      <c r="A960" s="124" t="s">
        <v>1881</v>
      </c>
      <c r="B960" s="260" t="s">
        <v>433</v>
      </c>
      <c r="C960" s="73">
        <v>1101309</v>
      </c>
      <c r="D960" s="73">
        <v>1100608</v>
      </c>
      <c r="E960" s="73">
        <v>29179548</v>
      </c>
      <c r="F960" s="106" t="str">
        <f>VLOOKUP($C960,'[3]Sistema Escolar'!$C$3:$E$5000,3,0)</f>
        <v>CENTRO EDUCACIONAL CARNEIRO RIBEIRO - CLASSE I</v>
      </c>
      <c r="G960" s="67" t="s">
        <v>1493</v>
      </c>
      <c r="H960" s="67" t="s">
        <v>1498</v>
      </c>
      <c r="I960" s="67" t="s">
        <v>519</v>
      </c>
      <c r="J960" s="81" t="s">
        <v>4492</v>
      </c>
      <c r="L960" s="46"/>
      <c r="M960" s="46"/>
      <c r="T960" s="86"/>
      <c r="U960" s="100"/>
      <c r="V960" s="97"/>
      <c r="W960" s="100"/>
      <c r="X960" s="104"/>
      <c r="Y960" s="101"/>
      <c r="Z960" s="101"/>
      <c r="AA960" s="104"/>
      <c r="AB960" s="104"/>
      <c r="AF960" s="90"/>
      <c r="AK960"/>
      <c r="AM960" s="108"/>
      <c r="AN960" s="108"/>
      <c r="AO960" s="108"/>
      <c r="AP960" s="108"/>
      <c r="AQ960" s="108"/>
      <c r="AR960" s="108"/>
    </row>
    <row r="961" spans="1:44" s="48" customFormat="1" ht="24" customHeight="1">
      <c r="A961" s="124" t="s">
        <v>1881</v>
      </c>
      <c r="B961" s="260" t="s">
        <v>433</v>
      </c>
      <c r="C961" s="73">
        <v>1176074</v>
      </c>
      <c r="D961" s="73">
        <v>1100230</v>
      </c>
      <c r="E961" s="73">
        <v>29185408</v>
      </c>
      <c r="F961" s="106" t="str">
        <f>VLOOKUP($C961,'[3]Sistema Escolar'!$C$3:$E$5000,3,0)</f>
        <v>ESCOLA ESTADUAL PROFESSORA MARIINHA TAVARES</v>
      </c>
      <c r="G961" s="67" t="s">
        <v>1493</v>
      </c>
      <c r="H961" s="67" t="s">
        <v>1674</v>
      </c>
      <c r="I961" s="67" t="s">
        <v>519</v>
      </c>
      <c r="J961" s="81" t="s">
        <v>4492</v>
      </c>
      <c r="L961" s="46"/>
      <c r="M961" s="46"/>
      <c r="T961" s="86"/>
      <c r="U961" s="100"/>
      <c r="V961" s="97"/>
      <c r="W961" s="100"/>
      <c r="X961" s="100"/>
      <c r="Y961" s="101"/>
      <c r="Z961" s="101"/>
      <c r="AA961" s="104"/>
      <c r="AB961" s="104"/>
      <c r="AF961" s="90"/>
      <c r="AK961"/>
      <c r="AM961" s="108"/>
      <c r="AN961" s="108"/>
      <c r="AO961" s="108"/>
      <c r="AP961" s="108"/>
      <c r="AQ961" s="108"/>
      <c r="AR961" s="108"/>
    </row>
    <row r="962" spans="1:44" s="48" customFormat="1" ht="24" customHeight="1">
      <c r="A962" s="124" t="s">
        <v>1881</v>
      </c>
      <c r="B962" s="260" t="s">
        <v>433</v>
      </c>
      <c r="C962" s="73">
        <v>1176391</v>
      </c>
      <c r="D962" s="73">
        <v>1100350</v>
      </c>
      <c r="E962" s="73">
        <v>29357896</v>
      </c>
      <c r="F962" s="106" t="str">
        <f>VLOOKUP($C962,'[3]Sistema Escolar'!$C$3:$E$5000,3,0)</f>
        <v>COLEGIO DA POLICIA MILITAR - CPM LUIZ TARQUINIO</v>
      </c>
      <c r="G962" s="67" t="s">
        <v>1493</v>
      </c>
      <c r="H962" s="67" t="s">
        <v>1668</v>
      </c>
      <c r="I962" s="67" t="s">
        <v>519</v>
      </c>
      <c r="J962" s="81" t="s">
        <v>4492</v>
      </c>
      <c r="L962" s="46"/>
      <c r="M962" s="46"/>
      <c r="T962" s="86"/>
      <c r="U962" s="100"/>
      <c r="V962" s="46"/>
      <c r="W962" s="100"/>
      <c r="X962" s="104"/>
      <c r="Y962" s="101"/>
      <c r="Z962" s="104"/>
      <c r="AA962" s="104"/>
      <c r="AB962" s="104"/>
      <c r="AF962" s="90"/>
      <c r="AK962"/>
      <c r="AM962" s="108"/>
      <c r="AN962" s="108"/>
      <c r="AO962" s="108"/>
      <c r="AP962" s="108"/>
      <c r="AQ962" s="108"/>
      <c r="AR962" s="108"/>
    </row>
    <row r="963" spans="1:44" s="48" customFormat="1" ht="24" customHeight="1">
      <c r="A963" s="124" t="s">
        <v>1881</v>
      </c>
      <c r="B963" s="260" t="s">
        <v>433</v>
      </c>
      <c r="C963" s="73">
        <v>1101163</v>
      </c>
      <c r="D963" s="73">
        <v>1100604</v>
      </c>
      <c r="E963" s="73">
        <v>29180490</v>
      </c>
      <c r="F963" s="106" t="str">
        <f>VLOOKUP($C963,'[3]Sistema Escolar'!$C$3:$E$5000,3,0)</f>
        <v>CENTRO EDUCACIONAL EDGAR SANTOS</v>
      </c>
      <c r="G963" s="67" t="s">
        <v>1493</v>
      </c>
      <c r="H963" s="67" t="s">
        <v>1503</v>
      </c>
      <c r="I963" s="67" t="s">
        <v>2047</v>
      </c>
      <c r="J963" s="81" t="s">
        <v>4702</v>
      </c>
      <c r="L963" s="46"/>
      <c r="M963" s="46"/>
      <c r="T963" s="86"/>
      <c r="U963" s="100"/>
      <c r="V963" s="97"/>
      <c r="W963" s="100"/>
      <c r="X963" s="104"/>
      <c r="Y963" s="101"/>
      <c r="Z963" s="101"/>
      <c r="AA963" s="104"/>
      <c r="AB963" s="104"/>
      <c r="AF963" s="90"/>
      <c r="AK963"/>
      <c r="AM963" s="108"/>
      <c r="AN963" s="108"/>
      <c r="AO963" s="108"/>
      <c r="AP963" s="108"/>
      <c r="AQ963" s="108"/>
      <c r="AR963" s="108"/>
    </row>
    <row r="964" spans="1:44" s="48" customFormat="1" ht="24" customHeight="1">
      <c r="A964" s="124" t="s">
        <v>1881</v>
      </c>
      <c r="B964" s="260" t="s">
        <v>433</v>
      </c>
      <c r="C964" s="73">
        <v>1101899</v>
      </c>
      <c r="D964" s="73">
        <v>1100494</v>
      </c>
      <c r="E964" s="73">
        <v>29181488</v>
      </c>
      <c r="F964" s="106" t="str">
        <f>VLOOKUP($C964,'[3]Sistema Escolar'!$C$3:$E$5000,3,0)</f>
        <v>COLEGIO ESTADUAL GOVERNADOR LOMANTO JUNIOR</v>
      </c>
      <c r="G964" s="67" t="s">
        <v>1493</v>
      </c>
      <c r="H964" s="67" t="s">
        <v>1578</v>
      </c>
      <c r="I964" s="67" t="s">
        <v>519</v>
      </c>
      <c r="J964" s="81" t="s">
        <v>4492</v>
      </c>
      <c r="L964" s="46"/>
      <c r="M964" s="46"/>
      <c r="T964" s="86"/>
      <c r="U964" s="100"/>
      <c r="V964" s="97"/>
      <c r="W964" s="100"/>
      <c r="X964" s="104"/>
      <c r="Y964" s="101"/>
      <c r="Z964" s="104"/>
      <c r="AA964" s="104"/>
      <c r="AB964" s="104"/>
      <c r="AF964" s="90"/>
      <c r="AK964"/>
      <c r="AM964" s="108"/>
      <c r="AN964" s="108"/>
      <c r="AO964" s="108"/>
      <c r="AP964" s="108"/>
      <c r="AQ964" s="108"/>
      <c r="AR964" s="108"/>
    </row>
    <row r="965" spans="1:44" s="48" customFormat="1" ht="24" customHeight="1">
      <c r="A965" s="124" t="s">
        <v>1881</v>
      </c>
      <c r="B965" s="260" t="s">
        <v>433</v>
      </c>
      <c r="C965" s="73">
        <v>1104367</v>
      </c>
      <c r="D965" s="73">
        <v>1100302</v>
      </c>
      <c r="E965" s="73">
        <v>29200296</v>
      </c>
      <c r="F965" s="106" t="str">
        <f>VLOOKUP($C965,'[3]Sistema Escolar'!$C$3:$E$5000,3,0)</f>
        <v>ESCOLA ESTADUAL BILINGUE E CAPE PARA PESSOAS COM SURDEZ WILSON LINS</v>
      </c>
      <c r="G965" s="67" t="s">
        <v>1493</v>
      </c>
      <c r="H965" s="67" t="s">
        <v>1496</v>
      </c>
      <c r="I965" s="67" t="s">
        <v>519</v>
      </c>
      <c r="J965" s="81" t="s">
        <v>4492</v>
      </c>
      <c r="L965" s="46"/>
      <c r="M965" s="46"/>
      <c r="T965" s="86"/>
      <c r="U965" s="100"/>
      <c r="V965" s="97"/>
      <c r="W965" s="100"/>
      <c r="X965" s="100"/>
      <c r="Y965" s="101"/>
      <c r="Z965" s="101"/>
      <c r="AA965" s="104"/>
      <c r="AB965" s="104"/>
      <c r="AF965" s="90"/>
      <c r="AK965"/>
      <c r="AM965" s="108"/>
      <c r="AN965" s="108"/>
      <c r="AO965" s="108"/>
      <c r="AP965" s="108"/>
      <c r="AQ965" s="108"/>
      <c r="AR965" s="108"/>
    </row>
    <row r="966" spans="1:44" s="48" customFormat="1" ht="24" customHeight="1">
      <c r="A966" s="124" t="s">
        <v>1881</v>
      </c>
      <c r="B966" s="260" t="s">
        <v>433</v>
      </c>
      <c r="C966" s="73">
        <v>1103972</v>
      </c>
      <c r="D966" s="73">
        <v>1100422</v>
      </c>
      <c r="E966" s="73">
        <v>29191114</v>
      </c>
      <c r="F966" s="106" t="str">
        <f>VLOOKUP($C966,'[3]Sistema Escolar'!$C$3:$E$5000,3,0)</f>
        <v>COLEGIO ESTADUAL RUTH PACHECO</v>
      </c>
      <c r="G966" s="67" t="s">
        <v>1493</v>
      </c>
      <c r="H966" s="67" t="s">
        <v>1645</v>
      </c>
      <c r="I966" s="67" t="s">
        <v>519</v>
      </c>
      <c r="J966" s="81" t="s">
        <v>4492</v>
      </c>
      <c r="L966" s="46"/>
      <c r="M966" s="46"/>
      <c r="T966" s="86"/>
      <c r="U966" s="100"/>
      <c r="V966" s="97"/>
      <c r="W966" s="100"/>
      <c r="X966" s="100"/>
      <c r="Y966" s="101"/>
      <c r="Z966" s="101"/>
      <c r="AA966" s="104"/>
      <c r="AB966" s="104"/>
      <c r="AF966" s="90"/>
      <c r="AK966"/>
      <c r="AM966" s="108"/>
      <c r="AN966" s="108"/>
      <c r="AO966" s="108"/>
      <c r="AP966" s="108"/>
      <c r="AQ966" s="108"/>
      <c r="AR966" s="108"/>
    </row>
    <row r="967" spans="1:44" s="48" customFormat="1" ht="24" customHeight="1">
      <c r="A967" s="124" t="s">
        <v>1881</v>
      </c>
      <c r="B967" s="260" t="s">
        <v>433</v>
      </c>
      <c r="C967" s="73">
        <v>1102151</v>
      </c>
      <c r="D967" s="73">
        <v>1100319</v>
      </c>
      <c r="E967" s="73">
        <v>29182697</v>
      </c>
      <c r="F967" s="106" t="str">
        <f>VLOOKUP($C967,'[3]Sistema Escolar'!$C$3:$E$5000,3,0)</f>
        <v>COLEGIO ESTADUAL CLERISTON ANDRADE</v>
      </c>
      <c r="G967" s="67" t="s">
        <v>1493</v>
      </c>
      <c r="H967" s="67" t="s">
        <v>1539</v>
      </c>
      <c r="I967" s="67" t="s">
        <v>2047</v>
      </c>
      <c r="J967" s="81" t="s">
        <v>4703</v>
      </c>
      <c r="L967" s="46"/>
      <c r="M967" s="46"/>
      <c r="T967" s="86"/>
      <c r="U967" s="100"/>
      <c r="V967" s="97"/>
      <c r="W967" s="100"/>
      <c r="X967" s="104"/>
      <c r="Y967" s="101"/>
      <c r="Z967" s="101"/>
      <c r="AA967" s="104"/>
      <c r="AB967" s="104"/>
      <c r="AF967" s="90"/>
      <c r="AK967"/>
      <c r="AM967" s="108"/>
      <c r="AN967" s="108"/>
      <c r="AO967" s="108"/>
      <c r="AP967" s="108"/>
      <c r="AQ967" s="108"/>
      <c r="AR967" s="108"/>
    </row>
    <row r="968" spans="1:44" s="48" customFormat="1" ht="24" customHeight="1">
      <c r="A968" s="124" t="s">
        <v>1881</v>
      </c>
      <c r="B968" s="260" t="s">
        <v>433</v>
      </c>
      <c r="C968" s="73">
        <v>1176795</v>
      </c>
      <c r="D968" s="73">
        <v>1100620</v>
      </c>
      <c r="E968" s="73">
        <v>29404282</v>
      </c>
      <c r="F968" s="106" t="str">
        <f>VLOOKUP($C968,'[3]Sistema Escolar'!$C$3:$E$5000,3,0)</f>
        <v>COLEGIO ESTADUAL DE PRAIA GRANDE</v>
      </c>
      <c r="G968" s="67" t="s">
        <v>1493</v>
      </c>
      <c r="H968" s="67" t="s">
        <v>1551</v>
      </c>
      <c r="I968" s="67" t="s">
        <v>519</v>
      </c>
      <c r="J968" s="81" t="s">
        <v>4492</v>
      </c>
      <c r="L968" s="46"/>
      <c r="M968" s="46"/>
      <c r="T968" s="86"/>
      <c r="U968" s="100"/>
      <c r="V968" s="97"/>
      <c r="W968" s="100"/>
      <c r="X968" s="104"/>
      <c r="Y968" s="101"/>
      <c r="Z968" s="101"/>
      <c r="AA968" s="104"/>
      <c r="AB968" s="104"/>
      <c r="AF968" s="90"/>
      <c r="AK968"/>
      <c r="AM968" s="108"/>
      <c r="AN968" s="108"/>
      <c r="AO968" s="108"/>
      <c r="AP968" s="108"/>
      <c r="AQ968" s="108"/>
      <c r="AR968" s="108"/>
    </row>
    <row r="969" spans="1:44" s="48" customFormat="1" ht="24" customHeight="1">
      <c r="A969" s="124" t="s">
        <v>1881</v>
      </c>
      <c r="B969" s="260" t="s">
        <v>433</v>
      </c>
      <c r="C969" s="73">
        <v>1101490</v>
      </c>
      <c r="D969" s="73">
        <v>1100616</v>
      </c>
      <c r="E969" s="73">
        <v>29179491</v>
      </c>
      <c r="F969" s="106" t="str">
        <f>VLOOKUP($C969,'[3]Sistema Escolar'!$C$3:$E$5000,3,0)</f>
        <v>CENTRO EDUCACIONAL CARNEIRO RIBEIRO - CLASSE IV</v>
      </c>
      <c r="G969" s="67" t="s">
        <v>1493</v>
      </c>
      <c r="H969" s="67" t="s">
        <v>1501</v>
      </c>
      <c r="I969" s="67" t="s">
        <v>519</v>
      </c>
      <c r="J969" s="81" t="s">
        <v>4492</v>
      </c>
      <c r="L969" s="46"/>
      <c r="M969" s="46"/>
      <c r="T969" s="86"/>
      <c r="U969" s="100"/>
      <c r="V969" s="97"/>
      <c r="W969" s="100"/>
      <c r="X969" s="104"/>
      <c r="Y969" s="101"/>
      <c r="Z969" s="101"/>
      <c r="AA969" s="104"/>
      <c r="AB969" s="104"/>
      <c r="AF969" s="90"/>
      <c r="AK969"/>
      <c r="AM969" s="108"/>
      <c r="AN969" s="108"/>
      <c r="AO969" s="108"/>
      <c r="AP969" s="108"/>
      <c r="AQ969" s="108"/>
      <c r="AR969" s="108"/>
    </row>
    <row r="970" spans="1:44" s="48" customFormat="1" ht="24" customHeight="1">
      <c r="A970" s="124" t="s">
        <v>1881</v>
      </c>
      <c r="B970" s="260" t="s">
        <v>433</v>
      </c>
      <c r="C970" s="73">
        <v>1101074</v>
      </c>
      <c r="D970" s="73">
        <v>1100600</v>
      </c>
      <c r="E970" s="73">
        <v>29190835</v>
      </c>
      <c r="F970" s="106" t="str">
        <f>VLOOKUP($C970,'[3]Sistema Escolar'!$C$3:$E$5000,3,0)</f>
        <v>COLEGIO ESTADUAL BRIGADEIRO EDUARDO GOMES</v>
      </c>
      <c r="G970" s="67" t="s">
        <v>1493</v>
      </c>
      <c r="H970" s="67" t="s">
        <v>1535</v>
      </c>
      <c r="I970" s="67" t="s">
        <v>519</v>
      </c>
      <c r="J970" s="81" t="s">
        <v>4492</v>
      </c>
      <c r="L970" s="46"/>
      <c r="M970" s="46"/>
      <c r="T970" s="86"/>
      <c r="U970" s="100"/>
      <c r="V970" s="97"/>
      <c r="W970" s="100"/>
      <c r="X970" s="104"/>
      <c r="Y970" s="101"/>
      <c r="Z970" s="101"/>
      <c r="AA970" s="104"/>
      <c r="AB970" s="104"/>
      <c r="AF970" s="90"/>
      <c r="AK970"/>
      <c r="AM970" s="108"/>
      <c r="AN970" s="108"/>
      <c r="AO970" s="108"/>
      <c r="AP970" s="108"/>
      <c r="AQ970" s="108"/>
      <c r="AR970" s="108"/>
    </row>
    <row r="971" spans="1:44" s="48" customFormat="1" ht="24" customHeight="1">
      <c r="A971" s="124" t="s">
        <v>1881</v>
      </c>
      <c r="B971" s="260" t="s">
        <v>433</v>
      </c>
      <c r="C971" s="73">
        <v>1103441</v>
      </c>
      <c r="D971" s="73">
        <v>1104314</v>
      </c>
      <c r="E971" s="73">
        <v>29199182</v>
      </c>
      <c r="F971" s="106" t="str">
        <f>VLOOKUP($C971,'[3]Sistema Escolar'!$C$3:$E$5000,3,0)</f>
        <v>CENTRO DE APOIO PEDAGOGICO ESPECIALIZADO ALBERTO DE ASSIS</v>
      </c>
      <c r="G971" s="67" t="s">
        <v>1493</v>
      </c>
      <c r="H971" s="67" t="s">
        <v>1495</v>
      </c>
      <c r="I971" s="67" t="s">
        <v>519</v>
      </c>
      <c r="J971" s="81" t="s">
        <v>4492</v>
      </c>
      <c r="L971" s="46"/>
      <c r="M971" s="46"/>
      <c r="T971" s="86"/>
      <c r="U971" s="100"/>
      <c r="V971" s="46"/>
      <c r="W971" s="100"/>
      <c r="X971" s="100"/>
      <c r="Y971" s="101"/>
      <c r="Z971" s="101"/>
      <c r="AA971" s="104"/>
      <c r="AB971" s="104"/>
      <c r="AF971" s="90"/>
      <c r="AK971"/>
      <c r="AM971" s="108"/>
      <c r="AN971" s="108"/>
      <c r="AO971" s="108"/>
      <c r="AP971" s="108"/>
      <c r="AQ971" s="108"/>
      <c r="AR971" s="108"/>
    </row>
    <row r="972" spans="1:44" s="48" customFormat="1" ht="24" customHeight="1">
      <c r="A972" s="124" t="s">
        <v>1881</v>
      </c>
      <c r="B972" s="260" t="s">
        <v>433</v>
      </c>
      <c r="C972" s="73">
        <v>1100426</v>
      </c>
      <c r="D972" s="73">
        <v>1100571</v>
      </c>
      <c r="E972" s="73">
        <v>29192030</v>
      </c>
      <c r="F972" s="106" t="str">
        <f>VLOOKUP($C972,'[3]Sistema Escolar'!$C$3:$E$5000,3,0)</f>
        <v>COLEGIO ESTADUAL DE TEMPO INTEGRAL MINISTRO ALIOMAR BALEEIRO</v>
      </c>
      <c r="G972" s="67" t="s">
        <v>1493</v>
      </c>
      <c r="H972" s="67" t="s">
        <v>1607</v>
      </c>
      <c r="I972" s="67" t="s">
        <v>519</v>
      </c>
      <c r="J972" s="81" t="s">
        <v>4492</v>
      </c>
      <c r="L972" s="46"/>
      <c r="M972" s="46"/>
      <c r="T972" s="86"/>
      <c r="U972" s="100"/>
      <c r="V972" s="97"/>
      <c r="W972" s="100"/>
      <c r="X972" s="104"/>
      <c r="Y972" s="101"/>
      <c r="Z972" s="104"/>
      <c r="AA972" s="104"/>
      <c r="AB972" s="104"/>
      <c r="AF972" s="90"/>
      <c r="AK972"/>
      <c r="AM972" s="108"/>
      <c r="AN972" s="108"/>
      <c r="AO972" s="108"/>
      <c r="AP972" s="108"/>
      <c r="AQ972" s="108"/>
      <c r="AR972" s="108"/>
    </row>
    <row r="973" spans="1:44" s="48" customFormat="1" ht="24" customHeight="1">
      <c r="A973" s="124" t="s">
        <v>1881</v>
      </c>
      <c r="B973" s="260" t="s">
        <v>433</v>
      </c>
      <c r="C973" s="73">
        <v>1104693</v>
      </c>
      <c r="D973" s="73">
        <v>1100333</v>
      </c>
      <c r="E973" s="73">
        <v>29181631</v>
      </c>
      <c r="F973" s="106" t="str">
        <f>VLOOKUP($C973,'[3]Sistema Escolar'!$C$3:$E$5000,3,0)</f>
        <v>CENTRO ESTAD DE EDUC, INOVACAO E FORMACAO DA BAHIA-CEEIFOR- MAE STELLA</v>
      </c>
      <c r="G973" s="67" t="s">
        <v>1493</v>
      </c>
      <c r="H973" s="67" t="s">
        <v>1597</v>
      </c>
      <c r="I973" s="67" t="s">
        <v>2047</v>
      </c>
      <c r="J973" s="81" t="s">
        <v>4704</v>
      </c>
      <c r="K973" s="74"/>
      <c r="L973" s="46"/>
      <c r="M973" s="46"/>
      <c r="T973" s="86"/>
      <c r="U973" s="100"/>
      <c r="V973" s="97"/>
      <c r="W973" s="100"/>
      <c r="X973" s="104"/>
      <c r="Y973" s="101"/>
      <c r="Z973" s="101"/>
      <c r="AA973" s="104"/>
      <c r="AB973" s="104"/>
      <c r="AF973" s="90"/>
      <c r="AK973"/>
      <c r="AM973" s="108"/>
      <c r="AN973" s="108"/>
      <c r="AO973" s="108"/>
      <c r="AP973" s="108"/>
      <c r="AQ973" s="108"/>
      <c r="AR973" s="108"/>
    </row>
    <row r="974" spans="1:44" s="48" customFormat="1" ht="24" customHeight="1">
      <c r="A974" s="124" t="s">
        <v>1881</v>
      </c>
      <c r="B974" s="260" t="s">
        <v>433</v>
      </c>
      <c r="C974" s="73">
        <v>1101120</v>
      </c>
      <c r="D974" s="73">
        <v>1100602</v>
      </c>
      <c r="E974" s="73">
        <v>29187419</v>
      </c>
      <c r="F974" s="106" t="str">
        <f>VLOOKUP($C974,'[3]Sistema Escolar'!$C$3:$E$5000,3,0)</f>
        <v>COLEGIO ESTADUAL PROFESSORA ELISABETH CHAVES VELOSO</v>
      </c>
      <c r="G974" s="67" t="s">
        <v>1493</v>
      </c>
      <c r="H974" s="67" t="s">
        <v>1630</v>
      </c>
      <c r="I974" s="67" t="s">
        <v>2047</v>
      </c>
      <c r="J974" s="81" t="s">
        <v>4705</v>
      </c>
      <c r="L974" s="46"/>
      <c r="M974" s="46"/>
      <c r="T974" s="86"/>
      <c r="U974" s="100"/>
      <c r="V974" s="97"/>
      <c r="W974" s="100"/>
      <c r="X974" s="100"/>
      <c r="Y974" s="101"/>
      <c r="Z974" s="101"/>
      <c r="AA974" s="104"/>
      <c r="AB974" s="104"/>
      <c r="AF974" s="90"/>
      <c r="AK974"/>
      <c r="AM974" s="108"/>
      <c r="AN974" s="108"/>
      <c r="AO974" s="108"/>
      <c r="AP974" s="108"/>
      <c r="AQ974" s="108"/>
      <c r="AR974" s="108"/>
    </row>
    <row r="975" spans="1:44" s="48" customFormat="1" ht="24" customHeight="1">
      <c r="A975" s="124" t="s">
        <v>1881</v>
      </c>
      <c r="B975" s="260" t="s">
        <v>433</v>
      </c>
      <c r="C975" s="73">
        <v>1101368</v>
      </c>
      <c r="D975" s="73">
        <v>1100610</v>
      </c>
      <c r="E975" s="73">
        <v>29179394</v>
      </c>
      <c r="F975" s="106" t="str">
        <f>VLOOKUP($C975,'[3]Sistema Escolar'!$C$3:$E$5000,3,0)</f>
        <v>CENTRO EDUCACIONAL CARNEIRO RIBEIRO - CLASSE II</v>
      </c>
      <c r="G975" s="67" t="s">
        <v>1493</v>
      </c>
      <c r="H975" s="67" t="s">
        <v>1499</v>
      </c>
      <c r="I975" s="67" t="s">
        <v>2047</v>
      </c>
      <c r="J975" s="81" t="s">
        <v>4706</v>
      </c>
      <c r="L975" s="46"/>
      <c r="M975" s="46"/>
      <c r="T975" s="86"/>
      <c r="U975" s="100"/>
      <c r="V975" s="97"/>
      <c r="W975" s="100"/>
      <c r="X975" s="100"/>
      <c r="Y975" s="101"/>
      <c r="Z975" s="101"/>
      <c r="AA975" s="104"/>
      <c r="AB975" s="104"/>
      <c r="AF975" s="90"/>
      <c r="AK975"/>
      <c r="AM975" s="108"/>
      <c r="AN975" s="108"/>
      <c r="AO975" s="108"/>
      <c r="AP975" s="108"/>
      <c r="AQ975" s="108"/>
      <c r="AR975" s="108"/>
    </row>
    <row r="976" spans="1:44" s="48" customFormat="1" ht="24" customHeight="1">
      <c r="A976" s="124" t="s">
        <v>1881</v>
      </c>
      <c r="B976" s="260" t="s">
        <v>433</v>
      </c>
      <c r="C976" s="73">
        <v>1102879</v>
      </c>
      <c r="D976" s="73">
        <v>1100543</v>
      </c>
      <c r="E976" s="73">
        <v>29181143</v>
      </c>
      <c r="F976" s="106" t="str">
        <f>VLOOKUP($C976,'[3]Sistema Escolar'!$C$3:$E$5000,3,0)</f>
        <v>COLEGIO ESTADUAL LUIZ VIANA</v>
      </c>
      <c r="G976" s="67" t="s">
        <v>1493</v>
      </c>
      <c r="H976" s="67" t="s">
        <v>1596</v>
      </c>
      <c r="I976" s="67" t="s">
        <v>519</v>
      </c>
      <c r="J976" s="81" t="s">
        <v>4492</v>
      </c>
      <c r="L976" s="46"/>
      <c r="M976" s="46"/>
      <c r="T976" s="86"/>
      <c r="U976" s="100"/>
      <c r="V976" s="97"/>
      <c r="W976" s="100"/>
      <c r="X976" s="104"/>
      <c r="Y976" s="101"/>
      <c r="Z976" s="101"/>
      <c r="AA976" s="104"/>
      <c r="AB976" s="104"/>
      <c r="AD976" s="91"/>
      <c r="AF976" s="90"/>
      <c r="AK976"/>
      <c r="AM976" s="108"/>
      <c r="AN976" s="108"/>
      <c r="AO976" s="108"/>
      <c r="AP976" s="108"/>
      <c r="AQ976" s="108"/>
      <c r="AR976" s="108"/>
    </row>
    <row r="977" spans="1:44" s="48" customFormat="1" ht="24" customHeight="1">
      <c r="A977" s="124" t="s">
        <v>1881</v>
      </c>
      <c r="B977" s="260" t="s">
        <v>433</v>
      </c>
      <c r="C977" s="73">
        <v>1102097</v>
      </c>
      <c r="D977" s="73">
        <v>1100499</v>
      </c>
      <c r="E977" s="73">
        <v>29190878</v>
      </c>
      <c r="F977" s="106" t="str">
        <f>VLOOKUP($C977,'[3]Sistema Escolar'!$C$3:$E$5000,3,0)</f>
        <v>COLEGIO ESTADUAL COSME DE FARIAS</v>
      </c>
      <c r="G977" s="67" t="s">
        <v>1493</v>
      </c>
      <c r="H977" s="67" t="s">
        <v>1541</v>
      </c>
      <c r="I977" s="67" t="s">
        <v>2047</v>
      </c>
      <c r="J977" s="81" t="s">
        <v>4707</v>
      </c>
      <c r="L977" s="46"/>
      <c r="M977" s="46"/>
      <c r="T977" s="86"/>
      <c r="U977" s="100"/>
      <c r="V977" s="97"/>
      <c r="W977" s="100"/>
      <c r="X977" s="104"/>
      <c r="Y977" s="101"/>
      <c r="Z977" s="101"/>
      <c r="AA977" s="104"/>
      <c r="AB977" s="104"/>
      <c r="AF977" s="90"/>
      <c r="AK977"/>
      <c r="AM977" s="108"/>
      <c r="AN977" s="108"/>
      <c r="AO977" s="108"/>
      <c r="AP977" s="108"/>
      <c r="AQ977" s="108"/>
      <c r="AR977" s="108"/>
    </row>
    <row r="978" spans="1:44" s="48" customFormat="1" ht="24" customHeight="1">
      <c r="A978" s="124" t="s">
        <v>1881</v>
      </c>
      <c r="B978" s="260" t="s">
        <v>433</v>
      </c>
      <c r="C978" s="73">
        <v>1136498</v>
      </c>
      <c r="D978" s="73">
        <v>1100374</v>
      </c>
      <c r="E978" s="73">
        <v>29190967</v>
      </c>
      <c r="F978" s="106" t="str">
        <f>VLOOKUP($C978,'[3]Sistema Escolar'!$C$3:$E$5000,3,0)</f>
        <v>COLEGIO ESTADUAL GOVERNADOR OTAVIO MANGABEIRA</v>
      </c>
      <c r="G978" s="67" t="s">
        <v>1493</v>
      </c>
      <c r="H978" s="67" t="s">
        <v>1579</v>
      </c>
      <c r="I978" s="67" t="s">
        <v>2047</v>
      </c>
      <c r="J978" s="81" t="s">
        <v>4708</v>
      </c>
      <c r="L978" s="46"/>
      <c r="M978" s="46"/>
      <c r="T978" s="86"/>
      <c r="U978" s="100"/>
      <c r="V978" s="97"/>
      <c r="W978" s="100"/>
      <c r="X978" s="100"/>
      <c r="Y978" s="101"/>
      <c r="Z978" s="101"/>
      <c r="AA978" s="104"/>
      <c r="AB978" s="104"/>
      <c r="AF978" s="90"/>
      <c r="AK978"/>
      <c r="AM978" s="108"/>
      <c r="AN978" s="108"/>
      <c r="AO978" s="108"/>
      <c r="AP978" s="108"/>
      <c r="AQ978" s="108"/>
      <c r="AR978" s="108"/>
    </row>
    <row r="979" spans="1:44" s="48" customFormat="1" ht="24" customHeight="1">
      <c r="A979" s="124" t="s">
        <v>1881</v>
      </c>
      <c r="B979" s="260" t="s">
        <v>433</v>
      </c>
      <c r="C979" s="73">
        <v>1101511</v>
      </c>
      <c r="D979" s="73">
        <v>9999999</v>
      </c>
      <c r="E979" s="73">
        <v>29983720</v>
      </c>
      <c r="F979" s="106" t="str">
        <f>VLOOKUP($C979,'[3]Sistema Escolar'!$C$3:$E$5000,3,0)</f>
        <v>CENTRO EDUCACIONAL CARNEIRO RIBEIRO - ESCOLA PARQUE</v>
      </c>
      <c r="G979" s="67" t="s">
        <v>1493</v>
      </c>
      <c r="H979" s="67" t="s">
        <v>1502</v>
      </c>
      <c r="I979" s="67" t="s">
        <v>2047</v>
      </c>
      <c r="J979" s="81" t="s">
        <v>4709</v>
      </c>
      <c r="L979" s="46"/>
      <c r="M979" s="46"/>
      <c r="T979" s="86"/>
      <c r="U979" s="100"/>
      <c r="V979" s="46"/>
      <c r="W979" s="100"/>
      <c r="X979" s="100"/>
      <c r="Y979" s="101"/>
      <c r="Z979" s="101"/>
      <c r="AA979" s="104"/>
      <c r="AB979" s="104"/>
      <c r="AF979" s="90"/>
      <c r="AK979"/>
      <c r="AM979" s="108"/>
      <c r="AN979" s="108"/>
      <c r="AO979" s="108"/>
      <c r="AP979" s="108"/>
      <c r="AQ979" s="108"/>
      <c r="AR979" s="108"/>
    </row>
    <row r="980" spans="1:44" s="48" customFormat="1" ht="24" customHeight="1">
      <c r="A980" s="124" t="s">
        <v>1881</v>
      </c>
      <c r="B980" s="260" t="s">
        <v>433</v>
      </c>
      <c r="C980" s="73">
        <v>1176422</v>
      </c>
      <c r="D980" s="73">
        <v>1100560</v>
      </c>
      <c r="E980" s="73">
        <v>29392861</v>
      </c>
      <c r="F980" s="106" t="str">
        <f>VLOOKUP($C980,'[3]Sistema Escolar'!$C$3:$E$5000,3,0)</f>
        <v>COLEGIO ESTADUAL DE TEMPO INTEGRAL PAULO FREIRE</v>
      </c>
      <c r="G980" s="67" t="s">
        <v>1493</v>
      </c>
      <c r="H980" s="67" t="s">
        <v>1660</v>
      </c>
      <c r="I980" s="67" t="s">
        <v>519</v>
      </c>
      <c r="J980" s="81" t="s">
        <v>4492</v>
      </c>
      <c r="L980" s="46"/>
      <c r="M980" s="46"/>
      <c r="T980" s="86"/>
      <c r="U980" s="100"/>
      <c r="V980" s="97"/>
      <c r="W980" s="100"/>
      <c r="X980" s="104"/>
      <c r="Y980" s="101"/>
      <c r="Z980" s="101"/>
      <c r="AA980" s="104"/>
      <c r="AB980" s="104"/>
      <c r="AF980" s="90"/>
      <c r="AK980"/>
      <c r="AM980" s="108"/>
      <c r="AN980" s="108"/>
      <c r="AO980" s="108"/>
      <c r="AP980" s="108"/>
      <c r="AQ980" s="108"/>
      <c r="AR980" s="108"/>
    </row>
    <row r="981" spans="1:44" s="48" customFormat="1" ht="24" customHeight="1">
      <c r="A981" s="124" t="s">
        <v>1881</v>
      </c>
      <c r="B981" s="260" t="s">
        <v>433</v>
      </c>
      <c r="C981" s="73">
        <v>1101953</v>
      </c>
      <c r="D981" s="73">
        <v>1100312</v>
      </c>
      <c r="E981" s="73">
        <v>29193095</v>
      </c>
      <c r="F981" s="106" t="str">
        <f>VLOOKUP($C981,'[3]Sistema Escolar'!$C$3:$E$5000,3,0)</f>
        <v>COLEGIO ESTADUAL JOAO CARIBE</v>
      </c>
      <c r="G981" s="67" t="s">
        <v>1493</v>
      </c>
      <c r="H981" s="67" t="s">
        <v>1586</v>
      </c>
      <c r="I981" s="67" t="s">
        <v>519</v>
      </c>
      <c r="J981" s="81" t="s">
        <v>4492</v>
      </c>
      <c r="L981" s="46"/>
      <c r="M981" s="46"/>
      <c r="T981" s="86"/>
      <c r="U981" s="100"/>
      <c r="V981" s="97"/>
      <c r="W981" s="100"/>
      <c r="X981" s="104"/>
      <c r="Y981" s="101"/>
      <c r="Z981" s="101"/>
      <c r="AA981" s="104"/>
      <c r="AB981" s="104"/>
      <c r="AF981" s="90"/>
      <c r="AK981"/>
      <c r="AM981" s="108"/>
      <c r="AN981" s="108"/>
      <c r="AO981" s="108"/>
      <c r="AP981" s="108"/>
      <c r="AQ981" s="108"/>
      <c r="AR981" s="108"/>
    </row>
    <row r="982" spans="1:44" s="48" customFormat="1" ht="24" customHeight="1">
      <c r="A982" s="124" t="s">
        <v>1881</v>
      </c>
      <c r="B982" s="260" t="s">
        <v>433</v>
      </c>
      <c r="C982" s="73">
        <v>1104103</v>
      </c>
      <c r="D982" s="73">
        <v>1100456</v>
      </c>
      <c r="E982" s="73">
        <v>29194776</v>
      </c>
      <c r="F982" s="106" t="str">
        <f>VLOOKUP($C982,'[3]Sistema Escolar'!$C$3:$E$5000,3,0)</f>
        <v>COLEGIO ESTADUAL NOSSA SENHORA DE FATIMA</v>
      </c>
      <c r="G982" s="67" t="s">
        <v>1493</v>
      </c>
      <c r="H982" s="67" t="s">
        <v>1611</v>
      </c>
      <c r="I982" s="67" t="s">
        <v>519</v>
      </c>
      <c r="J982" s="81" t="s">
        <v>4492</v>
      </c>
      <c r="L982" s="46"/>
      <c r="M982" s="46"/>
      <c r="T982" s="86"/>
      <c r="U982" s="100"/>
      <c r="V982" s="97"/>
      <c r="W982" s="100"/>
      <c r="X982" s="100"/>
      <c r="Y982" s="101"/>
      <c r="Z982" s="101"/>
      <c r="AA982" s="104"/>
      <c r="AB982" s="104"/>
      <c r="AF982" s="90"/>
      <c r="AK982"/>
      <c r="AM982" s="108"/>
      <c r="AN982" s="108"/>
      <c r="AO982" s="108"/>
      <c r="AP982" s="108"/>
      <c r="AQ982" s="108"/>
      <c r="AR982" s="108"/>
    </row>
    <row r="983" spans="1:44" s="48" customFormat="1" ht="24" customHeight="1">
      <c r="A983" s="124" t="s">
        <v>1881</v>
      </c>
      <c r="B983" s="260" t="s">
        <v>433</v>
      </c>
      <c r="C983" s="73">
        <v>1103301</v>
      </c>
      <c r="D983" s="73">
        <v>1100370</v>
      </c>
      <c r="E983" s="73">
        <v>29185173</v>
      </c>
      <c r="F983" s="106" t="str">
        <f>VLOOKUP($C983,'[3]Sistema Escolar'!$C$3:$E$5000,3,0)</f>
        <v>COLEGIO ESTADUAL RAFAEL OLIVEIRA</v>
      </c>
      <c r="G983" s="67" t="s">
        <v>1493</v>
      </c>
      <c r="H983" s="67" t="s">
        <v>1638</v>
      </c>
      <c r="I983" s="67" t="s">
        <v>2047</v>
      </c>
      <c r="J983" s="81" t="s">
        <v>4710</v>
      </c>
      <c r="K983" s="74"/>
      <c r="L983" s="46"/>
      <c r="M983" s="46"/>
      <c r="T983" s="86"/>
      <c r="U983" s="100"/>
      <c r="V983" s="97"/>
      <c r="W983" s="100"/>
      <c r="X983" s="104"/>
      <c r="Y983" s="101"/>
      <c r="Z983" s="101"/>
      <c r="AA983" s="104"/>
      <c r="AB983" s="104"/>
      <c r="AF983" s="90"/>
      <c r="AK983"/>
      <c r="AM983" s="108"/>
      <c r="AN983" s="108"/>
      <c r="AO983" s="108"/>
      <c r="AP983" s="108"/>
      <c r="AQ983" s="108"/>
      <c r="AR983" s="108"/>
    </row>
    <row r="984" spans="1:44" s="48" customFormat="1" ht="24" customHeight="1">
      <c r="A984" s="124" t="s">
        <v>1881</v>
      </c>
      <c r="B984" s="260" t="s">
        <v>433</v>
      </c>
      <c r="C984" s="73">
        <v>1176205</v>
      </c>
      <c r="D984" s="73">
        <v>1100236</v>
      </c>
      <c r="E984" s="73">
        <v>29359597</v>
      </c>
      <c r="F984" s="106" t="str">
        <f>VLOOKUP($C984,'[3]Sistema Escolar'!$C$3:$E$5000,3,0)</f>
        <v>COLEGIO ESTADUAL FRANCISCO DA CONCEICAO MENEZES</v>
      </c>
      <c r="G984" s="67" t="s">
        <v>1493</v>
      </c>
      <c r="H984" s="67" t="s">
        <v>1575</v>
      </c>
      <c r="I984" s="67" t="s">
        <v>519</v>
      </c>
      <c r="J984" s="81" t="s">
        <v>4492</v>
      </c>
      <c r="L984" s="46"/>
      <c r="M984" s="46"/>
      <c r="T984" s="86"/>
      <c r="U984" s="100"/>
      <c r="V984" s="97"/>
      <c r="W984" s="100"/>
      <c r="X984" s="100"/>
      <c r="Y984" s="101"/>
      <c r="Z984" s="104"/>
      <c r="AA984" s="104"/>
      <c r="AB984" s="104"/>
      <c r="AF984" s="90"/>
      <c r="AK984"/>
      <c r="AM984" s="108"/>
      <c r="AN984" s="108"/>
      <c r="AO984" s="108"/>
      <c r="AP984" s="108"/>
      <c r="AQ984" s="108"/>
      <c r="AR984" s="108"/>
    </row>
    <row r="985" spans="1:44" s="48" customFormat="1" ht="24" customHeight="1">
      <c r="A985" s="124" t="s">
        <v>1881</v>
      </c>
      <c r="B985" s="260" t="s">
        <v>433</v>
      </c>
      <c r="C985" s="73">
        <v>1103786</v>
      </c>
      <c r="D985" s="73">
        <v>1100412</v>
      </c>
      <c r="E985" s="73">
        <v>29181496</v>
      </c>
      <c r="F985" s="106" t="str">
        <f>VLOOKUP($C985,'[3]Sistema Escolar'!$C$3:$E$5000,3,0)</f>
        <v>COLEGIO ESTADUAL DE TEMPO INTEGRAL GOVERNADOR ROBERTO SANTOS</v>
      </c>
      <c r="G985" s="67" t="s">
        <v>1493</v>
      </c>
      <c r="H985" s="67" t="s">
        <v>1580</v>
      </c>
      <c r="I985" s="67" t="s">
        <v>519</v>
      </c>
      <c r="J985" s="81" t="s">
        <v>4492</v>
      </c>
      <c r="K985" s="226"/>
      <c r="L985" s="46"/>
      <c r="M985" s="46"/>
      <c r="T985" s="86"/>
      <c r="U985" s="100"/>
      <c r="V985" s="97"/>
      <c r="W985" s="100"/>
      <c r="X985" s="104"/>
      <c r="Y985" s="101"/>
      <c r="Z985" s="101"/>
      <c r="AA985" s="104"/>
      <c r="AB985" s="104"/>
      <c r="AF985" s="90"/>
      <c r="AK985"/>
      <c r="AM985" s="108"/>
      <c r="AN985" s="108"/>
      <c r="AO985" s="108"/>
      <c r="AP985" s="108"/>
      <c r="AQ985" s="108"/>
      <c r="AR985" s="108"/>
    </row>
    <row r="986" spans="1:44" s="48" customFormat="1" ht="24" customHeight="1">
      <c r="A986" s="124" t="s">
        <v>1881</v>
      </c>
      <c r="B986" s="260" t="s">
        <v>433</v>
      </c>
      <c r="C986" s="73">
        <v>1103492</v>
      </c>
      <c r="D986" s="73">
        <v>1100638</v>
      </c>
      <c r="E986" s="73">
        <v>29188695</v>
      </c>
      <c r="F986" s="106" t="str">
        <f>VLOOKUP($C986,'[3]Sistema Escolar'!$C$3:$E$5000,3,0)</f>
        <v>ESCOLA VISCONDE DE ITAPARICA</v>
      </c>
      <c r="G986" s="67" t="s">
        <v>1493</v>
      </c>
      <c r="H986" s="67" t="s">
        <v>1681</v>
      </c>
      <c r="I986" s="67" t="s">
        <v>2047</v>
      </c>
      <c r="J986" s="81" t="s">
        <v>4711</v>
      </c>
      <c r="L986" s="46"/>
      <c r="M986" s="46"/>
      <c r="T986" s="86"/>
      <c r="U986" s="100"/>
      <c r="V986" s="97"/>
      <c r="W986" s="100"/>
      <c r="X986" s="100"/>
      <c r="Y986" s="101"/>
      <c r="Z986" s="101"/>
      <c r="AA986" s="104"/>
      <c r="AB986" s="104"/>
      <c r="AF986" s="90"/>
      <c r="AK986"/>
      <c r="AM986" s="108"/>
      <c r="AN986" s="108"/>
      <c r="AO986" s="108"/>
      <c r="AP986" s="108"/>
      <c r="AQ986" s="108"/>
      <c r="AR986" s="108"/>
    </row>
    <row r="987" spans="1:44" s="48" customFormat="1" ht="24" customHeight="1">
      <c r="A987" s="124" t="s">
        <v>1881</v>
      </c>
      <c r="B987" s="260" t="s">
        <v>433</v>
      </c>
      <c r="C987" s="73">
        <v>1102348</v>
      </c>
      <c r="D987" s="73">
        <v>1100323</v>
      </c>
      <c r="E987" s="73">
        <v>29186935</v>
      </c>
      <c r="F987" s="106" t="str">
        <f>VLOOKUP($C987,'[3]Sistema Escolar'!$C$3:$E$5000,3,0)</f>
        <v>COLEGIO ESTADUAL PADRE JOSE VASCONCELOS</v>
      </c>
      <c r="G987" s="67" t="s">
        <v>1493</v>
      </c>
      <c r="H987" s="67" t="s">
        <v>1613</v>
      </c>
      <c r="I987" s="67" t="s">
        <v>2047</v>
      </c>
      <c r="J987" s="81" t="s">
        <v>4712</v>
      </c>
      <c r="L987" s="46"/>
      <c r="M987" s="46"/>
      <c r="T987" s="86"/>
      <c r="U987" s="100"/>
      <c r="V987" s="97"/>
      <c r="W987" s="100"/>
      <c r="X987" s="104"/>
      <c r="Y987" s="101"/>
      <c r="Z987" s="101"/>
      <c r="AA987" s="104"/>
      <c r="AB987" s="104"/>
      <c r="AF987" s="90"/>
      <c r="AK987"/>
      <c r="AM987" s="108"/>
      <c r="AN987" s="108"/>
      <c r="AO987" s="108"/>
      <c r="AP987" s="108"/>
      <c r="AQ987" s="108"/>
      <c r="AR987" s="108"/>
    </row>
    <row r="988" spans="1:44" s="48" customFormat="1" ht="24" customHeight="1">
      <c r="A988" s="124" t="s">
        <v>1881</v>
      </c>
      <c r="B988" s="260" t="s">
        <v>433</v>
      </c>
      <c r="C988" s="73">
        <v>1178138</v>
      </c>
      <c r="D988" s="73">
        <v>1105459</v>
      </c>
      <c r="E988" s="73">
        <v>29438934</v>
      </c>
      <c r="F988" s="106" t="str">
        <f>VLOOKUP($C988,'[3]Sistema Escolar'!$C$3:$E$5000,3,0)</f>
        <v>COLEGIO ESTADUAL DE TEMPO INTEGRAL MESTRE PAULO DOS ANJOS</v>
      </c>
      <c r="G988" s="67" t="s">
        <v>1493</v>
      </c>
      <c r="H988" s="67" t="s">
        <v>1606</v>
      </c>
      <c r="I988" s="67" t="s">
        <v>519</v>
      </c>
      <c r="J988" s="81" t="s">
        <v>4492</v>
      </c>
      <c r="K988" s="48" t="s">
        <v>2102</v>
      </c>
      <c r="L988" s="46"/>
      <c r="M988" s="46"/>
      <c r="T988" s="86"/>
      <c r="U988" s="100"/>
      <c r="V988" s="97"/>
      <c r="W988" s="100"/>
      <c r="X988" s="104"/>
      <c r="Y988" s="101"/>
      <c r="Z988" s="101"/>
      <c r="AA988" s="104"/>
      <c r="AB988" s="104"/>
      <c r="AF988" s="90"/>
      <c r="AK988"/>
      <c r="AM988" s="108"/>
      <c r="AN988" s="108"/>
      <c r="AO988" s="108"/>
      <c r="AP988" s="108"/>
      <c r="AQ988" s="108"/>
      <c r="AR988" s="108"/>
    </row>
    <row r="989" spans="1:44" s="48" customFormat="1" ht="24" customHeight="1">
      <c r="A989" s="124" t="s">
        <v>1881</v>
      </c>
      <c r="B989" s="260" t="s">
        <v>433</v>
      </c>
      <c r="C989" s="73">
        <v>1141939</v>
      </c>
      <c r="D989" s="73">
        <v>1100379</v>
      </c>
      <c r="E989" s="73">
        <v>29192293</v>
      </c>
      <c r="F989" s="106" t="str">
        <f>VLOOKUP($C989,'[3]Sistema Escolar'!$C$3:$E$5000,3,0)</f>
        <v>COLEGIO ESTADUAL DE TEMPO INTEGRAL HEITOR VILLA LOBOS</v>
      </c>
      <c r="G989" s="67" t="s">
        <v>1493</v>
      </c>
      <c r="H989" s="67" t="s">
        <v>1581</v>
      </c>
      <c r="I989" s="67" t="s">
        <v>2047</v>
      </c>
      <c r="J989" s="81" t="s">
        <v>4713</v>
      </c>
      <c r="L989" s="46"/>
      <c r="M989" s="46"/>
      <c r="T989" s="86"/>
      <c r="U989" s="100"/>
      <c r="V989" s="97"/>
      <c r="W989" s="100"/>
      <c r="X989" s="104"/>
      <c r="Y989" s="101"/>
      <c r="Z989" s="101"/>
      <c r="AA989" s="104"/>
      <c r="AB989" s="104"/>
      <c r="AF989" s="90"/>
      <c r="AK989"/>
      <c r="AM989" s="108"/>
      <c r="AN989" s="108"/>
      <c r="AO989" s="108"/>
      <c r="AP989" s="108"/>
      <c r="AQ989" s="108"/>
      <c r="AR989" s="108"/>
    </row>
    <row r="990" spans="1:44" s="48" customFormat="1" ht="24" customHeight="1">
      <c r="A990" s="124" t="s">
        <v>1881</v>
      </c>
      <c r="B990" s="260" t="s">
        <v>433</v>
      </c>
      <c r="C990" s="73">
        <v>1103751</v>
      </c>
      <c r="D990" s="73">
        <v>1100410</v>
      </c>
      <c r="E990" s="73">
        <v>29182280</v>
      </c>
      <c r="F990" s="106" t="str">
        <f>VLOOKUP($C990,'[3]Sistema Escolar'!$C$3:$E$5000,3,0)</f>
        <v>COLEGIO ESTADUAL URSULA CATHARINO</v>
      </c>
      <c r="G990" s="67" t="s">
        <v>1493</v>
      </c>
      <c r="H990" s="67" t="s">
        <v>1654</v>
      </c>
      <c r="I990" s="67" t="s">
        <v>519</v>
      </c>
      <c r="J990" s="81" t="s">
        <v>4492</v>
      </c>
      <c r="K990" s="108">
        <v>46087</v>
      </c>
      <c r="L990" s="46"/>
      <c r="M990" s="46"/>
      <c r="T990" s="86"/>
      <c r="U990" s="100"/>
      <c r="V990" s="97"/>
      <c r="W990" s="100"/>
      <c r="X990" s="100"/>
      <c r="Y990" s="101"/>
      <c r="Z990" s="101"/>
      <c r="AA990" s="104"/>
      <c r="AB990" s="104"/>
      <c r="AF990" s="90"/>
      <c r="AK990"/>
      <c r="AM990" s="108"/>
      <c r="AN990" s="108"/>
      <c r="AO990" s="108"/>
      <c r="AP990" s="108"/>
      <c r="AQ990" s="108"/>
      <c r="AR990" s="108"/>
    </row>
    <row r="991" spans="1:44" s="48" customFormat="1" ht="24" customHeight="1">
      <c r="A991" s="124" t="s">
        <v>1881</v>
      </c>
      <c r="B991" s="260" t="s">
        <v>433</v>
      </c>
      <c r="C991" s="73">
        <v>1176445</v>
      </c>
      <c r="D991" s="73">
        <v>1100265</v>
      </c>
      <c r="E991" s="73">
        <v>29386543</v>
      </c>
      <c r="F991" s="106" t="str">
        <f>VLOOKUP($C991,'[3]Sistema Escolar'!$C$3:$E$5000,3,0)</f>
        <v>COLEGIO ESTADUAL PROFESSORA HELOISA COSTA</v>
      </c>
      <c r="G991" s="67" t="s">
        <v>1493</v>
      </c>
      <c r="H991" s="67" t="s">
        <v>1588</v>
      </c>
      <c r="I991" s="67" t="s">
        <v>2047</v>
      </c>
      <c r="J991" s="81" t="s">
        <v>4714</v>
      </c>
      <c r="K991" s="74"/>
      <c r="L991" s="46"/>
      <c r="M991" s="46"/>
      <c r="T991" s="86"/>
      <c r="U991" s="100"/>
      <c r="V991" s="97"/>
      <c r="W991" s="100"/>
      <c r="X991" s="104"/>
      <c r="Y991" s="101"/>
      <c r="Z991" s="101"/>
      <c r="AA991" s="104"/>
      <c r="AB991" s="104"/>
      <c r="AF991" s="90"/>
      <c r="AK991"/>
      <c r="AM991" s="108"/>
      <c r="AN991" s="108"/>
      <c r="AO991" s="108"/>
      <c r="AP991" s="108"/>
      <c r="AQ991" s="108"/>
      <c r="AR991" s="108"/>
    </row>
    <row r="992" spans="1:44" s="48" customFormat="1" ht="24" customHeight="1">
      <c r="A992" s="124" t="s">
        <v>1881</v>
      </c>
      <c r="B992" s="260" t="s">
        <v>433</v>
      </c>
      <c r="C992" s="73">
        <v>1176810</v>
      </c>
      <c r="D992" s="73">
        <v>1100281</v>
      </c>
      <c r="E992" s="73">
        <v>29411491</v>
      </c>
      <c r="F992" s="106" t="str">
        <f>VLOOKUP($C992,'[3]Sistema Escolar'!$C$3:$E$5000,3,0)</f>
        <v>COLEGIO ESTADUAL PROFESSORA MARIA BERNADETE BRANDAO</v>
      </c>
      <c r="G992" s="67" t="s">
        <v>1493</v>
      </c>
      <c r="H992" s="67" t="s">
        <v>1634</v>
      </c>
      <c r="I992" s="67" t="s">
        <v>519</v>
      </c>
      <c r="J992" s="81" t="s">
        <v>4492</v>
      </c>
      <c r="L992" s="46"/>
      <c r="M992" s="46"/>
      <c r="T992" s="86"/>
      <c r="U992" s="100"/>
      <c r="V992" s="97"/>
      <c r="W992" s="100"/>
      <c r="X992" s="104"/>
      <c r="Y992" s="101"/>
      <c r="Z992" s="101"/>
      <c r="AA992" s="104"/>
      <c r="AB992" s="104"/>
      <c r="AF992" s="90"/>
      <c r="AK992"/>
      <c r="AM992" s="108"/>
      <c r="AN992" s="108"/>
      <c r="AO992" s="108"/>
      <c r="AP992" s="108"/>
      <c r="AQ992" s="108"/>
      <c r="AR992" s="108"/>
    </row>
    <row r="993" spans="1:44" s="48" customFormat="1" ht="24" customHeight="1">
      <c r="A993" s="124" t="s">
        <v>1881</v>
      </c>
      <c r="B993" s="260" t="s">
        <v>433</v>
      </c>
      <c r="C993" s="73">
        <v>1100485</v>
      </c>
      <c r="D993" s="73">
        <v>1100248</v>
      </c>
      <c r="E993" s="73">
        <v>29192013</v>
      </c>
      <c r="F993" s="106" t="str">
        <f>VLOOKUP($C993,'[3]Sistema Escolar'!$C$3:$E$5000,3,0)</f>
        <v>COLEGIO ESTADUAL ANA BERNARDES</v>
      </c>
      <c r="G993" s="67" t="s">
        <v>1493</v>
      </c>
      <c r="H993" s="67" t="s">
        <v>1525</v>
      </c>
      <c r="I993" s="67" t="s">
        <v>519</v>
      </c>
      <c r="J993" s="81" t="s">
        <v>4492</v>
      </c>
      <c r="L993" s="46"/>
      <c r="M993" s="46"/>
      <c r="T993" s="86"/>
      <c r="U993" s="100"/>
      <c r="V993" s="97"/>
      <c r="W993" s="100"/>
      <c r="X993" s="104"/>
      <c r="Y993" s="101"/>
      <c r="Z993" s="101"/>
      <c r="AA993" s="104"/>
      <c r="AB993" s="104"/>
      <c r="AF993" s="90"/>
      <c r="AK993"/>
      <c r="AM993" s="108"/>
      <c r="AN993" s="108"/>
      <c r="AO993" s="108"/>
      <c r="AP993" s="108"/>
      <c r="AQ993" s="108"/>
      <c r="AR993" s="108"/>
    </row>
    <row r="994" spans="1:44" s="48" customFormat="1" ht="24" customHeight="1">
      <c r="A994" s="124" t="s">
        <v>1881</v>
      </c>
      <c r="B994" s="260" t="s">
        <v>433</v>
      </c>
      <c r="C994" s="73">
        <v>1176800</v>
      </c>
      <c r="D994" s="73">
        <v>1100621</v>
      </c>
      <c r="E994" s="73">
        <v>29404312</v>
      </c>
      <c r="F994" s="106" t="str">
        <f>VLOOKUP($C994,'[3]Sistema Escolar'!$C$3:$E$5000,3,0)</f>
        <v>ESCOLA ESTADUAL PROFESSOR GERMANO MACHADO NETO</v>
      </c>
      <c r="G994" s="67" t="s">
        <v>1493</v>
      </c>
      <c r="H994" s="67" t="s">
        <v>1672</v>
      </c>
      <c r="I994" s="67" t="s">
        <v>519</v>
      </c>
      <c r="J994" s="81" t="s">
        <v>4492</v>
      </c>
      <c r="L994" s="46"/>
      <c r="M994" s="46"/>
      <c r="T994" s="86"/>
      <c r="U994" s="100"/>
      <c r="V994" s="97"/>
      <c r="W994" s="100"/>
      <c r="X994" s="100"/>
      <c r="Y994" s="101"/>
      <c r="Z994" s="101"/>
      <c r="AA994" s="104"/>
      <c r="AB994" s="104"/>
      <c r="AF994" s="90"/>
      <c r="AK994"/>
      <c r="AM994" s="108"/>
      <c r="AN994" s="108"/>
      <c r="AO994" s="108"/>
      <c r="AP994" s="108"/>
      <c r="AQ994" s="108"/>
      <c r="AR994" s="108"/>
    </row>
    <row r="995" spans="1:44" s="48" customFormat="1" ht="24" customHeight="1">
      <c r="A995" s="124" t="s">
        <v>1881</v>
      </c>
      <c r="B995" s="260" t="s">
        <v>433</v>
      </c>
      <c r="C995" s="73">
        <v>1101791</v>
      </c>
      <c r="D995" s="73">
        <v>1100438</v>
      </c>
      <c r="E995" s="73">
        <v>29191637</v>
      </c>
      <c r="F995" s="106" t="str">
        <f>VLOOKUP($C995,'[3]Sistema Escolar'!$C$3:$E$5000,3,0)</f>
        <v>ESCOLA DONA JENNY GOMES</v>
      </c>
      <c r="G995" s="67" t="s">
        <v>1493</v>
      </c>
      <c r="H995" s="67" t="s">
        <v>1662</v>
      </c>
      <c r="I995" s="67" t="s">
        <v>519</v>
      </c>
      <c r="J995" s="81" t="s">
        <v>4492</v>
      </c>
      <c r="L995" s="46"/>
      <c r="M995" s="46"/>
      <c r="T995" s="86"/>
      <c r="U995" s="100"/>
      <c r="V995" s="97"/>
      <c r="W995" s="100"/>
      <c r="X995" s="100"/>
      <c r="Y995" s="101"/>
      <c r="Z995" s="101"/>
      <c r="AA995" s="104"/>
      <c r="AB995" s="104"/>
      <c r="AF995" s="90"/>
      <c r="AK995"/>
      <c r="AM995" s="108"/>
      <c r="AN995" s="108"/>
      <c r="AO995" s="108"/>
      <c r="AP995" s="108"/>
      <c r="AQ995" s="108"/>
      <c r="AR995" s="108"/>
    </row>
    <row r="996" spans="1:44" s="48" customFormat="1" ht="24" customHeight="1">
      <c r="A996" s="124" t="s">
        <v>1881</v>
      </c>
      <c r="B996" s="260" t="s">
        <v>433</v>
      </c>
      <c r="C996" s="73">
        <v>1101520</v>
      </c>
      <c r="D996" s="73">
        <v>1100288</v>
      </c>
      <c r="E996" s="73">
        <v>29188270</v>
      </c>
      <c r="F996" s="106" t="str">
        <f>VLOOKUP($C996,'[3]Sistema Escolar'!$C$3:$E$5000,3,0)</f>
        <v>COLEGIO ESTADUAL SANTA RITA DE CASSIA</v>
      </c>
      <c r="G996" s="67" t="s">
        <v>1493</v>
      </c>
      <c r="H996" s="67" t="s">
        <v>1646</v>
      </c>
      <c r="I996" s="67" t="s">
        <v>519</v>
      </c>
      <c r="J996" s="81" t="s">
        <v>4492</v>
      </c>
      <c r="L996" s="46"/>
      <c r="M996" s="46"/>
      <c r="T996" s="86"/>
      <c r="U996" s="100"/>
      <c r="V996" s="97"/>
      <c r="W996" s="100"/>
      <c r="X996" s="104"/>
      <c r="Y996" s="101"/>
      <c r="Z996" s="101"/>
      <c r="AA996" s="104"/>
      <c r="AB996" s="104"/>
      <c r="AF996" s="90"/>
      <c r="AK996"/>
      <c r="AM996" s="108"/>
      <c r="AN996" s="108"/>
      <c r="AO996" s="108"/>
      <c r="AP996" s="108"/>
      <c r="AQ996" s="108"/>
      <c r="AR996" s="108"/>
    </row>
    <row r="997" spans="1:44" s="48" customFormat="1" ht="24" customHeight="1">
      <c r="A997" s="124" t="s">
        <v>1881</v>
      </c>
      <c r="B997" s="260" t="s">
        <v>433</v>
      </c>
      <c r="C997" s="73">
        <v>1179805</v>
      </c>
      <c r="D997" s="73">
        <v>9999999</v>
      </c>
      <c r="E997" s="73">
        <v>44332</v>
      </c>
      <c r="F997" s="106" t="str">
        <f>VLOOKUP($C997,'[3]Sistema Escolar'!$C$3:$E$5000,3,0)</f>
        <v>COLEGIO ESTADUAL ANA NERY</v>
      </c>
      <c r="G997" s="67" t="s">
        <v>2039</v>
      </c>
      <c r="H997" s="67" t="s">
        <v>2039</v>
      </c>
      <c r="I997" s="67" t="s">
        <v>519</v>
      </c>
      <c r="J997" s="81"/>
      <c r="L997" s="46"/>
      <c r="M997" s="46"/>
      <c r="T997" s="86"/>
      <c r="U997" s="100"/>
      <c r="V997" s="97"/>
      <c r="W997" s="100"/>
      <c r="X997" s="104"/>
      <c r="Y997" s="101"/>
      <c r="Z997" s="101"/>
      <c r="AA997" s="104"/>
      <c r="AB997" s="104"/>
      <c r="AF997" s="90"/>
      <c r="AK997"/>
      <c r="AM997" s="108"/>
      <c r="AN997" s="108"/>
      <c r="AO997" s="108"/>
      <c r="AP997" s="108"/>
      <c r="AQ997" s="108"/>
      <c r="AR997" s="108"/>
    </row>
    <row r="998" spans="1:44" s="48" customFormat="1" ht="24" customHeight="1">
      <c r="A998" s="124" t="s">
        <v>1881</v>
      </c>
      <c r="B998" s="260" t="s">
        <v>436</v>
      </c>
      <c r="C998" s="73">
        <v>1176408</v>
      </c>
      <c r="D998" s="73">
        <v>1103875</v>
      </c>
      <c r="E998" s="73">
        <v>29383528</v>
      </c>
      <c r="F998" s="106" t="str">
        <f>VLOOKUP($C998,'[3]Sistema Escolar'!$C$3:$E$5000,3,0)</f>
        <v>COLEGIO ESTADUAL DO CAMPO ANNA JUNQUEIRA AYRES TOURINHO</v>
      </c>
      <c r="G998" s="67" t="s">
        <v>1347</v>
      </c>
      <c r="H998" s="67" t="s">
        <v>1682</v>
      </c>
      <c r="I998" s="67" t="s">
        <v>2047</v>
      </c>
      <c r="J998" s="81" t="s">
        <v>4715</v>
      </c>
      <c r="L998" s="46"/>
      <c r="M998" s="46"/>
      <c r="T998" s="86"/>
      <c r="U998" s="100"/>
      <c r="V998" s="97"/>
      <c r="W998" s="100"/>
      <c r="X998" s="104"/>
      <c r="Y998" s="101"/>
      <c r="Z998" s="101"/>
      <c r="AA998" s="104"/>
      <c r="AB998" s="104"/>
      <c r="AF998" s="90"/>
      <c r="AK998"/>
      <c r="AM998" s="108"/>
      <c r="AN998" s="108"/>
      <c r="AO998" s="108"/>
      <c r="AP998" s="108"/>
      <c r="AQ998" s="108"/>
      <c r="AR998" s="108"/>
    </row>
    <row r="999" spans="1:44" s="48" customFormat="1" ht="24" customHeight="1">
      <c r="A999" s="124" t="s">
        <v>1881</v>
      </c>
      <c r="B999" s="260" t="s">
        <v>436</v>
      </c>
      <c r="C999" s="73">
        <v>1134851</v>
      </c>
      <c r="D999" s="73">
        <v>1103872</v>
      </c>
      <c r="E999" s="73">
        <v>29200482</v>
      </c>
      <c r="F999" s="106" t="str">
        <f>VLOOKUP($C999,'[3]Sistema Escolar'!$C$3:$E$5000,3,0)</f>
        <v>COLEGIO ESTADUAL MARTINHO SALLES BRASIL</v>
      </c>
      <c r="G999" s="67" t="s">
        <v>1347</v>
      </c>
      <c r="H999" s="67" t="s">
        <v>1683</v>
      </c>
      <c r="I999" s="67" t="s">
        <v>2047</v>
      </c>
      <c r="J999" s="81" t="s">
        <v>4716</v>
      </c>
      <c r="L999" s="46" t="s">
        <v>2029</v>
      </c>
      <c r="M999" s="46"/>
      <c r="T999" s="86"/>
      <c r="U999" s="100"/>
      <c r="V999" s="97"/>
      <c r="W999" s="100"/>
      <c r="X999" s="104"/>
      <c r="Y999" s="101"/>
      <c r="Z999" s="101"/>
      <c r="AA999" s="104"/>
      <c r="AB999" s="104"/>
      <c r="AF999" s="90"/>
      <c r="AK999"/>
      <c r="AM999" s="108"/>
      <c r="AN999" s="108"/>
      <c r="AO999" s="108"/>
      <c r="AP999" s="108"/>
      <c r="AQ999" s="108"/>
      <c r="AR999" s="108"/>
    </row>
    <row r="1000" spans="1:44" s="48" customFormat="1" ht="24" customHeight="1">
      <c r="A1000" s="124" t="s">
        <v>1881</v>
      </c>
      <c r="B1000" s="260" t="s">
        <v>437</v>
      </c>
      <c r="C1000" s="73">
        <v>1135190</v>
      </c>
      <c r="D1000" s="73">
        <v>1103883</v>
      </c>
      <c r="E1000" s="73">
        <v>29160774</v>
      </c>
      <c r="F1000" s="106" t="str">
        <f>VLOOKUP($C1000,'[3]Sistema Escolar'!$C$3:$E$5000,3,0)</f>
        <v>COLEGIO EST DE TEMPO INTEGRAL MONSENHOR LUIZ FERREIRA DE BRITO</v>
      </c>
      <c r="G1000" s="67" t="s">
        <v>1684</v>
      </c>
      <c r="H1000" s="67" t="s">
        <v>1686</v>
      </c>
      <c r="I1000" s="67" t="s">
        <v>2047</v>
      </c>
      <c r="J1000" s="81" t="s">
        <v>4717</v>
      </c>
      <c r="L1000" s="46"/>
      <c r="M1000" s="46"/>
      <c r="T1000" s="86"/>
      <c r="U1000" s="100"/>
      <c r="V1000" s="97"/>
      <c r="W1000" s="100"/>
      <c r="X1000" s="104"/>
      <c r="Y1000" s="101"/>
      <c r="Z1000" s="101"/>
      <c r="AA1000" s="104"/>
      <c r="AB1000" s="104"/>
      <c r="AF1000" s="90"/>
      <c r="AK1000"/>
      <c r="AM1000" s="108"/>
      <c r="AN1000" s="108"/>
      <c r="AO1000" s="108"/>
      <c r="AP1000" s="108"/>
      <c r="AQ1000" s="108"/>
      <c r="AR1000" s="108"/>
    </row>
    <row r="1001" spans="1:44" s="48" customFormat="1" ht="24" customHeight="1">
      <c r="A1001" s="124" t="s">
        <v>1881</v>
      </c>
      <c r="B1001" s="260" t="s">
        <v>437</v>
      </c>
      <c r="C1001" s="73">
        <v>1176915</v>
      </c>
      <c r="D1001" s="73">
        <v>1103886</v>
      </c>
      <c r="E1001" s="73">
        <v>29410835</v>
      </c>
      <c r="F1001" s="106" t="str">
        <f>VLOOKUP($C1001,'[3]Sistema Escolar'!$C$3:$E$5000,3,0)</f>
        <v>COLEGIO ESTADUAL DE TEMPO INTEGRAL JARDILINA DE SANTANA OLIVEIRA</v>
      </c>
      <c r="G1001" s="67" t="s">
        <v>1684</v>
      </c>
      <c r="H1001" s="67" t="s">
        <v>1685</v>
      </c>
      <c r="I1001" s="67" t="s">
        <v>519</v>
      </c>
      <c r="J1001" s="81" t="s">
        <v>4492</v>
      </c>
      <c r="L1001" s="46"/>
      <c r="M1001" s="46"/>
      <c r="T1001" s="86"/>
      <c r="U1001" s="100"/>
      <c r="V1001" s="97"/>
      <c r="W1001" s="100"/>
      <c r="X1001" s="104"/>
      <c r="Y1001" s="101"/>
      <c r="Z1001" s="101"/>
      <c r="AA1001" s="104"/>
      <c r="AB1001" s="104"/>
      <c r="AF1001" s="90"/>
      <c r="AK1001"/>
      <c r="AM1001" s="108"/>
      <c r="AN1001" s="108"/>
      <c r="AO1001" s="108"/>
      <c r="AP1001" s="108"/>
      <c r="AQ1001" s="108"/>
      <c r="AR1001" s="108"/>
    </row>
    <row r="1002" spans="1:44" s="48" customFormat="1" ht="24" customHeight="1">
      <c r="A1002" s="124" t="s">
        <v>1881</v>
      </c>
      <c r="B1002" s="260" t="s">
        <v>438</v>
      </c>
      <c r="C1002" s="73">
        <v>1104723</v>
      </c>
      <c r="D1002" s="73">
        <v>1100813</v>
      </c>
      <c r="E1002" s="73">
        <v>29201373</v>
      </c>
      <c r="F1002" s="106" t="str">
        <f>VLOOKUP($C1002,'[3]Sistema Escolar'!$C$3:$E$5000,3,0)</f>
        <v>COLEGIO ESTADUAL POLIVALENTE DE ARATU</v>
      </c>
      <c r="G1002" s="67" t="s">
        <v>1687</v>
      </c>
      <c r="H1002" s="67" t="s">
        <v>1695</v>
      </c>
      <c r="I1002" s="67" t="s">
        <v>519</v>
      </c>
      <c r="J1002" s="81" t="s">
        <v>4492</v>
      </c>
      <c r="L1002" s="46"/>
      <c r="M1002" s="46"/>
      <c r="T1002" s="86"/>
      <c r="U1002" s="100"/>
      <c r="V1002" s="97"/>
      <c r="W1002" s="100"/>
      <c r="X1002" s="104"/>
      <c r="Y1002" s="101"/>
      <c r="Z1002" s="101"/>
      <c r="AA1002" s="104"/>
      <c r="AB1002" s="104"/>
      <c r="AF1002" s="90"/>
      <c r="AK1002"/>
      <c r="AM1002" s="108"/>
      <c r="AN1002" s="108"/>
      <c r="AO1002" s="108"/>
      <c r="AP1002" s="108"/>
      <c r="AQ1002" s="108"/>
      <c r="AR1002" s="108"/>
    </row>
    <row r="1003" spans="1:44" s="48" customFormat="1" ht="24" customHeight="1">
      <c r="A1003" s="124" t="s">
        <v>1881</v>
      </c>
      <c r="B1003" s="260" t="s">
        <v>438</v>
      </c>
      <c r="C1003" s="73">
        <v>1100930</v>
      </c>
      <c r="D1003" s="73">
        <v>1100810</v>
      </c>
      <c r="E1003" s="73">
        <v>29201527</v>
      </c>
      <c r="F1003" s="106" t="str">
        <f>VLOOKUP($C1003,'[3]Sistema Escolar'!$C$3:$E$5000,3,0)</f>
        <v>COLEGIO ESTADUAL DOUTOR BERLINDO MAMEDE DE OLIVEIRA</v>
      </c>
      <c r="G1003" s="67" t="s">
        <v>1687</v>
      </c>
      <c r="H1003" s="67" t="s">
        <v>1692</v>
      </c>
      <c r="I1003" s="67" t="s">
        <v>2047</v>
      </c>
      <c r="J1003" s="81" t="s">
        <v>4718</v>
      </c>
      <c r="K1003" s="63"/>
      <c r="L1003" s="46"/>
      <c r="M1003" s="46"/>
      <c r="T1003" s="86"/>
      <c r="U1003" s="100"/>
      <c r="V1003" s="97"/>
      <c r="W1003" s="100"/>
      <c r="X1003" s="100"/>
      <c r="Y1003" s="101"/>
      <c r="Z1003" s="101"/>
      <c r="AA1003" s="104"/>
      <c r="AB1003" s="104"/>
      <c r="AF1003" s="90"/>
      <c r="AK1003"/>
      <c r="AM1003" s="108"/>
      <c r="AN1003" s="108"/>
      <c r="AO1003" s="108"/>
      <c r="AP1003" s="108"/>
      <c r="AQ1003" s="108"/>
      <c r="AR1003" s="108"/>
    </row>
    <row r="1004" spans="1:44" s="48" customFormat="1" ht="24" customHeight="1">
      <c r="A1004" s="124" t="s">
        <v>1881</v>
      </c>
      <c r="B1004" s="260" t="s">
        <v>438</v>
      </c>
      <c r="C1004" s="73">
        <v>1144520</v>
      </c>
      <c r="D1004" s="73">
        <v>1104498</v>
      </c>
      <c r="E1004" s="73">
        <v>29201020</v>
      </c>
      <c r="F1004" s="106" t="str">
        <f>VLOOKUP($C1004,'[3]Sistema Escolar'!$C$3:$E$5000,3,0)</f>
        <v>CENTRO EDUCACIONAL SANTO ANTONIO</v>
      </c>
      <c r="G1004" s="67" t="s">
        <v>1687</v>
      </c>
      <c r="H1004" s="67" t="s">
        <v>1688</v>
      </c>
      <c r="I1004" s="67" t="s">
        <v>519</v>
      </c>
      <c r="J1004" s="81" t="s">
        <v>4492</v>
      </c>
      <c r="L1004" s="46"/>
      <c r="M1004" s="46"/>
      <c r="T1004" s="86"/>
      <c r="U1004" s="100"/>
      <c r="V1004" s="97"/>
      <c r="W1004" s="100"/>
      <c r="X1004" s="100"/>
      <c r="Y1004" s="101"/>
      <c r="Z1004" s="104"/>
      <c r="AA1004" s="104"/>
      <c r="AB1004" s="104"/>
      <c r="AF1004" s="90"/>
      <c r="AK1004"/>
      <c r="AM1004" s="108"/>
      <c r="AN1004" s="108"/>
      <c r="AO1004" s="108"/>
      <c r="AP1004" s="108"/>
      <c r="AQ1004" s="108"/>
      <c r="AR1004" s="108"/>
    </row>
    <row r="1005" spans="1:44" s="48" customFormat="1" ht="24" customHeight="1">
      <c r="A1005" s="124" t="s">
        <v>1881</v>
      </c>
      <c r="B1005" s="260" t="s">
        <v>438</v>
      </c>
      <c r="C1005" s="73">
        <v>1176072</v>
      </c>
      <c r="D1005" s="73">
        <v>1104502</v>
      </c>
      <c r="E1005" s="73">
        <v>29201632</v>
      </c>
      <c r="F1005" s="106" t="str">
        <f>VLOOKUP($C1005,'[3]Sistema Escolar'!$C$3:$E$5000,3,0)</f>
        <v>CENTRO ESTADUAL DE EDUC PROF EM SERVICOS E PROC IND IRMA DULCE</v>
      </c>
      <c r="G1005" s="67" t="s">
        <v>1687</v>
      </c>
      <c r="H1005" s="67" t="s">
        <v>1689</v>
      </c>
      <c r="I1005" s="67" t="s">
        <v>519</v>
      </c>
      <c r="J1005" s="81" t="s">
        <v>4492</v>
      </c>
      <c r="L1005" s="46"/>
      <c r="M1005" s="46"/>
      <c r="T1005" s="86"/>
      <c r="U1005" s="100"/>
      <c r="V1005" s="97"/>
      <c r="W1005" s="100"/>
      <c r="X1005" s="104"/>
      <c r="Y1005" s="101"/>
      <c r="Z1005" s="101"/>
      <c r="AA1005" s="104"/>
      <c r="AB1005" s="104"/>
      <c r="AF1005" s="90"/>
      <c r="AK1005"/>
      <c r="AM1005" s="108"/>
      <c r="AN1005" s="108"/>
      <c r="AO1005" s="108"/>
      <c r="AP1005" s="108"/>
      <c r="AQ1005" s="108"/>
      <c r="AR1005" s="108"/>
    </row>
    <row r="1006" spans="1:44" s="48" customFormat="1" ht="24" customHeight="1">
      <c r="A1006" s="124" t="s">
        <v>1881</v>
      </c>
      <c r="B1006" s="260" t="s">
        <v>438</v>
      </c>
      <c r="C1006" s="73">
        <v>1103000</v>
      </c>
      <c r="D1006" s="73">
        <v>1100811</v>
      </c>
      <c r="E1006" s="73">
        <v>29201063</v>
      </c>
      <c r="F1006" s="106" t="str">
        <f>VLOOKUP($C1006,'[3]Sistema Escolar'!$C$3:$E$5000,3,0)</f>
        <v>COLEGIO ESTADUAL REITOR MIGUEL CALMON</v>
      </c>
      <c r="G1006" s="67" t="s">
        <v>1687</v>
      </c>
      <c r="H1006" s="67" t="s">
        <v>1697</v>
      </c>
      <c r="I1006" s="67" t="s">
        <v>2047</v>
      </c>
      <c r="J1006" s="81" t="s">
        <v>4719</v>
      </c>
      <c r="L1006" s="46"/>
      <c r="M1006" s="46"/>
      <c r="T1006" s="86"/>
      <c r="U1006" s="100"/>
      <c r="V1006" s="97"/>
      <c r="W1006" s="100"/>
      <c r="X1006" s="104"/>
      <c r="Y1006" s="101"/>
      <c r="Z1006" s="101"/>
      <c r="AA1006" s="104"/>
      <c r="AB1006" s="104"/>
      <c r="AF1006" s="90"/>
      <c r="AK1006"/>
      <c r="AM1006" s="108"/>
      <c r="AN1006" s="108"/>
      <c r="AO1006" s="108"/>
      <c r="AP1006" s="108"/>
      <c r="AQ1006" s="108"/>
      <c r="AR1006" s="108"/>
    </row>
    <row r="1007" spans="1:44" s="48" customFormat="1" ht="24" customHeight="1">
      <c r="A1007" s="124" t="s">
        <v>1881</v>
      </c>
      <c r="B1007" s="260" t="s">
        <v>438</v>
      </c>
      <c r="C1007" s="73">
        <v>1100655</v>
      </c>
      <c r="D1007" s="73">
        <v>1100809</v>
      </c>
      <c r="E1007" s="73">
        <v>29201608</v>
      </c>
      <c r="F1007" s="106" t="str">
        <f>VLOOKUP($C1007,'[3]Sistema Escolar'!$C$3:$E$5000,3,0)</f>
        <v>COLEGIO ESTADUAL DE ARATU</v>
      </c>
      <c r="G1007" s="67" t="s">
        <v>1687</v>
      </c>
      <c r="H1007" s="67" t="s">
        <v>1691</v>
      </c>
      <c r="I1007" s="67" t="s">
        <v>2047</v>
      </c>
      <c r="J1007" s="81" t="s">
        <v>4720</v>
      </c>
      <c r="L1007" s="46"/>
      <c r="M1007" s="46"/>
      <c r="T1007" s="86"/>
      <c r="U1007" s="100"/>
      <c r="V1007" s="97"/>
      <c r="W1007" s="100"/>
      <c r="X1007" s="104"/>
      <c r="Y1007" s="101"/>
      <c r="Z1007" s="101"/>
      <c r="AA1007" s="104"/>
      <c r="AB1007" s="104"/>
      <c r="AF1007" s="90"/>
      <c r="AK1007"/>
      <c r="AM1007" s="108"/>
      <c r="AN1007" s="108"/>
      <c r="AO1007" s="108"/>
      <c r="AP1007" s="108"/>
      <c r="AQ1007" s="108"/>
      <c r="AR1007" s="108"/>
    </row>
    <row r="1008" spans="1:44" s="48" customFormat="1" ht="24" customHeight="1">
      <c r="A1008" s="124" t="s">
        <v>1881</v>
      </c>
      <c r="B1008" s="260" t="s">
        <v>438</v>
      </c>
      <c r="C1008" s="73">
        <v>1177009</v>
      </c>
      <c r="D1008" s="73">
        <v>1104503</v>
      </c>
      <c r="E1008" s="73">
        <v>29404460</v>
      </c>
      <c r="F1008" s="106" t="str">
        <f>VLOOKUP($C1008,'[3]Sistema Escolar'!$C$3:$E$5000,3,0)</f>
        <v>COLEGIO ESTADUAL MANOEL DE JESUS</v>
      </c>
      <c r="G1008" s="67" t="s">
        <v>1687</v>
      </c>
      <c r="H1008" s="67" t="s">
        <v>1694</v>
      </c>
      <c r="I1008" s="67" t="s">
        <v>2047</v>
      </c>
      <c r="J1008" s="81" t="s">
        <v>4721</v>
      </c>
      <c r="L1008" s="46"/>
      <c r="M1008" s="46"/>
      <c r="T1008" s="86"/>
      <c r="U1008" s="100"/>
      <c r="V1008" s="97"/>
      <c r="W1008" s="100"/>
      <c r="X1008" s="104"/>
      <c r="Y1008" s="101"/>
      <c r="Z1008" s="101"/>
      <c r="AA1008" s="104"/>
      <c r="AB1008" s="104"/>
      <c r="AF1008" s="90"/>
      <c r="AK1008"/>
      <c r="AM1008" s="108"/>
      <c r="AN1008" s="108"/>
      <c r="AO1008" s="108"/>
      <c r="AP1008" s="108"/>
      <c r="AQ1008" s="108"/>
      <c r="AR1008" s="108"/>
    </row>
    <row r="1009" spans="1:44" s="48" customFormat="1" ht="24" customHeight="1">
      <c r="A1009" s="124" t="s">
        <v>1881</v>
      </c>
      <c r="B1009" s="260" t="s">
        <v>438</v>
      </c>
      <c r="C1009" s="73">
        <v>1100159</v>
      </c>
      <c r="D1009" s="73">
        <v>1100808</v>
      </c>
      <c r="E1009" s="73">
        <v>29201390</v>
      </c>
      <c r="F1009" s="106" t="str">
        <f>VLOOKUP($C1009,'[3]Sistema Escolar'!$C$3:$E$5000,3,0)</f>
        <v>COLEGIO ESTADUAL DE TEMPO INTEGRAL ALBERTO SILVA</v>
      </c>
      <c r="G1009" s="67" t="s">
        <v>1687</v>
      </c>
      <c r="H1009" s="67" t="s">
        <v>1690</v>
      </c>
      <c r="I1009" s="67" t="s">
        <v>2047</v>
      </c>
      <c r="J1009" s="81" t="s">
        <v>4722</v>
      </c>
      <c r="L1009" s="46"/>
      <c r="M1009" s="46"/>
      <c r="T1009" s="86"/>
      <c r="U1009" s="100"/>
      <c r="V1009" s="97"/>
      <c r="W1009" s="100"/>
      <c r="X1009" s="104"/>
      <c r="Y1009" s="101"/>
      <c r="Z1009" s="104"/>
      <c r="AA1009" s="104"/>
      <c r="AB1009" s="104"/>
      <c r="AF1009" s="90"/>
      <c r="AK1009"/>
      <c r="AM1009" s="108"/>
      <c r="AN1009" s="108"/>
      <c r="AO1009" s="108"/>
      <c r="AP1009" s="108"/>
      <c r="AQ1009" s="108"/>
      <c r="AR1009" s="108"/>
    </row>
    <row r="1010" spans="1:44" s="48" customFormat="1" ht="24" customHeight="1">
      <c r="A1010" s="124" t="s">
        <v>1881</v>
      </c>
      <c r="B1010" s="260" t="s">
        <v>438</v>
      </c>
      <c r="C1010" s="73">
        <v>1104928</v>
      </c>
      <c r="D1010" s="73">
        <v>1104514</v>
      </c>
      <c r="E1010" s="73">
        <v>29201535</v>
      </c>
      <c r="F1010" s="106" t="str">
        <f>VLOOKUP($C1010,'[3]Sistema Escolar'!$C$3:$E$5000,3,0)</f>
        <v>COLEGIO ESTADUAL DOUTOR LUIZ VIANA FILHO</v>
      </c>
      <c r="G1010" s="67" t="s">
        <v>1687</v>
      </c>
      <c r="H1010" s="67" t="s">
        <v>1693</v>
      </c>
      <c r="I1010" s="67" t="s">
        <v>519</v>
      </c>
      <c r="J1010" s="81" t="s">
        <v>4492</v>
      </c>
      <c r="L1010" s="46"/>
      <c r="M1010" s="46"/>
      <c r="T1010" s="86"/>
      <c r="U1010" s="100"/>
      <c r="V1010" s="97"/>
      <c r="W1010" s="100"/>
      <c r="X1010" s="104"/>
      <c r="Y1010" s="101"/>
      <c r="Z1010" s="101"/>
      <c r="AA1010" s="104"/>
      <c r="AB1010" s="104"/>
      <c r="AF1010" s="90"/>
      <c r="AK1010"/>
      <c r="AM1010" s="108"/>
      <c r="AN1010" s="108"/>
      <c r="AO1010" s="108"/>
      <c r="AP1010" s="108"/>
      <c r="AQ1010" s="108"/>
      <c r="AR1010" s="108"/>
    </row>
    <row r="1011" spans="1:44" s="48" customFormat="1" ht="24" customHeight="1">
      <c r="A1011" s="124" t="s">
        <v>1881</v>
      </c>
      <c r="B1011" s="260" t="s">
        <v>438</v>
      </c>
      <c r="C1011" s="73">
        <v>1103395</v>
      </c>
      <c r="D1011" s="73">
        <v>1100812</v>
      </c>
      <c r="E1011" s="73">
        <v>29201853</v>
      </c>
      <c r="F1011" s="106" t="str">
        <f>VLOOKUP($C1011,'[3]Sistema Escolar'!$C$3:$E$5000,3,0)</f>
        <v>COLEGIO ESTADUAL REGINA SIMOES</v>
      </c>
      <c r="G1011" s="67" t="s">
        <v>1687</v>
      </c>
      <c r="H1011" s="67" t="s">
        <v>1696</v>
      </c>
      <c r="I1011" s="67" t="s">
        <v>2047</v>
      </c>
      <c r="J1011" s="81" t="s">
        <v>4723</v>
      </c>
      <c r="L1011" s="46"/>
      <c r="M1011" s="46"/>
      <c r="T1011" s="86"/>
      <c r="U1011" s="100"/>
      <c r="V1011" s="97"/>
      <c r="W1011" s="100"/>
      <c r="X1011" s="104"/>
      <c r="Y1011" s="101"/>
      <c r="Z1011" s="101"/>
      <c r="AA1011" s="104"/>
      <c r="AB1011" s="104"/>
      <c r="AF1011" s="90"/>
      <c r="AK1011"/>
      <c r="AM1011" s="108"/>
      <c r="AN1011" s="108"/>
      <c r="AO1011" s="108"/>
      <c r="AP1011" s="108"/>
      <c r="AQ1011" s="108"/>
      <c r="AR1011" s="108"/>
    </row>
    <row r="1012" spans="1:44" s="48" customFormat="1" ht="24" customHeight="1">
      <c r="A1012" s="124" t="s">
        <v>1881</v>
      </c>
      <c r="B1012" s="260" t="s">
        <v>439</v>
      </c>
      <c r="C1012" s="73">
        <v>1102410</v>
      </c>
      <c r="D1012" s="73">
        <v>1103927</v>
      </c>
      <c r="E1012" s="73">
        <v>29202493</v>
      </c>
      <c r="F1012" s="106" t="str">
        <f>VLOOKUP($C1012,'[3]Sistema Escolar'!$C$3:$E$5000,3,0)</f>
        <v>COLEGIO ESTADUAL JURACY MAGALHAES JUNIOR</v>
      </c>
      <c r="G1012" s="67" t="s">
        <v>1476</v>
      </c>
      <c r="H1012" s="67" t="s">
        <v>1700</v>
      </c>
      <c r="I1012" s="67" t="s">
        <v>519</v>
      </c>
      <c r="J1012" s="81" t="s">
        <v>4492</v>
      </c>
      <c r="L1012" s="46"/>
      <c r="M1012" s="46"/>
      <c r="T1012" s="86"/>
      <c r="U1012" s="100"/>
      <c r="V1012" s="97"/>
      <c r="W1012" s="100"/>
      <c r="X1012" s="104"/>
      <c r="Y1012" s="101"/>
      <c r="Z1012" s="101"/>
      <c r="AA1012" s="104"/>
      <c r="AB1012" s="104"/>
      <c r="AF1012" s="90"/>
      <c r="AK1012"/>
      <c r="AM1012" s="108"/>
      <c r="AN1012" s="108"/>
      <c r="AO1012" s="108"/>
      <c r="AP1012" s="108"/>
      <c r="AQ1012" s="108"/>
      <c r="AR1012" s="108"/>
    </row>
    <row r="1013" spans="1:44" s="48" customFormat="1" ht="24" customHeight="1">
      <c r="A1013" s="124" t="s">
        <v>1881</v>
      </c>
      <c r="B1013" s="260" t="s">
        <v>439</v>
      </c>
      <c r="C1013" s="73">
        <v>1178430</v>
      </c>
      <c r="D1013" s="73">
        <v>1105574</v>
      </c>
      <c r="E1013" s="73">
        <v>29862728</v>
      </c>
      <c r="F1013" s="106" t="str">
        <f>VLOOKUP($C1013,'[3]Sistema Escolar'!$C$3:$E$5000,3,0)</f>
        <v>CENTRO ESTADUAL DE EDUCACAO PROFISSIONAL DO OCEANO</v>
      </c>
      <c r="G1013" s="67" t="s">
        <v>1476</v>
      </c>
      <c r="H1013" s="67" t="s">
        <v>1698</v>
      </c>
      <c r="I1013" s="67" t="s">
        <v>519</v>
      </c>
      <c r="J1013" s="81" t="s">
        <v>4492</v>
      </c>
      <c r="L1013" s="46"/>
      <c r="M1013" s="46"/>
      <c r="T1013" s="86"/>
      <c r="U1013" s="100"/>
      <c r="V1013" s="97"/>
      <c r="W1013" s="100"/>
      <c r="X1013" s="104"/>
      <c r="Y1013" s="101"/>
      <c r="Z1013" s="104"/>
      <c r="AA1013" s="104"/>
      <c r="AB1013" s="104"/>
      <c r="AF1013" s="90"/>
      <c r="AK1013"/>
      <c r="AM1013" s="108"/>
      <c r="AN1013" s="108"/>
      <c r="AO1013" s="108"/>
      <c r="AP1013" s="108"/>
      <c r="AQ1013" s="108"/>
      <c r="AR1013" s="108"/>
    </row>
    <row r="1014" spans="1:44" s="48" customFormat="1" ht="24" customHeight="1">
      <c r="A1014" s="124" t="s">
        <v>1881</v>
      </c>
      <c r="B1014" s="260" t="s">
        <v>439</v>
      </c>
      <c r="C1014" s="73">
        <v>1102402</v>
      </c>
      <c r="D1014" s="73">
        <v>1103931</v>
      </c>
      <c r="E1014" s="73">
        <v>29202604</v>
      </c>
      <c r="F1014" s="106" t="str">
        <f>VLOOKUP($C1014,'[3]Sistema Escolar'!$C$3:$E$5000,3,0)</f>
        <v>COLEGIO ESTADUAL DESEMBARGADOR JULIO VIRGINIO DE SANTANA</v>
      </c>
      <c r="G1014" s="67" t="s">
        <v>1476</v>
      </c>
      <c r="H1014" s="67" t="s">
        <v>1699</v>
      </c>
      <c r="I1014" s="67" t="s">
        <v>519</v>
      </c>
      <c r="J1014" s="81" t="s">
        <v>4492</v>
      </c>
      <c r="L1014" s="46"/>
      <c r="M1014" s="46"/>
      <c r="T1014" s="86"/>
      <c r="U1014" s="100"/>
      <c r="V1014" s="97"/>
      <c r="W1014" s="100"/>
      <c r="X1014" s="104"/>
      <c r="Y1014" s="101"/>
      <c r="Z1014" s="101"/>
      <c r="AA1014" s="104"/>
      <c r="AB1014" s="104"/>
      <c r="AF1014" s="90"/>
      <c r="AK1014"/>
      <c r="AM1014" s="108"/>
      <c r="AN1014" s="108"/>
      <c r="AO1014" s="108"/>
      <c r="AP1014" s="108"/>
      <c r="AQ1014" s="108"/>
      <c r="AR1014" s="108"/>
    </row>
    <row r="1015" spans="1:44" s="48" customFormat="1" ht="24" customHeight="1">
      <c r="A1015" s="124" t="s">
        <v>1882</v>
      </c>
      <c r="B1015" s="260" t="s">
        <v>440</v>
      </c>
      <c r="C1015" s="73">
        <v>1112998</v>
      </c>
      <c r="D1015" s="73">
        <v>1101528</v>
      </c>
      <c r="E1015" s="73">
        <v>29294100</v>
      </c>
      <c r="F1015" s="106" t="str">
        <f>VLOOKUP($C1015,'[3]Sistema Escolar'!$C$3:$E$5000,3,0)</f>
        <v>COLEGIO ESTADUAL DE TEMPO INTEGRAL DE BELMONTE</v>
      </c>
      <c r="G1015" s="67" t="s">
        <v>1701</v>
      </c>
      <c r="H1015" s="67" t="s">
        <v>1702</v>
      </c>
      <c r="I1015" s="67" t="s">
        <v>519</v>
      </c>
      <c r="J1015" s="81" t="s">
        <v>4492</v>
      </c>
      <c r="L1015" s="46"/>
      <c r="M1015" s="46"/>
      <c r="T1015" s="86"/>
      <c r="U1015" s="100"/>
      <c r="V1015" s="97"/>
      <c r="W1015" s="100"/>
      <c r="X1015" s="104"/>
      <c r="Y1015" s="101"/>
      <c r="Z1015" s="101"/>
      <c r="AA1015" s="104"/>
      <c r="AB1015" s="104"/>
      <c r="AF1015" s="90"/>
      <c r="AK1015"/>
      <c r="AM1015" s="108"/>
      <c r="AN1015" s="108"/>
      <c r="AO1015" s="108"/>
      <c r="AP1015" s="108"/>
      <c r="AQ1015" s="108"/>
      <c r="AR1015" s="108"/>
    </row>
    <row r="1016" spans="1:44" s="48" customFormat="1" ht="24" customHeight="1">
      <c r="A1016" s="124" t="s">
        <v>1882</v>
      </c>
      <c r="B1016" s="260" t="s">
        <v>441</v>
      </c>
      <c r="C1016" s="73">
        <v>1178012</v>
      </c>
      <c r="D1016" s="73">
        <v>1104515</v>
      </c>
      <c r="E1016" s="73">
        <v>29428203</v>
      </c>
      <c r="F1016" s="106" t="str">
        <f>VLOOKUP($C1016,'[3]Sistema Escolar'!$C$3:$E$5000,3,0)</f>
        <v>CENTRO TERRITORIAL DE EDUCACAO PROFISSIONAL DA COSTA DO DESCOBRIMENTO</v>
      </c>
      <c r="G1016" s="67" t="s">
        <v>1703</v>
      </c>
      <c r="H1016" s="67" t="s">
        <v>1704</v>
      </c>
      <c r="I1016" s="67" t="s">
        <v>519</v>
      </c>
      <c r="J1016" s="81" t="s">
        <v>4492</v>
      </c>
      <c r="L1016" s="46"/>
      <c r="M1016" s="46"/>
      <c r="T1016" s="86"/>
      <c r="U1016" s="100"/>
      <c r="V1016" s="97"/>
      <c r="W1016" s="100"/>
      <c r="X1016" s="104"/>
      <c r="Y1016" s="101"/>
      <c r="Z1016" s="101"/>
      <c r="AA1016" s="104"/>
      <c r="AB1016" s="104"/>
      <c r="AF1016" s="90"/>
      <c r="AK1016"/>
      <c r="AM1016" s="108"/>
      <c r="AN1016" s="108"/>
      <c r="AO1016" s="108"/>
      <c r="AP1016" s="108"/>
      <c r="AQ1016" s="108"/>
      <c r="AR1016" s="108"/>
    </row>
    <row r="1017" spans="1:44" s="48" customFormat="1" ht="24" customHeight="1">
      <c r="A1017" s="124" t="s">
        <v>1882</v>
      </c>
      <c r="B1017" s="260" t="s">
        <v>441</v>
      </c>
      <c r="C1017" s="73">
        <v>1146167</v>
      </c>
      <c r="D1017" s="73">
        <v>1101529</v>
      </c>
      <c r="E1017" s="73">
        <v>29318220</v>
      </c>
      <c r="F1017" s="106" t="str">
        <f>VLOOKUP($C1017,'[3]Sistema Escolar'!$C$3:$E$5000,3,0)</f>
        <v>COMPLEXO INTEGRADO DE EDUCACAO BASICA PROFISSIONAL E TECNOLOGIA</v>
      </c>
      <c r="G1017" s="67" t="s">
        <v>1703</v>
      </c>
      <c r="H1017" s="67" t="s">
        <v>1708</v>
      </c>
      <c r="I1017" s="67" t="s">
        <v>519</v>
      </c>
      <c r="J1017" s="81" t="s">
        <v>4492</v>
      </c>
      <c r="L1017" s="46"/>
      <c r="M1017" s="46"/>
      <c r="T1017" s="86"/>
      <c r="U1017" s="100"/>
      <c r="V1017" s="97"/>
      <c r="W1017" s="100"/>
      <c r="X1017" s="104"/>
      <c r="Y1017" s="101"/>
      <c r="Z1017" s="101"/>
      <c r="AA1017" s="104"/>
      <c r="AB1017" s="104"/>
      <c r="AF1017" s="90"/>
      <c r="AK1017"/>
      <c r="AM1017" s="108"/>
      <c r="AN1017" s="108"/>
      <c r="AO1017" s="108"/>
      <c r="AP1017" s="108"/>
      <c r="AQ1017" s="108"/>
      <c r="AR1017" s="108"/>
    </row>
    <row r="1018" spans="1:44" s="48" customFormat="1" ht="24" customHeight="1">
      <c r="A1018" s="124" t="s">
        <v>1882</v>
      </c>
      <c r="B1018" s="260" t="s">
        <v>441</v>
      </c>
      <c r="C1018" s="73">
        <v>1146183</v>
      </c>
      <c r="D1018" s="73">
        <v>1101530</v>
      </c>
      <c r="E1018" s="73">
        <v>29318378</v>
      </c>
      <c r="F1018" s="106" t="str">
        <f>VLOOKUP($C1018,'[3]Sistema Escolar'!$C$3:$E$5000,3,0)</f>
        <v>COLEGIO ESTADUAL ELOYNA BARRADAS</v>
      </c>
      <c r="G1018" s="67" t="s">
        <v>1703</v>
      </c>
      <c r="H1018" s="67" t="s">
        <v>1706</v>
      </c>
      <c r="I1018" s="67" t="s">
        <v>519</v>
      </c>
      <c r="J1018" s="81" t="s">
        <v>4492</v>
      </c>
      <c r="L1018" s="46"/>
      <c r="M1018" s="46"/>
      <c r="T1018" s="86"/>
      <c r="U1018" s="100"/>
      <c r="V1018" s="97"/>
      <c r="W1018" s="100"/>
      <c r="X1018" s="104"/>
      <c r="Y1018" s="101"/>
      <c r="Z1018" s="101"/>
      <c r="AA1018" s="104"/>
      <c r="AB1018" s="104"/>
      <c r="AF1018" s="90"/>
      <c r="AK1018"/>
      <c r="AM1018" s="108"/>
      <c r="AN1018" s="108"/>
      <c r="AO1018" s="108"/>
      <c r="AP1018" s="108"/>
      <c r="AQ1018" s="108"/>
      <c r="AR1018" s="108"/>
    </row>
    <row r="1019" spans="1:44" s="48" customFormat="1" ht="24" customHeight="1">
      <c r="A1019" s="124" t="s">
        <v>1882</v>
      </c>
      <c r="B1019" s="260" t="s">
        <v>441</v>
      </c>
      <c r="C1019" s="73">
        <v>1146264</v>
      </c>
      <c r="D1019" s="73">
        <v>1101534</v>
      </c>
      <c r="E1019" s="73">
        <v>29319218</v>
      </c>
      <c r="F1019" s="106" t="str">
        <f>VLOOKUP($C1019,'[3]Sistema Escolar'!$C$3:$E$5000,3,0)</f>
        <v>COLEGIO ESTADUAL BADEN POWELL</v>
      </c>
      <c r="G1019" s="67" t="s">
        <v>1703</v>
      </c>
      <c r="H1019" s="67" t="s">
        <v>1705</v>
      </c>
      <c r="I1019" s="67" t="s">
        <v>519</v>
      </c>
      <c r="J1019" s="81" t="s">
        <v>4492</v>
      </c>
      <c r="L1019" s="46"/>
      <c r="M1019" s="46"/>
      <c r="T1019" s="86"/>
      <c r="U1019" s="100"/>
      <c r="V1019" s="97"/>
      <c r="W1019" s="100"/>
      <c r="X1019" s="104"/>
      <c r="Y1019" s="101"/>
      <c r="Z1019" s="101"/>
      <c r="AA1019" s="104"/>
      <c r="AB1019" s="104"/>
      <c r="AF1019" s="90"/>
      <c r="AK1019"/>
      <c r="AM1019" s="108"/>
      <c r="AN1019" s="108"/>
      <c r="AO1019" s="108"/>
      <c r="AP1019" s="108"/>
      <c r="AQ1019" s="108"/>
      <c r="AR1019" s="108"/>
    </row>
    <row r="1020" spans="1:44" s="48" customFormat="1" ht="24" customHeight="1">
      <c r="A1020" s="124" t="s">
        <v>1882</v>
      </c>
      <c r="B1020" s="260" t="s">
        <v>442</v>
      </c>
      <c r="C1020" s="73">
        <v>1112890</v>
      </c>
      <c r="D1020" s="73">
        <v>1101541</v>
      </c>
      <c r="E1020" s="73">
        <v>29319358</v>
      </c>
      <c r="F1020" s="106" t="str">
        <f>VLOOKUP($C1020,'[3]Sistema Escolar'!$C$3:$E$5000,3,0)</f>
        <v>COLEGIO ESTADUAL JESUS MOURA</v>
      </c>
      <c r="G1020" s="67" t="s">
        <v>1709</v>
      </c>
      <c r="H1020" s="67" t="s">
        <v>1710</v>
      </c>
      <c r="I1020" s="67" t="s">
        <v>519</v>
      </c>
      <c r="J1020" s="81" t="s">
        <v>4492</v>
      </c>
      <c r="L1020" s="46"/>
      <c r="M1020" s="46"/>
      <c r="T1020" s="86"/>
      <c r="U1020" s="100"/>
      <c r="V1020" s="97"/>
      <c r="W1020" s="100"/>
      <c r="X1020" s="104"/>
      <c r="Y1020" s="101"/>
      <c r="Z1020" s="101"/>
      <c r="AA1020" s="104"/>
      <c r="AB1020" s="104"/>
      <c r="AF1020" s="90"/>
      <c r="AK1020"/>
      <c r="AM1020" s="108"/>
      <c r="AN1020" s="108"/>
      <c r="AO1020" s="108"/>
      <c r="AP1020" s="108"/>
      <c r="AQ1020" s="108"/>
      <c r="AR1020" s="108"/>
    </row>
    <row r="1021" spans="1:44" s="48" customFormat="1" ht="24" customHeight="1">
      <c r="A1021" s="124" t="s">
        <v>1882</v>
      </c>
      <c r="B1021" s="260" t="s">
        <v>443</v>
      </c>
      <c r="C1021" s="73">
        <v>1170181</v>
      </c>
      <c r="D1021" s="73">
        <v>1101544</v>
      </c>
      <c r="E1021" s="73">
        <v>29320623</v>
      </c>
      <c r="F1021" s="106" t="str">
        <f>VLOOKUP($C1021,'[3]Sistema Escolar'!$C$3:$E$5000,3,0)</f>
        <v>COLEGIO ESTADUAL DE TEMPO INTEGRAL PAULO FREIRE</v>
      </c>
      <c r="G1021" s="67" t="s">
        <v>1711</v>
      </c>
      <c r="H1021" s="67" t="s">
        <v>1712</v>
      </c>
      <c r="I1021" s="67" t="s">
        <v>519</v>
      </c>
      <c r="J1021" s="81" t="s">
        <v>4492</v>
      </c>
      <c r="L1021" s="46"/>
      <c r="M1021" s="46"/>
      <c r="T1021" s="86"/>
      <c r="U1021" s="100"/>
      <c r="V1021" s="97"/>
      <c r="W1021" s="100"/>
      <c r="X1021" s="104"/>
      <c r="Y1021" s="101"/>
      <c r="Z1021" s="101"/>
      <c r="AA1021" s="104"/>
      <c r="AB1021" s="104"/>
      <c r="AF1021" s="90"/>
      <c r="AK1021"/>
      <c r="AM1021" s="108"/>
      <c r="AN1021" s="108"/>
      <c r="AO1021" s="108"/>
      <c r="AP1021" s="108"/>
      <c r="AQ1021" s="108"/>
      <c r="AR1021" s="108"/>
    </row>
    <row r="1022" spans="1:44" s="48" customFormat="1" ht="24" customHeight="1">
      <c r="A1022" s="124" t="s">
        <v>1882</v>
      </c>
      <c r="B1022" s="260" t="s">
        <v>444</v>
      </c>
      <c r="C1022" s="73">
        <v>1146493</v>
      </c>
      <c r="D1022" s="73">
        <v>1101547</v>
      </c>
      <c r="E1022" s="73">
        <v>29321298</v>
      </c>
      <c r="F1022" s="106" t="str">
        <f>VLOOKUP($C1022,'[3]Sistema Escolar'!$C$3:$E$5000,3,0)</f>
        <v>COLEGIO ESTADUAL LOIDE ALCANTARA NEVES</v>
      </c>
      <c r="G1022" s="67" t="s">
        <v>1703</v>
      </c>
      <c r="H1022" s="67" t="s">
        <v>1713</v>
      </c>
      <c r="I1022" s="67" t="s">
        <v>519</v>
      </c>
      <c r="J1022" s="81" t="s">
        <v>4492</v>
      </c>
      <c r="L1022" s="46"/>
      <c r="M1022" s="46"/>
      <c r="T1022" s="86"/>
      <c r="U1022" s="100"/>
      <c r="V1022" s="97"/>
      <c r="W1022" s="100"/>
      <c r="X1022" s="104"/>
      <c r="Y1022" s="101"/>
      <c r="Z1022" s="101"/>
      <c r="AA1022" s="104"/>
      <c r="AB1022" s="104"/>
      <c r="AF1022" s="90"/>
      <c r="AK1022"/>
      <c r="AM1022" s="108"/>
      <c r="AN1022" s="108"/>
      <c r="AO1022" s="108"/>
      <c r="AP1022" s="108"/>
      <c r="AQ1022" s="108"/>
      <c r="AR1022" s="108"/>
    </row>
    <row r="1023" spans="1:44" s="48" customFormat="1" ht="24" customHeight="1">
      <c r="A1023" s="124" t="s">
        <v>1882</v>
      </c>
      <c r="B1023" s="260" t="s">
        <v>445</v>
      </c>
      <c r="C1023" s="73">
        <v>1146523</v>
      </c>
      <c r="D1023" s="73">
        <v>1101562</v>
      </c>
      <c r="E1023" s="73">
        <v>29309638</v>
      </c>
      <c r="F1023" s="106" t="str">
        <f>VLOOKUP($C1023,'[3]Sistema Escolar'!$C$3:$E$5000,3,0)</f>
        <v>COLEGIO ESTADUAL CLOVIS ADOLPHO STOLZE</v>
      </c>
      <c r="G1023" s="67" t="s">
        <v>1703</v>
      </c>
      <c r="H1023" s="67" t="s">
        <v>1714</v>
      </c>
      <c r="I1023" s="67" t="s">
        <v>519</v>
      </c>
      <c r="J1023" s="81" t="s">
        <v>4492</v>
      </c>
      <c r="L1023" s="46"/>
      <c r="M1023" s="46"/>
      <c r="T1023" s="86"/>
      <c r="U1023" s="100"/>
      <c r="V1023" s="97"/>
      <c r="W1023" s="100"/>
      <c r="X1023" s="104"/>
      <c r="Y1023" s="101"/>
      <c r="Z1023" s="101"/>
      <c r="AA1023" s="104"/>
      <c r="AB1023" s="104"/>
      <c r="AF1023" s="90"/>
      <c r="AK1023"/>
      <c r="AM1023" s="108"/>
      <c r="AN1023" s="108"/>
      <c r="AO1023" s="108"/>
      <c r="AP1023" s="108"/>
      <c r="AQ1023" s="108"/>
      <c r="AR1023" s="108"/>
    </row>
    <row r="1024" spans="1:44" s="48" customFormat="1" ht="24" customHeight="1">
      <c r="A1024" s="124" t="s">
        <v>1882</v>
      </c>
      <c r="B1024" s="260" t="s">
        <v>446</v>
      </c>
      <c r="C1024" s="73">
        <v>1178043</v>
      </c>
      <c r="D1024" s="73">
        <v>1104519</v>
      </c>
      <c r="E1024" s="73">
        <v>29431450</v>
      </c>
      <c r="F1024" s="106" t="str">
        <f>VLOOKUP($C1024,'[3]Sistema Escolar'!$C$3:$E$5000,3,0)</f>
        <v>COLEGIO ESTADUAL DE TRANCOSO</v>
      </c>
      <c r="G1024" s="67" t="s">
        <v>1715</v>
      </c>
      <c r="H1024" s="67" t="s">
        <v>1717</v>
      </c>
      <c r="I1024" s="67" t="s">
        <v>519</v>
      </c>
      <c r="J1024" s="81" t="s">
        <v>4492</v>
      </c>
      <c r="L1024" s="46"/>
      <c r="M1024" s="46"/>
      <c r="T1024" s="86"/>
      <c r="U1024" s="100"/>
      <c r="V1024" s="97"/>
      <c r="W1024" s="100"/>
      <c r="X1024" s="104"/>
      <c r="Y1024" s="101"/>
      <c r="Z1024" s="101"/>
      <c r="AA1024" s="104"/>
      <c r="AB1024" s="104"/>
      <c r="AF1024" s="90"/>
      <c r="AK1024"/>
      <c r="AM1024" s="108"/>
      <c r="AN1024" s="108"/>
      <c r="AO1024" s="108"/>
      <c r="AP1024" s="108"/>
      <c r="AQ1024" s="108"/>
      <c r="AR1024" s="108"/>
    </row>
    <row r="1025" spans="1:44" s="48" customFormat="1" ht="24" customHeight="1">
      <c r="A1025" s="124" t="s">
        <v>1882</v>
      </c>
      <c r="B1025" s="260" t="s">
        <v>446</v>
      </c>
      <c r="C1025" s="73">
        <v>1178067</v>
      </c>
      <c r="D1025" s="73">
        <v>1104517</v>
      </c>
      <c r="E1025" s="73">
        <v>29428084</v>
      </c>
      <c r="F1025" s="106" t="str">
        <f>VLOOKUP($C1025,'[3]Sistema Escolar'!$C$3:$E$5000,3,0)</f>
        <v>COLEGIO ESTADUAL ARRAIAL D AJUDA - CEAA</v>
      </c>
      <c r="G1025" s="67" t="s">
        <v>1715</v>
      </c>
      <c r="H1025" s="67" t="s">
        <v>1716</v>
      </c>
      <c r="I1025" s="67" t="s">
        <v>519</v>
      </c>
      <c r="J1025" s="81" t="s">
        <v>4492</v>
      </c>
      <c r="L1025" s="46"/>
      <c r="M1025" s="46"/>
      <c r="T1025" s="86"/>
      <c r="U1025" s="100"/>
      <c r="V1025" s="97"/>
      <c r="W1025" s="100"/>
      <c r="X1025" s="104"/>
      <c r="Y1025" s="101"/>
      <c r="Z1025" s="104"/>
      <c r="AA1025" s="104"/>
      <c r="AB1025" s="104"/>
      <c r="AF1025" s="90"/>
      <c r="AK1025"/>
      <c r="AM1025" s="108"/>
      <c r="AN1025" s="108"/>
      <c r="AO1025" s="108"/>
      <c r="AP1025" s="108"/>
      <c r="AQ1025" s="108"/>
      <c r="AR1025" s="108"/>
    </row>
    <row r="1026" spans="1:44" s="48" customFormat="1" ht="24" customHeight="1">
      <c r="A1026" s="124" t="s">
        <v>1882</v>
      </c>
      <c r="B1026" s="260" t="s">
        <v>446</v>
      </c>
      <c r="C1026" s="73">
        <v>1178042</v>
      </c>
      <c r="D1026" s="73">
        <v>1104516</v>
      </c>
      <c r="E1026" s="73">
        <v>29428254</v>
      </c>
      <c r="F1026" s="106" t="str">
        <f>VLOOKUP($C1026,'[3]Sistema Escolar'!$C$3:$E$5000,3,0)</f>
        <v>COLEGIO ESTADUAL DO CAMPO DOUTOR ERALDO TINOCO</v>
      </c>
      <c r="G1026" s="67" t="s">
        <v>1715</v>
      </c>
      <c r="H1026" s="67" t="s">
        <v>1718</v>
      </c>
      <c r="I1026" s="67" t="s">
        <v>519</v>
      </c>
      <c r="J1026" s="81" t="s">
        <v>4492</v>
      </c>
      <c r="L1026" s="46"/>
      <c r="M1026" s="46"/>
      <c r="T1026" s="86"/>
      <c r="U1026" s="100"/>
      <c r="V1026" s="97"/>
      <c r="W1026" s="100"/>
      <c r="X1026" s="104"/>
      <c r="Y1026" s="101"/>
      <c r="Z1026" s="101"/>
      <c r="AA1026" s="104"/>
      <c r="AB1026" s="104"/>
      <c r="AF1026" s="90"/>
      <c r="AK1026"/>
      <c r="AM1026" s="108"/>
      <c r="AN1026" s="108"/>
      <c r="AO1026" s="108"/>
      <c r="AP1026" s="108"/>
      <c r="AQ1026" s="108"/>
      <c r="AR1026" s="108"/>
    </row>
    <row r="1027" spans="1:44" s="48" customFormat="1" ht="24" customHeight="1">
      <c r="A1027" s="124" t="s">
        <v>1882</v>
      </c>
      <c r="B1027" s="260" t="s">
        <v>446</v>
      </c>
      <c r="C1027" s="73">
        <v>1177093</v>
      </c>
      <c r="D1027" s="73">
        <v>1101570</v>
      </c>
      <c r="E1027" s="73">
        <v>29422345</v>
      </c>
      <c r="F1027" s="106" t="str">
        <f>VLOOKUP($C1027,'[3]Sistema Escolar'!$C$3:$E$5000,3,0)</f>
        <v>COLEGIO ESTADUAL DE TEMPO INTEGRAL DE PORTO SEGURO</v>
      </c>
      <c r="G1027" s="67" t="s">
        <v>1715</v>
      </c>
      <c r="H1027" s="67" t="s">
        <v>1719</v>
      </c>
      <c r="I1027" s="67" t="s">
        <v>519</v>
      </c>
      <c r="J1027" s="81" t="s">
        <v>4492</v>
      </c>
      <c r="L1027" s="46"/>
      <c r="M1027" s="46"/>
      <c r="T1027" s="86"/>
      <c r="U1027" s="100"/>
      <c r="V1027" s="97"/>
      <c r="W1027" s="100"/>
      <c r="X1027" s="104"/>
      <c r="Y1027" s="101"/>
      <c r="Z1027" s="101"/>
      <c r="AA1027" s="104"/>
      <c r="AB1027" s="104"/>
      <c r="AF1027" s="90"/>
      <c r="AK1027"/>
      <c r="AM1027" s="108"/>
      <c r="AN1027" s="108"/>
      <c r="AO1027" s="108"/>
      <c r="AP1027" s="108"/>
      <c r="AQ1027" s="108"/>
      <c r="AR1027" s="108"/>
    </row>
    <row r="1028" spans="1:44" s="48" customFormat="1" ht="24" customHeight="1">
      <c r="A1028" s="124" t="s">
        <v>1882</v>
      </c>
      <c r="B1028" s="260" t="s">
        <v>446</v>
      </c>
      <c r="C1028" s="73">
        <v>1141149</v>
      </c>
      <c r="D1028" s="73">
        <v>1101564</v>
      </c>
      <c r="E1028" s="73">
        <v>29326028</v>
      </c>
      <c r="F1028" s="106" t="str">
        <f>VLOOKUP($C1028,'[3]Sistema Escolar'!$C$3:$E$5000,3,0)</f>
        <v>COMPLEXO INTEGRADO DE EDUC BASICA PROFIS E TECNOLOGICA DE PORTO SEGURO</v>
      </c>
      <c r="G1028" s="67" t="s">
        <v>1715</v>
      </c>
      <c r="H1028" s="67" t="s">
        <v>1720</v>
      </c>
      <c r="I1028" s="67" t="s">
        <v>519</v>
      </c>
      <c r="J1028" s="81" t="s">
        <v>4492</v>
      </c>
      <c r="L1028" s="46"/>
      <c r="M1028" s="46"/>
      <c r="T1028" s="86"/>
      <c r="U1028" s="100"/>
      <c r="V1028" s="97"/>
      <c r="W1028" s="100"/>
      <c r="X1028" s="104"/>
      <c r="Y1028" s="101"/>
      <c r="Z1028" s="101"/>
      <c r="AA1028" s="104"/>
      <c r="AB1028" s="104"/>
      <c r="AF1028" s="90"/>
      <c r="AK1028"/>
      <c r="AM1028" s="108"/>
      <c r="AN1028" s="108"/>
      <c r="AO1028" s="108"/>
      <c r="AP1028" s="108"/>
      <c r="AQ1028" s="108"/>
      <c r="AR1028" s="108"/>
    </row>
    <row r="1029" spans="1:44" s="48" customFormat="1" ht="24" customHeight="1">
      <c r="A1029" s="124">
        <v>27</v>
      </c>
      <c r="B1029" s="260" t="s">
        <v>446</v>
      </c>
      <c r="C1029" s="73">
        <v>1146434</v>
      </c>
      <c r="D1029" s="73">
        <v>1101569</v>
      </c>
      <c r="E1029" s="73">
        <v>29326320</v>
      </c>
      <c r="F1029" s="106" t="str">
        <f>VLOOKUP($C1029,'[3]Sistema Escolar'!$C$3:$E$5000,3,0)</f>
        <v>CENTRO ESTADUAL DE EDUCACAO PROFISSIONAL 2 DE JULHO</v>
      </c>
      <c r="G1029" s="67" t="s">
        <v>1715</v>
      </c>
      <c r="H1029" s="67" t="s">
        <v>1842</v>
      </c>
      <c r="I1029" s="67" t="s">
        <v>519</v>
      </c>
      <c r="J1029" s="81" t="s">
        <v>4492</v>
      </c>
      <c r="K1029" s="63"/>
      <c r="L1029" s="46"/>
      <c r="M1029" s="46"/>
      <c r="T1029" s="86"/>
      <c r="U1029" s="100"/>
      <c r="V1029" s="97"/>
      <c r="W1029" s="100"/>
      <c r="X1029" s="104"/>
      <c r="Y1029" s="101"/>
      <c r="Z1029" s="101"/>
      <c r="AA1029" s="104"/>
      <c r="AB1029" s="104"/>
      <c r="AF1029" s="90"/>
      <c r="AK1029"/>
      <c r="AM1029" s="108"/>
      <c r="AN1029" s="108"/>
      <c r="AO1029" s="108"/>
      <c r="AP1029" s="108"/>
      <c r="AQ1029" s="108"/>
      <c r="AR1029" s="108"/>
    </row>
    <row r="1030" spans="1:44" s="48" customFormat="1" ht="24" customHeight="1">
      <c r="A1030" s="57">
        <v>27</v>
      </c>
      <c r="B1030" s="163" t="s">
        <v>446</v>
      </c>
      <c r="C1030" s="54">
        <v>1179818</v>
      </c>
      <c r="D1030" s="56">
        <v>9999999</v>
      </c>
      <c r="E1030" s="252">
        <v>44372</v>
      </c>
      <c r="F1030" s="106" t="str">
        <f>VLOOKUP($C1030,'[3]Sistema Escolar'!$C$3:$E$5000,3,0)</f>
        <v>COLEGIO ESTADUAL INDIGENA PATAXO BARRA VELHA</v>
      </c>
      <c r="G1030" s="67" t="s">
        <v>2039</v>
      </c>
      <c r="H1030" s="67" t="s">
        <v>2039</v>
      </c>
      <c r="I1030" s="67" t="s">
        <v>519</v>
      </c>
      <c r="J1030" s="81"/>
      <c r="K1030" s="63"/>
      <c r="L1030" s="46"/>
      <c r="M1030" s="46"/>
      <c r="T1030" s="86"/>
      <c r="U1030" s="100"/>
      <c r="V1030" s="97"/>
      <c r="W1030" s="100"/>
      <c r="X1030" s="104"/>
      <c r="Y1030" s="101"/>
      <c r="Z1030" s="101"/>
      <c r="AA1030" s="104"/>
      <c r="AB1030" s="104"/>
      <c r="AF1030" s="90"/>
      <c r="AK1030"/>
      <c r="AM1030" s="108"/>
      <c r="AN1030" s="108"/>
      <c r="AO1030" s="108"/>
      <c r="AP1030" s="108"/>
      <c r="AQ1030" s="108"/>
      <c r="AR1030" s="108"/>
    </row>
    <row r="1031" spans="1:44" s="48" customFormat="1" ht="24" customHeight="1">
      <c r="A1031" s="124" t="s">
        <v>1882</v>
      </c>
      <c r="B1031" s="260" t="s">
        <v>447</v>
      </c>
      <c r="C1031" s="73">
        <v>1178401</v>
      </c>
      <c r="D1031" s="73">
        <v>1105561</v>
      </c>
      <c r="E1031" s="73">
        <v>29397707</v>
      </c>
      <c r="F1031" s="106" t="str">
        <f>VLOOKUP($C1031,'[3]Sistema Escolar'!$C$3:$E$5000,3,0)</f>
        <v>COLEGIO ESTADUAL INDIGENA COROA VERMELHA</v>
      </c>
      <c r="G1031" s="67" t="s">
        <v>1721</v>
      </c>
      <c r="H1031" s="67" t="s">
        <v>1722</v>
      </c>
      <c r="I1031" s="67" t="s">
        <v>519</v>
      </c>
      <c r="J1031" s="81" t="s">
        <v>4492</v>
      </c>
      <c r="L1031" s="46"/>
      <c r="M1031" s="46"/>
      <c r="T1031" s="86"/>
      <c r="U1031" s="100"/>
      <c r="V1031" s="97"/>
      <c r="W1031" s="100"/>
      <c r="X1031" s="104"/>
      <c r="Y1031" s="101"/>
      <c r="Z1031" s="101"/>
      <c r="AA1031" s="104"/>
      <c r="AB1031" s="104"/>
      <c r="AF1031" s="90"/>
      <c r="AK1031"/>
      <c r="AM1031" s="108"/>
      <c r="AN1031" s="108"/>
      <c r="AO1031" s="108"/>
      <c r="AP1031" s="108"/>
      <c r="AQ1031" s="108"/>
      <c r="AR1031" s="108"/>
    </row>
    <row r="1032" spans="1:44" s="48" customFormat="1" ht="24" customHeight="1">
      <c r="A1032" s="124" t="s">
        <v>1882</v>
      </c>
      <c r="B1032" s="260" t="s">
        <v>447</v>
      </c>
      <c r="C1032" s="73">
        <v>1178037</v>
      </c>
      <c r="D1032" s="73">
        <v>1101572</v>
      </c>
      <c r="E1032" s="73">
        <v>29428092</v>
      </c>
      <c r="F1032" s="106" t="str">
        <f>VLOOKUP($C1032,'[3]Sistema Escolar'!$C$3:$E$5000,3,0)</f>
        <v>COLEGIO ESTADUAL PROFESSORA TEREZINHA SCARAMUSSA</v>
      </c>
      <c r="G1032" s="67" t="s">
        <v>1721</v>
      </c>
      <c r="H1032" s="67" t="s">
        <v>1723</v>
      </c>
      <c r="I1032" s="67" t="s">
        <v>519</v>
      </c>
      <c r="J1032" s="81" t="s">
        <v>4492</v>
      </c>
      <c r="L1032" s="46"/>
      <c r="M1032" s="46"/>
      <c r="T1032" s="86"/>
      <c r="U1032" s="100"/>
      <c r="V1032" s="97"/>
      <c r="W1032" s="100"/>
      <c r="X1032" s="104"/>
      <c r="Y1032" s="101"/>
      <c r="Z1032" s="104"/>
      <c r="AA1032" s="104"/>
      <c r="AB1032" s="104"/>
      <c r="AF1032" s="90"/>
      <c r="AK1032"/>
      <c r="AM1032" s="108"/>
      <c r="AN1032" s="108"/>
      <c r="AO1032" s="108"/>
      <c r="AP1032" s="108"/>
      <c r="AQ1032" s="108"/>
      <c r="AR1032" s="108"/>
    </row>
    <row r="1033" spans="1:44" s="48" customFormat="1" ht="24" customHeight="1">
      <c r="A1033" s="57">
        <v>27</v>
      </c>
      <c r="B1033" s="163" t="s">
        <v>446</v>
      </c>
      <c r="C1033" s="56">
        <v>1179823</v>
      </c>
      <c r="D1033" s="56">
        <v>9999999</v>
      </c>
      <c r="E1033" s="56">
        <v>44441</v>
      </c>
      <c r="F1033" s="106" t="str">
        <f>VLOOKUP($C1033,'[3]Sistema Escolar'!$C$3:$E$5000,3,0)</f>
        <v>COLEGIO ESTADUAL INDIGENA PATAXO BOCA DA MATA</v>
      </c>
      <c r="G1033" s="67" t="s">
        <v>2039</v>
      </c>
      <c r="H1033" s="67" t="s">
        <v>2039</v>
      </c>
      <c r="I1033" s="67" t="s">
        <v>519</v>
      </c>
      <c r="J1033" s="81"/>
      <c r="L1033" s="46"/>
      <c r="M1033" s="46"/>
      <c r="T1033" s="86"/>
      <c r="U1033" s="100"/>
      <c r="V1033" s="97"/>
      <c r="W1033" s="100"/>
      <c r="X1033" s="104"/>
      <c r="Y1033" s="101"/>
      <c r="Z1033" s="104"/>
      <c r="AA1033" s="104"/>
      <c r="AB1033" s="104"/>
      <c r="AF1033" s="90"/>
      <c r="AK1033"/>
      <c r="AM1033" s="108"/>
      <c r="AN1033" s="108"/>
      <c r="AO1033" s="108"/>
      <c r="AP1033" s="108"/>
      <c r="AQ1033" s="108"/>
      <c r="AR1033" s="108"/>
    </row>
    <row r="1034" spans="1:44" s="48" customFormat="1" ht="24" customHeight="1">
      <c r="A1034" s="57">
        <v>27</v>
      </c>
      <c r="B1034" s="163" t="s">
        <v>440</v>
      </c>
      <c r="C1034" s="56">
        <v>1179829</v>
      </c>
      <c r="D1034" s="56" t="s">
        <v>449</v>
      </c>
      <c r="E1034" s="56">
        <v>44462</v>
      </c>
      <c r="F1034" s="106" t="str">
        <f>VLOOKUP($C1034,'[3]Sistema Escolar'!$C$3:$E$5000,3,0)</f>
        <v>COLEGIO ESTADUAL DO CAMPO DE TEMPO INTEGRAL TEOBALDA PASSOS DOS SANTOS</v>
      </c>
      <c r="G1034" s="67" t="s">
        <v>2039</v>
      </c>
      <c r="H1034" s="67" t="s">
        <v>2039</v>
      </c>
      <c r="I1034" s="67" t="s">
        <v>519</v>
      </c>
      <c r="J1034" s="81"/>
      <c r="L1034" s="46"/>
      <c r="M1034" s="46"/>
      <c r="T1034" s="86"/>
      <c r="U1034" s="100"/>
      <c r="V1034" s="97"/>
      <c r="W1034" s="100"/>
      <c r="X1034" s="104"/>
      <c r="Y1034" s="101"/>
      <c r="Z1034" s="104"/>
      <c r="AA1034" s="104"/>
      <c r="AB1034" s="104"/>
      <c r="AF1034" s="90"/>
      <c r="AK1034"/>
      <c r="AM1034" s="108"/>
      <c r="AN1034" s="108"/>
      <c r="AO1034" s="108"/>
      <c r="AP1034" s="108"/>
      <c r="AQ1034" s="108"/>
      <c r="AR1034" s="108"/>
    </row>
    <row r="1035" spans="1:44" s="48" customFormat="1" ht="24" customHeight="1">
      <c r="A1035" s="119">
        <v>2</v>
      </c>
      <c r="B1035" s="256" t="s">
        <v>24</v>
      </c>
      <c r="C1035" s="123">
        <v>1127596</v>
      </c>
      <c r="D1035" s="123">
        <v>1103055</v>
      </c>
      <c r="E1035" s="123">
        <v>29036160</v>
      </c>
      <c r="F1035" s="120" t="s">
        <v>1724</v>
      </c>
      <c r="G1035" s="123" t="s">
        <v>448</v>
      </c>
      <c r="H1035" s="123" t="s">
        <v>448</v>
      </c>
      <c r="I1035" s="123" t="s">
        <v>448</v>
      </c>
      <c r="J1035" s="81"/>
      <c r="L1035" s="46"/>
      <c r="M1035" s="46"/>
      <c r="T1035" s="86"/>
      <c r="U1035" s="100"/>
      <c r="V1035" s="97"/>
      <c r="W1035" s="100"/>
      <c r="X1035" s="104"/>
      <c r="Y1035" s="101"/>
      <c r="Z1035" s="104"/>
      <c r="AA1035" s="104"/>
      <c r="AB1035" s="104"/>
      <c r="AF1035" s="90"/>
      <c r="AM1035" s="108"/>
      <c r="AN1035" s="108"/>
      <c r="AO1035" s="108"/>
      <c r="AP1035" s="108"/>
      <c r="AQ1035" s="108"/>
      <c r="AR1035" s="108"/>
    </row>
    <row r="1036" spans="1:44" s="48" customFormat="1" ht="24" customHeight="1">
      <c r="A1036" s="119">
        <v>4</v>
      </c>
      <c r="B1036" s="256" t="s">
        <v>82</v>
      </c>
      <c r="C1036" s="123">
        <v>1116535</v>
      </c>
      <c r="D1036" s="123">
        <v>1105525</v>
      </c>
      <c r="E1036" s="123">
        <v>29145805</v>
      </c>
      <c r="F1036" s="120" t="s">
        <v>1725</v>
      </c>
      <c r="G1036" s="123" t="s">
        <v>448</v>
      </c>
      <c r="H1036" s="123" t="s">
        <v>448</v>
      </c>
      <c r="I1036" s="123" t="s">
        <v>448</v>
      </c>
      <c r="J1036" s="81"/>
      <c r="L1036" s="46"/>
      <c r="M1036" s="46"/>
      <c r="T1036" s="86"/>
      <c r="U1036" s="100"/>
      <c r="V1036" s="97"/>
      <c r="W1036" s="100"/>
      <c r="X1036" s="104"/>
      <c r="Y1036" s="101"/>
      <c r="Z1036" s="104"/>
      <c r="AA1036" s="104"/>
      <c r="AB1036" s="104"/>
      <c r="AF1036" s="90"/>
      <c r="AM1036" s="108"/>
      <c r="AN1036" s="108"/>
      <c r="AO1036" s="108"/>
      <c r="AP1036" s="108"/>
      <c r="AQ1036" s="108"/>
      <c r="AR1036" s="108"/>
    </row>
    <row r="1037" spans="1:44" s="48" customFormat="1" ht="24" customHeight="1">
      <c r="A1037" s="119">
        <v>4</v>
      </c>
      <c r="B1037" s="256" t="s">
        <v>84</v>
      </c>
      <c r="C1037" s="123">
        <v>1114966</v>
      </c>
      <c r="D1037" s="123">
        <v>1102141</v>
      </c>
      <c r="E1037" s="123">
        <v>29124298</v>
      </c>
      <c r="F1037" s="120" t="s">
        <v>1726</v>
      </c>
      <c r="G1037" s="123" t="s">
        <v>448</v>
      </c>
      <c r="H1037" s="123" t="s">
        <v>448</v>
      </c>
      <c r="I1037" s="123" t="s">
        <v>448</v>
      </c>
      <c r="J1037" s="81"/>
      <c r="L1037" s="46"/>
      <c r="M1037" s="46"/>
      <c r="T1037" s="86"/>
      <c r="U1037" s="100"/>
      <c r="V1037" s="97"/>
      <c r="W1037" s="100"/>
      <c r="X1037" s="104"/>
      <c r="Y1037" s="101"/>
      <c r="Z1037" s="104"/>
      <c r="AA1037" s="104"/>
      <c r="AB1037" s="104"/>
      <c r="AF1037" s="90"/>
      <c r="AM1037" s="108"/>
      <c r="AN1037" s="108"/>
      <c r="AO1037" s="108"/>
      <c r="AP1037" s="108"/>
      <c r="AQ1037" s="108"/>
      <c r="AR1037" s="108"/>
    </row>
    <row r="1038" spans="1:44" s="48" customFormat="1" ht="24" customHeight="1">
      <c r="A1038" s="119">
        <v>4</v>
      </c>
      <c r="B1038" s="256" t="s">
        <v>71</v>
      </c>
      <c r="C1038" s="123">
        <v>1170009</v>
      </c>
      <c r="D1038" s="123" t="e">
        <v>#N/A</v>
      </c>
      <c r="E1038" s="123">
        <v>29139163</v>
      </c>
      <c r="F1038" s="120" t="s">
        <v>1727</v>
      </c>
      <c r="G1038" s="123" t="s">
        <v>448</v>
      </c>
      <c r="H1038" s="123" t="s">
        <v>448</v>
      </c>
      <c r="I1038" s="123" t="s">
        <v>448</v>
      </c>
      <c r="J1038" s="81"/>
      <c r="L1038" s="46"/>
      <c r="M1038" s="46"/>
      <c r="T1038" s="86"/>
      <c r="U1038" s="100"/>
      <c r="V1038" s="97"/>
      <c r="W1038" s="100"/>
      <c r="X1038" s="104"/>
      <c r="Y1038" s="101"/>
      <c r="Z1038" s="104"/>
      <c r="AA1038" s="104"/>
      <c r="AB1038" s="104"/>
      <c r="AF1038" s="90"/>
      <c r="AM1038" s="108"/>
      <c r="AN1038" s="108"/>
      <c r="AO1038" s="108"/>
      <c r="AP1038" s="108"/>
      <c r="AQ1038" s="108"/>
      <c r="AR1038" s="108"/>
    </row>
    <row r="1039" spans="1:44" s="48" customFormat="1" ht="24" customHeight="1">
      <c r="A1039" s="119">
        <v>4</v>
      </c>
      <c r="B1039" s="256" t="s">
        <v>72</v>
      </c>
      <c r="C1039" s="123">
        <v>1107048</v>
      </c>
      <c r="D1039" s="123">
        <v>1100855</v>
      </c>
      <c r="E1039" s="123">
        <v>29139775</v>
      </c>
      <c r="F1039" s="120" t="s">
        <v>1728</v>
      </c>
      <c r="G1039" s="123" t="s">
        <v>448</v>
      </c>
      <c r="H1039" s="123" t="s">
        <v>448</v>
      </c>
      <c r="I1039" s="123" t="s">
        <v>448</v>
      </c>
      <c r="J1039" s="81"/>
      <c r="L1039" s="46"/>
      <c r="M1039" s="46"/>
      <c r="T1039" s="86"/>
      <c r="U1039" s="100"/>
      <c r="V1039" s="97"/>
      <c r="W1039" s="100"/>
      <c r="X1039" s="104"/>
      <c r="Y1039" s="101"/>
      <c r="Z1039" s="104"/>
      <c r="AA1039" s="104"/>
      <c r="AB1039" s="104"/>
      <c r="AF1039" s="90"/>
      <c r="AM1039" s="108"/>
      <c r="AN1039" s="108"/>
      <c r="AO1039" s="108"/>
      <c r="AP1039" s="108"/>
      <c r="AQ1039" s="108"/>
      <c r="AR1039" s="108"/>
    </row>
    <row r="1040" spans="1:44" s="48" customFormat="1" ht="24" customHeight="1">
      <c r="A1040" s="119">
        <v>4</v>
      </c>
      <c r="B1040" s="256" t="s">
        <v>1729</v>
      </c>
      <c r="C1040" s="123">
        <v>1116349</v>
      </c>
      <c r="D1040" s="123">
        <v>1102092</v>
      </c>
      <c r="E1040" s="123">
        <v>29145317</v>
      </c>
      <c r="F1040" s="120" t="s">
        <v>1730</v>
      </c>
      <c r="G1040" s="123" t="s">
        <v>448</v>
      </c>
      <c r="H1040" s="123" t="s">
        <v>448</v>
      </c>
      <c r="I1040" s="123" t="s">
        <v>448</v>
      </c>
      <c r="J1040" s="81"/>
      <c r="L1040" s="46"/>
      <c r="M1040" s="46"/>
      <c r="T1040" s="86"/>
      <c r="U1040" s="100"/>
      <c r="V1040" s="97"/>
      <c r="W1040" s="100"/>
      <c r="X1040" s="104"/>
      <c r="Y1040" s="101"/>
      <c r="Z1040" s="104"/>
      <c r="AA1040" s="104"/>
      <c r="AB1040" s="104"/>
      <c r="AF1040" s="90"/>
      <c r="AM1040" s="108"/>
      <c r="AN1040" s="108"/>
      <c r="AO1040" s="108"/>
      <c r="AP1040" s="108"/>
      <c r="AQ1040" s="108"/>
      <c r="AR1040" s="108"/>
    </row>
    <row r="1041" spans="1:44" s="48" customFormat="1" ht="24" customHeight="1">
      <c r="A1041" s="119">
        <v>5</v>
      </c>
      <c r="B1041" s="256" t="s">
        <v>96</v>
      </c>
      <c r="C1041" s="123">
        <v>1111304</v>
      </c>
      <c r="D1041" s="123">
        <v>1101472</v>
      </c>
      <c r="E1041" s="123">
        <v>29302145</v>
      </c>
      <c r="F1041" s="120" t="s">
        <v>1731</v>
      </c>
      <c r="G1041" s="123" t="s">
        <v>1732</v>
      </c>
      <c r="H1041" s="123" t="s">
        <v>1732</v>
      </c>
      <c r="I1041" s="123" t="s">
        <v>1732</v>
      </c>
      <c r="J1041" s="81"/>
      <c r="L1041" s="46"/>
      <c r="M1041" s="46"/>
      <c r="T1041" s="86"/>
      <c r="U1041" s="100"/>
      <c r="V1041" s="97"/>
      <c r="W1041" s="100"/>
      <c r="X1041" s="104"/>
      <c r="Y1041" s="101"/>
      <c r="Z1041" s="104"/>
      <c r="AA1041" s="104"/>
      <c r="AB1041" s="104"/>
      <c r="AF1041" s="90"/>
      <c r="AM1041" s="108"/>
      <c r="AN1041" s="108"/>
      <c r="AO1041" s="108"/>
      <c r="AP1041" s="108"/>
      <c r="AQ1041" s="108"/>
      <c r="AR1041" s="108"/>
    </row>
    <row r="1042" spans="1:44" s="48" customFormat="1" ht="24" customHeight="1">
      <c r="A1042" s="119">
        <v>5</v>
      </c>
      <c r="B1042" s="256" t="s">
        <v>96</v>
      </c>
      <c r="C1042" s="123">
        <v>1138423</v>
      </c>
      <c r="D1042" s="123">
        <v>1101491</v>
      </c>
      <c r="E1042" s="123">
        <v>29301815</v>
      </c>
      <c r="F1042" s="120" t="s">
        <v>1733</v>
      </c>
      <c r="G1042" s="123" t="s">
        <v>1732</v>
      </c>
      <c r="H1042" s="123" t="s">
        <v>1732</v>
      </c>
      <c r="I1042" s="123" t="s">
        <v>1732</v>
      </c>
      <c r="J1042" s="81"/>
      <c r="L1042" s="46"/>
      <c r="M1042" s="46"/>
      <c r="T1042" s="86"/>
      <c r="U1042" s="100"/>
      <c r="V1042" s="97"/>
      <c r="W1042" s="100"/>
      <c r="X1042" s="104"/>
      <c r="Y1042" s="101"/>
      <c r="Z1042" s="104"/>
      <c r="AA1042" s="104"/>
      <c r="AB1042" s="104"/>
      <c r="AF1042" s="90"/>
      <c r="AM1042" s="108"/>
      <c r="AN1042" s="108"/>
      <c r="AO1042" s="108"/>
      <c r="AP1042" s="108"/>
      <c r="AQ1042" s="108"/>
      <c r="AR1042" s="108"/>
    </row>
    <row r="1043" spans="1:44" s="48" customFormat="1" ht="24" customHeight="1">
      <c r="A1043" s="119">
        <v>5</v>
      </c>
      <c r="B1043" s="256" t="s">
        <v>97</v>
      </c>
      <c r="C1043" s="123">
        <v>1170564</v>
      </c>
      <c r="D1043" s="123">
        <v>1101683</v>
      </c>
      <c r="E1043" s="123">
        <v>29304350</v>
      </c>
      <c r="F1043" s="120" t="s">
        <v>1734</v>
      </c>
      <c r="G1043" s="123" t="s">
        <v>1732</v>
      </c>
      <c r="H1043" s="123" t="s">
        <v>1732</v>
      </c>
      <c r="I1043" s="123" t="s">
        <v>1732</v>
      </c>
      <c r="J1043" s="81"/>
      <c r="L1043" s="46"/>
      <c r="M1043" s="46"/>
      <c r="T1043" s="86"/>
      <c r="U1043" s="100"/>
      <c r="V1043" s="97"/>
      <c r="W1043" s="100"/>
      <c r="X1043" s="104"/>
      <c r="Y1043" s="101"/>
      <c r="Z1043" s="104"/>
      <c r="AA1043" s="104"/>
      <c r="AB1043" s="104"/>
      <c r="AF1043" s="90"/>
      <c r="AM1043" s="108"/>
      <c r="AN1043" s="108"/>
      <c r="AO1043" s="108"/>
      <c r="AP1043" s="108"/>
      <c r="AQ1043" s="108"/>
      <c r="AR1043" s="108"/>
    </row>
    <row r="1044" spans="1:44" s="48" customFormat="1" ht="24" customHeight="1">
      <c r="A1044" s="119">
        <v>5</v>
      </c>
      <c r="B1044" s="256" t="s">
        <v>97</v>
      </c>
      <c r="C1044" s="123">
        <v>1176441</v>
      </c>
      <c r="D1044" s="123">
        <v>1101686</v>
      </c>
      <c r="E1044" s="123">
        <v>29400360</v>
      </c>
      <c r="F1044" s="120" t="s">
        <v>1735</v>
      </c>
      <c r="G1044" s="123" t="s">
        <v>1732</v>
      </c>
      <c r="H1044" s="123" t="s">
        <v>1732</v>
      </c>
      <c r="I1044" s="123" t="s">
        <v>1732</v>
      </c>
      <c r="J1044" s="81"/>
      <c r="L1044" s="46"/>
      <c r="M1044" s="46"/>
      <c r="T1044" s="86"/>
      <c r="U1044" s="100"/>
      <c r="V1044" s="97"/>
      <c r="W1044" s="100"/>
      <c r="X1044" s="104"/>
      <c r="Y1044" s="101"/>
      <c r="Z1044" s="104"/>
      <c r="AA1044" s="104"/>
      <c r="AB1044" s="104"/>
      <c r="AF1044" s="90"/>
      <c r="AM1044" s="108"/>
      <c r="AN1044" s="108"/>
      <c r="AO1044" s="108"/>
      <c r="AP1044" s="108"/>
      <c r="AQ1044" s="108"/>
      <c r="AR1044" s="108"/>
    </row>
    <row r="1045" spans="1:44" s="48" customFormat="1" ht="24" customHeight="1">
      <c r="A1045" s="119">
        <v>5</v>
      </c>
      <c r="B1045" s="256" t="s">
        <v>97</v>
      </c>
      <c r="C1045" s="123">
        <v>1179115</v>
      </c>
      <c r="D1045" s="123">
        <v>1101634</v>
      </c>
      <c r="E1045" s="123">
        <v>29304431</v>
      </c>
      <c r="F1045" s="120" t="s">
        <v>1736</v>
      </c>
      <c r="G1045" s="123" t="s">
        <v>1732</v>
      </c>
      <c r="H1045" s="123" t="s">
        <v>1732</v>
      </c>
      <c r="I1045" s="123" t="s">
        <v>1732</v>
      </c>
      <c r="J1045" s="81"/>
      <c r="L1045" s="46"/>
      <c r="M1045" s="46"/>
      <c r="T1045" s="86"/>
      <c r="U1045" s="100"/>
      <c r="V1045" s="97"/>
      <c r="W1045" s="100"/>
      <c r="X1045" s="104"/>
      <c r="Y1045" s="101"/>
      <c r="Z1045" s="104"/>
      <c r="AA1045" s="104"/>
      <c r="AB1045" s="104"/>
      <c r="AF1045" s="90"/>
      <c r="AM1045" s="108"/>
      <c r="AN1045" s="108"/>
      <c r="AO1045" s="108"/>
      <c r="AP1045" s="108"/>
      <c r="AQ1045" s="108"/>
      <c r="AR1045" s="108"/>
    </row>
    <row r="1046" spans="1:44" s="48" customFormat="1" ht="24" customHeight="1">
      <c r="A1046" s="119">
        <v>5</v>
      </c>
      <c r="B1046" s="256" t="s">
        <v>97</v>
      </c>
      <c r="C1046" s="123">
        <v>1112238</v>
      </c>
      <c r="D1046" s="123">
        <v>1101669</v>
      </c>
      <c r="E1046" s="123">
        <v>29306159</v>
      </c>
      <c r="F1046" s="120" t="s">
        <v>1737</v>
      </c>
      <c r="G1046" s="123" t="s">
        <v>1732</v>
      </c>
      <c r="H1046" s="123" t="s">
        <v>1732</v>
      </c>
      <c r="I1046" s="123" t="s">
        <v>1732</v>
      </c>
      <c r="J1046" s="81"/>
      <c r="L1046" s="46"/>
      <c r="M1046" s="46"/>
      <c r="T1046" s="86"/>
      <c r="U1046" s="100"/>
      <c r="V1046" s="97"/>
      <c r="W1046" s="100"/>
      <c r="X1046" s="104"/>
      <c r="Y1046" s="101"/>
      <c r="Z1046" s="104"/>
      <c r="AA1046" s="104"/>
      <c r="AB1046" s="104"/>
      <c r="AF1046" s="90"/>
      <c r="AM1046" s="108"/>
      <c r="AN1046" s="108"/>
      <c r="AO1046" s="108"/>
      <c r="AP1046" s="108"/>
      <c r="AQ1046" s="108"/>
      <c r="AR1046" s="108"/>
    </row>
    <row r="1047" spans="1:44" s="48" customFormat="1" ht="24" customHeight="1">
      <c r="A1047" s="119">
        <v>5</v>
      </c>
      <c r="B1047" s="256" t="s">
        <v>97</v>
      </c>
      <c r="C1047" s="123">
        <v>1141386</v>
      </c>
      <c r="D1047" s="123">
        <v>1101673</v>
      </c>
      <c r="E1047" s="123">
        <v>29304962</v>
      </c>
      <c r="F1047" s="120" t="s">
        <v>1738</v>
      </c>
      <c r="G1047" s="123" t="s">
        <v>1732</v>
      </c>
      <c r="H1047" s="123" t="s">
        <v>1732</v>
      </c>
      <c r="I1047" s="123" t="s">
        <v>1732</v>
      </c>
      <c r="J1047" s="81"/>
      <c r="L1047" s="46"/>
      <c r="M1047" s="46"/>
      <c r="T1047" s="86"/>
      <c r="U1047" s="100"/>
      <c r="V1047" s="97"/>
      <c r="W1047" s="100"/>
      <c r="X1047" s="104"/>
      <c r="Y1047" s="101"/>
      <c r="Z1047" s="104"/>
      <c r="AA1047" s="104"/>
      <c r="AB1047" s="104"/>
      <c r="AF1047" s="90"/>
      <c r="AM1047" s="108"/>
      <c r="AN1047" s="108"/>
      <c r="AO1047" s="108"/>
      <c r="AP1047" s="108"/>
      <c r="AQ1047" s="108"/>
      <c r="AR1047" s="108"/>
    </row>
    <row r="1048" spans="1:44" s="48" customFormat="1" ht="24" customHeight="1">
      <c r="A1048" s="119">
        <v>5</v>
      </c>
      <c r="B1048" s="256" t="s">
        <v>96</v>
      </c>
      <c r="C1048" s="123">
        <v>1170882</v>
      </c>
      <c r="D1048" s="123">
        <v>1104539</v>
      </c>
      <c r="E1048" s="123">
        <v>29301580</v>
      </c>
      <c r="F1048" s="120" t="s">
        <v>1739</v>
      </c>
      <c r="G1048" s="123" t="s">
        <v>1740</v>
      </c>
      <c r="H1048" s="123" t="s">
        <v>1740</v>
      </c>
      <c r="I1048" s="123" t="s">
        <v>1740</v>
      </c>
      <c r="J1048" s="81"/>
      <c r="L1048" s="46"/>
      <c r="M1048" s="46"/>
      <c r="T1048" s="86"/>
      <c r="U1048" s="100"/>
      <c r="V1048" s="97"/>
      <c r="W1048" s="100"/>
      <c r="X1048" s="104"/>
      <c r="Y1048" s="101"/>
      <c r="Z1048" s="104"/>
      <c r="AA1048" s="104"/>
      <c r="AB1048" s="104"/>
      <c r="AF1048" s="90"/>
      <c r="AM1048" s="108"/>
      <c r="AN1048" s="108"/>
      <c r="AO1048" s="108"/>
      <c r="AP1048" s="108"/>
      <c r="AQ1048" s="108"/>
      <c r="AR1048" s="108"/>
    </row>
    <row r="1049" spans="1:44" s="48" customFormat="1" ht="24" customHeight="1">
      <c r="A1049" s="119">
        <v>6</v>
      </c>
      <c r="B1049" s="256" t="s">
        <v>126</v>
      </c>
      <c r="C1049" s="123">
        <v>1176411</v>
      </c>
      <c r="D1049" s="123">
        <v>1101411</v>
      </c>
      <c r="E1049" s="123">
        <v>29383226</v>
      </c>
      <c r="F1049" s="120" t="s">
        <v>1741</v>
      </c>
      <c r="G1049" s="123" t="s">
        <v>448</v>
      </c>
      <c r="H1049" s="123" t="s">
        <v>448</v>
      </c>
      <c r="I1049" s="123" t="s">
        <v>448</v>
      </c>
      <c r="J1049" s="81"/>
      <c r="L1049" s="46"/>
      <c r="M1049" s="46"/>
      <c r="T1049" s="86"/>
      <c r="U1049" s="100"/>
      <c r="V1049" s="97"/>
      <c r="W1049" s="100"/>
      <c r="X1049" s="104"/>
      <c r="Y1049" s="101"/>
      <c r="Z1049" s="104"/>
      <c r="AA1049" s="104"/>
      <c r="AB1049" s="104"/>
      <c r="AF1049" s="90"/>
      <c r="AM1049" s="108"/>
      <c r="AN1049" s="108"/>
      <c r="AO1049" s="108"/>
      <c r="AP1049" s="108"/>
      <c r="AQ1049" s="108"/>
      <c r="AR1049" s="108"/>
    </row>
    <row r="1050" spans="1:44" s="48" customFormat="1" ht="24" customHeight="1">
      <c r="A1050" s="119">
        <v>7</v>
      </c>
      <c r="B1050" s="256" t="s">
        <v>128</v>
      </c>
      <c r="C1050" s="123">
        <v>1179114</v>
      </c>
      <c r="D1050" s="123">
        <v>9999999</v>
      </c>
      <c r="E1050" s="123">
        <v>29473349</v>
      </c>
      <c r="F1050" s="120" t="s">
        <v>1742</v>
      </c>
      <c r="G1050" s="123" t="s">
        <v>1732</v>
      </c>
      <c r="H1050" s="123" t="s">
        <v>1732</v>
      </c>
      <c r="I1050" s="123" t="s">
        <v>1732</v>
      </c>
      <c r="J1050" s="81"/>
      <c r="L1050" s="46"/>
      <c r="M1050" s="46"/>
      <c r="T1050" s="86"/>
      <c r="U1050" s="100"/>
      <c r="V1050" s="97"/>
      <c r="W1050" s="100"/>
      <c r="X1050" s="104"/>
      <c r="Y1050" s="101"/>
      <c r="Z1050" s="104"/>
      <c r="AA1050" s="104"/>
      <c r="AB1050" s="104"/>
      <c r="AF1050" s="90"/>
      <c r="AM1050" s="108"/>
      <c r="AN1050" s="108"/>
      <c r="AO1050" s="108"/>
      <c r="AP1050" s="108"/>
      <c r="AQ1050" s="108"/>
      <c r="AR1050" s="108"/>
    </row>
    <row r="1051" spans="1:44" s="48" customFormat="1" ht="24" customHeight="1">
      <c r="A1051" s="119">
        <v>7</v>
      </c>
      <c r="B1051" s="256" t="s">
        <v>131</v>
      </c>
      <c r="C1051" s="123">
        <v>1179093</v>
      </c>
      <c r="D1051" s="123">
        <v>1105597</v>
      </c>
      <c r="E1051" s="123">
        <v>29450268</v>
      </c>
      <c r="F1051" s="120" t="s">
        <v>1743</v>
      </c>
      <c r="G1051" s="123" t="s">
        <v>1732</v>
      </c>
      <c r="H1051" s="123" t="s">
        <v>1732</v>
      </c>
      <c r="I1051" s="123" t="s">
        <v>1732</v>
      </c>
      <c r="J1051" s="81"/>
      <c r="L1051" s="46"/>
      <c r="M1051" s="46"/>
      <c r="T1051" s="86"/>
      <c r="U1051" s="100"/>
      <c r="V1051" s="97"/>
      <c r="W1051" s="100"/>
      <c r="X1051" s="104"/>
      <c r="Y1051" s="101"/>
      <c r="Z1051" s="104"/>
      <c r="AA1051" s="104"/>
      <c r="AB1051" s="104"/>
      <c r="AF1051" s="90"/>
      <c r="AM1051" s="108"/>
      <c r="AN1051" s="108"/>
      <c r="AO1051" s="108"/>
      <c r="AP1051" s="108"/>
      <c r="AQ1051" s="108"/>
      <c r="AR1051" s="108"/>
    </row>
    <row r="1052" spans="1:44" s="48" customFormat="1" ht="24" customHeight="1">
      <c r="A1052" s="119">
        <v>8</v>
      </c>
      <c r="B1052" s="256" t="s">
        <v>145</v>
      </c>
      <c r="C1052" s="123">
        <v>1118708</v>
      </c>
      <c r="D1052" s="123">
        <v>1102184</v>
      </c>
      <c r="E1052" s="123">
        <v>29282004</v>
      </c>
      <c r="F1052" s="120" t="s">
        <v>1744</v>
      </c>
      <c r="G1052" s="123" t="s">
        <v>1732</v>
      </c>
      <c r="H1052" s="123" t="s">
        <v>1732</v>
      </c>
      <c r="I1052" s="123" t="s">
        <v>1732</v>
      </c>
      <c r="J1052" s="81"/>
      <c r="L1052" s="46"/>
      <c r="M1052" s="46"/>
      <c r="T1052" s="86"/>
      <c r="U1052" s="100"/>
      <c r="V1052" s="97"/>
      <c r="W1052" s="100"/>
      <c r="X1052" s="104"/>
      <c r="Y1052" s="101"/>
      <c r="Z1052" s="104"/>
      <c r="AA1052" s="104"/>
      <c r="AB1052" s="104"/>
      <c r="AF1052" s="90"/>
      <c r="AM1052" s="108"/>
      <c r="AN1052" s="108"/>
      <c r="AO1052" s="108"/>
      <c r="AP1052" s="108"/>
      <c r="AQ1052" s="108"/>
      <c r="AR1052" s="108"/>
    </row>
    <row r="1053" spans="1:44" s="48" customFormat="1" ht="24" customHeight="1">
      <c r="A1053" s="119">
        <v>9</v>
      </c>
      <c r="B1053" s="256" t="s">
        <v>161</v>
      </c>
      <c r="C1053" s="123">
        <v>1117558</v>
      </c>
      <c r="D1053" s="123">
        <v>1102255</v>
      </c>
      <c r="E1053" s="123">
        <v>29226228</v>
      </c>
      <c r="F1053" s="120" t="s">
        <v>1745</v>
      </c>
      <c r="G1053" s="123" t="s">
        <v>448</v>
      </c>
      <c r="H1053" s="123" t="s">
        <v>448</v>
      </c>
      <c r="I1053" s="123" t="s">
        <v>448</v>
      </c>
      <c r="J1053" s="81"/>
      <c r="L1053" s="46"/>
      <c r="M1053" s="46"/>
      <c r="T1053" s="86"/>
      <c r="U1053" s="100"/>
      <c r="V1053" s="97"/>
      <c r="W1053" s="100"/>
      <c r="X1053" s="104"/>
      <c r="Y1053" s="101"/>
      <c r="Z1053" s="104"/>
      <c r="AA1053" s="104"/>
      <c r="AB1053" s="104"/>
      <c r="AF1053" s="90"/>
      <c r="AM1053" s="108"/>
      <c r="AN1053" s="108"/>
      <c r="AO1053" s="108"/>
      <c r="AP1053" s="108"/>
      <c r="AQ1053" s="108"/>
      <c r="AR1053" s="108"/>
    </row>
    <row r="1054" spans="1:44" s="48" customFormat="1" ht="24" customHeight="1">
      <c r="A1054" s="119">
        <v>10</v>
      </c>
      <c r="B1054" s="256" t="s">
        <v>179</v>
      </c>
      <c r="C1054" s="123">
        <v>1119852</v>
      </c>
      <c r="D1054" s="123">
        <v>1102374</v>
      </c>
      <c r="E1054" s="123">
        <v>29019508</v>
      </c>
      <c r="F1054" s="120" t="s">
        <v>1746</v>
      </c>
      <c r="G1054" s="123" t="s">
        <v>1732</v>
      </c>
      <c r="H1054" s="123" t="s">
        <v>1732</v>
      </c>
      <c r="I1054" s="123" t="s">
        <v>1732</v>
      </c>
      <c r="J1054" s="81"/>
      <c r="L1054" s="46"/>
      <c r="M1054" s="46"/>
      <c r="T1054" s="86"/>
      <c r="U1054" s="100"/>
      <c r="V1054" s="97"/>
      <c r="W1054" s="100"/>
      <c r="X1054" s="104"/>
      <c r="Y1054" s="101"/>
      <c r="Z1054" s="104"/>
      <c r="AA1054" s="104"/>
      <c r="AB1054" s="104"/>
      <c r="AF1054" s="90"/>
      <c r="AM1054" s="108"/>
      <c r="AN1054" s="108"/>
      <c r="AO1054" s="108"/>
      <c r="AP1054" s="108"/>
      <c r="AQ1054" s="108"/>
      <c r="AR1054" s="108"/>
    </row>
    <row r="1055" spans="1:44" s="48" customFormat="1" ht="24" customHeight="1">
      <c r="A1055" s="119">
        <v>10</v>
      </c>
      <c r="B1055" s="256" t="s">
        <v>179</v>
      </c>
      <c r="C1055" s="123">
        <v>1161581</v>
      </c>
      <c r="D1055" s="123">
        <v>1102379</v>
      </c>
      <c r="E1055" s="123">
        <v>29021677</v>
      </c>
      <c r="F1055" s="120" t="s">
        <v>1747</v>
      </c>
      <c r="G1055" s="123" t="s">
        <v>1740</v>
      </c>
      <c r="H1055" s="123" t="s">
        <v>1740</v>
      </c>
      <c r="I1055" s="123" t="s">
        <v>1740</v>
      </c>
      <c r="J1055" s="81"/>
      <c r="L1055" s="46"/>
      <c r="M1055" s="46"/>
      <c r="T1055" s="86"/>
      <c r="U1055" s="100"/>
      <c r="V1055" s="97"/>
      <c r="W1055" s="100"/>
      <c r="X1055" s="104"/>
      <c r="Y1055" s="101"/>
      <c r="Z1055" s="104"/>
      <c r="AA1055" s="104"/>
      <c r="AB1055" s="104"/>
      <c r="AF1055" s="90"/>
      <c r="AM1055" s="108"/>
      <c r="AN1055" s="108"/>
      <c r="AO1055" s="108"/>
      <c r="AP1055" s="108"/>
      <c r="AQ1055" s="108"/>
      <c r="AR1055" s="108"/>
    </row>
    <row r="1056" spans="1:44" s="48" customFormat="1" ht="24" customHeight="1">
      <c r="A1056" s="119">
        <v>10</v>
      </c>
      <c r="B1056" s="256" t="s">
        <v>179</v>
      </c>
      <c r="C1056" s="123">
        <v>1119860</v>
      </c>
      <c r="D1056" s="123">
        <v>1102375</v>
      </c>
      <c r="E1056" s="123">
        <v>29020476</v>
      </c>
      <c r="F1056" s="120" t="s">
        <v>1748</v>
      </c>
      <c r="G1056" s="123" t="s">
        <v>1740</v>
      </c>
      <c r="H1056" s="123" t="s">
        <v>1740</v>
      </c>
      <c r="I1056" s="123" t="s">
        <v>1740</v>
      </c>
      <c r="J1056" s="81"/>
      <c r="L1056" s="46"/>
      <c r="M1056" s="46"/>
      <c r="T1056" s="86"/>
      <c r="U1056" s="100"/>
      <c r="V1056" s="97"/>
      <c r="W1056" s="100"/>
      <c r="X1056" s="104"/>
      <c r="Y1056" s="101"/>
      <c r="Z1056" s="104"/>
      <c r="AA1056" s="104"/>
      <c r="AB1056" s="104"/>
      <c r="AF1056" s="90"/>
      <c r="AM1056" s="108"/>
      <c r="AN1056" s="108"/>
      <c r="AO1056" s="108"/>
      <c r="AP1056" s="108"/>
      <c r="AQ1056" s="108"/>
      <c r="AR1056" s="108"/>
    </row>
    <row r="1057" spans="1:44" s="48" customFormat="1" ht="24" customHeight="1">
      <c r="A1057" s="119">
        <v>10</v>
      </c>
      <c r="B1057" s="256" t="s">
        <v>182</v>
      </c>
      <c r="C1057" s="123">
        <v>1161140</v>
      </c>
      <c r="D1057" s="123">
        <v>1102442</v>
      </c>
      <c r="E1057" s="123">
        <v>29024927</v>
      </c>
      <c r="F1057" s="120" t="s">
        <v>1749</v>
      </c>
      <c r="G1057" s="123" t="s">
        <v>1740</v>
      </c>
      <c r="H1057" s="123" t="s">
        <v>1740</v>
      </c>
      <c r="I1057" s="123" t="s">
        <v>1740</v>
      </c>
      <c r="J1057" s="81"/>
      <c r="L1057" s="46"/>
      <c r="M1057" s="46"/>
      <c r="T1057" s="86"/>
      <c r="U1057" s="100"/>
      <c r="V1057" s="97"/>
      <c r="W1057" s="100"/>
      <c r="X1057" s="104"/>
      <c r="Y1057" s="101"/>
      <c r="Z1057" s="104"/>
      <c r="AA1057" s="104"/>
      <c r="AB1057" s="104"/>
      <c r="AF1057" s="90"/>
      <c r="AM1057" s="108"/>
      <c r="AN1057" s="108"/>
      <c r="AO1057" s="108"/>
      <c r="AP1057" s="108"/>
      <c r="AQ1057" s="108"/>
      <c r="AR1057" s="108"/>
    </row>
    <row r="1058" spans="1:44" s="48" customFormat="1" ht="24" customHeight="1">
      <c r="A1058" s="119">
        <v>10</v>
      </c>
      <c r="B1058" s="256" t="s">
        <v>182</v>
      </c>
      <c r="C1058" s="123">
        <v>1120567</v>
      </c>
      <c r="D1058" s="123">
        <v>1102407</v>
      </c>
      <c r="E1058" s="123">
        <v>29025087</v>
      </c>
      <c r="F1058" s="120" t="s">
        <v>1750</v>
      </c>
      <c r="G1058" s="123" t="s">
        <v>1740</v>
      </c>
      <c r="H1058" s="123" t="s">
        <v>1740</v>
      </c>
      <c r="I1058" s="123" t="s">
        <v>1740</v>
      </c>
      <c r="J1058" s="81"/>
      <c r="L1058" s="46"/>
      <c r="M1058" s="46"/>
      <c r="T1058" s="86"/>
      <c r="U1058" s="100"/>
      <c r="V1058" s="97"/>
      <c r="W1058" s="100"/>
      <c r="X1058" s="104"/>
      <c r="Y1058" s="101"/>
      <c r="Z1058" s="104"/>
      <c r="AA1058" s="104"/>
      <c r="AB1058" s="104"/>
      <c r="AF1058" s="90"/>
      <c r="AM1058" s="108"/>
      <c r="AN1058" s="108"/>
      <c r="AO1058" s="108"/>
      <c r="AP1058" s="108"/>
      <c r="AQ1058" s="108"/>
      <c r="AR1058" s="108"/>
    </row>
    <row r="1059" spans="1:44" s="48" customFormat="1" ht="24" customHeight="1">
      <c r="A1059" s="119">
        <v>11</v>
      </c>
      <c r="B1059" s="256" t="s">
        <v>190</v>
      </c>
      <c r="C1059" s="123">
        <v>1129904</v>
      </c>
      <c r="D1059" s="123">
        <v>1103262</v>
      </c>
      <c r="E1059" s="123">
        <v>29340373</v>
      </c>
      <c r="F1059" s="120" t="s">
        <v>1751</v>
      </c>
      <c r="G1059" s="123" t="s">
        <v>1732</v>
      </c>
      <c r="H1059" s="123" t="s">
        <v>1732</v>
      </c>
      <c r="I1059" s="123" t="s">
        <v>1732</v>
      </c>
      <c r="J1059" s="81"/>
      <c r="L1059" s="46"/>
      <c r="M1059" s="46"/>
      <c r="T1059" s="86"/>
      <c r="U1059" s="100"/>
      <c r="V1059" s="97"/>
      <c r="W1059" s="100"/>
      <c r="X1059" s="104"/>
      <c r="Y1059" s="101"/>
      <c r="Z1059" s="104"/>
      <c r="AA1059" s="104"/>
      <c r="AB1059" s="104"/>
      <c r="AF1059" s="90"/>
      <c r="AM1059" s="108"/>
      <c r="AN1059" s="108"/>
      <c r="AO1059" s="108"/>
      <c r="AP1059" s="108"/>
      <c r="AQ1059" s="108"/>
      <c r="AR1059" s="108"/>
    </row>
    <row r="1060" spans="1:44" s="48" customFormat="1" ht="24" customHeight="1">
      <c r="A1060" s="119">
        <v>11</v>
      </c>
      <c r="B1060" s="256" t="s">
        <v>190</v>
      </c>
      <c r="C1060" s="123">
        <v>1129750</v>
      </c>
      <c r="D1060" s="123">
        <v>1103252</v>
      </c>
      <c r="E1060" s="123">
        <v>29001102</v>
      </c>
      <c r="F1060" s="120" t="s">
        <v>1752</v>
      </c>
      <c r="G1060" s="123" t="s">
        <v>1732</v>
      </c>
      <c r="H1060" s="123" t="s">
        <v>1732</v>
      </c>
      <c r="I1060" s="123" t="s">
        <v>1732</v>
      </c>
      <c r="J1060" s="81"/>
      <c r="L1060" s="46"/>
      <c r="M1060" s="46"/>
      <c r="T1060" s="86"/>
      <c r="U1060" s="100"/>
      <c r="V1060" s="97"/>
      <c r="W1060" s="100"/>
      <c r="X1060" s="104"/>
      <c r="Y1060" s="101"/>
      <c r="Z1060" s="104"/>
      <c r="AA1060" s="104"/>
      <c r="AB1060" s="104"/>
      <c r="AF1060" s="90"/>
      <c r="AM1060" s="108"/>
      <c r="AN1060" s="108"/>
      <c r="AO1060" s="108"/>
      <c r="AP1060" s="108"/>
      <c r="AQ1060" s="108"/>
      <c r="AR1060" s="108"/>
    </row>
    <row r="1061" spans="1:44" s="48" customFormat="1" ht="24" customHeight="1">
      <c r="A1061" s="119">
        <v>11</v>
      </c>
      <c r="B1061" s="256" t="s">
        <v>203</v>
      </c>
      <c r="C1061" s="123">
        <v>1130880</v>
      </c>
      <c r="D1061" s="123">
        <v>1103356</v>
      </c>
      <c r="E1061" s="123">
        <v>29004705</v>
      </c>
      <c r="F1061" s="120" t="s">
        <v>1753</v>
      </c>
      <c r="G1061" s="123" t="s">
        <v>1732</v>
      </c>
      <c r="H1061" s="123" t="s">
        <v>1732</v>
      </c>
      <c r="I1061" s="123" t="s">
        <v>1732</v>
      </c>
      <c r="J1061" s="81"/>
      <c r="L1061" s="46"/>
      <c r="M1061" s="46"/>
      <c r="T1061" s="86"/>
      <c r="U1061" s="100"/>
      <c r="V1061" s="97"/>
      <c r="W1061" s="100"/>
      <c r="X1061" s="104"/>
      <c r="Y1061" s="101"/>
      <c r="Z1061" s="104"/>
      <c r="AA1061" s="104"/>
      <c r="AB1061" s="104"/>
      <c r="AF1061" s="90"/>
      <c r="AM1061" s="108"/>
      <c r="AN1061" s="108"/>
      <c r="AO1061" s="108"/>
      <c r="AP1061" s="108"/>
      <c r="AQ1061" s="108"/>
      <c r="AR1061" s="108"/>
    </row>
    <row r="1062" spans="1:44" s="48" customFormat="1" ht="24" customHeight="1">
      <c r="A1062" s="119">
        <v>13</v>
      </c>
      <c r="B1062" s="256" t="s">
        <v>227</v>
      </c>
      <c r="C1062" s="123">
        <v>1124520</v>
      </c>
      <c r="D1062" s="123">
        <v>1102797</v>
      </c>
      <c r="E1062" s="123">
        <v>29237653</v>
      </c>
      <c r="F1062" s="120" t="s">
        <v>1754</v>
      </c>
      <c r="G1062" s="123" t="s">
        <v>1732</v>
      </c>
      <c r="H1062" s="123" t="s">
        <v>1732</v>
      </c>
      <c r="I1062" s="123" t="s">
        <v>1732</v>
      </c>
      <c r="J1062" s="81"/>
      <c r="L1062" s="46"/>
      <c r="M1062" s="46"/>
      <c r="T1062" s="86"/>
      <c r="U1062" s="100"/>
      <c r="V1062" s="97"/>
      <c r="W1062" s="100"/>
      <c r="X1062" s="104"/>
      <c r="Y1062" s="101"/>
      <c r="Z1062" s="104"/>
      <c r="AA1062" s="104"/>
      <c r="AB1062" s="104"/>
      <c r="AF1062" s="90"/>
      <c r="AM1062" s="108"/>
      <c r="AN1062" s="108"/>
      <c r="AO1062" s="108"/>
      <c r="AP1062" s="108"/>
      <c r="AQ1062" s="108"/>
      <c r="AR1062" s="108"/>
    </row>
    <row r="1063" spans="1:44" s="48" customFormat="1" ht="24" customHeight="1">
      <c r="A1063" s="119">
        <v>14</v>
      </c>
      <c r="B1063" s="256" t="s">
        <v>245</v>
      </c>
      <c r="C1063" s="123">
        <v>1123094</v>
      </c>
      <c r="D1063" s="123">
        <v>1102619</v>
      </c>
      <c r="E1063" s="123">
        <v>29076293</v>
      </c>
      <c r="F1063" s="120" t="s">
        <v>1755</v>
      </c>
      <c r="G1063" s="123" t="s">
        <v>448</v>
      </c>
      <c r="H1063" s="123" t="s">
        <v>448</v>
      </c>
      <c r="I1063" s="123" t="s">
        <v>448</v>
      </c>
      <c r="J1063" s="81"/>
      <c r="L1063" s="46"/>
      <c r="M1063" s="46"/>
      <c r="T1063" s="86"/>
      <c r="U1063" s="100"/>
      <c r="V1063" s="97"/>
      <c r="W1063" s="100"/>
      <c r="X1063" s="104"/>
      <c r="Y1063" s="101"/>
      <c r="Z1063" s="104"/>
      <c r="AA1063" s="104"/>
      <c r="AB1063" s="104"/>
      <c r="AF1063" s="90"/>
      <c r="AM1063" s="108"/>
      <c r="AN1063" s="108"/>
      <c r="AO1063" s="108"/>
      <c r="AP1063" s="108"/>
      <c r="AQ1063" s="108"/>
      <c r="AR1063" s="108"/>
    </row>
    <row r="1064" spans="1:44" s="48" customFormat="1" ht="24" customHeight="1">
      <c r="A1064" s="119">
        <v>15</v>
      </c>
      <c r="B1064" s="256" t="s">
        <v>250</v>
      </c>
      <c r="C1064" s="123">
        <v>1122756</v>
      </c>
      <c r="D1064" s="123">
        <v>1102577</v>
      </c>
      <c r="E1064" s="123">
        <v>29080967</v>
      </c>
      <c r="F1064" s="120" t="s">
        <v>1756</v>
      </c>
      <c r="G1064" s="123" t="s">
        <v>1732</v>
      </c>
      <c r="H1064" s="123" t="s">
        <v>1732</v>
      </c>
      <c r="I1064" s="123" t="s">
        <v>1732</v>
      </c>
      <c r="J1064" s="81"/>
      <c r="L1064" s="46"/>
      <c r="M1064" s="46"/>
      <c r="T1064" s="86"/>
      <c r="U1064" s="100"/>
      <c r="V1064" s="97"/>
      <c r="W1064" s="100"/>
      <c r="X1064" s="104"/>
      <c r="Y1064" s="101"/>
      <c r="Z1064" s="104"/>
      <c r="AA1064" s="104"/>
      <c r="AB1064" s="104"/>
      <c r="AF1064" s="90"/>
      <c r="AM1064" s="108"/>
      <c r="AN1064" s="108"/>
      <c r="AO1064" s="108"/>
      <c r="AP1064" s="108"/>
      <c r="AQ1064" s="108"/>
      <c r="AR1064" s="108"/>
    </row>
    <row r="1065" spans="1:44" s="48" customFormat="1" ht="24" customHeight="1">
      <c r="A1065" s="119">
        <v>15</v>
      </c>
      <c r="B1065" s="256" t="s">
        <v>260</v>
      </c>
      <c r="C1065" s="123">
        <v>1138148</v>
      </c>
      <c r="D1065" s="123">
        <v>1101188</v>
      </c>
      <c r="E1065" s="123">
        <v>29144094</v>
      </c>
      <c r="F1065" s="120" t="s">
        <v>1757</v>
      </c>
      <c r="G1065" s="123" t="s">
        <v>448</v>
      </c>
      <c r="H1065" s="123" t="s">
        <v>448</v>
      </c>
      <c r="I1065" s="123" t="s">
        <v>448</v>
      </c>
      <c r="J1065" s="81"/>
      <c r="L1065" s="46"/>
      <c r="M1065" s="46"/>
      <c r="T1065" s="86"/>
      <c r="U1065" s="100"/>
      <c r="V1065" s="97"/>
      <c r="W1065" s="100"/>
      <c r="X1065" s="104"/>
      <c r="Y1065" s="101"/>
      <c r="Z1065" s="104"/>
      <c r="AA1065" s="104"/>
      <c r="AB1065" s="104"/>
      <c r="AF1065" s="90"/>
      <c r="AM1065" s="108"/>
      <c r="AN1065" s="108"/>
      <c r="AO1065" s="108"/>
      <c r="AP1065" s="108"/>
      <c r="AQ1065" s="108"/>
      <c r="AR1065" s="108"/>
    </row>
    <row r="1066" spans="1:44" s="48" customFormat="1" ht="24" customHeight="1">
      <c r="A1066" s="119">
        <v>16</v>
      </c>
      <c r="B1066" s="256" t="s">
        <v>266</v>
      </c>
      <c r="C1066" s="123">
        <v>1121954</v>
      </c>
      <c r="D1066" s="123">
        <v>1102538</v>
      </c>
      <c r="E1066" s="123">
        <v>29071453</v>
      </c>
      <c r="F1066" s="120" t="s">
        <v>1758</v>
      </c>
      <c r="G1066" s="123" t="s">
        <v>448</v>
      </c>
      <c r="H1066" s="123" t="s">
        <v>448</v>
      </c>
      <c r="I1066" s="123" t="s">
        <v>448</v>
      </c>
      <c r="J1066" s="81"/>
      <c r="L1066" s="46"/>
      <c r="M1066" s="46"/>
      <c r="T1066" s="86"/>
      <c r="U1066" s="100"/>
      <c r="V1066" s="97"/>
      <c r="W1066" s="100"/>
      <c r="X1066" s="104"/>
      <c r="Y1066" s="101"/>
      <c r="Z1066" s="104"/>
      <c r="AA1066" s="104"/>
      <c r="AB1066" s="104"/>
      <c r="AF1066" s="90"/>
      <c r="AM1066" s="108"/>
      <c r="AN1066" s="108"/>
      <c r="AO1066" s="108"/>
      <c r="AP1066" s="108"/>
      <c r="AQ1066" s="108"/>
      <c r="AR1066" s="108"/>
    </row>
    <row r="1067" spans="1:44" s="48" customFormat="1" ht="24" customHeight="1">
      <c r="A1067" s="119">
        <v>18</v>
      </c>
      <c r="B1067" s="256" t="s">
        <v>303</v>
      </c>
      <c r="C1067" s="123">
        <v>1108770</v>
      </c>
      <c r="D1067" s="123">
        <v>1101165</v>
      </c>
      <c r="E1067" s="123">
        <v>29159237</v>
      </c>
      <c r="F1067" s="120" t="s">
        <v>1759</v>
      </c>
      <c r="G1067" s="123" t="s">
        <v>448</v>
      </c>
      <c r="H1067" s="123" t="s">
        <v>448</v>
      </c>
      <c r="I1067" s="123" t="s">
        <v>448</v>
      </c>
      <c r="J1067" s="81"/>
      <c r="L1067" s="46"/>
      <c r="M1067" s="46"/>
      <c r="T1067" s="86"/>
      <c r="U1067" s="100"/>
      <c r="V1067" s="97"/>
      <c r="W1067" s="100"/>
      <c r="X1067" s="104"/>
      <c r="Y1067" s="101"/>
      <c r="Z1067" s="104"/>
      <c r="AA1067" s="104"/>
      <c r="AB1067" s="104"/>
      <c r="AF1067" s="90"/>
      <c r="AM1067" s="108"/>
      <c r="AN1067" s="108"/>
      <c r="AO1067" s="108"/>
      <c r="AP1067" s="108"/>
      <c r="AQ1067" s="108"/>
      <c r="AR1067" s="108"/>
    </row>
    <row r="1068" spans="1:44" s="48" customFormat="1" ht="24" customHeight="1">
      <c r="A1068" s="119">
        <v>18</v>
      </c>
      <c r="B1068" s="256" t="s">
        <v>306</v>
      </c>
      <c r="C1068" s="123">
        <v>1108540</v>
      </c>
      <c r="D1068" s="123">
        <v>1101204</v>
      </c>
      <c r="E1068" s="123">
        <v>29156912</v>
      </c>
      <c r="F1068" s="120" t="s">
        <v>1760</v>
      </c>
      <c r="G1068" s="123" t="s">
        <v>448</v>
      </c>
      <c r="H1068" s="123" t="s">
        <v>448</v>
      </c>
      <c r="I1068" s="123" t="s">
        <v>448</v>
      </c>
      <c r="J1068" s="81"/>
      <c r="L1068" s="46"/>
      <c r="M1068" s="46"/>
      <c r="T1068" s="86"/>
      <c r="U1068" s="100"/>
      <c r="V1068" s="97"/>
      <c r="W1068" s="100"/>
      <c r="X1068" s="104"/>
      <c r="Y1068" s="101"/>
      <c r="Z1068" s="104"/>
      <c r="AA1068" s="104"/>
      <c r="AB1068" s="104"/>
      <c r="AF1068" s="90"/>
      <c r="AM1068" s="108"/>
      <c r="AN1068" s="108"/>
      <c r="AO1068" s="108"/>
      <c r="AP1068" s="108"/>
      <c r="AQ1068" s="108"/>
      <c r="AR1068" s="108"/>
    </row>
    <row r="1069" spans="1:44" s="48" customFormat="1" ht="24" customHeight="1">
      <c r="A1069" s="119">
        <v>18</v>
      </c>
      <c r="B1069" s="256" t="s">
        <v>308</v>
      </c>
      <c r="C1069" s="123">
        <v>1108338</v>
      </c>
      <c r="D1069" s="123">
        <v>1101218</v>
      </c>
      <c r="E1069" s="123">
        <v>29153271</v>
      </c>
      <c r="F1069" s="120" t="s">
        <v>1761</v>
      </c>
      <c r="G1069" s="123" t="s">
        <v>448</v>
      </c>
      <c r="H1069" s="123" t="s">
        <v>448</v>
      </c>
      <c r="I1069" s="123" t="s">
        <v>448</v>
      </c>
      <c r="J1069" s="81"/>
      <c r="L1069" s="46"/>
      <c r="M1069" s="46"/>
      <c r="T1069" s="86"/>
      <c r="U1069" s="100"/>
      <c r="V1069" s="97"/>
      <c r="W1069" s="100"/>
      <c r="X1069" s="104"/>
      <c r="Y1069" s="101"/>
      <c r="Z1069" s="104"/>
      <c r="AA1069" s="104"/>
      <c r="AB1069" s="104"/>
      <c r="AF1069" s="90"/>
      <c r="AM1069" s="108"/>
      <c r="AN1069" s="108"/>
      <c r="AO1069" s="108"/>
      <c r="AP1069" s="108"/>
      <c r="AQ1069" s="108"/>
      <c r="AR1069" s="108"/>
    </row>
    <row r="1070" spans="1:44" s="48" customFormat="1" ht="24" customHeight="1">
      <c r="A1070" s="119">
        <v>19</v>
      </c>
      <c r="B1070" s="256" t="s">
        <v>318</v>
      </c>
      <c r="C1070" s="123">
        <v>1178239</v>
      </c>
      <c r="D1070" s="123">
        <v>1105477</v>
      </c>
      <c r="E1070" s="123">
        <v>29443814</v>
      </c>
      <c r="F1070" s="120" t="s">
        <v>1762</v>
      </c>
      <c r="G1070" s="123" t="s">
        <v>448</v>
      </c>
      <c r="H1070" s="123" t="s">
        <v>448</v>
      </c>
      <c r="I1070" s="123" t="s">
        <v>448</v>
      </c>
      <c r="J1070" s="81"/>
      <c r="L1070" s="46"/>
      <c r="M1070" s="46"/>
      <c r="T1070" s="86"/>
      <c r="U1070" s="100"/>
      <c r="V1070" s="97"/>
      <c r="W1070" s="100"/>
      <c r="X1070" s="104"/>
      <c r="Y1070" s="101"/>
      <c r="Z1070" s="104"/>
      <c r="AA1070" s="104"/>
      <c r="AB1070" s="104"/>
      <c r="AF1070" s="90"/>
      <c r="AM1070" s="108"/>
      <c r="AN1070" s="108"/>
      <c r="AO1070" s="108"/>
      <c r="AP1070" s="108"/>
      <c r="AQ1070" s="108"/>
      <c r="AR1070" s="108"/>
    </row>
    <row r="1071" spans="1:44" s="48" customFormat="1" ht="24" customHeight="1">
      <c r="A1071" s="119">
        <v>19</v>
      </c>
      <c r="B1071" s="256" t="s">
        <v>318</v>
      </c>
      <c r="C1071" s="123">
        <v>1179201</v>
      </c>
      <c r="D1071" s="123">
        <v>1105606</v>
      </c>
      <c r="E1071" s="123">
        <v>29450241</v>
      </c>
      <c r="F1071" s="120" t="s">
        <v>1763</v>
      </c>
      <c r="G1071" s="123" t="s">
        <v>1732</v>
      </c>
      <c r="H1071" s="123" t="s">
        <v>1732</v>
      </c>
      <c r="I1071" s="123" t="s">
        <v>1732</v>
      </c>
      <c r="J1071" s="81"/>
      <c r="L1071" s="46"/>
      <c r="M1071" s="46"/>
      <c r="T1071" s="86"/>
      <c r="U1071" s="100"/>
      <c r="V1071" s="97"/>
      <c r="W1071" s="100"/>
      <c r="X1071" s="104"/>
      <c r="Y1071" s="101"/>
      <c r="Z1071" s="104"/>
      <c r="AA1071" s="104"/>
      <c r="AB1071" s="104"/>
      <c r="AF1071" s="90"/>
      <c r="AM1071" s="108"/>
      <c r="AN1071" s="108"/>
      <c r="AO1071" s="108"/>
      <c r="AP1071" s="108"/>
      <c r="AQ1071" s="108"/>
      <c r="AR1071" s="108"/>
    </row>
    <row r="1072" spans="1:44" s="48" customFormat="1" ht="24" customHeight="1">
      <c r="A1072" s="119">
        <v>19</v>
      </c>
      <c r="B1072" s="256" t="s">
        <v>325</v>
      </c>
      <c r="C1072" s="123">
        <v>1105770</v>
      </c>
      <c r="D1072" s="123">
        <v>1100696</v>
      </c>
      <c r="E1072" s="123">
        <v>29094747</v>
      </c>
      <c r="F1072" s="120" t="s">
        <v>1764</v>
      </c>
      <c r="G1072" s="123" t="s">
        <v>1732</v>
      </c>
      <c r="H1072" s="123" t="s">
        <v>1732</v>
      </c>
      <c r="I1072" s="123" t="s">
        <v>1732</v>
      </c>
      <c r="J1072" s="81"/>
      <c r="L1072" s="46"/>
      <c r="M1072" s="46"/>
      <c r="T1072" s="86"/>
      <c r="U1072" s="100"/>
      <c r="V1072" s="97"/>
      <c r="W1072" s="100"/>
      <c r="X1072" s="104"/>
      <c r="Y1072" s="101"/>
      <c r="Z1072" s="104"/>
      <c r="AA1072" s="104"/>
      <c r="AB1072" s="104"/>
      <c r="AF1072" s="90"/>
      <c r="AM1072" s="108"/>
      <c r="AN1072" s="108"/>
      <c r="AO1072" s="108"/>
      <c r="AP1072" s="108"/>
      <c r="AQ1072" s="108"/>
      <c r="AR1072" s="108"/>
    </row>
    <row r="1073" spans="1:44" s="48" customFormat="1" ht="24" customHeight="1">
      <c r="A1073" s="119">
        <v>20</v>
      </c>
      <c r="B1073" s="256" t="s">
        <v>359</v>
      </c>
      <c r="C1073" s="123">
        <v>1125348</v>
      </c>
      <c r="D1073" s="123">
        <v>1102883</v>
      </c>
      <c r="E1073" s="123">
        <v>29278090</v>
      </c>
      <c r="F1073" s="120" t="s">
        <v>1765</v>
      </c>
      <c r="G1073" s="123" t="s">
        <v>448</v>
      </c>
      <c r="H1073" s="123" t="s">
        <v>448</v>
      </c>
      <c r="I1073" s="123" t="s">
        <v>448</v>
      </c>
      <c r="J1073" s="81"/>
      <c r="L1073" s="46"/>
      <c r="M1073" s="46"/>
      <c r="T1073" s="86"/>
      <c r="U1073" s="100"/>
      <c r="V1073" s="97"/>
      <c r="W1073" s="100"/>
      <c r="X1073" s="104"/>
      <c r="Y1073" s="101"/>
      <c r="Z1073" s="104"/>
      <c r="AA1073" s="104"/>
      <c r="AB1073" s="104"/>
      <c r="AF1073" s="90"/>
      <c r="AM1073" s="108"/>
      <c r="AN1073" s="108"/>
      <c r="AO1073" s="108"/>
      <c r="AP1073" s="108"/>
      <c r="AQ1073" s="108"/>
      <c r="AR1073" s="108"/>
    </row>
    <row r="1074" spans="1:44" s="48" customFormat="1" ht="24" customHeight="1">
      <c r="A1074" s="119">
        <v>20</v>
      </c>
      <c r="B1074" s="256" t="s">
        <v>359</v>
      </c>
      <c r="C1074" s="123">
        <v>1125402</v>
      </c>
      <c r="D1074" s="123">
        <v>1102887</v>
      </c>
      <c r="E1074" s="123">
        <v>29279879</v>
      </c>
      <c r="F1074" s="120" t="s">
        <v>1766</v>
      </c>
      <c r="G1074" s="123" t="s">
        <v>448</v>
      </c>
      <c r="H1074" s="123" t="s">
        <v>448</v>
      </c>
      <c r="I1074" s="123" t="s">
        <v>448</v>
      </c>
      <c r="J1074" s="81"/>
      <c r="L1074" s="46"/>
      <c r="M1074" s="46"/>
      <c r="T1074" s="86"/>
      <c r="U1074" s="100"/>
      <c r="V1074" s="97"/>
      <c r="W1074" s="100"/>
      <c r="X1074" s="104"/>
      <c r="Y1074" s="101"/>
      <c r="Z1074" s="104"/>
      <c r="AA1074" s="104"/>
      <c r="AB1074" s="104"/>
      <c r="AF1074" s="90"/>
      <c r="AM1074" s="108"/>
      <c r="AN1074" s="108"/>
      <c r="AO1074" s="108"/>
      <c r="AP1074" s="108"/>
      <c r="AQ1074" s="108"/>
      <c r="AR1074" s="108"/>
    </row>
    <row r="1075" spans="1:44" s="48" customFormat="1" ht="24" customHeight="1">
      <c r="A1075" s="119">
        <v>20</v>
      </c>
      <c r="B1075" s="256" t="s">
        <v>359</v>
      </c>
      <c r="C1075" s="123">
        <v>1165366</v>
      </c>
      <c r="D1075" s="123">
        <v>1102908</v>
      </c>
      <c r="E1075" s="123">
        <v>29277817</v>
      </c>
      <c r="F1075" s="120" t="s">
        <v>1767</v>
      </c>
      <c r="G1075" s="123" t="s">
        <v>448</v>
      </c>
      <c r="H1075" s="123" t="s">
        <v>448</v>
      </c>
      <c r="I1075" s="123" t="s">
        <v>448</v>
      </c>
      <c r="J1075" s="81"/>
      <c r="L1075" s="46"/>
      <c r="M1075" s="46"/>
      <c r="T1075" s="86"/>
      <c r="U1075" s="100"/>
      <c r="V1075" s="97"/>
      <c r="W1075" s="100"/>
      <c r="X1075" s="104"/>
      <c r="Y1075" s="101"/>
      <c r="Z1075" s="104"/>
      <c r="AA1075" s="104"/>
      <c r="AB1075" s="104"/>
      <c r="AF1075" s="90"/>
      <c r="AM1075" s="108"/>
      <c r="AN1075" s="108"/>
      <c r="AO1075" s="108"/>
      <c r="AP1075" s="108"/>
      <c r="AQ1075" s="108"/>
      <c r="AR1075" s="108"/>
    </row>
    <row r="1076" spans="1:44" s="48" customFormat="1" ht="24" customHeight="1">
      <c r="A1076" s="119">
        <v>21</v>
      </c>
      <c r="B1076" s="256" t="s">
        <v>363</v>
      </c>
      <c r="C1076" s="123">
        <v>1133340</v>
      </c>
      <c r="D1076" s="123">
        <v>1104623</v>
      </c>
      <c r="E1076" s="123">
        <v>29162726</v>
      </c>
      <c r="F1076" s="120" t="s">
        <v>1768</v>
      </c>
      <c r="G1076" s="123" t="s">
        <v>448</v>
      </c>
      <c r="H1076" s="121" t="s">
        <v>448</v>
      </c>
      <c r="I1076" s="123" t="s">
        <v>448</v>
      </c>
      <c r="J1076" s="81"/>
      <c r="L1076" s="46"/>
      <c r="M1076" s="46"/>
      <c r="T1076" s="86"/>
      <c r="U1076" s="100"/>
      <c r="V1076" s="97"/>
      <c r="W1076" s="100"/>
      <c r="X1076" s="104"/>
      <c r="Y1076" s="101"/>
      <c r="Z1076" s="104"/>
      <c r="AA1076" s="104"/>
      <c r="AB1076" s="104"/>
      <c r="AF1076" s="90"/>
      <c r="AM1076" s="108"/>
      <c r="AN1076" s="108"/>
      <c r="AO1076" s="108"/>
      <c r="AP1076" s="108"/>
      <c r="AQ1076" s="108"/>
      <c r="AR1076" s="108"/>
    </row>
    <row r="1077" spans="1:44" s="48" customFormat="1" ht="24" customHeight="1">
      <c r="A1077" s="119">
        <v>21</v>
      </c>
      <c r="B1077" s="256" t="s">
        <v>375</v>
      </c>
      <c r="C1077" s="123">
        <v>1176452</v>
      </c>
      <c r="D1077" s="123">
        <v>1101445</v>
      </c>
      <c r="E1077" s="123">
        <v>29400350</v>
      </c>
      <c r="F1077" s="120" t="s">
        <v>1769</v>
      </c>
      <c r="G1077" s="123" t="s">
        <v>448</v>
      </c>
      <c r="H1077" s="123" t="s">
        <v>448</v>
      </c>
      <c r="I1077" s="123" t="s">
        <v>448</v>
      </c>
      <c r="J1077" s="81"/>
      <c r="L1077" s="46"/>
      <c r="M1077" s="46"/>
      <c r="T1077" s="86"/>
      <c r="U1077" s="100"/>
      <c r="V1077" s="97"/>
      <c r="W1077" s="100"/>
      <c r="X1077" s="104"/>
      <c r="Y1077" s="101"/>
      <c r="Z1077" s="104"/>
      <c r="AA1077" s="104"/>
      <c r="AB1077" s="104"/>
      <c r="AF1077" s="90"/>
      <c r="AM1077" s="108"/>
      <c r="AN1077" s="108"/>
      <c r="AO1077" s="108"/>
      <c r="AP1077" s="108"/>
      <c r="AQ1077" s="108"/>
      <c r="AR1077" s="108"/>
    </row>
    <row r="1078" spans="1:44" s="48" customFormat="1" ht="24" customHeight="1">
      <c r="A1078" s="119">
        <v>22</v>
      </c>
      <c r="B1078" s="256" t="s">
        <v>392</v>
      </c>
      <c r="C1078" s="123">
        <v>1117876</v>
      </c>
      <c r="D1078" s="123">
        <v>1102295</v>
      </c>
      <c r="E1078" s="123">
        <v>29227933</v>
      </c>
      <c r="F1078" s="120" t="s">
        <v>1770</v>
      </c>
      <c r="G1078" s="123" t="s">
        <v>448</v>
      </c>
      <c r="H1078" s="123" t="s">
        <v>448</v>
      </c>
      <c r="I1078" s="123" t="s">
        <v>448</v>
      </c>
      <c r="J1078" s="81"/>
      <c r="L1078" s="46"/>
      <c r="M1078" s="46"/>
      <c r="T1078" s="86"/>
      <c r="U1078" s="100"/>
      <c r="V1078" s="97"/>
      <c r="W1078" s="100"/>
      <c r="X1078" s="104"/>
      <c r="Y1078" s="101"/>
      <c r="Z1078" s="104"/>
      <c r="AA1078" s="104"/>
      <c r="AB1078" s="104"/>
      <c r="AF1078" s="90"/>
      <c r="AM1078" s="108"/>
      <c r="AN1078" s="108"/>
      <c r="AO1078" s="108"/>
      <c r="AP1078" s="108"/>
      <c r="AQ1078" s="108"/>
      <c r="AR1078" s="108"/>
    </row>
    <row r="1079" spans="1:44" s="48" customFormat="1" ht="24" customHeight="1">
      <c r="A1079" s="119">
        <v>26</v>
      </c>
      <c r="B1079" s="256" t="s">
        <v>433</v>
      </c>
      <c r="C1079" s="123">
        <v>1176062</v>
      </c>
      <c r="D1079" s="123">
        <v>1100226</v>
      </c>
      <c r="E1079" s="123">
        <v>29182220</v>
      </c>
      <c r="F1079" s="120" t="s">
        <v>1771</v>
      </c>
      <c r="G1079" s="123" t="s">
        <v>448</v>
      </c>
      <c r="H1079" s="123" t="s">
        <v>448</v>
      </c>
      <c r="I1079" s="123" t="s">
        <v>448</v>
      </c>
      <c r="J1079" s="81"/>
      <c r="L1079" s="46"/>
      <c r="M1079" s="46"/>
      <c r="T1079" s="86"/>
      <c r="U1079" s="100"/>
      <c r="V1079" s="97"/>
      <c r="W1079" s="100"/>
      <c r="X1079" s="104"/>
      <c r="Y1079" s="101"/>
      <c r="Z1079" s="104"/>
      <c r="AA1079" s="104"/>
      <c r="AB1079" s="104"/>
      <c r="AF1079" s="90"/>
      <c r="AM1079" s="108"/>
      <c r="AN1079" s="108"/>
      <c r="AO1079" s="108"/>
      <c r="AP1079" s="108"/>
      <c r="AQ1079" s="108"/>
      <c r="AR1079" s="108"/>
    </row>
    <row r="1080" spans="1:44" s="48" customFormat="1" ht="24" customHeight="1">
      <c r="A1080" s="119">
        <v>26</v>
      </c>
      <c r="B1080" s="256" t="s">
        <v>433</v>
      </c>
      <c r="C1080" s="123">
        <v>1103956</v>
      </c>
      <c r="D1080" s="123">
        <v>1100420</v>
      </c>
      <c r="E1080" s="123">
        <v>29192145</v>
      </c>
      <c r="F1080" s="120" t="s">
        <v>1772</v>
      </c>
      <c r="G1080" s="123" t="s">
        <v>448</v>
      </c>
      <c r="H1080" s="123" t="s">
        <v>448</v>
      </c>
      <c r="I1080" s="123" t="s">
        <v>448</v>
      </c>
      <c r="J1080" s="81"/>
      <c r="L1080" s="46"/>
      <c r="M1080" s="46"/>
      <c r="T1080" s="86"/>
      <c r="U1080" s="100"/>
      <c r="V1080" s="97"/>
      <c r="W1080" s="100"/>
      <c r="X1080" s="104"/>
      <c r="Y1080" s="101"/>
      <c r="Z1080" s="104"/>
      <c r="AA1080" s="104"/>
      <c r="AB1080" s="104"/>
      <c r="AF1080" s="90"/>
      <c r="AM1080" s="108"/>
      <c r="AN1080" s="108"/>
      <c r="AO1080" s="108"/>
      <c r="AP1080" s="108"/>
      <c r="AQ1080" s="108"/>
      <c r="AR1080" s="108"/>
    </row>
    <row r="1081" spans="1:44" s="48" customFormat="1" ht="24" customHeight="1">
      <c r="A1081" s="119">
        <v>27</v>
      </c>
      <c r="B1081" s="256" t="s">
        <v>441</v>
      </c>
      <c r="C1081" s="123">
        <v>1146361</v>
      </c>
      <c r="D1081" s="123">
        <v>1101539</v>
      </c>
      <c r="E1081" s="123">
        <v>29318661</v>
      </c>
      <c r="F1081" s="120" t="s">
        <v>1773</v>
      </c>
      <c r="G1081" s="123" t="s">
        <v>1732</v>
      </c>
      <c r="H1081" s="123" t="s">
        <v>1732</v>
      </c>
      <c r="I1081" s="123" t="s">
        <v>1732</v>
      </c>
      <c r="J1081" s="81"/>
      <c r="L1081" s="46"/>
      <c r="M1081" s="46"/>
      <c r="T1081" s="86"/>
      <c r="U1081" s="100"/>
      <c r="V1081" s="97"/>
      <c r="W1081" s="100"/>
      <c r="X1081" s="104"/>
      <c r="Y1081" s="101"/>
      <c r="Z1081" s="104"/>
      <c r="AA1081" s="104"/>
      <c r="AB1081" s="104"/>
      <c r="AF1081" s="90"/>
      <c r="AM1081" s="108"/>
      <c r="AN1081" s="108"/>
      <c r="AO1081" s="108"/>
      <c r="AP1081" s="108"/>
      <c r="AQ1081" s="108"/>
      <c r="AR1081" s="108"/>
    </row>
    <row r="1082" spans="1:44" s="48" customFormat="1" ht="24" customHeight="1">
      <c r="A1082" s="119">
        <v>14</v>
      </c>
      <c r="B1082" s="256" t="s">
        <v>239</v>
      </c>
      <c r="C1082" s="123">
        <v>1123400</v>
      </c>
      <c r="D1082" s="123">
        <v>1102686</v>
      </c>
      <c r="E1082" s="123">
        <v>29083524</v>
      </c>
      <c r="F1082" s="120" t="s">
        <v>1774</v>
      </c>
      <c r="G1082" s="123" t="s">
        <v>448</v>
      </c>
      <c r="H1082" s="123" t="s">
        <v>448</v>
      </c>
      <c r="I1082" s="123" t="s">
        <v>448</v>
      </c>
      <c r="J1082" s="81"/>
      <c r="L1082" s="46"/>
      <c r="M1082" s="46"/>
      <c r="T1082" s="86"/>
      <c r="U1082" s="100"/>
      <c r="V1082" s="97"/>
      <c r="W1082" s="100"/>
      <c r="X1082" s="104"/>
      <c r="Y1082" s="101"/>
      <c r="Z1082" s="104"/>
      <c r="AA1082" s="104"/>
      <c r="AB1082" s="104"/>
      <c r="AF1082" s="90"/>
      <c r="AM1082" s="108"/>
      <c r="AN1082" s="108"/>
      <c r="AO1082" s="108"/>
      <c r="AP1082" s="108"/>
      <c r="AQ1082" s="108"/>
      <c r="AR1082" s="108"/>
    </row>
    <row r="1083" spans="1:44" s="48" customFormat="1" ht="24" customHeight="1">
      <c r="A1083" s="119">
        <v>26</v>
      </c>
      <c r="B1083" s="256" t="s">
        <v>433</v>
      </c>
      <c r="C1083" s="123">
        <v>1101724</v>
      </c>
      <c r="D1083" s="123">
        <v>1100436</v>
      </c>
      <c r="E1083" s="123">
        <v>29192684</v>
      </c>
      <c r="F1083" s="120" t="s">
        <v>1775</v>
      </c>
      <c r="G1083" s="123" t="s">
        <v>448</v>
      </c>
      <c r="H1083" s="123" t="s">
        <v>448</v>
      </c>
      <c r="I1083" s="123" t="s">
        <v>448</v>
      </c>
      <c r="J1083" s="81"/>
      <c r="L1083" s="46"/>
      <c r="M1083" s="46"/>
      <c r="T1083" s="86"/>
      <c r="U1083" s="100"/>
      <c r="V1083" s="97"/>
      <c r="W1083" s="100"/>
      <c r="X1083" s="104"/>
      <c r="Y1083" s="101"/>
      <c r="Z1083" s="104"/>
      <c r="AA1083" s="104"/>
      <c r="AB1083" s="104"/>
      <c r="AF1083" s="90"/>
      <c r="AM1083" s="108"/>
      <c r="AN1083" s="108"/>
      <c r="AO1083" s="108"/>
      <c r="AP1083" s="108"/>
      <c r="AQ1083" s="108"/>
      <c r="AR1083" s="108"/>
    </row>
    <row r="1084" spans="1:44" s="48" customFormat="1" ht="24" customHeight="1">
      <c r="A1084" s="119">
        <v>26</v>
      </c>
      <c r="B1084" s="256" t="s">
        <v>433</v>
      </c>
      <c r="C1084" s="123">
        <v>1178008</v>
      </c>
      <c r="D1084" s="123">
        <v>1100290</v>
      </c>
      <c r="E1084" s="123">
        <v>29422337</v>
      </c>
      <c r="F1084" s="120" t="s">
        <v>1776</v>
      </c>
      <c r="G1084" s="123" t="s">
        <v>448</v>
      </c>
      <c r="H1084" s="123" t="s">
        <v>448</v>
      </c>
      <c r="I1084" s="123" t="s">
        <v>448</v>
      </c>
      <c r="J1084" s="81"/>
      <c r="L1084" s="46"/>
      <c r="M1084" s="46"/>
      <c r="T1084" s="86"/>
      <c r="U1084" s="100"/>
      <c r="V1084" s="97"/>
      <c r="W1084" s="100"/>
      <c r="X1084" s="104"/>
      <c r="Y1084" s="101"/>
      <c r="Z1084" s="104"/>
      <c r="AA1084" s="104"/>
      <c r="AB1084" s="104"/>
      <c r="AF1084" s="90"/>
      <c r="AM1084" s="108"/>
      <c r="AN1084" s="108"/>
      <c r="AO1084" s="108"/>
      <c r="AP1084" s="108"/>
      <c r="AQ1084" s="108"/>
      <c r="AR1084" s="108"/>
    </row>
    <row r="1085" spans="1:44" s="48" customFormat="1" ht="24" customHeight="1">
      <c r="A1085" s="119">
        <v>26</v>
      </c>
      <c r="B1085" s="256" t="s">
        <v>433</v>
      </c>
      <c r="C1085" s="123">
        <v>1176620</v>
      </c>
      <c r="D1085" s="123">
        <v>1100565</v>
      </c>
      <c r="E1085" s="123">
        <v>29404320</v>
      </c>
      <c r="F1085" s="120" t="s">
        <v>1809</v>
      </c>
      <c r="G1085" s="123" t="s">
        <v>1732</v>
      </c>
      <c r="H1085" s="123" t="s">
        <v>1732</v>
      </c>
      <c r="I1085" s="123" t="s">
        <v>1732</v>
      </c>
      <c r="J1085" s="81"/>
      <c r="L1085" s="46"/>
      <c r="M1085" s="46"/>
      <c r="T1085" s="86"/>
      <c r="U1085" s="100"/>
      <c r="V1085" s="97"/>
      <c r="W1085" s="100"/>
      <c r="X1085" s="104"/>
      <c r="Y1085" s="101"/>
      <c r="Z1085" s="104"/>
      <c r="AA1085" s="104"/>
      <c r="AB1085" s="104"/>
      <c r="AF1085" s="90"/>
      <c r="AM1085" s="108"/>
      <c r="AN1085" s="108"/>
      <c r="AO1085" s="108"/>
      <c r="AP1085" s="108"/>
      <c r="AQ1085" s="108"/>
      <c r="AR1085" s="108"/>
    </row>
    <row r="1086" spans="1:44" s="48" customFormat="1" ht="24" customHeight="1">
      <c r="A1086" s="119">
        <v>20</v>
      </c>
      <c r="B1086" s="256" t="s">
        <v>359</v>
      </c>
      <c r="C1086" s="123">
        <v>1125798</v>
      </c>
      <c r="D1086" s="123">
        <v>1102899</v>
      </c>
      <c r="E1086" s="123">
        <v>29279836</v>
      </c>
      <c r="F1086" s="120" t="s">
        <v>1777</v>
      </c>
      <c r="G1086" s="123" t="s">
        <v>448</v>
      </c>
      <c r="H1086" s="123" t="s">
        <v>448</v>
      </c>
      <c r="I1086" s="123" t="s">
        <v>448</v>
      </c>
      <c r="J1086" s="81"/>
      <c r="L1086" s="46"/>
      <c r="M1086" s="46"/>
      <c r="T1086" s="86"/>
      <c r="U1086" s="100"/>
      <c r="V1086" s="97"/>
      <c r="W1086" s="100"/>
      <c r="X1086" s="104"/>
      <c r="Y1086" s="101"/>
      <c r="Z1086" s="104"/>
      <c r="AA1086" s="104"/>
      <c r="AB1086" s="104"/>
      <c r="AF1086" s="90"/>
      <c r="AM1086" s="108"/>
      <c r="AN1086" s="108"/>
      <c r="AO1086" s="108"/>
      <c r="AP1086" s="108"/>
      <c r="AQ1086" s="108"/>
      <c r="AR1086" s="108"/>
    </row>
    <row r="1087" spans="1:44" s="48" customFormat="1" ht="24" customHeight="1">
      <c r="A1087" s="119">
        <v>5</v>
      </c>
      <c r="B1087" s="256" t="s">
        <v>92</v>
      </c>
      <c r="C1087" s="123">
        <v>1111355</v>
      </c>
      <c r="D1087" s="123">
        <v>1101447</v>
      </c>
      <c r="E1087" s="123">
        <v>29297141</v>
      </c>
      <c r="F1087" s="120" t="s">
        <v>1778</v>
      </c>
      <c r="G1087" s="123" t="s">
        <v>448</v>
      </c>
      <c r="H1087" s="123" t="s">
        <v>448</v>
      </c>
      <c r="I1087" s="123" t="s">
        <v>448</v>
      </c>
      <c r="J1087" s="81"/>
      <c r="L1087" s="46"/>
      <c r="M1087" s="46"/>
      <c r="T1087" s="86"/>
      <c r="U1087" s="100"/>
      <c r="V1087" s="97"/>
      <c r="W1087" s="100"/>
      <c r="X1087" s="104"/>
      <c r="Y1087" s="101"/>
      <c r="Z1087" s="104"/>
      <c r="AA1087" s="104"/>
      <c r="AB1087" s="104"/>
      <c r="AF1087" s="90"/>
      <c r="AM1087" s="108"/>
      <c r="AN1087" s="108"/>
      <c r="AO1087" s="108"/>
      <c r="AP1087" s="108"/>
      <c r="AQ1087" s="108"/>
      <c r="AR1087" s="108"/>
    </row>
    <row r="1088" spans="1:44" s="48" customFormat="1" ht="24" customHeight="1">
      <c r="A1088" s="119">
        <v>5</v>
      </c>
      <c r="B1088" s="256" t="s">
        <v>96</v>
      </c>
      <c r="C1088" s="123">
        <v>1178041</v>
      </c>
      <c r="D1088" s="123">
        <v>1101501</v>
      </c>
      <c r="E1088" s="123">
        <v>29423813</v>
      </c>
      <c r="F1088" s="120" t="s">
        <v>1779</v>
      </c>
      <c r="G1088" s="123" t="s">
        <v>448</v>
      </c>
      <c r="H1088" s="123" t="s">
        <v>448</v>
      </c>
      <c r="I1088" s="123" t="s">
        <v>448</v>
      </c>
      <c r="J1088" s="81"/>
      <c r="L1088" s="46"/>
      <c r="M1088" s="46"/>
      <c r="T1088" s="86"/>
      <c r="U1088" s="100"/>
      <c r="V1088" s="97"/>
      <c r="W1088" s="100"/>
      <c r="X1088" s="104"/>
      <c r="Y1088" s="101"/>
      <c r="Z1088" s="104"/>
      <c r="AA1088" s="104"/>
      <c r="AB1088" s="104"/>
      <c r="AF1088" s="90"/>
      <c r="AM1088" s="108"/>
      <c r="AN1088" s="108"/>
      <c r="AO1088" s="108"/>
      <c r="AP1088" s="108"/>
      <c r="AQ1088" s="108"/>
      <c r="AR1088" s="108"/>
    </row>
    <row r="1089" spans="1:44" s="48" customFormat="1" ht="24" customHeight="1">
      <c r="A1089" s="119">
        <v>5</v>
      </c>
      <c r="B1089" s="256" t="s">
        <v>97</v>
      </c>
      <c r="C1089" s="123">
        <v>1159307</v>
      </c>
      <c r="D1089" s="123">
        <v>1101676</v>
      </c>
      <c r="E1089" s="123">
        <v>29305381</v>
      </c>
      <c r="F1089" s="120" t="s">
        <v>1780</v>
      </c>
      <c r="G1089" s="123" t="s">
        <v>448</v>
      </c>
      <c r="H1089" s="123" t="s">
        <v>448</v>
      </c>
      <c r="I1089" s="123" t="s">
        <v>448</v>
      </c>
      <c r="J1089" s="81"/>
      <c r="L1089" s="46"/>
      <c r="M1089" s="46"/>
      <c r="T1089" s="86"/>
      <c r="U1089" s="100"/>
      <c r="V1089" s="97"/>
      <c r="W1089" s="100"/>
      <c r="X1089" s="104"/>
      <c r="Y1089" s="101"/>
      <c r="Z1089" s="104"/>
      <c r="AA1089" s="104"/>
      <c r="AB1089" s="104"/>
      <c r="AF1089" s="90"/>
      <c r="AM1089" s="108"/>
      <c r="AN1089" s="108"/>
      <c r="AO1089" s="108"/>
      <c r="AP1089" s="108"/>
      <c r="AQ1089" s="108"/>
      <c r="AR1089" s="108"/>
    </row>
    <row r="1090" spans="1:44" s="48" customFormat="1" ht="24" customHeight="1">
      <c r="A1090" s="119">
        <v>5</v>
      </c>
      <c r="B1090" s="256" t="s">
        <v>99</v>
      </c>
      <c r="C1090" s="123">
        <v>1179206</v>
      </c>
      <c r="D1090" s="123">
        <v>1105607</v>
      </c>
      <c r="E1090" s="123">
        <v>29453100</v>
      </c>
      <c r="F1090" s="120" t="s">
        <v>1781</v>
      </c>
      <c r="G1090" s="123" t="s">
        <v>448</v>
      </c>
      <c r="H1090" s="123" t="s">
        <v>448</v>
      </c>
      <c r="I1090" s="123" t="s">
        <v>448</v>
      </c>
      <c r="J1090" s="81"/>
      <c r="L1090" s="46"/>
      <c r="M1090" s="46"/>
      <c r="T1090" s="86"/>
      <c r="U1090" s="100"/>
      <c r="V1090" s="97"/>
      <c r="W1090" s="100"/>
      <c r="X1090" s="104"/>
      <c r="Y1090" s="101"/>
      <c r="Z1090" s="104"/>
      <c r="AA1090" s="104"/>
      <c r="AB1090" s="104"/>
      <c r="AF1090" s="90"/>
      <c r="AM1090" s="108"/>
      <c r="AN1090" s="108"/>
      <c r="AO1090" s="108"/>
      <c r="AP1090" s="108"/>
      <c r="AQ1090" s="108"/>
      <c r="AR1090" s="108"/>
    </row>
    <row r="1091" spans="1:44" s="48" customFormat="1" ht="24" customHeight="1">
      <c r="A1091" s="119">
        <v>22</v>
      </c>
      <c r="B1091" s="256" t="s">
        <v>393</v>
      </c>
      <c r="C1091" s="123">
        <v>1119550</v>
      </c>
      <c r="D1091" s="123">
        <v>1102312</v>
      </c>
      <c r="E1091" s="123">
        <v>29230608</v>
      </c>
      <c r="F1091" s="120" t="s">
        <v>1782</v>
      </c>
      <c r="G1091" s="123" t="s">
        <v>448</v>
      </c>
      <c r="H1091" s="123" t="s">
        <v>448</v>
      </c>
      <c r="I1091" s="123" t="s">
        <v>448</v>
      </c>
      <c r="J1091" s="81"/>
      <c r="L1091" s="46"/>
      <c r="M1091" s="46"/>
      <c r="T1091" s="86"/>
      <c r="U1091" s="100"/>
      <c r="V1091" s="97"/>
      <c r="W1091" s="100"/>
      <c r="X1091" s="104"/>
      <c r="Y1091" s="101"/>
      <c r="Z1091" s="104"/>
      <c r="AA1091" s="104"/>
      <c r="AB1091" s="104"/>
      <c r="AF1091" s="90"/>
      <c r="AM1091" s="108"/>
      <c r="AN1091" s="108"/>
      <c r="AO1091" s="108"/>
      <c r="AP1091" s="108"/>
      <c r="AQ1091" s="108"/>
      <c r="AR1091" s="108"/>
    </row>
    <row r="1092" spans="1:44" s="48" customFormat="1" ht="24" customHeight="1">
      <c r="A1092" s="119">
        <v>6</v>
      </c>
      <c r="B1092" s="256" t="s">
        <v>124</v>
      </c>
      <c r="C1092" s="123">
        <v>1110847</v>
      </c>
      <c r="D1092" s="123">
        <v>1101352</v>
      </c>
      <c r="E1092" s="123">
        <v>29290228</v>
      </c>
      <c r="F1092" s="120" t="s">
        <v>1783</v>
      </c>
      <c r="G1092" s="123" t="s">
        <v>1740</v>
      </c>
      <c r="H1092" s="123" t="s">
        <v>1740</v>
      </c>
      <c r="I1092" s="123" t="s">
        <v>1740</v>
      </c>
      <c r="J1092" s="81"/>
      <c r="L1092" s="46"/>
      <c r="M1092" s="46"/>
      <c r="T1092" s="86"/>
      <c r="U1092" s="100"/>
      <c r="V1092" s="97"/>
      <c r="W1092" s="100"/>
      <c r="X1092" s="104"/>
      <c r="Y1092" s="101"/>
      <c r="Z1092" s="104"/>
      <c r="AA1092" s="104"/>
      <c r="AB1092" s="104"/>
      <c r="AF1092" s="90"/>
      <c r="AM1092" s="108"/>
      <c r="AN1092" s="108"/>
      <c r="AO1092" s="108"/>
      <c r="AP1092" s="108"/>
      <c r="AQ1092" s="108"/>
      <c r="AR1092" s="108"/>
    </row>
    <row r="1093" spans="1:44" s="48" customFormat="1" ht="24" customHeight="1">
      <c r="A1093" s="119">
        <v>25</v>
      </c>
      <c r="B1093" s="256" t="s">
        <v>418</v>
      </c>
      <c r="C1093" s="123">
        <v>1119747</v>
      </c>
      <c r="D1093" s="123">
        <v>1103552</v>
      </c>
      <c r="E1093" s="123">
        <v>29050863</v>
      </c>
      <c r="F1093" s="120" t="s">
        <v>1784</v>
      </c>
      <c r="G1093" s="123" t="s">
        <v>448</v>
      </c>
      <c r="H1093" s="123" t="s">
        <v>448</v>
      </c>
      <c r="I1093" s="123" t="s">
        <v>448</v>
      </c>
      <c r="J1093" s="81"/>
      <c r="L1093" s="46"/>
      <c r="M1093" s="46"/>
      <c r="T1093" s="86"/>
      <c r="U1093" s="100"/>
      <c r="V1093" s="97"/>
      <c r="W1093" s="100"/>
      <c r="X1093" s="104"/>
      <c r="Y1093" s="101"/>
      <c r="Z1093" s="104"/>
      <c r="AA1093" s="104"/>
      <c r="AB1093" s="104"/>
      <c r="AF1093" s="90"/>
      <c r="AM1093" s="108"/>
      <c r="AN1093" s="108"/>
      <c r="AO1093" s="108"/>
      <c r="AP1093" s="108"/>
      <c r="AQ1093" s="108"/>
      <c r="AR1093" s="108"/>
    </row>
    <row r="1094" spans="1:44" s="48" customFormat="1" ht="24" customHeight="1">
      <c r="A1094" s="119">
        <v>26</v>
      </c>
      <c r="B1094" s="256" t="s">
        <v>433</v>
      </c>
      <c r="C1094" s="123">
        <v>1102682</v>
      </c>
      <c r="D1094" s="123">
        <v>1100526</v>
      </c>
      <c r="E1094" s="123">
        <v>29191017</v>
      </c>
      <c r="F1094" s="120" t="s">
        <v>1785</v>
      </c>
      <c r="G1094" s="123" t="s">
        <v>448</v>
      </c>
      <c r="H1094" s="123" t="s">
        <v>448</v>
      </c>
      <c r="I1094" s="123" t="s">
        <v>448</v>
      </c>
      <c r="J1094" s="81"/>
      <c r="L1094" s="46"/>
      <c r="M1094" s="46"/>
      <c r="T1094" s="86"/>
      <c r="U1094" s="100"/>
      <c r="V1094" s="97"/>
      <c r="W1094" s="100"/>
      <c r="X1094" s="104"/>
      <c r="Y1094" s="101"/>
      <c r="Z1094" s="104"/>
      <c r="AA1094" s="104"/>
      <c r="AB1094" s="104"/>
      <c r="AF1094" s="90"/>
      <c r="AM1094" s="108"/>
      <c r="AN1094" s="108"/>
      <c r="AO1094" s="108"/>
      <c r="AP1094" s="108"/>
      <c r="AQ1094" s="108"/>
      <c r="AR1094" s="108"/>
    </row>
    <row r="1095" spans="1:44" s="48" customFormat="1" ht="24" customHeight="1">
      <c r="A1095" s="119">
        <v>5</v>
      </c>
      <c r="B1095" s="256" t="s">
        <v>100</v>
      </c>
      <c r="C1095" s="123">
        <v>1158734</v>
      </c>
      <c r="D1095" s="123">
        <v>1101696</v>
      </c>
      <c r="E1095" s="123">
        <v>29308925</v>
      </c>
      <c r="F1095" s="120" t="s">
        <v>1786</v>
      </c>
      <c r="G1095" s="123" t="s">
        <v>448</v>
      </c>
      <c r="H1095" s="123" t="s">
        <v>448</v>
      </c>
      <c r="I1095" s="123" t="s">
        <v>448</v>
      </c>
      <c r="J1095" s="81"/>
      <c r="L1095" s="46"/>
      <c r="M1095" s="46"/>
      <c r="T1095" s="86"/>
      <c r="U1095" s="100"/>
      <c r="V1095" s="97"/>
      <c r="W1095" s="100"/>
      <c r="X1095" s="104"/>
      <c r="Y1095" s="101"/>
      <c r="Z1095" s="104"/>
      <c r="AA1095" s="104"/>
      <c r="AB1095" s="104"/>
      <c r="AF1095" s="90"/>
      <c r="AM1095" s="108"/>
      <c r="AN1095" s="108"/>
      <c r="AO1095" s="108"/>
      <c r="AP1095" s="108"/>
      <c r="AQ1095" s="108"/>
      <c r="AR1095" s="108"/>
    </row>
    <row r="1096" spans="1:44" s="48" customFormat="1" ht="24" customHeight="1">
      <c r="A1096" s="119">
        <v>7</v>
      </c>
      <c r="B1096" s="256" t="s">
        <v>135</v>
      </c>
      <c r="C1096" s="123">
        <v>1178174</v>
      </c>
      <c r="D1096" s="123">
        <v>1101760</v>
      </c>
      <c r="E1096" s="123">
        <v>29324750</v>
      </c>
      <c r="F1096" s="120" t="s">
        <v>1787</v>
      </c>
      <c r="G1096" s="123" t="s">
        <v>1732</v>
      </c>
      <c r="H1096" s="123" t="s">
        <v>1732</v>
      </c>
      <c r="I1096" s="123" t="s">
        <v>1732</v>
      </c>
      <c r="J1096" s="81"/>
      <c r="L1096" s="46"/>
      <c r="M1096" s="46"/>
      <c r="T1096" s="86"/>
      <c r="U1096" s="100"/>
      <c r="V1096" s="97"/>
      <c r="W1096" s="100"/>
      <c r="X1096" s="104"/>
      <c r="Y1096" s="101"/>
      <c r="Z1096" s="104"/>
      <c r="AA1096" s="104"/>
      <c r="AB1096" s="104"/>
      <c r="AF1096" s="90"/>
      <c r="AM1096" s="108"/>
      <c r="AN1096" s="108"/>
      <c r="AO1096" s="108"/>
      <c r="AP1096" s="108"/>
      <c r="AQ1096" s="108"/>
      <c r="AR1096" s="108"/>
    </row>
    <row r="1097" spans="1:44" s="48" customFormat="1" ht="24" customHeight="1">
      <c r="A1097" s="119">
        <v>2</v>
      </c>
      <c r="B1097" s="256" t="s">
        <v>26</v>
      </c>
      <c r="C1097" s="123">
        <v>1131712</v>
      </c>
      <c r="D1097" s="123">
        <v>1103386</v>
      </c>
      <c r="E1097" s="123">
        <v>29042860</v>
      </c>
      <c r="F1097" s="120" t="s">
        <v>1788</v>
      </c>
      <c r="G1097" s="123" t="s">
        <v>448</v>
      </c>
      <c r="H1097" s="121" t="s">
        <v>448</v>
      </c>
      <c r="I1097" s="123" t="s">
        <v>448</v>
      </c>
      <c r="J1097" s="81"/>
      <c r="L1097" s="46"/>
      <c r="M1097" s="46"/>
      <c r="T1097" s="86"/>
      <c r="U1097" s="100"/>
      <c r="V1097" s="97"/>
      <c r="W1097" s="100"/>
      <c r="X1097" s="104"/>
      <c r="Y1097" s="101"/>
      <c r="Z1097" s="104"/>
      <c r="AA1097" s="104"/>
      <c r="AB1097" s="104"/>
      <c r="AF1097" s="90"/>
      <c r="AM1097" s="108"/>
      <c r="AN1097" s="108"/>
      <c r="AO1097" s="108"/>
      <c r="AP1097" s="108"/>
      <c r="AQ1097" s="108"/>
      <c r="AR1097" s="108"/>
    </row>
    <row r="1098" spans="1:44" s="48" customFormat="1" ht="24" customHeight="1">
      <c r="A1098" s="119">
        <v>5</v>
      </c>
      <c r="B1098" s="256" t="s">
        <v>96</v>
      </c>
      <c r="C1098" s="123">
        <v>1111169</v>
      </c>
      <c r="D1098" s="123">
        <v>1101462</v>
      </c>
      <c r="E1098" s="123">
        <v>29302226</v>
      </c>
      <c r="F1098" s="120" t="s">
        <v>1789</v>
      </c>
      <c r="G1098" s="123" t="s">
        <v>1732</v>
      </c>
      <c r="H1098" s="123" t="s">
        <v>1732</v>
      </c>
      <c r="I1098" s="123" t="s">
        <v>1732</v>
      </c>
      <c r="J1098" s="81"/>
      <c r="L1098" s="46"/>
      <c r="M1098" s="46"/>
      <c r="T1098" s="86"/>
      <c r="U1098" s="100"/>
      <c r="V1098" s="97"/>
      <c r="W1098" s="100"/>
      <c r="X1098" s="104"/>
      <c r="Y1098" s="101"/>
      <c r="Z1098" s="104"/>
      <c r="AA1098" s="104"/>
      <c r="AB1098" s="104"/>
      <c r="AF1098" s="90"/>
      <c r="AM1098" s="108"/>
      <c r="AN1098" s="108"/>
      <c r="AO1098" s="108"/>
      <c r="AP1098" s="108"/>
      <c r="AQ1098" s="108"/>
      <c r="AR1098" s="108"/>
    </row>
    <row r="1099" spans="1:44" s="48" customFormat="1" ht="24" customHeight="1">
      <c r="A1099" s="119">
        <v>13</v>
      </c>
      <c r="B1099" s="256" t="s">
        <v>222</v>
      </c>
      <c r="C1099" s="123">
        <v>1129211</v>
      </c>
      <c r="D1099" s="123">
        <v>1104576</v>
      </c>
      <c r="E1099" s="123">
        <v>29244633</v>
      </c>
      <c r="F1099" s="120" t="s">
        <v>1790</v>
      </c>
      <c r="G1099" s="123" t="s">
        <v>448</v>
      </c>
      <c r="H1099" s="123" t="s">
        <v>448</v>
      </c>
      <c r="I1099" s="123" t="s">
        <v>448</v>
      </c>
      <c r="J1099" s="81"/>
      <c r="L1099" s="46"/>
      <c r="M1099" s="46"/>
      <c r="T1099" s="86"/>
      <c r="U1099" s="100"/>
      <c r="V1099" s="97"/>
      <c r="W1099" s="100"/>
      <c r="X1099" s="104"/>
      <c r="Y1099" s="101"/>
      <c r="Z1099" s="104"/>
      <c r="AA1099" s="104"/>
      <c r="AB1099" s="104"/>
      <c r="AF1099" s="90"/>
      <c r="AM1099" s="108"/>
      <c r="AN1099" s="108"/>
      <c r="AO1099" s="108"/>
      <c r="AP1099" s="108"/>
      <c r="AQ1099" s="108"/>
      <c r="AR1099" s="108"/>
    </row>
    <row r="1100" spans="1:44" s="48" customFormat="1" ht="24" customHeight="1">
      <c r="A1100" s="119">
        <v>25</v>
      </c>
      <c r="B1100" s="256" t="s">
        <v>418</v>
      </c>
      <c r="C1100" s="123">
        <v>1176099</v>
      </c>
      <c r="D1100" s="123">
        <v>1103567</v>
      </c>
      <c r="E1100" s="123">
        <v>29048605</v>
      </c>
      <c r="F1100" s="120" t="s">
        <v>1810</v>
      </c>
      <c r="G1100" s="123" t="s">
        <v>448</v>
      </c>
      <c r="H1100" s="123" t="s">
        <v>448</v>
      </c>
      <c r="I1100" s="123" t="s">
        <v>448</v>
      </c>
      <c r="J1100" s="81"/>
      <c r="L1100" s="46"/>
      <c r="M1100" s="46"/>
      <c r="T1100" s="86"/>
      <c r="U1100" s="100"/>
      <c r="V1100" s="97"/>
      <c r="W1100" s="100"/>
      <c r="X1100" s="104"/>
      <c r="Y1100" s="101"/>
      <c r="Z1100" s="104"/>
      <c r="AA1100" s="104"/>
      <c r="AB1100" s="104"/>
      <c r="AF1100" s="90"/>
      <c r="AM1100" s="108"/>
      <c r="AN1100" s="108"/>
      <c r="AO1100" s="108"/>
      <c r="AP1100" s="108"/>
      <c r="AQ1100" s="108"/>
      <c r="AR1100" s="108"/>
    </row>
    <row r="1101" spans="1:44" s="48" customFormat="1" ht="24" customHeight="1">
      <c r="A1101" s="119">
        <v>27</v>
      </c>
      <c r="B1101" s="256" t="s">
        <v>446</v>
      </c>
      <c r="C1101" s="123">
        <v>1146426</v>
      </c>
      <c r="D1101" s="123">
        <v>1101568</v>
      </c>
      <c r="E1101" s="123">
        <v>29326001</v>
      </c>
      <c r="F1101" s="120" t="s">
        <v>1811</v>
      </c>
      <c r="G1101" s="123" t="s">
        <v>448</v>
      </c>
      <c r="H1101" s="123" t="s">
        <v>448</v>
      </c>
      <c r="I1101" s="123" t="s">
        <v>448</v>
      </c>
      <c r="J1101" s="81"/>
      <c r="L1101" s="46"/>
      <c r="M1101" s="46"/>
      <c r="T1101" s="86"/>
      <c r="U1101" s="100"/>
      <c r="V1101" s="97"/>
      <c r="W1101" s="100"/>
      <c r="X1101" s="104"/>
      <c r="Y1101" s="101"/>
      <c r="Z1101" s="104"/>
      <c r="AA1101" s="104"/>
      <c r="AB1101" s="104"/>
      <c r="AF1101" s="90"/>
      <c r="AM1101" s="108"/>
      <c r="AN1101" s="108"/>
      <c r="AO1101" s="108"/>
      <c r="AP1101" s="108"/>
      <c r="AQ1101" s="108"/>
      <c r="AR1101" s="108"/>
    </row>
    <row r="1102" spans="1:44" s="48" customFormat="1" ht="24" customHeight="1">
      <c r="A1102" s="119">
        <v>19</v>
      </c>
      <c r="B1102" s="256" t="s">
        <v>325</v>
      </c>
      <c r="C1102" s="123">
        <v>1105657</v>
      </c>
      <c r="D1102" s="123">
        <v>1100663</v>
      </c>
      <c r="E1102" s="123">
        <v>29093333</v>
      </c>
      <c r="F1102" s="120" t="s">
        <v>1791</v>
      </c>
      <c r="G1102" s="123" t="s">
        <v>1740</v>
      </c>
      <c r="H1102" s="123" t="s">
        <v>1740</v>
      </c>
      <c r="I1102" s="123" t="s">
        <v>1740</v>
      </c>
      <c r="J1102" s="81" t="s">
        <v>4724</v>
      </c>
      <c r="L1102" s="46"/>
      <c r="M1102" s="46"/>
      <c r="T1102" s="86"/>
      <c r="U1102" s="100"/>
      <c r="V1102" s="97"/>
      <c r="W1102" s="100"/>
      <c r="X1102" s="104"/>
      <c r="Y1102" s="101"/>
      <c r="Z1102" s="104"/>
      <c r="AA1102" s="104"/>
      <c r="AB1102" s="104"/>
      <c r="AF1102" s="90"/>
      <c r="AM1102" s="108"/>
      <c r="AN1102" s="108"/>
      <c r="AO1102" s="108"/>
      <c r="AP1102" s="108"/>
      <c r="AQ1102" s="108"/>
      <c r="AR1102" s="108"/>
    </row>
    <row r="1103" spans="1:44" s="48" customFormat="1" ht="24" customHeight="1">
      <c r="A1103" s="119">
        <v>19</v>
      </c>
      <c r="B1103" s="256" t="s">
        <v>325</v>
      </c>
      <c r="C1103" s="123">
        <v>1105789</v>
      </c>
      <c r="D1103" s="123">
        <v>1100707</v>
      </c>
      <c r="E1103" s="123">
        <v>29096898</v>
      </c>
      <c r="F1103" s="120" t="s">
        <v>1792</v>
      </c>
      <c r="G1103" s="123" t="s">
        <v>1740</v>
      </c>
      <c r="H1103" s="123" t="s">
        <v>1740</v>
      </c>
      <c r="I1103" s="123" t="s">
        <v>1740</v>
      </c>
      <c r="J1103" s="81"/>
      <c r="L1103" s="46"/>
      <c r="M1103" s="46"/>
      <c r="T1103" s="86"/>
      <c r="U1103" s="100"/>
      <c r="V1103" s="97"/>
      <c r="W1103" s="100"/>
      <c r="X1103" s="104"/>
      <c r="Y1103" s="101"/>
      <c r="Z1103" s="104"/>
      <c r="AA1103" s="104"/>
      <c r="AB1103" s="104"/>
      <c r="AF1103" s="90"/>
      <c r="AM1103" s="108"/>
      <c r="AN1103" s="108"/>
      <c r="AO1103" s="108"/>
      <c r="AP1103" s="108"/>
      <c r="AQ1103" s="108"/>
      <c r="AR1103" s="108"/>
    </row>
    <row r="1104" spans="1:44" s="48" customFormat="1" ht="24" customHeight="1">
      <c r="A1104" s="119">
        <v>19</v>
      </c>
      <c r="B1104" s="256" t="s">
        <v>325</v>
      </c>
      <c r="C1104" s="123">
        <v>1105967</v>
      </c>
      <c r="D1104" s="123">
        <v>1100690</v>
      </c>
      <c r="E1104" s="123">
        <v>29093880</v>
      </c>
      <c r="F1104" s="120" t="s">
        <v>1793</v>
      </c>
      <c r="G1104" s="123" t="s">
        <v>1740</v>
      </c>
      <c r="H1104" s="123" t="s">
        <v>1740</v>
      </c>
      <c r="I1104" s="123" t="s">
        <v>1740</v>
      </c>
      <c r="J1104" s="81"/>
      <c r="L1104" s="46"/>
      <c r="M1104" s="46"/>
      <c r="T1104" s="86"/>
      <c r="U1104" s="100"/>
      <c r="V1104" s="97"/>
      <c r="W1104" s="100"/>
      <c r="X1104" s="104"/>
      <c r="Y1104" s="101"/>
      <c r="Z1104" s="104"/>
      <c r="AA1104" s="104"/>
      <c r="AB1104" s="104"/>
      <c r="AF1104" s="90"/>
      <c r="AM1104" s="108"/>
      <c r="AN1104" s="108"/>
      <c r="AO1104" s="108"/>
      <c r="AP1104" s="108"/>
      <c r="AQ1104" s="108"/>
      <c r="AR1104" s="108"/>
    </row>
    <row r="1105" spans="1:44" s="48" customFormat="1" ht="24" customHeight="1">
      <c r="A1105" s="119">
        <v>19</v>
      </c>
      <c r="B1105" s="256" t="s">
        <v>325</v>
      </c>
      <c r="C1105" s="123">
        <v>1105983</v>
      </c>
      <c r="D1105" s="123">
        <v>1100730</v>
      </c>
      <c r="E1105" s="123">
        <v>29094348</v>
      </c>
      <c r="F1105" s="120" t="s">
        <v>1794</v>
      </c>
      <c r="G1105" s="123" t="s">
        <v>1740</v>
      </c>
      <c r="H1105" s="123" t="s">
        <v>1740</v>
      </c>
      <c r="I1105" s="123" t="s">
        <v>1740</v>
      </c>
      <c r="J1105" s="81"/>
      <c r="L1105" s="46"/>
      <c r="M1105" s="46"/>
      <c r="T1105" s="86"/>
      <c r="U1105" s="100"/>
      <c r="V1105" s="97"/>
      <c r="W1105" s="100"/>
      <c r="X1105" s="104"/>
      <c r="Y1105" s="101"/>
      <c r="Z1105" s="104"/>
      <c r="AA1105" s="104"/>
      <c r="AB1105" s="104"/>
      <c r="AF1105" s="90"/>
      <c r="AM1105" s="108"/>
      <c r="AN1105" s="108"/>
      <c r="AO1105" s="108"/>
      <c r="AP1105" s="108"/>
      <c r="AQ1105" s="108"/>
      <c r="AR1105" s="108"/>
    </row>
    <row r="1106" spans="1:44" s="48" customFormat="1" ht="24" customHeight="1">
      <c r="A1106" s="119">
        <v>19</v>
      </c>
      <c r="B1106" s="256" t="s">
        <v>325</v>
      </c>
      <c r="C1106" s="123">
        <v>1106734</v>
      </c>
      <c r="D1106" s="123">
        <v>1100686</v>
      </c>
      <c r="E1106" s="123">
        <v>29094402</v>
      </c>
      <c r="F1106" s="120" t="s">
        <v>1795</v>
      </c>
      <c r="G1106" s="123" t="s">
        <v>1740</v>
      </c>
      <c r="H1106" s="123" t="s">
        <v>1740</v>
      </c>
      <c r="I1106" s="123" t="s">
        <v>1740</v>
      </c>
      <c r="J1106" s="81"/>
      <c r="L1106" s="46"/>
      <c r="M1106" s="46"/>
      <c r="T1106" s="86"/>
      <c r="U1106" s="100"/>
      <c r="V1106" s="97"/>
      <c r="W1106" s="100"/>
      <c r="X1106" s="104"/>
      <c r="Y1106" s="101"/>
      <c r="Z1106" s="104"/>
      <c r="AA1106" s="104"/>
      <c r="AB1106" s="104"/>
      <c r="AF1106" s="90"/>
      <c r="AM1106" s="108"/>
      <c r="AN1106" s="108"/>
      <c r="AO1106" s="108"/>
      <c r="AP1106" s="108"/>
      <c r="AQ1106" s="108"/>
      <c r="AR1106" s="108"/>
    </row>
    <row r="1107" spans="1:44" s="48" customFormat="1" ht="24" customHeight="1">
      <c r="A1107" s="119">
        <v>19</v>
      </c>
      <c r="B1107" s="256" t="s">
        <v>325</v>
      </c>
      <c r="C1107" s="123">
        <v>1106629</v>
      </c>
      <c r="D1107" s="123">
        <v>1100688</v>
      </c>
      <c r="E1107" s="123">
        <v>29094780</v>
      </c>
      <c r="F1107" s="120" t="s">
        <v>1796</v>
      </c>
      <c r="G1107" s="123" t="s">
        <v>1740</v>
      </c>
      <c r="H1107" s="123" t="s">
        <v>1740</v>
      </c>
      <c r="I1107" s="123" t="s">
        <v>1740</v>
      </c>
      <c r="J1107" s="81" t="s">
        <v>4725</v>
      </c>
      <c r="L1107" s="46"/>
      <c r="M1107" s="46"/>
      <c r="T1107" s="86"/>
      <c r="U1107" s="100"/>
      <c r="V1107" s="97"/>
      <c r="W1107" s="100"/>
      <c r="X1107" s="104"/>
      <c r="Y1107" s="101"/>
      <c r="Z1107" s="104"/>
      <c r="AA1107" s="104"/>
      <c r="AB1107" s="104"/>
      <c r="AF1107" s="90"/>
      <c r="AM1107" s="108"/>
      <c r="AN1107" s="108"/>
      <c r="AO1107" s="108"/>
      <c r="AP1107" s="108"/>
      <c r="AQ1107" s="108"/>
      <c r="AR1107" s="108"/>
    </row>
    <row r="1108" spans="1:44" s="48" customFormat="1" ht="24" customHeight="1">
      <c r="A1108" s="119">
        <v>5</v>
      </c>
      <c r="B1108" s="256" t="s">
        <v>95</v>
      </c>
      <c r="C1108" s="123">
        <v>1112106</v>
      </c>
      <c r="D1108" s="123">
        <v>1101621</v>
      </c>
      <c r="E1108" s="123">
        <v>29299977</v>
      </c>
      <c r="F1108" s="120" t="s">
        <v>1797</v>
      </c>
      <c r="G1108" s="123" t="s">
        <v>448</v>
      </c>
      <c r="H1108" s="123" t="s">
        <v>448</v>
      </c>
      <c r="I1108" s="123" t="s">
        <v>448</v>
      </c>
      <c r="J1108" s="81"/>
      <c r="L1108" s="46"/>
      <c r="M1108" s="46"/>
      <c r="T1108" s="86"/>
      <c r="U1108" s="100"/>
      <c r="V1108" s="97"/>
      <c r="W1108" s="100"/>
      <c r="X1108" s="104"/>
      <c r="Y1108" s="101"/>
      <c r="Z1108" s="104"/>
      <c r="AA1108" s="104"/>
      <c r="AB1108" s="104"/>
      <c r="AF1108" s="90"/>
      <c r="AM1108" s="108"/>
      <c r="AN1108" s="108"/>
      <c r="AO1108" s="108"/>
      <c r="AP1108" s="108"/>
      <c r="AQ1108" s="108"/>
      <c r="AR1108" s="108"/>
    </row>
    <row r="1109" spans="1:44" s="48" customFormat="1" ht="24" customHeight="1">
      <c r="A1109" s="119">
        <v>5</v>
      </c>
      <c r="B1109" s="256" t="s">
        <v>97</v>
      </c>
      <c r="C1109" s="123">
        <v>1112114</v>
      </c>
      <c r="D1109" s="123">
        <v>1101663</v>
      </c>
      <c r="E1109" s="123">
        <v>29304342</v>
      </c>
      <c r="F1109" s="120" t="s">
        <v>1812</v>
      </c>
      <c r="G1109" s="123" t="s">
        <v>1732</v>
      </c>
      <c r="H1109" s="123" t="s">
        <v>1732</v>
      </c>
      <c r="I1109" s="123" t="s">
        <v>1732</v>
      </c>
      <c r="J1109" s="81"/>
      <c r="L1109" s="46"/>
      <c r="M1109" s="46"/>
      <c r="T1109" s="86"/>
      <c r="U1109" s="100"/>
      <c r="V1109" s="97"/>
      <c r="W1109" s="100"/>
      <c r="X1109" s="104"/>
      <c r="Y1109" s="101"/>
      <c r="Z1109" s="104"/>
      <c r="AA1109" s="104"/>
      <c r="AB1109" s="104"/>
      <c r="AF1109" s="90"/>
      <c r="AM1109" s="108"/>
      <c r="AN1109" s="108"/>
      <c r="AO1109" s="108"/>
      <c r="AP1109" s="108"/>
      <c r="AQ1109" s="108"/>
      <c r="AR1109" s="108"/>
    </row>
    <row r="1110" spans="1:44" s="48" customFormat="1" ht="24" customHeight="1">
      <c r="A1110" s="119">
        <v>26</v>
      </c>
      <c r="B1110" s="256" t="s">
        <v>425</v>
      </c>
      <c r="C1110" s="123">
        <v>1178141</v>
      </c>
      <c r="D1110" s="123">
        <v>1105451</v>
      </c>
      <c r="E1110" s="123">
        <v>29445191</v>
      </c>
      <c r="F1110" s="120" t="s">
        <v>1798</v>
      </c>
      <c r="G1110" s="123" t="s">
        <v>448</v>
      </c>
      <c r="H1110" s="123" t="s">
        <v>448</v>
      </c>
      <c r="I1110" s="123" t="s">
        <v>448</v>
      </c>
      <c r="J1110" s="81"/>
      <c r="L1110" s="46"/>
      <c r="M1110" s="46"/>
      <c r="T1110" s="86"/>
      <c r="U1110" s="100"/>
      <c r="V1110" s="97"/>
      <c r="W1110" s="100"/>
      <c r="X1110" s="104"/>
      <c r="Y1110" s="101"/>
      <c r="Z1110" s="104"/>
      <c r="AA1110" s="104"/>
      <c r="AB1110" s="104"/>
      <c r="AF1110" s="90"/>
      <c r="AM1110" s="108"/>
      <c r="AN1110" s="108"/>
      <c r="AO1110" s="108"/>
      <c r="AP1110" s="108"/>
      <c r="AQ1110" s="108"/>
      <c r="AR1110" s="108"/>
    </row>
    <row r="1111" spans="1:44" s="48" customFormat="1" ht="24" customHeight="1">
      <c r="A1111" s="119">
        <v>26</v>
      </c>
      <c r="B1111" s="256" t="s">
        <v>433</v>
      </c>
      <c r="C1111" s="123">
        <v>1176064</v>
      </c>
      <c r="D1111" s="123">
        <v>1100227</v>
      </c>
      <c r="E1111" s="123">
        <v>29200032</v>
      </c>
      <c r="F1111" s="120" t="s">
        <v>1799</v>
      </c>
      <c r="G1111" s="123" t="s">
        <v>448</v>
      </c>
      <c r="H1111" s="123" t="s">
        <v>448</v>
      </c>
      <c r="I1111" s="123" t="s">
        <v>448</v>
      </c>
      <c r="J1111" s="81"/>
      <c r="L1111" s="46"/>
      <c r="M1111" s="46"/>
      <c r="T1111" s="86"/>
      <c r="U1111" s="100"/>
      <c r="V1111" s="97"/>
      <c r="W1111" s="100"/>
      <c r="X1111" s="104"/>
      <c r="Y1111" s="101"/>
      <c r="Z1111" s="104"/>
      <c r="AA1111" s="104"/>
      <c r="AB1111" s="104"/>
      <c r="AF1111" s="90"/>
      <c r="AM1111" s="108"/>
      <c r="AN1111" s="108"/>
      <c r="AO1111" s="108"/>
      <c r="AP1111" s="108"/>
      <c r="AQ1111" s="108"/>
      <c r="AR1111" s="108"/>
    </row>
    <row r="1112" spans="1:44" s="48" customFormat="1" ht="24" customHeight="1">
      <c r="A1112" s="119">
        <v>5</v>
      </c>
      <c r="B1112" s="256" t="s">
        <v>97</v>
      </c>
      <c r="C1112" s="123">
        <v>1179459</v>
      </c>
      <c r="D1112" s="123">
        <v>9999999</v>
      </c>
      <c r="E1112" s="123">
        <v>29468418</v>
      </c>
      <c r="F1112" s="120" t="s">
        <v>1800</v>
      </c>
      <c r="G1112" s="123" t="s">
        <v>1732</v>
      </c>
      <c r="H1112" s="123" t="s">
        <v>1732</v>
      </c>
      <c r="I1112" s="123" t="s">
        <v>1732</v>
      </c>
      <c r="J1112" s="81"/>
      <c r="L1112" s="46"/>
      <c r="M1112" s="46"/>
      <c r="T1112" s="86"/>
      <c r="U1112" s="100"/>
      <c r="V1112" s="97"/>
      <c r="W1112" s="100"/>
      <c r="X1112" s="104"/>
      <c r="Y1112" s="101"/>
      <c r="Z1112" s="104"/>
      <c r="AA1112" s="104"/>
      <c r="AB1112" s="104"/>
      <c r="AF1112" s="90"/>
      <c r="AM1112" s="108"/>
      <c r="AN1112" s="108"/>
      <c r="AO1112" s="108"/>
      <c r="AP1112" s="108"/>
      <c r="AQ1112" s="108"/>
      <c r="AR1112" s="108"/>
    </row>
    <row r="1113" spans="1:44" s="48" customFormat="1" ht="24" customHeight="1">
      <c r="A1113" s="119">
        <v>4</v>
      </c>
      <c r="B1113" s="256" t="s">
        <v>71</v>
      </c>
      <c r="C1113" s="123">
        <v>1115644</v>
      </c>
      <c r="D1113" s="123">
        <v>1101971</v>
      </c>
      <c r="E1113" s="123">
        <v>29138043</v>
      </c>
      <c r="F1113" s="120" t="s">
        <v>1801</v>
      </c>
      <c r="G1113" s="123" t="s">
        <v>448</v>
      </c>
      <c r="H1113" s="123" t="s">
        <v>448</v>
      </c>
      <c r="I1113" s="123" t="s">
        <v>448</v>
      </c>
      <c r="J1113" s="81"/>
      <c r="L1113" s="46"/>
      <c r="M1113" s="46"/>
      <c r="T1113" s="86"/>
      <c r="U1113" s="100"/>
      <c r="V1113" s="97"/>
      <c r="W1113" s="100"/>
      <c r="X1113" s="104"/>
      <c r="Y1113" s="101"/>
      <c r="Z1113" s="104"/>
      <c r="AA1113" s="104"/>
      <c r="AB1113" s="104"/>
      <c r="AF1113" s="90"/>
      <c r="AM1113" s="108"/>
      <c r="AN1113" s="108"/>
      <c r="AO1113" s="108"/>
      <c r="AP1113" s="108"/>
      <c r="AQ1113" s="108"/>
      <c r="AR1113" s="108"/>
    </row>
    <row r="1114" spans="1:44" s="48" customFormat="1" ht="24" customHeight="1">
      <c r="A1114" s="119">
        <v>21</v>
      </c>
      <c r="B1114" s="256" t="s">
        <v>375</v>
      </c>
      <c r="C1114" s="123">
        <v>1109644</v>
      </c>
      <c r="D1114" s="123">
        <v>1101456</v>
      </c>
      <c r="E1114" s="123">
        <v>29171792</v>
      </c>
      <c r="F1114" s="120" t="s">
        <v>1802</v>
      </c>
      <c r="G1114" s="123" t="s">
        <v>448</v>
      </c>
      <c r="H1114" s="123" t="s">
        <v>448</v>
      </c>
      <c r="I1114" s="123" t="s">
        <v>448</v>
      </c>
      <c r="J1114" s="81"/>
      <c r="L1114" s="46"/>
      <c r="M1114" s="46"/>
      <c r="T1114" s="86"/>
      <c r="U1114" s="100"/>
      <c r="V1114" s="97"/>
      <c r="W1114" s="100"/>
      <c r="X1114" s="104"/>
      <c r="Y1114" s="101"/>
      <c r="Z1114" s="104"/>
      <c r="AA1114" s="104"/>
      <c r="AB1114" s="104"/>
      <c r="AF1114" s="90"/>
      <c r="AM1114" s="108"/>
      <c r="AN1114" s="108"/>
      <c r="AO1114" s="108"/>
      <c r="AP1114" s="108"/>
      <c r="AQ1114" s="108"/>
      <c r="AR1114" s="108"/>
    </row>
    <row r="1115" spans="1:44" s="48" customFormat="1" ht="24" customHeight="1">
      <c r="A1115" s="119">
        <v>3</v>
      </c>
      <c r="B1115" s="256" t="s">
        <v>62</v>
      </c>
      <c r="C1115" s="121">
        <v>1132883</v>
      </c>
      <c r="D1115" s="123">
        <v>1103524</v>
      </c>
      <c r="E1115" s="121">
        <v>29220220</v>
      </c>
      <c r="F1115" s="122" t="s">
        <v>1803</v>
      </c>
      <c r="G1115" s="123" t="s">
        <v>1740</v>
      </c>
      <c r="H1115" s="123" t="s">
        <v>1740</v>
      </c>
      <c r="I1115" s="123" t="s">
        <v>1740</v>
      </c>
      <c r="J1115" s="81"/>
      <c r="L1115" s="46"/>
      <c r="M1115" s="46"/>
      <c r="T1115" s="86"/>
      <c r="U1115" s="100"/>
      <c r="V1115" s="97"/>
      <c r="W1115" s="100"/>
      <c r="X1115" s="104"/>
      <c r="Y1115" s="101"/>
      <c r="Z1115" s="104"/>
      <c r="AA1115" s="104"/>
      <c r="AB1115" s="104"/>
      <c r="AF1115" s="90"/>
      <c r="AM1115" s="108"/>
      <c r="AN1115" s="108"/>
      <c r="AO1115" s="108"/>
      <c r="AP1115" s="108"/>
      <c r="AQ1115" s="108"/>
      <c r="AR1115" s="108"/>
    </row>
    <row r="1116" spans="1:44" s="48" customFormat="1" ht="24" customHeight="1">
      <c r="A1116" s="119">
        <v>26</v>
      </c>
      <c r="B1116" s="256" t="s">
        <v>433</v>
      </c>
      <c r="C1116" s="121">
        <v>1176825</v>
      </c>
      <c r="D1116" s="123">
        <v>1100622</v>
      </c>
      <c r="E1116" s="121">
        <v>29427428</v>
      </c>
      <c r="F1116" s="122" t="s">
        <v>1804</v>
      </c>
      <c r="G1116" s="123" t="s">
        <v>448</v>
      </c>
      <c r="H1116" s="123" t="s">
        <v>448</v>
      </c>
      <c r="I1116" s="123" t="s">
        <v>448</v>
      </c>
      <c r="J1116" s="81"/>
      <c r="L1116" s="46"/>
      <c r="M1116" s="46"/>
      <c r="T1116" s="86"/>
      <c r="U1116" s="100"/>
      <c r="V1116" s="97"/>
      <c r="W1116" s="100"/>
      <c r="X1116" s="104"/>
      <c r="Y1116" s="101"/>
      <c r="Z1116" s="104"/>
      <c r="AA1116" s="104"/>
      <c r="AB1116" s="104"/>
      <c r="AF1116" s="90"/>
      <c r="AM1116" s="108"/>
      <c r="AN1116" s="108"/>
      <c r="AO1116" s="108"/>
      <c r="AP1116" s="108"/>
      <c r="AQ1116" s="108"/>
      <c r="AR1116" s="108"/>
    </row>
    <row r="1117" spans="1:44" s="48" customFormat="1" ht="24" customHeight="1">
      <c r="A1117" s="119">
        <v>5</v>
      </c>
      <c r="B1117" s="256" t="s">
        <v>96</v>
      </c>
      <c r="C1117" s="121">
        <v>1159820</v>
      </c>
      <c r="D1117" s="123">
        <v>1101493</v>
      </c>
      <c r="E1117" s="121">
        <v>29302340</v>
      </c>
      <c r="F1117" s="122" t="s">
        <v>1805</v>
      </c>
      <c r="G1117" s="123" t="s">
        <v>448</v>
      </c>
      <c r="H1117" s="123" t="s">
        <v>448</v>
      </c>
      <c r="I1117" s="123" t="s">
        <v>448</v>
      </c>
      <c r="J1117" s="81"/>
      <c r="L1117" s="46"/>
      <c r="M1117" s="46"/>
      <c r="T1117" s="86"/>
      <c r="U1117" s="100"/>
      <c r="V1117" s="97"/>
      <c r="W1117" s="100"/>
      <c r="X1117" s="104"/>
      <c r="Y1117" s="101"/>
      <c r="Z1117" s="104"/>
      <c r="AA1117" s="104"/>
      <c r="AB1117" s="104"/>
      <c r="AF1117" s="90"/>
      <c r="AM1117" s="108"/>
      <c r="AN1117" s="108"/>
      <c r="AO1117" s="108"/>
      <c r="AP1117" s="108"/>
      <c r="AQ1117" s="108"/>
      <c r="AR1117" s="108"/>
    </row>
    <row r="1118" spans="1:44" s="48" customFormat="1" ht="24" customHeight="1">
      <c r="A1118" s="119">
        <v>26</v>
      </c>
      <c r="B1118" s="256" t="s">
        <v>433</v>
      </c>
      <c r="C1118" s="121">
        <v>1102895</v>
      </c>
      <c r="D1118" s="121">
        <v>1100557</v>
      </c>
      <c r="E1118" s="121">
        <v>29181119</v>
      </c>
      <c r="F1118" s="122" t="s">
        <v>1806</v>
      </c>
      <c r="G1118" s="123" t="s">
        <v>448</v>
      </c>
      <c r="H1118" s="123" t="s">
        <v>448</v>
      </c>
      <c r="I1118" s="123" t="s">
        <v>448</v>
      </c>
      <c r="J1118" s="81"/>
      <c r="L1118" s="46"/>
      <c r="M1118" s="46"/>
      <c r="T1118" s="86"/>
      <c r="U1118" s="100"/>
      <c r="V1118" s="97"/>
      <c r="W1118" s="100"/>
      <c r="X1118" s="104"/>
      <c r="Y1118" s="101"/>
      <c r="Z1118" s="104"/>
      <c r="AA1118" s="104"/>
      <c r="AB1118" s="104"/>
      <c r="AF1118" s="90"/>
      <c r="AM1118" s="108"/>
      <c r="AN1118" s="108"/>
      <c r="AO1118" s="108"/>
      <c r="AP1118" s="108"/>
      <c r="AQ1118" s="108"/>
      <c r="AR1118" s="108"/>
    </row>
    <row r="1119" spans="1:44" s="48" customFormat="1" ht="24" customHeight="1">
      <c r="A1119" s="119">
        <v>23</v>
      </c>
      <c r="B1119" s="256" t="s">
        <v>405</v>
      </c>
      <c r="C1119" s="121">
        <v>1132077</v>
      </c>
      <c r="D1119" s="121">
        <v>1103444</v>
      </c>
      <c r="E1119" s="121">
        <v>29016207</v>
      </c>
      <c r="F1119" s="122" t="s">
        <v>1807</v>
      </c>
      <c r="G1119" s="123" t="s">
        <v>448</v>
      </c>
      <c r="H1119" s="123" t="s">
        <v>448</v>
      </c>
      <c r="I1119" s="123" t="s">
        <v>448</v>
      </c>
      <c r="J1119" s="81"/>
      <c r="L1119" s="46"/>
      <c r="M1119" s="46"/>
      <c r="T1119" s="86"/>
      <c r="U1119" s="100"/>
      <c r="V1119" s="97"/>
      <c r="W1119" s="100"/>
      <c r="X1119" s="104"/>
      <c r="Y1119" s="101"/>
      <c r="Z1119" s="104"/>
      <c r="AA1119" s="104"/>
      <c r="AB1119" s="104"/>
      <c r="AF1119" s="90"/>
      <c r="AM1119" s="108"/>
      <c r="AN1119" s="108"/>
      <c r="AO1119" s="108"/>
      <c r="AP1119" s="108"/>
      <c r="AQ1119" s="108"/>
      <c r="AR1119" s="108"/>
    </row>
    <row r="1120" spans="1:44" s="48" customFormat="1" ht="24" customHeight="1">
      <c r="A1120" s="119">
        <v>4</v>
      </c>
      <c r="B1120" s="256" t="s">
        <v>71</v>
      </c>
      <c r="C1120" s="121">
        <v>1115750</v>
      </c>
      <c r="D1120" s="121">
        <v>1101981</v>
      </c>
      <c r="E1120" s="121">
        <v>29138434</v>
      </c>
      <c r="F1120" s="122" t="s">
        <v>1813</v>
      </c>
      <c r="G1120" s="123" t="s">
        <v>448</v>
      </c>
      <c r="H1120" s="123" t="s">
        <v>448</v>
      </c>
      <c r="I1120" s="123" t="s">
        <v>448</v>
      </c>
      <c r="J1120" s="81"/>
      <c r="L1120" s="46"/>
      <c r="M1120" s="46"/>
      <c r="T1120" s="86"/>
      <c r="U1120" s="100"/>
      <c r="V1120" s="97"/>
      <c r="W1120" s="100"/>
      <c r="X1120" s="104"/>
      <c r="Y1120" s="101"/>
      <c r="Z1120" s="104"/>
      <c r="AA1120" s="104"/>
      <c r="AB1120" s="104"/>
      <c r="AF1120" s="90"/>
      <c r="AM1120" s="108"/>
      <c r="AN1120" s="108"/>
      <c r="AO1120" s="108"/>
      <c r="AP1120" s="108"/>
      <c r="AQ1120" s="108"/>
      <c r="AR1120" s="108"/>
    </row>
    <row r="1121" spans="1:44" s="48" customFormat="1" ht="24" customHeight="1">
      <c r="A1121" s="119">
        <v>15</v>
      </c>
      <c r="B1121" s="256" t="s">
        <v>252</v>
      </c>
      <c r="C1121" s="123">
        <v>1162219</v>
      </c>
      <c r="D1121" s="123">
        <v>1102531</v>
      </c>
      <c r="E1121" s="123">
        <v>29070317</v>
      </c>
      <c r="F1121" s="122" t="s">
        <v>1814</v>
      </c>
      <c r="G1121" s="123" t="s">
        <v>448</v>
      </c>
      <c r="H1121" s="123" t="s">
        <v>448</v>
      </c>
      <c r="I1121" s="123" t="s">
        <v>448</v>
      </c>
      <c r="J1121" s="81"/>
      <c r="L1121" s="46"/>
      <c r="M1121" s="46"/>
      <c r="T1121" s="86"/>
      <c r="U1121" s="100"/>
      <c r="V1121" s="97"/>
      <c r="W1121" s="100"/>
      <c r="X1121" s="104"/>
      <c r="Y1121" s="101"/>
      <c r="Z1121" s="104"/>
      <c r="AA1121" s="104"/>
      <c r="AB1121" s="104"/>
      <c r="AF1121" s="90"/>
      <c r="AM1121" s="108"/>
      <c r="AN1121" s="108"/>
      <c r="AO1121" s="108"/>
      <c r="AP1121" s="108"/>
      <c r="AQ1121" s="108"/>
      <c r="AR1121" s="108"/>
    </row>
    <row r="1122" spans="1:44" s="48" customFormat="1" ht="24" customHeight="1">
      <c r="A1122" s="119">
        <v>19</v>
      </c>
      <c r="B1122" s="256" t="s">
        <v>318</v>
      </c>
      <c r="C1122" s="123">
        <v>1105410</v>
      </c>
      <c r="D1122" s="123">
        <v>1100739</v>
      </c>
      <c r="E1122" s="123">
        <v>29157722</v>
      </c>
      <c r="F1122" s="122" t="s">
        <v>1815</v>
      </c>
      <c r="G1122" s="123" t="s">
        <v>448</v>
      </c>
      <c r="H1122" s="123" t="s">
        <v>448</v>
      </c>
      <c r="I1122" s="123" t="s">
        <v>448</v>
      </c>
      <c r="J1122" s="81"/>
      <c r="L1122" s="46"/>
      <c r="M1122" s="46"/>
      <c r="T1122" s="86"/>
      <c r="U1122" s="100"/>
      <c r="V1122" s="97"/>
      <c r="W1122" s="100"/>
      <c r="X1122" s="104"/>
      <c r="Y1122" s="101"/>
      <c r="Z1122" s="104"/>
      <c r="AA1122" s="104"/>
      <c r="AB1122" s="104"/>
      <c r="AF1122" s="90"/>
      <c r="AM1122" s="108"/>
      <c r="AN1122" s="108"/>
      <c r="AO1122" s="108"/>
      <c r="AP1122" s="108"/>
      <c r="AQ1122" s="108"/>
      <c r="AR1122" s="108"/>
    </row>
    <row r="1123" spans="1:44" s="48" customFormat="1" ht="24" customHeight="1">
      <c r="A1123" s="119">
        <v>20</v>
      </c>
      <c r="B1123" s="256" t="s">
        <v>359</v>
      </c>
      <c r="C1123" s="123">
        <v>1125313</v>
      </c>
      <c r="D1123" s="123">
        <v>1102880</v>
      </c>
      <c r="E1123" s="123">
        <v>29277680</v>
      </c>
      <c r="F1123" s="122" t="s">
        <v>1816</v>
      </c>
      <c r="G1123" s="123" t="s">
        <v>448</v>
      </c>
      <c r="H1123" s="123" t="s">
        <v>448</v>
      </c>
      <c r="I1123" s="123" t="s">
        <v>448</v>
      </c>
      <c r="J1123" s="81"/>
      <c r="L1123" s="46"/>
      <c r="M1123" s="46"/>
      <c r="T1123" s="86"/>
      <c r="U1123" s="100"/>
      <c r="V1123" s="97"/>
      <c r="W1123" s="100"/>
      <c r="X1123" s="104"/>
      <c r="Y1123" s="101"/>
      <c r="Z1123" s="104"/>
      <c r="AA1123" s="104"/>
      <c r="AB1123" s="104"/>
      <c r="AF1123" s="90"/>
      <c r="AM1123" s="108"/>
      <c r="AN1123" s="108"/>
      <c r="AO1123" s="108"/>
      <c r="AP1123" s="108"/>
      <c r="AQ1123" s="108"/>
      <c r="AR1123" s="108"/>
    </row>
    <row r="1124" spans="1:44" s="48" customFormat="1" ht="24" customHeight="1">
      <c r="A1124" s="119">
        <v>26</v>
      </c>
      <c r="B1124" s="256" t="s">
        <v>433</v>
      </c>
      <c r="C1124" s="123">
        <v>1103409</v>
      </c>
      <c r="D1124" s="123">
        <v>1100373</v>
      </c>
      <c r="E1124" s="123">
        <v>29192129</v>
      </c>
      <c r="F1124" s="122" t="s">
        <v>1817</v>
      </c>
      <c r="G1124" s="123" t="s">
        <v>448</v>
      </c>
      <c r="H1124" s="123" t="s">
        <v>448</v>
      </c>
      <c r="I1124" s="123" t="s">
        <v>448</v>
      </c>
      <c r="J1124" s="81"/>
      <c r="L1124" s="46"/>
      <c r="M1124" s="46"/>
      <c r="T1124" s="86"/>
      <c r="U1124" s="100"/>
      <c r="V1124" s="97"/>
      <c r="W1124" s="100"/>
      <c r="X1124" s="104"/>
      <c r="Y1124" s="101"/>
      <c r="Z1124" s="104"/>
      <c r="AA1124" s="104"/>
      <c r="AB1124" s="104"/>
      <c r="AF1124" s="90"/>
      <c r="AM1124" s="108"/>
      <c r="AN1124" s="108"/>
      <c r="AO1124" s="108"/>
      <c r="AP1124" s="108"/>
      <c r="AQ1124" s="108"/>
      <c r="AR1124" s="108"/>
    </row>
    <row r="1125" spans="1:44" s="48" customFormat="1" ht="24" customHeight="1">
      <c r="A1125" s="119">
        <v>26</v>
      </c>
      <c r="B1125" s="256" t="s">
        <v>433</v>
      </c>
      <c r="C1125" s="123">
        <v>1176750</v>
      </c>
      <c r="D1125" s="123">
        <v>1100276</v>
      </c>
      <c r="E1125" s="123">
        <v>29404762</v>
      </c>
      <c r="F1125" s="122" t="s">
        <v>1818</v>
      </c>
      <c r="G1125" s="123" t="s">
        <v>448</v>
      </c>
      <c r="H1125" s="123" t="s">
        <v>448</v>
      </c>
      <c r="I1125" s="123" t="s">
        <v>448</v>
      </c>
      <c r="J1125" s="81"/>
      <c r="L1125" s="46"/>
      <c r="M1125" s="46"/>
      <c r="T1125" s="86"/>
      <c r="U1125" s="100"/>
      <c r="V1125" s="97"/>
      <c r="W1125" s="100"/>
      <c r="X1125" s="104"/>
      <c r="Y1125" s="101"/>
      <c r="Z1125" s="104"/>
      <c r="AA1125" s="104"/>
      <c r="AB1125" s="104"/>
      <c r="AF1125" s="90"/>
      <c r="AM1125" s="108"/>
      <c r="AN1125" s="108"/>
      <c r="AO1125" s="108"/>
      <c r="AP1125" s="108"/>
      <c r="AQ1125" s="108"/>
      <c r="AR1125" s="108"/>
    </row>
    <row r="1126" spans="1:44" s="48" customFormat="1" ht="24" customHeight="1">
      <c r="A1126" s="119">
        <v>26</v>
      </c>
      <c r="B1126" s="256" t="s">
        <v>424</v>
      </c>
      <c r="C1126" s="123">
        <v>1177008</v>
      </c>
      <c r="D1126" s="123">
        <v>1104537</v>
      </c>
      <c r="E1126" s="123">
        <v>29404215</v>
      </c>
      <c r="F1126" s="122" t="s">
        <v>1820</v>
      </c>
      <c r="G1126" s="123" t="s">
        <v>448</v>
      </c>
      <c r="H1126" s="123" t="s">
        <v>448</v>
      </c>
      <c r="I1126" s="123" t="s">
        <v>448</v>
      </c>
      <c r="J1126" s="81"/>
      <c r="L1126" s="46"/>
      <c r="M1126" s="46"/>
      <c r="T1126" s="86"/>
      <c r="U1126" s="100"/>
      <c r="V1126" s="97"/>
      <c r="W1126" s="100"/>
      <c r="X1126" s="104"/>
      <c r="Y1126" s="101"/>
      <c r="Z1126" s="104"/>
      <c r="AA1126" s="104"/>
      <c r="AB1126" s="104"/>
      <c r="AF1126" s="90"/>
      <c r="AM1126" s="108"/>
      <c r="AN1126" s="108"/>
      <c r="AO1126" s="108"/>
      <c r="AP1126" s="108"/>
      <c r="AQ1126" s="108"/>
      <c r="AR1126" s="108"/>
    </row>
    <row r="1127" spans="1:44" s="48" customFormat="1" ht="24" customHeight="1">
      <c r="A1127" s="138">
        <v>15</v>
      </c>
      <c r="B1127" s="164" t="s">
        <v>254</v>
      </c>
      <c r="C1127" s="138">
        <v>1176409</v>
      </c>
      <c r="D1127" s="138">
        <v>1101073</v>
      </c>
      <c r="E1127" s="138">
        <v>29370515</v>
      </c>
      <c r="F1127" s="174" t="s">
        <v>1821</v>
      </c>
      <c r="G1127" s="123" t="s">
        <v>448</v>
      </c>
      <c r="H1127" s="123" t="s">
        <v>448</v>
      </c>
      <c r="I1127" s="123" t="s">
        <v>448</v>
      </c>
      <c r="J1127" s="81"/>
      <c r="L1127" s="46"/>
      <c r="M1127" s="46"/>
      <c r="T1127" s="86"/>
      <c r="U1127" s="100"/>
      <c r="V1127" s="97"/>
      <c r="W1127" s="100"/>
      <c r="X1127" s="104"/>
      <c r="Y1127" s="101"/>
      <c r="Z1127" s="104"/>
      <c r="AA1127" s="104"/>
      <c r="AB1127" s="104"/>
      <c r="AF1127" s="90"/>
      <c r="AM1127" s="108"/>
      <c r="AN1127" s="108"/>
      <c r="AO1127" s="108"/>
      <c r="AP1127" s="108"/>
      <c r="AQ1127" s="108"/>
      <c r="AR1127" s="108"/>
    </row>
    <row r="1128" spans="1:44" s="48" customFormat="1" ht="24" customHeight="1">
      <c r="A1128" s="138">
        <v>25</v>
      </c>
      <c r="B1128" s="164" t="s">
        <v>420</v>
      </c>
      <c r="C1128" s="138">
        <v>1120273</v>
      </c>
      <c r="D1128" s="138">
        <v>1103588</v>
      </c>
      <c r="E1128" s="138">
        <v>29053536</v>
      </c>
      <c r="F1128" s="174" t="s">
        <v>1822</v>
      </c>
      <c r="G1128" s="123" t="s">
        <v>448</v>
      </c>
      <c r="H1128" s="123" t="s">
        <v>448</v>
      </c>
      <c r="I1128" s="123" t="s">
        <v>448</v>
      </c>
      <c r="J1128" s="81"/>
      <c r="L1128" s="46"/>
      <c r="M1128" s="46"/>
      <c r="T1128" s="86"/>
      <c r="U1128" s="100"/>
      <c r="V1128" s="97"/>
      <c r="W1128" s="100"/>
      <c r="X1128" s="104"/>
      <c r="Y1128" s="101"/>
      <c r="Z1128" s="104"/>
      <c r="AA1128" s="104"/>
      <c r="AB1128" s="104"/>
      <c r="AF1128" s="90"/>
      <c r="AM1128" s="108"/>
      <c r="AN1128" s="108"/>
      <c r="AO1128" s="108"/>
      <c r="AP1128" s="108"/>
      <c r="AQ1128" s="108"/>
      <c r="AR1128" s="108"/>
    </row>
    <row r="1129" spans="1:44" s="48" customFormat="1" ht="24" customHeight="1">
      <c r="A1129" s="119">
        <v>5</v>
      </c>
      <c r="B1129" s="256" t="s">
        <v>96</v>
      </c>
      <c r="C1129" s="123">
        <v>1179711</v>
      </c>
      <c r="D1129" s="123">
        <v>9999999</v>
      </c>
      <c r="E1129" s="123">
        <v>43768</v>
      </c>
      <c r="F1129" s="174" t="s">
        <v>1823</v>
      </c>
      <c r="G1129" s="123" t="s">
        <v>1840</v>
      </c>
      <c r="H1129" s="123" t="s">
        <v>1840</v>
      </c>
      <c r="I1129" s="123" t="s">
        <v>1840</v>
      </c>
      <c r="J1129" s="81"/>
      <c r="L1129" s="46"/>
      <c r="M1129" s="46"/>
      <c r="T1129" s="86"/>
      <c r="U1129" s="100"/>
      <c r="V1129" s="97"/>
      <c r="W1129" s="100"/>
      <c r="X1129" s="104"/>
      <c r="Y1129" s="101"/>
      <c r="Z1129" s="104"/>
      <c r="AA1129" s="104"/>
      <c r="AB1129" s="104"/>
      <c r="AF1129" s="90"/>
      <c r="AM1129" s="108"/>
      <c r="AN1129" s="108"/>
      <c r="AO1129" s="108"/>
      <c r="AP1129" s="108"/>
      <c r="AQ1129" s="108"/>
      <c r="AR1129" s="108"/>
    </row>
    <row r="1130" spans="1:44" s="48" customFormat="1" ht="24" customHeight="1">
      <c r="A1130" s="141">
        <v>19</v>
      </c>
      <c r="B1130" s="164" t="s">
        <v>325</v>
      </c>
      <c r="C1130" s="138">
        <v>1105843</v>
      </c>
      <c r="D1130" s="138">
        <v>1100657</v>
      </c>
      <c r="E1130" s="138">
        <v>29094976</v>
      </c>
      <c r="F1130" s="160" t="s">
        <v>1827</v>
      </c>
      <c r="G1130" s="123" t="s">
        <v>1740</v>
      </c>
      <c r="H1130" s="123" t="s">
        <v>1740</v>
      </c>
      <c r="I1130" s="123" t="s">
        <v>1740</v>
      </c>
      <c r="J1130" s="81"/>
      <c r="L1130" s="46"/>
      <c r="M1130" s="46"/>
      <c r="T1130" s="86"/>
      <c r="U1130" s="100"/>
      <c r="V1130" s="97"/>
      <c r="W1130" s="100"/>
      <c r="X1130" s="104"/>
      <c r="Y1130" s="101"/>
      <c r="Z1130" s="104"/>
      <c r="AA1130" s="104"/>
      <c r="AB1130" s="104"/>
      <c r="AF1130" s="90"/>
      <c r="AM1130" s="108"/>
      <c r="AN1130" s="108"/>
      <c r="AO1130" s="108"/>
      <c r="AP1130" s="108"/>
      <c r="AQ1130" s="108"/>
      <c r="AR1130" s="108"/>
    </row>
    <row r="1131" spans="1:44" s="48" customFormat="1" ht="24" customHeight="1">
      <c r="A1131" s="141">
        <v>19</v>
      </c>
      <c r="B1131" s="164" t="s">
        <v>325</v>
      </c>
      <c r="C1131" s="138">
        <v>1106327</v>
      </c>
      <c r="D1131" s="138">
        <v>1100667</v>
      </c>
      <c r="E1131" s="138">
        <v>29094429</v>
      </c>
      <c r="F1131" s="160" t="s">
        <v>1828</v>
      </c>
      <c r="G1131" s="123" t="s">
        <v>1740</v>
      </c>
      <c r="H1131" s="123" t="s">
        <v>1740</v>
      </c>
      <c r="I1131" s="123" t="s">
        <v>1740</v>
      </c>
      <c r="J1131" s="81"/>
      <c r="L1131" s="46"/>
      <c r="M1131" s="46"/>
      <c r="T1131" s="86"/>
      <c r="U1131" s="100"/>
      <c r="V1131" s="97"/>
      <c r="W1131" s="100"/>
      <c r="X1131" s="104"/>
      <c r="Y1131" s="101"/>
      <c r="Z1131" s="104"/>
      <c r="AA1131" s="104"/>
      <c r="AB1131" s="104"/>
      <c r="AF1131" s="90"/>
      <c r="AM1131" s="108"/>
      <c r="AN1131" s="108"/>
      <c r="AO1131" s="108"/>
      <c r="AP1131" s="108"/>
      <c r="AQ1131" s="108"/>
      <c r="AR1131" s="108"/>
    </row>
    <row r="1132" spans="1:44" s="48" customFormat="1" ht="24" customHeight="1">
      <c r="A1132" s="141">
        <v>19</v>
      </c>
      <c r="B1132" s="164" t="s">
        <v>325</v>
      </c>
      <c r="C1132" s="138">
        <v>1106750</v>
      </c>
      <c r="D1132" s="138">
        <v>1100716</v>
      </c>
      <c r="E1132" s="138">
        <v>29094437</v>
      </c>
      <c r="F1132" s="160" t="s">
        <v>1829</v>
      </c>
      <c r="G1132" s="123" t="s">
        <v>1740</v>
      </c>
      <c r="H1132" s="123" t="s">
        <v>1740</v>
      </c>
      <c r="I1132" s="123" t="s">
        <v>1740</v>
      </c>
      <c r="J1132" s="81" t="s">
        <v>4726</v>
      </c>
      <c r="L1132" s="46"/>
      <c r="M1132" s="46"/>
      <c r="T1132" s="86"/>
      <c r="U1132" s="100"/>
      <c r="V1132" s="97"/>
      <c r="W1132" s="100"/>
      <c r="X1132" s="104"/>
      <c r="Y1132" s="101"/>
      <c r="Z1132" s="104"/>
      <c r="AA1132" s="104"/>
      <c r="AB1132" s="104"/>
      <c r="AF1132" s="90"/>
      <c r="AM1132" s="108"/>
      <c r="AN1132" s="108"/>
      <c r="AO1132" s="108"/>
      <c r="AP1132" s="108"/>
      <c r="AQ1132" s="108"/>
      <c r="AR1132" s="108"/>
    </row>
    <row r="1133" spans="1:44" s="48" customFormat="1" ht="24" customHeight="1">
      <c r="A1133" s="141">
        <v>19</v>
      </c>
      <c r="B1133" s="164" t="s">
        <v>325</v>
      </c>
      <c r="C1133" s="138">
        <v>1106181</v>
      </c>
      <c r="D1133" s="138">
        <v>1100722</v>
      </c>
      <c r="E1133" s="138">
        <v>29094763</v>
      </c>
      <c r="F1133" s="160" t="s">
        <v>1830</v>
      </c>
      <c r="G1133" s="123" t="s">
        <v>1740</v>
      </c>
      <c r="H1133" s="123" t="s">
        <v>1740</v>
      </c>
      <c r="I1133" s="123" t="s">
        <v>1740</v>
      </c>
      <c r="J1133" s="81"/>
      <c r="L1133" s="46"/>
      <c r="M1133" s="46"/>
      <c r="T1133" s="86"/>
      <c r="U1133" s="100"/>
      <c r="V1133" s="97"/>
      <c r="W1133" s="100"/>
      <c r="X1133" s="104"/>
      <c r="Y1133" s="101"/>
      <c r="Z1133" s="104"/>
      <c r="AA1133" s="104"/>
      <c r="AB1133" s="104"/>
      <c r="AF1133" s="90"/>
      <c r="AM1133" s="108"/>
      <c r="AN1133" s="108"/>
      <c r="AO1133" s="108"/>
      <c r="AP1133" s="108"/>
      <c r="AQ1133" s="108"/>
      <c r="AR1133" s="108"/>
    </row>
    <row r="1134" spans="1:44" s="48" customFormat="1" ht="24" customHeight="1">
      <c r="A1134" s="119">
        <v>4</v>
      </c>
      <c r="B1134" s="256" t="s">
        <v>84</v>
      </c>
      <c r="C1134" s="121">
        <v>1114974</v>
      </c>
      <c r="D1134" s="121">
        <v>1102142</v>
      </c>
      <c r="E1134" s="121">
        <v>29124425</v>
      </c>
      <c r="F1134" s="122" t="s">
        <v>1831</v>
      </c>
      <c r="G1134" s="123" t="s">
        <v>448</v>
      </c>
      <c r="H1134" s="123" t="s">
        <v>448</v>
      </c>
      <c r="I1134" s="123" t="s">
        <v>448</v>
      </c>
      <c r="J1134" s="81"/>
      <c r="L1134" s="46"/>
      <c r="M1134" s="46"/>
      <c r="T1134" s="86"/>
      <c r="U1134" s="100"/>
      <c r="V1134" s="97"/>
      <c r="W1134" s="100"/>
      <c r="X1134" s="104"/>
      <c r="Y1134" s="101"/>
      <c r="Z1134" s="104"/>
      <c r="AA1134" s="104"/>
      <c r="AB1134" s="104"/>
      <c r="AF1134" s="90"/>
      <c r="AM1134" s="108"/>
      <c r="AN1134" s="108"/>
      <c r="AO1134" s="108"/>
      <c r="AP1134" s="108"/>
      <c r="AQ1134" s="108"/>
      <c r="AR1134" s="108"/>
    </row>
    <row r="1135" spans="1:44" s="48" customFormat="1" ht="24" customHeight="1">
      <c r="A1135" s="119">
        <v>23</v>
      </c>
      <c r="B1135" s="256" t="s">
        <v>403</v>
      </c>
      <c r="C1135" s="123">
        <v>1132018</v>
      </c>
      <c r="D1135" s="123">
        <v>1103439</v>
      </c>
      <c r="E1135" s="123">
        <v>29014239</v>
      </c>
      <c r="F1135" s="122" t="s">
        <v>1834</v>
      </c>
      <c r="G1135" s="123" t="s">
        <v>448</v>
      </c>
      <c r="H1135" s="123" t="s">
        <v>448</v>
      </c>
      <c r="I1135" s="123" t="s">
        <v>448</v>
      </c>
      <c r="J1135" s="81"/>
      <c r="L1135" s="46"/>
      <c r="M1135" s="46"/>
      <c r="T1135" s="86"/>
      <c r="U1135" s="100"/>
      <c r="V1135" s="97"/>
      <c r="W1135" s="100"/>
      <c r="X1135" s="104"/>
      <c r="Y1135" s="101"/>
      <c r="Z1135" s="104"/>
      <c r="AA1135" s="104"/>
      <c r="AB1135" s="104"/>
      <c r="AF1135" s="90"/>
      <c r="AM1135" s="108"/>
      <c r="AN1135" s="108"/>
      <c r="AO1135" s="108"/>
      <c r="AP1135" s="108"/>
      <c r="AQ1135" s="108"/>
      <c r="AR1135" s="108"/>
    </row>
    <row r="1136" spans="1:44" s="48" customFormat="1" ht="24" customHeight="1">
      <c r="A1136" s="119">
        <v>20</v>
      </c>
      <c r="B1136" s="256" t="s">
        <v>359</v>
      </c>
      <c r="C1136" s="123">
        <v>1125453</v>
      </c>
      <c r="D1136" s="123">
        <v>1102889</v>
      </c>
      <c r="E1136" s="123">
        <v>29277736</v>
      </c>
      <c r="F1136" s="122" t="s">
        <v>1836</v>
      </c>
      <c r="G1136" s="123" t="s">
        <v>448</v>
      </c>
      <c r="H1136" s="123" t="s">
        <v>448</v>
      </c>
      <c r="I1136" s="123" t="s">
        <v>448</v>
      </c>
      <c r="J1136" s="81"/>
      <c r="L1136" s="46"/>
      <c r="M1136" s="46"/>
      <c r="T1136" s="86"/>
      <c r="U1136" s="100"/>
      <c r="V1136" s="97"/>
      <c r="W1136" s="100"/>
      <c r="X1136" s="104"/>
      <c r="Y1136" s="101"/>
      <c r="Z1136" s="104"/>
      <c r="AA1136" s="104"/>
      <c r="AB1136" s="104"/>
      <c r="AF1136" s="90"/>
      <c r="AM1136" s="108"/>
      <c r="AN1136" s="108"/>
      <c r="AO1136" s="108"/>
      <c r="AP1136" s="108"/>
      <c r="AQ1136" s="108"/>
      <c r="AR1136" s="108"/>
    </row>
    <row r="1137" spans="1:44" s="48" customFormat="1" ht="24" customHeight="1">
      <c r="A1137" s="119">
        <v>15</v>
      </c>
      <c r="B1137" s="256" t="s">
        <v>251</v>
      </c>
      <c r="C1137" s="123">
        <v>1135807</v>
      </c>
      <c r="D1137" s="123">
        <v>9999999</v>
      </c>
      <c r="E1137" s="123">
        <v>29137144</v>
      </c>
      <c r="F1137" s="160" t="s">
        <v>1839</v>
      </c>
      <c r="G1137" s="123" t="s">
        <v>1732</v>
      </c>
      <c r="H1137" s="123" t="s">
        <v>1732</v>
      </c>
      <c r="I1137" s="123" t="s">
        <v>1732</v>
      </c>
      <c r="J1137" s="81"/>
      <c r="L1137" s="46"/>
      <c r="M1137" s="46"/>
      <c r="T1137" s="86"/>
      <c r="U1137" s="100"/>
      <c r="V1137" s="97"/>
      <c r="W1137" s="100"/>
      <c r="X1137" s="104"/>
      <c r="Y1137" s="101"/>
      <c r="Z1137" s="104"/>
      <c r="AA1137" s="104"/>
      <c r="AB1137" s="104"/>
      <c r="AF1137" s="90"/>
      <c r="AM1137" s="108"/>
      <c r="AN1137" s="108"/>
      <c r="AO1137" s="108"/>
      <c r="AP1137" s="108"/>
      <c r="AQ1137" s="108"/>
      <c r="AR1137" s="108"/>
    </row>
    <row r="1138" spans="1:44" s="48" customFormat="1" ht="24" customHeight="1">
      <c r="A1138" s="119">
        <v>25</v>
      </c>
      <c r="B1138" s="256" t="s">
        <v>415</v>
      </c>
      <c r="C1138" s="123">
        <v>1178039</v>
      </c>
      <c r="D1138" s="123">
        <v>1105035</v>
      </c>
      <c r="E1138" s="123">
        <v>29426618</v>
      </c>
      <c r="F1138" s="122" t="s">
        <v>1841</v>
      </c>
      <c r="G1138" s="123" t="s">
        <v>448</v>
      </c>
      <c r="H1138" s="123" t="s">
        <v>448</v>
      </c>
      <c r="I1138" s="123" t="s">
        <v>448</v>
      </c>
      <c r="J1138" s="81" t="s">
        <v>4727</v>
      </c>
      <c r="L1138" s="46"/>
      <c r="M1138" s="46"/>
      <c r="T1138" s="86"/>
      <c r="U1138" s="100"/>
      <c r="V1138" s="97"/>
      <c r="W1138" s="100"/>
      <c r="X1138" s="104"/>
      <c r="Y1138" s="101"/>
      <c r="Z1138" s="104"/>
      <c r="AA1138" s="104"/>
      <c r="AB1138" s="104"/>
      <c r="AF1138" s="90"/>
      <c r="AM1138" s="108"/>
      <c r="AN1138" s="108"/>
      <c r="AO1138" s="108"/>
      <c r="AP1138" s="108"/>
      <c r="AQ1138" s="108"/>
      <c r="AR1138" s="108"/>
    </row>
    <row r="1139" spans="1:44" ht="24" customHeight="1">
      <c r="A1139" s="138" t="s">
        <v>471</v>
      </c>
      <c r="B1139" s="164" t="s">
        <v>180</v>
      </c>
      <c r="C1139" s="138">
        <v>1176317</v>
      </c>
      <c r="D1139" s="138">
        <v>1102395</v>
      </c>
      <c r="E1139" s="138">
        <v>29361877</v>
      </c>
      <c r="F1139" s="160" t="s">
        <v>181</v>
      </c>
      <c r="G1139" s="123" t="s">
        <v>448</v>
      </c>
      <c r="H1139" s="123" t="s">
        <v>448</v>
      </c>
      <c r="I1139" s="123" t="s">
        <v>448</v>
      </c>
      <c r="J1139" s="81"/>
      <c r="K1139" s="47"/>
      <c r="L1139" s="46"/>
      <c r="M1139" s="46"/>
      <c r="N1139" s="48"/>
      <c r="O1139" s="48"/>
      <c r="Q1139" s="48"/>
      <c r="S1139" s="48"/>
      <c r="T1139" s="86"/>
      <c r="U1139" s="100"/>
      <c r="V1139" s="97"/>
      <c r="W1139" s="100"/>
      <c r="X1139" s="104"/>
      <c r="Y1139" s="101"/>
      <c r="Z1139" s="104"/>
      <c r="AA1139" s="104"/>
      <c r="AB1139" s="104"/>
      <c r="AC1139" s="48"/>
      <c r="AD1139" s="48"/>
      <c r="AE1139" s="48"/>
      <c r="AH1139" s="48"/>
      <c r="AI1139" s="48"/>
      <c r="AJ1139" s="48"/>
      <c r="AL1139" s="48"/>
      <c r="AM1139" s="108"/>
      <c r="AN1139" s="108"/>
      <c r="AO1139" s="108"/>
      <c r="AP1139" s="108"/>
      <c r="AQ1139" s="108"/>
      <c r="AR1139" s="108"/>
    </row>
    <row r="1140" spans="1:44" ht="24" customHeight="1">
      <c r="A1140" s="138" t="s">
        <v>1881</v>
      </c>
      <c r="B1140" s="164" t="s">
        <v>433</v>
      </c>
      <c r="C1140" s="138">
        <v>1101848</v>
      </c>
      <c r="D1140" s="138">
        <v>1100306</v>
      </c>
      <c r="E1140" s="138">
        <v>29191513</v>
      </c>
      <c r="F1140" s="160" t="s">
        <v>435</v>
      </c>
      <c r="G1140" s="123" t="s">
        <v>1909</v>
      </c>
      <c r="H1140" s="123" t="s">
        <v>1909</v>
      </c>
      <c r="I1140" s="123" t="s">
        <v>1909</v>
      </c>
      <c r="J1140" s="81"/>
      <c r="K1140" s="47"/>
      <c r="L1140" s="46"/>
      <c r="M1140" s="46"/>
      <c r="N1140" s="48"/>
      <c r="O1140" s="48"/>
      <c r="Q1140" s="48"/>
      <c r="S1140" s="48"/>
      <c r="T1140" s="86"/>
      <c r="U1140" s="100"/>
      <c r="V1140" s="97"/>
      <c r="W1140" s="100"/>
      <c r="X1140" s="104"/>
      <c r="Y1140" s="101"/>
      <c r="Z1140" s="104"/>
      <c r="AA1140" s="104"/>
      <c r="AB1140" s="104"/>
      <c r="AC1140" s="48"/>
      <c r="AD1140" s="48"/>
      <c r="AE1140" s="48"/>
      <c r="AH1140" s="48"/>
      <c r="AI1140" s="48"/>
      <c r="AJ1140" s="48"/>
      <c r="AL1140" s="48"/>
      <c r="AM1140" s="108"/>
      <c r="AN1140" s="108"/>
      <c r="AO1140" s="108"/>
      <c r="AP1140" s="108"/>
      <c r="AQ1140" s="108"/>
      <c r="AR1140" s="108"/>
    </row>
    <row r="1141" spans="1:44" ht="24" customHeight="1">
      <c r="A1141" s="119">
        <v>27</v>
      </c>
      <c r="B1141" s="256" t="s">
        <v>441</v>
      </c>
      <c r="C1141" s="123">
        <v>1146175</v>
      </c>
      <c r="D1141" s="123">
        <v>9999999</v>
      </c>
      <c r="E1141" s="123">
        <v>29318246</v>
      </c>
      <c r="F1141" s="120" t="s">
        <v>1707</v>
      </c>
      <c r="G1141" s="123" t="s">
        <v>448</v>
      </c>
      <c r="H1141" s="123" t="s">
        <v>448</v>
      </c>
      <c r="I1141" s="123" t="s">
        <v>448</v>
      </c>
      <c r="J1141" s="81"/>
      <c r="K1141" s="47"/>
      <c r="L1141" s="46"/>
      <c r="M1141" s="46"/>
      <c r="N1141" s="48"/>
      <c r="O1141" s="48"/>
      <c r="Q1141" s="48"/>
      <c r="S1141" s="48"/>
      <c r="T1141" s="86"/>
      <c r="U1141" s="100"/>
      <c r="V1141" s="97"/>
      <c r="W1141" s="100"/>
      <c r="X1141" s="104"/>
      <c r="Y1141" s="101"/>
      <c r="Z1141" s="104"/>
      <c r="AA1141" s="104"/>
      <c r="AB1141" s="104"/>
      <c r="AC1141" s="48"/>
      <c r="AD1141" s="48"/>
      <c r="AE1141" s="48"/>
      <c r="AH1141" s="48"/>
      <c r="AI1141" s="48"/>
      <c r="AJ1141" s="48"/>
      <c r="AL1141" s="48"/>
      <c r="AM1141" s="108"/>
      <c r="AN1141" s="108"/>
      <c r="AO1141" s="108"/>
      <c r="AP1141" s="108"/>
      <c r="AQ1141" s="108"/>
      <c r="AR1141" s="108"/>
    </row>
    <row r="1142" spans="1:44" ht="24" customHeight="1">
      <c r="A1142" s="119">
        <v>3</v>
      </c>
      <c r="B1142" s="256" t="s">
        <v>215</v>
      </c>
      <c r="C1142" s="123">
        <v>1123981</v>
      </c>
      <c r="D1142" s="123">
        <v>9999999</v>
      </c>
      <c r="E1142" s="123">
        <v>29256348</v>
      </c>
      <c r="F1142" s="120" t="s">
        <v>1911</v>
      </c>
      <c r="G1142" s="123" t="s">
        <v>448</v>
      </c>
      <c r="H1142" s="123" t="s">
        <v>448</v>
      </c>
      <c r="I1142" s="123" t="s">
        <v>448</v>
      </c>
      <c r="J1142" s="81"/>
      <c r="K1142" s="47"/>
      <c r="L1142" s="46"/>
      <c r="M1142" s="46"/>
      <c r="N1142" s="48"/>
      <c r="O1142" s="48"/>
      <c r="Q1142" s="48"/>
      <c r="S1142" s="48"/>
      <c r="T1142" s="86"/>
      <c r="U1142" s="100"/>
      <c r="V1142" s="97"/>
      <c r="W1142" s="100"/>
      <c r="X1142" s="104"/>
      <c r="Y1142" s="101"/>
      <c r="Z1142" s="104"/>
      <c r="AA1142" s="104"/>
      <c r="AB1142" s="104"/>
      <c r="AC1142" s="48"/>
      <c r="AD1142" s="48"/>
      <c r="AE1142" s="48"/>
      <c r="AH1142" s="48"/>
      <c r="AI1142" s="48"/>
      <c r="AJ1142" s="48"/>
      <c r="AL1142" s="48"/>
      <c r="AM1142" s="108"/>
      <c r="AN1142" s="108"/>
      <c r="AO1142" s="108"/>
      <c r="AP1142" s="108"/>
      <c r="AQ1142" s="108"/>
      <c r="AR1142" s="108"/>
    </row>
    <row r="1143" spans="1:44" ht="24" customHeight="1">
      <c r="A1143" s="138" t="s">
        <v>1861</v>
      </c>
      <c r="B1143" s="164" t="s">
        <v>37</v>
      </c>
      <c r="C1143" s="138">
        <v>1131356</v>
      </c>
      <c r="D1143" s="138">
        <v>1103095</v>
      </c>
      <c r="E1143" s="138">
        <v>29045479</v>
      </c>
      <c r="F1143" s="160" t="s">
        <v>38</v>
      </c>
      <c r="G1143" s="123" t="s">
        <v>448</v>
      </c>
      <c r="H1143" s="123" t="s">
        <v>448</v>
      </c>
      <c r="I1143" s="123" t="s">
        <v>448</v>
      </c>
      <c r="J1143" s="81" t="s">
        <v>4728</v>
      </c>
      <c r="K1143" s="47"/>
      <c r="L1143" s="46"/>
      <c r="M1143" s="46"/>
      <c r="N1143" s="48"/>
      <c r="O1143" s="48"/>
      <c r="Q1143" s="48"/>
      <c r="S1143" s="48"/>
      <c r="T1143" s="86"/>
      <c r="U1143" s="100"/>
      <c r="V1143" s="97"/>
      <c r="W1143" s="100"/>
      <c r="X1143" s="104"/>
      <c r="Y1143" s="101"/>
      <c r="Z1143" s="104"/>
      <c r="AA1143" s="104"/>
      <c r="AB1143" s="104"/>
      <c r="AC1143" s="48"/>
      <c r="AD1143" s="48"/>
      <c r="AE1143" s="48"/>
      <c r="AH1143" s="48"/>
      <c r="AI1143" s="48"/>
      <c r="AJ1143" s="48"/>
      <c r="AL1143" s="48"/>
      <c r="AM1143" s="108"/>
      <c r="AN1143" s="108"/>
      <c r="AO1143" s="108"/>
      <c r="AP1143" s="108"/>
      <c r="AQ1143" s="108"/>
      <c r="AR1143" s="108"/>
    </row>
    <row r="1144" spans="1:44" ht="24" customHeight="1">
      <c r="A1144" s="138" t="s">
        <v>1866</v>
      </c>
      <c r="B1144" s="164" t="s">
        <v>162</v>
      </c>
      <c r="C1144" s="138">
        <v>1176945</v>
      </c>
      <c r="D1144" s="138">
        <v>1102275</v>
      </c>
      <c r="E1144" s="138">
        <v>29426480</v>
      </c>
      <c r="F1144" s="160" t="s">
        <v>1845</v>
      </c>
      <c r="G1144" s="123" t="s">
        <v>448</v>
      </c>
      <c r="H1144" s="123" t="s">
        <v>448</v>
      </c>
      <c r="I1144" s="123" t="s">
        <v>448</v>
      </c>
      <c r="J1144" s="81" t="s">
        <v>4729</v>
      </c>
      <c r="K1144" s="47"/>
      <c r="L1144" s="46"/>
      <c r="M1144" s="46"/>
      <c r="N1144" s="48"/>
      <c r="O1144" s="48"/>
      <c r="Q1144" s="48"/>
      <c r="S1144" s="48"/>
      <c r="T1144" s="86"/>
      <c r="U1144" s="100"/>
      <c r="V1144" s="97"/>
      <c r="W1144" s="100"/>
      <c r="X1144" s="104"/>
      <c r="Y1144" s="101"/>
      <c r="Z1144" s="104"/>
      <c r="AA1144" s="104"/>
      <c r="AB1144" s="104"/>
      <c r="AC1144" s="48"/>
      <c r="AD1144" s="48"/>
      <c r="AE1144" s="48"/>
      <c r="AH1144" s="48"/>
      <c r="AI1144" s="48"/>
      <c r="AJ1144" s="48"/>
      <c r="AL1144" s="48"/>
      <c r="AM1144" s="108"/>
      <c r="AN1144" s="108"/>
      <c r="AO1144" s="108"/>
      <c r="AP1144" s="108"/>
      <c r="AQ1144" s="108"/>
      <c r="AR1144" s="108"/>
    </row>
    <row r="1145" spans="1:44" ht="24" customHeight="1">
      <c r="A1145" s="138" t="s">
        <v>471</v>
      </c>
      <c r="B1145" s="164" t="s">
        <v>182</v>
      </c>
      <c r="C1145" s="138" t="s">
        <v>449</v>
      </c>
      <c r="D1145" s="138">
        <v>1105496</v>
      </c>
      <c r="E1145" s="138">
        <v>29467004</v>
      </c>
      <c r="F1145" s="160" t="s">
        <v>1846</v>
      </c>
      <c r="G1145" s="123" t="s">
        <v>448</v>
      </c>
      <c r="H1145" s="123" t="s">
        <v>448</v>
      </c>
      <c r="I1145" s="123" t="s">
        <v>448</v>
      </c>
      <c r="J1145" s="81"/>
      <c r="K1145" s="47"/>
      <c r="L1145" s="46"/>
      <c r="M1145" s="46"/>
      <c r="N1145" s="48"/>
      <c r="O1145" s="48"/>
      <c r="Q1145" s="48"/>
      <c r="S1145" s="48"/>
      <c r="T1145" s="86"/>
      <c r="U1145" s="100"/>
      <c r="V1145" s="97"/>
      <c r="W1145" s="100"/>
      <c r="X1145" s="104"/>
      <c r="Y1145" s="101"/>
      <c r="Z1145" s="104"/>
      <c r="AA1145" s="104"/>
      <c r="AB1145" s="104"/>
      <c r="AC1145" s="48"/>
      <c r="AD1145" s="48"/>
      <c r="AE1145" s="48"/>
      <c r="AH1145" s="48"/>
      <c r="AI1145" s="48"/>
      <c r="AJ1145" s="48"/>
      <c r="AL1145" s="48"/>
      <c r="AM1145" s="108"/>
      <c r="AN1145" s="108"/>
      <c r="AO1145" s="108"/>
      <c r="AP1145" s="108"/>
      <c r="AQ1145" s="108"/>
      <c r="AR1145" s="108"/>
    </row>
    <row r="1146" spans="1:44" ht="24" customHeight="1">
      <c r="A1146" s="138" t="s">
        <v>1867</v>
      </c>
      <c r="B1146" s="164" t="s">
        <v>196</v>
      </c>
      <c r="C1146" s="138">
        <v>1178287</v>
      </c>
      <c r="D1146" s="138">
        <v>1105534</v>
      </c>
      <c r="E1146" s="138">
        <v>29526604</v>
      </c>
      <c r="F1146" s="160" t="s">
        <v>197</v>
      </c>
      <c r="G1146" s="123" t="s">
        <v>448</v>
      </c>
      <c r="H1146" s="123" t="s">
        <v>448</v>
      </c>
      <c r="I1146" s="123" t="s">
        <v>448</v>
      </c>
      <c r="J1146" s="81" t="s">
        <v>4730</v>
      </c>
      <c r="K1146" s="47"/>
      <c r="L1146" s="46"/>
      <c r="M1146" s="46"/>
      <c r="N1146" s="48"/>
      <c r="O1146" s="48"/>
      <c r="Q1146" s="48"/>
      <c r="S1146" s="48"/>
      <c r="T1146" s="86"/>
      <c r="U1146" s="100"/>
      <c r="V1146" s="97"/>
      <c r="W1146" s="100"/>
      <c r="X1146" s="104"/>
      <c r="Y1146" s="101"/>
      <c r="Z1146" s="104"/>
      <c r="AA1146" s="104"/>
      <c r="AB1146" s="104"/>
      <c r="AC1146" s="48"/>
      <c r="AD1146" s="48"/>
      <c r="AE1146" s="48"/>
      <c r="AH1146" s="48"/>
      <c r="AI1146" s="48"/>
      <c r="AJ1146" s="48"/>
      <c r="AL1146" s="48"/>
      <c r="AM1146" s="108"/>
      <c r="AN1146" s="108"/>
      <c r="AO1146" s="108"/>
      <c r="AP1146" s="108"/>
      <c r="AQ1146" s="108"/>
      <c r="AR1146" s="108"/>
    </row>
    <row r="1147" spans="1:44" ht="24" customHeight="1">
      <c r="A1147" s="138" t="s">
        <v>1867</v>
      </c>
      <c r="B1147" s="164" t="s">
        <v>196</v>
      </c>
      <c r="C1147" s="138">
        <v>1130406</v>
      </c>
      <c r="D1147" s="138">
        <v>1103292</v>
      </c>
      <c r="E1147" s="138">
        <v>29337941</v>
      </c>
      <c r="F1147" s="160" t="s">
        <v>1847</v>
      </c>
      <c r="G1147" s="123" t="s">
        <v>448</v>
      </c>
      <c r="H1147" s="123" t="s">
        <v>448</v>
      </c>
      <c r="I1147" s="123" t="s">
        <v>448</v>
      </c>
      <c r="J1147" s="81" t="s">
        <v>4731</v>
      </c>
      <c r="K1147" s="47"/>
      <c r="L1147" s="46"/>
      <c r="M1147" s="46"/>
      <c r="N1147" s="48"/>
      <c r="O1147" s="48"/>
      <c r="Q1147" s="48"/>
      <c r="S1147" s="48"/>
      <c r="T1147" s="86"/>
      <c r="U1147" s="100"/>
      <c r="V1147" s="97"/>
      <c r="W1147" s="100"/>
      <c r="X1147" s="104"/>
      <c r="Y1147" s="101"/>
      <c r="Z1147" s="104"/>
      <c r="AA1147" s="104"/>
      <c r="AB1147" s="104"/>
      <c r="AC1147" s="48"/>
      <c r="AD1147" s="48"/>
      <c r="AE1147" s="48"/>
      <c r="AH1147" s="48"/>
      <c r="AI1147" s="48"/>
      <c r="AJ1147" s="48"/>
      <c r="AL1147" s="48"/>
      <c r="AM1147" s="108"/>
      <c r="AN1147" s="108"/>
      <c r="AO1147" s="108"/>
      <c r="AP1147" s="108"/>
      <c r="AQ1147" s="108"/>
      <c r="AR1147" s="108"/>
    </row>
    <row r="1148" spans="1:44" ht="24" customHeight="1">
      <c r="A1148" s="138" t="s">
        <v>1873</v>
      </c>
      <c r="B1148" s="164" t="s">
        <v>278</v>
      </c>
      <c r="C1148" s="138">
        <v>1178167</v>
      </c>
      <c r="D1148" s="138">
        <v>1105471</v>
      </c>
      <c r="E1148" s="138">
        <v>29445949</v>
      </c>
      <c r="F1148" s="160" t="s">
        <v>1849</v>
      </c>
      <c r="G1148" s="123" t="s">
        <v>448</v>
      </c>
      <c r="H1148" s="123" t="s">
        <v>448</v>
      </c>
      <c r="I1148" s="123" t="s">
        <v>448</v>
      </c>
      <c r="J1148" s="81" t="s">
        <v>4732</v>
      </c>
      <c r="K1148" s="47"/>
      <c r="L1148" s="46"/>
      <c r="M1148" s="46"/>
      <c r="N1148" s="48"/>
      <c r="O1148" s="48"/>
      <c r="Q1148" s="48"/>
      <c r="S1148" s="48"/>
      <c r="T1148" s="86"/>
      <c r="U1148" s="100"/>
      <c r="V1148" s="97"/>
      <c r="W1148" s="100"/>
      <c r="X1148" s="104"/>
      <c r="Y1148" s="101"/>
      <c r="Z1148" s="104"/>
      <c r="AA1148" s="104"/>
      <c r="AB1148" s="104"/>
      <c r="AC1148" s="48"/>
      <c r="AD1148" s="48"/>
      <c r="AE1148" s="48"/>
      <c r="AH1148" s="48"/>
      <c r="AI1148" s="48"/>
      <c r="AJ1148" s="48"/>
      <c r="AL1148" s="48"/>
      <c r="AM1148" s="108"/>
      <c r="AN1148" s="108"/>
      <c r="AO1148" s="108"/>
      <c r="AP1148" s="108"/>
      <c r="AQ1148" s="108"/>
      <c r="AR1148" s="108"/>
    </row>
    <row r="1149" spans="1:44" ht="24" customHeight="1">
      <c r="A1149" s="138" t="s">
        <v>1873</v>
      </c>
      <c r="B1149" s="164" t="s">
        <v>280</v>
      </c>
      <c r="C1149" s="138">
        <v>1177068</v>
      </c>
      <c r="D1149" s="138">
        <v>1102002</v>
      </c>
      <c r="E1149" s="138">
        <v>29412021</v>
      </c>
      <c r="F1149" s="160" t="s">
        <v>281</v>
      </c>
      <c r="G1149" s="123" t="s">
        <v>448</v>
      </c>
      <c r="H1149" s="123" t="s">
        <v>448</v>
      </c>
      <c r="I1149" s="123" t="s">
        <v>448</v>
      </c>
      <c r="J1149" s="81" t="s">
        <v>4733</v>
      </c>
      <c r="K1149" s="47"/>
      <c r="L1149" s="46"/>
      <c r="M1149" s="46"/>
      <c r="N1149" s="48"/>
      <c r="O1149" s="48"/>
      <c r="Q1149" s="48"/>
      <c r="S1149" s="48"/>
      <c r="T1149" s="86"/>
      <c r="U1149" s="100"/>
      <c r="V1149" s="97"/>
      <c r="W1149" s="100"/>
      <c r="X1149" s="104"/>
      <c r="Y1149" s="101"/>
      <c r="Z1149" s="104"/>
      <c r="AA1149" s="104"/>
      <c r="AB1149" s="104"/>
      <c r="AC1149" s="48"/>
      <c r="AD1149" s="48"/>
      <c r="AE1149" s="48"/>
      <c r="AH1149" s="48"/>
      <c r="AI1149" s="48"/>
      <c r="AJ1149" s="48"/>
      <c r="AL1149" s="48"/>
      <c r="AM1149" s="108"/>
      <c r="AN1149" s="108"/>
      <c r="AO1149" s="108"/>
      <c r="AP1149" s="108"/>
      <c r="AQ1149" s="108"/>
      <c r="AR1149" s="108"/>
    </row>
    <row r="1150" spans="1:44" ht="24" customHeight="1">
      <c r="A1150" s="138" t="s">
        <v>1873</v>
      </c>
      <c r="B1150" s="164" t="s">
        <v>282</v>
      </c>
      <c r="C1150" s="138">
        <v>1176860</v>
      </c>
      <c r="D1150" s="138">
        <v>1101892</v>
      </c>
      <c r="E1150" s="138">
        <v>29412676</v>
      </c>
      <c r="F1150" s="160" t="s">
        <v>283</v>
      </c>
      <c r="G1150" s="123" t="s">
        <v>448</v>
      </c>
      <c r="H1150" s="123" t="s">
        <v>448</v>
      </c>
      <c r="I1150" s="123" t="s">
        <v>448</v>
      </c>
      <c r="J1150" s="81" t="s">
        <v>4734</v>
      </c>
      <c r="K1150" s="47"/>
      <c r="L1150" s="46"/>
      <c r="M1150" s="46"/>
      <c r="N1150" s="48"/>
      <c r="O1150" s="48"/>
      <c r="Q1150" s="48"/>
      <c r="S1150" s="48"/>
      <c r="T1150" s="86"/>
      <c r="U1150" s="100"/>
      <c r="V1150" s="97"/>
      <c r="W1150" s="100"/>
      <c r="X1150" s="104"/>
      <c r="Y1150" s="101"/>
      <c r="Z1150" s="104"/>
      <c r="AA1150" s="104"/>
      <c r="AB1150" s="104"/>
      <c r="AC1150" s="48"/>
      <c r="AD1150" s="48"/>
      <c r="AE1150" s="48"/>
      <c r="AH1150" s="48"/>
      <c r="AI1150" s="48"/>
      <c r="AJ1150" s="48"/>
      <c r="AL1150" s="48"/>
      <c r="AM1150" s="108"/>
      <c r="AN1150" s="108"/>
      <c r="AO1150" s="108"/>
      <c r="AP1150" s="108"/>
      <c r="AQ1150" s="108"/>
      <c r="AR1150" s="108"/>
    </row>
    <row r="1151" spans="1:44" ht="24" customHeight="1">
      <c r="A1151" s="138" t="s">
        <v>1873</v>
      </c>
      <c r="B1151" s="164" t="s">
        <v>286</v>
      </c>
      <c r="C1151" s="138">
        <v>1115245</v>
      </c>
      <c r="D1151" s="138">
        <v>1101902</v>
      </c>
      <c r="E1151" s="138">
        <v>29130603</v>
      </c>
      <c r="F1151" s="160" t="s">
        <v>287</v>
      </c>
      <c r="G1151" s="123" t="s">
        <v>448</v>
      </c>
      <c r="H1151" s="123" t="s">
        <v>448</v>
      </c>
      <c r="I1151" s="123" t="s">
        <v>448</v>
      </c>
      <c r="J1151" s="81" t="s">
        <v>4735</v>
      </c>
      <c r="K1151" s="47"/>
      <c r="L1151" s="46"/>
      <c r="M1151" s="46"/>
      <c r="N1151" s="48"/>
      <c r="O1151" s="48"/>
      <c r="Q1151" s="48"/>
      <c r="S1151" s="48"/>
      <c r="T1151" s="86"/>
      <c r="U1151" s="100"/>
      <c r="V1151" s="97"/>
      <c r="W1151" s="100"/>
      <c r="X1151" s="104"/>
      <c r="Y1151" s="101"/>
      <c r="Z1151" s="104"/>
      <c r="AA1151" s="104"/>
      <c r="AB1151" s="104"/>
      <c r="AC1151" s="48"/>
      <c r="AD1151" s="48"/>
      <c r="AE1151" s="48"/>
      <c r="AH1151" s="48"/>
      <c r="AI1151" s="48"/>
      <c r="AJ1151" s="48"/>
      <c r="AL1151" s="48"/>
      <c r="AM1151" s="108"/>
      <c r="AN1151" s="108"/>
      <c r="AO1151" s="108"/>
      <c r="AP1151" s="108"/>
      <c r="AQ1151" s="108"/>
      <c r="AR1151" s="108"/>
    </row>
    <row r="1152" spans="1:44" ht="24" customHeight="1">
      <c r="A1152" s="138" t="s">
        <v>1874</v>
      </c>
      <c r="B1152" s="164" t="s">
        <v>306</v>
      </c>
      <c r="C1152" s="138">
        <v>1108508</v>
      </c>
      <c r="D1152" s="138">
        <v>1101203</v>
      </c>
      <c r="E1152" s="138">
        <v>29156688</v>
      </c>
      <c r="F1152" s="160" t="s">
        <v>1850</v>
      </c>
      <c r="G1152" s="123" t="s">
        <v>448</v>
      </c>
      <c r="H1152" s="123" t="s">
        <v>448</v>
      </c>
      <c r="I1152" s="123" t="s">
        <v>448</v>
      </c>
      <c r="J1152" s="81" t="s">
        <v>4674</v>
      </c>
      <c r="K1152" s="47"/>
      <c r="L1152" s="46"/>
      <c r="M1152" s="46"/>
      <c r="N1152" s="48"/>
      <c r="O1152" s="48"/>
      <c r="Q1152" s="48"/>
      <c r="S1152" s="48"/>
      <c r="T1152" s="86"/>
      <c r="U1152" s="100"/>
      <c r="V1152" s="97"/>
      <c r="W1152" s="100"/>
      <c r="X1152" s="104"/>
      <c r="Y1152" s="101"/>
      <c r="Z1152" s="104"/>
      <c r="AA1152" s="104"/>
      <c r="AB1152" s="104"/>
      <c r="AC1152" s="48"/>
      <c r="AD1152" s="48"/>
      <c r="AE1152" s="48"/>
      <c r="AH1152" s="48"/>
      <c r="AI1152" s="48"/>
      <c r="AJ1152" s="48"/>
      <c r="AL1152" s="48"/>
      <c r="AM1152" s="108"/>
      <c r="AN1152" s="108"/>
      <c r="AO1152" s="108"/>
      <c r="AP1152" s="108"/>
      <c r="AQ1152" s="108"/>
      <c r="AR1152" s="108"/>
    </row>
    <row r="1153" spans="1:44" ht="24" customHeight="1">
      <c r="A1153" s="138" t="s">
        <v>472</v>
      </c>
      <c r="B1153" s="164" t="s">
        <v>322</v>
      </c>
      <c r="C1153" s="138">
        <v>1169302</v>
      </c>
      <c r="D1153" s="138">
        <v>1100834</v>
      </c>
      <c r="E1153" s="138">
        <v>29091870</v>
      </c>
      <c r="F1153" s="160" t="s">
        <v>323</v>
      </c>
      <c r="G1153" s="123" t="s">
        <v>448</v>
      </c>
      <c r="H1153" s="123" t="s">
        <v>448</v>
      </c>
      <c r="I1153" s="123" t="s">
        <v>448</v>
      </c>
      <c r="J1153" s="81" t="s">
        <v>4736</v>
      </c>
      <c r="K1153" s="47"/>
      <c r="L1153" s="46"/>
      <c r="M1153" s="46"/>
      <c r="N1153" s="48"/>
      <c r="O1153" s="48"/>
      <c r="Q1153" s="48"/>
      <c r="S1153" s="48"/>
      <c r="T1153" s="86"/>
      <c r="U1153" s="100"/>
      <c r="V1153" s="97"/>
      <c r="W1153" s="100"/>
      <c r="X1153" s="104"/>
      <c r="Y1153" s="101"/>
      <c r="Z1153" s="104"/>
      <c r="AA1153" s="104"/>
      <c r="AB1153" s="104"/>
      <c r="AC1153" s="48"/>
      <c r="AD1153" s="48"/>
      <c r="AE1153" s="48"/>
      <c r="AH1153" s="48"/>
      <c r="AI1153" s="48"/>
      <c r="AJ1153" s="48"/>
      <c r="AL1153" s="48"/>
      <c r="AM1153" s="108"/>
      <c r="AN1153" s="108"/>
      <c r="AO1153" s="108"/>
      <c r="AP1153" s="108"/>
      <c r="AQ1153" s="108"/>
      <c r="AR1153" s="108"/>
    </row>
    <row r="1154" spans="1:44" ht="24" customHeight="1">
      <c r="A1154" s="138" t="s">
        <v>472</v>
      </c>
      <c r="B1154" s="164" t="s">
        <v>325</v>
      </c>
      <c r="C1154" s="138">
        <v>1106165</v>
      </c>
      <c r="D1154" s="138">
        <v>1100659</v>
      </c>
      <c r="E1154" s="138">
        <v>29095158</v>
      </c>
      <c r="F1154" s="160" t="s">
        <v>326</v>
      </c>
      <c r="G1154" s="123" t="s">
        <v>448</v>
      </c>
      <c r="H1154" s="123" t="s">
        <v>448</v>
      </c>
      <c r="I1154" s="123" t="s">
        <v>448</v>
      </c>
      <c r="J1154" s="81" t="s">
        <v>4737</v>
      </c>
      <c r="K1154" s="47"/>
      <c r="L1154" s="46"/>
      <c r="M1154" s="46"/>
      <c r="N1154" s="48"/>
      <c r="O1154" s="48"/>
      <c r="Q1154" s="48"/>
      <c r="S1154" s="48"/>
      <c r="T1154" s="86"/>
      <c r="U1154" s="100"/>
      <c r="V1154" s="97"/>
      <c r="W1154" s="100"/>
      <c r="X1154" s="104"/>
      <c r="Y1154" s="101"/>
      <c r="Z1154" s="104"/>
      <c r="AA1154" s="104"/>
      <c r="AB1154" s="104"/>
      <c r="AC1154" s="48"/>
      <c r="AD1154" s="48"/>
      <c r="AE1154" s="48"/>
      <c r="AH1154" s="48"/>
      <c r="AI1154" s="48"/>
      <c r="AJ1154" s="48"/>
      <c r="AL1154" s="48"/>
      <c r="AM1154" s="108"/>
      <c r="AN1154" s="108"/>
      <c r="AO1154" s="108"/>
      <c r="AP1154" s="108"/>
      <c r="AQ1154" s="108"/>
      <c r="AR1154" s="108"/>
    </row>
    <row r="1155" spans="1:44" ht="24" customHeight="1">
      <c r="A1155" s="138" t="s">
        <v>1881</v>
      </c>
      <c r="B1155" s="164" t="s">
        <v>426</v>
      </c>
      <c r="C1155" s="138">
        <v>1104960</v>
      </c>
      <c r="D1155" s="138">
        <v>1100768</v>
      </c>
      <c r="E1155" s="138">
        <v>29177502</v>
      </c>
      <c r="F1155" s="160" t="s">
        <v>427</v>
      </c>
      <c r="G1155" s="123" t="s">
        <v>448</v>
      </c>
      <c r="H1155" s="123" t="s">
        <v>448</v>
      </c>
      <c r="I1155" s="123" t="s">
        <v>448</v>
      </c>
      <c r="J1155" s="81" t="s">
        <v>4738</v>
      </c>
      <c r="K1155" s="47"/>
      <c r="L1155" s="46"/>
      <c r="M1155" s="46"/>
      <c r="N1155" s="48"/>
      <c r="O1155" s="48"/>
      <c r="Q1155" s="48"/>
      <c r="S1155" s="48"/>
      <c r="T1155" s="86"/>
      <c r="U1155" s="100"/>
      <c r="V1155" s="97"/>
      <c r="W1155" s="100"/>
      <c r="X1155" s="104"/>
      <c r="Y1155" s="101"/>
      <c r="Z1155" s="104"/>
      <c r="AA1155" s="104"/>
      <c r="AB1155" s="104"/>
      <c r="AC1155" s="48"/>
      <c r="AD1155" s="48"/>
      <c r="AE1155" s="48"/>
      <c r="AH1155" s="48"/>
      <c r="AI1155" s="48"/>
      <c r="AJ1155" s="48"/>
      <c r="AL1155" s="48"/>
      <c r="AM1155" s="108"/>
      <c r="AN1155" s="108"/>
      <c r="AO1155" s="108"/>
      <c r="AP1155" s="108"/>
      <c r="AQ1155" s="108"/>
      <c r="AR1155" s="108"/>
    </row>
    <row r="1156" spans="1:44" s="48" customFormat="1" ht="24" customHeight="1">
      <c r="A1156" s="119" t="s">
        <v>1881</v>
      </c>
      <c r="B1156" s="256" t="s">
        <v>428</v>
      </c>
      <c r="C1156" s="123">
        <v>1176406</v>
      </c>
      <c r="D1156" s="123">
        <v>1100792</v>
      </c>
      <c r="E1156" s="123">
        <v>29369967</v>
      </c>
      <c r="F1156" s="122" t="s">
        <v>1853</v>
      </c>
      <c r="G1156" s="138" t="s">
        <v>448</v>
      </c>
      <c r="H1156" s="138" t="s">
        <v>448</v>
      </c>
      <c r="I1156" s="123" t="s">
        <v>448</v>
      </c>
      <c r="J1156" s="81" t="s">
        <v>4739</v>
      </c>
      <c r="L1156" s="46"/>
      <c r="M1156" s="46"/>
      <c r="T1156" s="86"/>
      <c r="U1156" s="100"/>
      <c r="V1156" s="97"/>
      <c r="W1156" s="100"/>
      <c r="X1156" s="104"/>
      <c r="Y1156" s="101"/>
      <c r="Z1156" s="104"/>
      <c r="AA1156" s="104"/>
      <c r="AB1156" s="104"/>
      <c r="AF1156" s="90"/>
      <c r="AM1156" s="108"/>
      <c r="AN1156" s="108"/>
      <c r="AO1156" s="108"/>
      <c r="AP1156" s="108"/>
      <c r="AQ1156" s="108"/>
      <c r="AR1156" s="108"/>
    </row>
    <row r="1157" spans="1:44" ht="24" customHeight="1">
      <c r="A1157" s="119" t="s">
        <v>1863</v>
      </c>
      <c r="B1157" s="256" t="s">
        <v>66</v>
      </c>
      <c r="C1157" s="121">
        <v>1115474</v>
      </c>
      <c r="D1157" s="121">
        <v>1101952</v>
      </c>
      <c r="E1157" s="121">
        <v>29134242</v>
      </c>
      <c r="F1157" s="122" t="s">
        <v>1843</v>
      </c>
      <c r="G1157" s="138" t="s">
        <v>448</v>
      </c>
      <c r="H1157" s="138" t="s">
        <v>448</v>
      </c>
      <c r="I1157" s="123" t="s">
        <v>448</v>
      </c>
      <c r="J1157" s="81" t="s">
        <v>4740</v>
      </c>
      <c r="L1157" s="46"/>
      <c r="M1157" s="46"/>
      <c r="N1157" s="48"/>
      <c r="O1157" s="48"/>
      <c r="S1157" s="48"/>
      <c r="T1157" s="86"/>
      <c r="U1157" s="100"/>
      <c r="V1157" s="97"/>
      <c r="W1157" s="100"/>
      <c r="X1157" s="104"/>
      <c r="Y1157" s="101"/>
      <c r="Z1157" s="104"/>
      <c r="AA1157" s="104"/>
      <c r="AB1157" s="104"/>
      <c r="AC1157" s="48"/>
      <c r="AD1157" s="48"/>
      <c r="AE1157" s="48"/>
      <c r="AH1157" s="48"/>
      <c r="AI1157" s="48"/>
      <c r="AJ1157" s="48"/>
      <c r="AL1157" s="48"/>
      <c r="AM1157" s="108"/>
      <c r="AN1157" s="108"/>
      <c r="AO1157" s="108"/>
      <c r="AP1157" s="108"/>
      <c r="AQ1157" s="108"/>
      <c r="AR1157" s="108"/>
    </row>
    <row r="1158" spans="1:44" ht="24" customHeight="1">
      <c r="A1158" s="119" t="s">
        <v>472</v>
      </c>
      <c r="B1158" s="256" t="s">
        <v>325</v>
      </c>
      <c r="C1158" s="123">
        <v>1106190</v>
      </c>
      <c r="D1158" s="123">
        <v>1100649</v>
      </c>
      <c r="E1158" s="123">
        <v>29094143</v>
      </c>
      <c r="F1158" s="122" t="s">
        <v>1852</v>
      </c>
      <c r="G1158" s="138" t="s">
        <v>448</v>
      </c>
      <c r="H1158" s="138" t="s">
        <v>448</v>
      </c>
      <c r="I1158" s="123" t="s">
        <v>448</v>
      </c>
      <c r="J1158" s="81" t="s">
        <v>4588</v>
      </c>
      <c r="L1158" s="46"/>
      <c r="M1158" s="46"/>
      <c r="N1158" s="48"/>
      <c r="O1158" s="48"/>
      <c r="S1158" s="48"/>
      <c r="T1158" s="86"/>
      <c r="U1158" s="100"/>
      <c r="V1158" s="97"/>
      <c r="W1158" s="100"/>
      <c r="X1158" s="104"/>
      <c r="Y1158" s="101"/>
      <c r="Z1158" s="104"/>
      <c r="AA1158" s="104"/>
      <c r="AB1158" s="104"/>
      <c r="AC1158" s="48"/>
      <c r="AD1158" s="48"/>
      <c r="AE1158" s="48"/>
      <c r="AH1158" s="48"/>
      <c r="AI1158" s="48"/>
      <c r="AJ1158" s="48"/>
      <c r="AL1158" s="48"/>
      <c r="AM1158" s="108"/>
      <c r="AN1158" s="108"/>
      <c r="AO1158" s="108"/>
      <c r="AP1158" s="108"/>
      <c r="AQ1158" s="108"/>
      <c r="AR1158" s="108"/>
    </row>
    <row r="1159" spans="1:44" ht="24" customHeight="1">
      <c r="A1159" s="119">
        <v>26</v>
      </c>
      <c r="B1159" s="256" t="s">
        <v>429</v>
      </c>
      <c r="C1159" s="123">
        <v>1174810</v>
      </c>
      <c r="D1159" s="123">
        <v>9999999</v>
      </c>
      <c r="E1159" s="123">
        <v>29178908</v>
      </c>
      <c r="F1159" s="120" t="s">
        <v>1920</v>
      </c>
      <c r="G1159" s="138" t="s">
        <v>448</v>
      </c>
      <c r="H1159" s="138" t="s">
        <v>448</v>
      </c>
      <c r="I1159" s="123" t="s">
        <v>448</v>
      </c>
      <c r="J1159" s="81"/>
      <c r="L1159" s="46"/>
      <c r="M1159" s="46"/>
      <c r="N1159" s="48"/>
      <c r="O1159" s="48"/>
      <c r="S1159" s="48"/>
      <c r="T1159" s="86"/>
      <c r="U1159" s="100"/>
      <c r="V1159" s="97"/>
      <c r="W1159" s="100"/>
      <c r="X1159" s="104"/>
      <c r="Y1159" s="101"/>
      <c r="Z1159" s="104"/>
      <c r="AA1159" s="104"/>
      <c r="AB1159" s="104"/>
      <c r="AC1159" s="48"/>
      <c r="AD1159" s="48"/>
      <c r="AE1159" s="48"/>
      <c r="AH1159" s="48"/>
      <c r="AI1159" s="48"/>
      <c r="AJ1159" s="48"/>
      <c r="AL1159" s="48"/>
      <c r="AM1159" s="108"/>
      <c r="AN1159" s="108"/>
      <c r="AO1159" s="108"/>
      <c r="AP1159" s="108"/>
      <c r="AQ1159" s="108"/>
      <c r="AR1159" s="108"/>
    </row>
    <row r="1160" spans="1:44" ht="24" customHeight="1">
      <c r="A1160" s="138" t="s">
        <v>469</v>
      </c>
      <c r="B1160" s="164" t="s">
        <v>96</v>
      </c>
      <c r="C1160" s="138">
        <v>1111223</v>
      </c>
      <c r="D1160" s="138">
        <v>1101464</v>
      </c>
      <c r="E1160" s="138">
        <v>29302218</v>
      </c>
      <c r="F1160" s="160" t="s">
        <v>1844</v>
      </c>
      <c r="G1160" s="138" t="s">
        <v>448</v>
      </c>
      <c r="H1160" s="138" t="s">
        <v>448</v>
      </c>
      <c r="I1160" s="123" t="s">
        <v>448</v>
      </c>
      <c r="J1160" s="81" t="s">
        <v>4741</v>
      </c>
      <c r="L1160" s="46"/>
      <c r="M1160" s="46"/>
      <c r="N1160" s="48"/>
      <c r="O1160" s="48"/>
      <c r="S1160" s="48"/>
      <c r="T1160" s="86"/>
      <c r="U1160" s="100"/>
      <c r="V1160" s="97"/>
      <c r="W1160" s="100"/>
      <c r="X1160" s="104"/>
      <c r="Y1160" s="101"/>
      <c r="Z1160" s="104"/>
      <c r="AA1160" s="104"/>
      <c r="AB1160" s="104"/>
      <c r="AC1160" s="48"/>
      <c r="AD1160" s="48"/>
      <c r="AE1160" s="48"/>
      <c r="AH1160" s="48"/>
      <c r="AI1160" s="48"/>
      <c r="AJ1160" s="48"/>
      <c r="AL1160" s="48"/>
      <c r="AM1160" s="108"/>
      <c r="AN1160" s="108"/>
      <c r="AO1160" s="108"/>
      <c r="AP1160" s="108"/>
      <c r="AQ1160" s="108"/>
      <c r="AR1160" s="108"/>
    </row>
    <row r="1161" spans="1:44" ht="24" customHeight="1">
      <c r="A1161" s="119" t="s">
        <v>472</v>
      </c>
      <c r="B1161" s="256" t="s">
        <v>325</v>
      </c>
      <c r="C1161" s="123">
        <v>1106530</v>
      </c>
      <c r="D1161" s="123">
        <v>1100662</v>
      </c>
      <c r="E1161" s="123">
        <v>29095026</v>
      </c>
      <c r="F1161" s="122" t="s">
        <v>1851</v>
      </c>
      <c r="G1161" s="138" t="s">
        <v>448</v>
      </c>
      <c r="H1161" s="138" t="s">
        <v>448</v>
      </c>
      <c r="I1161" s="123" t="s">
        <v>448</v>
      </c>
      <c r="J1161" s="81" t="s">
        <v>4742</v>
      </c>
      <c r="L1161" s="46"/>
      <c r="M1161" s="46"/>
      <c r="N1161" s="48"/>
      <c r="O1161" s="48"/>
      <c r="S1161" s="48"/>
      <c r="T1161" s="86"/>
      <c r="U1161" s="100"/>
      <c r="V1161" s="97"/>
      <c r="W1161" s="100"/>
      <c r="X1161" s="104"/>
      <c r="Y1161" s="101"/>
      <c r="Z1161" s="104"/>
      <c r="AA1161" s="104"/>
      <c r="AB1161" s="104"/>
      <c r="AC1161" s="48"/>
      <c r="AD1161" s="48"/>
      <c r="AE1161" s="48"/>
      <c r="AH1161" s="48"/>
      <c r="AI1161" s="48"/>
      <c r="AJ1161" s="48"/>
      <c r="AL1161" s="48"/>
      <c r="AM1161" s="108"/>
      <c r="AN1161" s="108"/>
      <c r="AO1161" s="108"/>
      <c r="AP1161" s="108"/>
      <c r="AQ1161" s="108"/>
      <c r="AR1161" s="108"/>
    </row>
    <row r="1162" spans="1:44" ht="24" customHeight="1">
      <c r="A1162" s="138" t="s">
        <v>1869</v>
      </c>
      <c r="B1162" s="164" t="s">
        <v>217</v>
      </c>
      <c r="C1162" s="138">
        <v>1129335</v>
      </c>
      <c r="D1162" s="138">
        <v>1103173</v>
      </c>
      <c r="E1162" s="138">
        <v>29242290</v>
      </c>
      <c r="F1162" s="160" t="s">
        <v>1848</v>
      </c>
      <c r="G1162" s="138" t="s">
        <v>448</v>
      </c>
      <c r="H1162" s="138" t="s">
        <v>448</v>
      </c>
      <c r="I1162" s="123" t="s">
        <v>448</v>
      </c>
      <c r="J1162" s="81" t="s">
        <v>4743</v>
      </c>
      <c r="L1162" s="46"/>
      <c r="M1162" s="46"/>
      <c r="N1162" s="48"/>
      <c r="O1162" s="48"/>
      <c r="S1162" s="48"/>
      <c r="T1162" s="86"/>
      <c r="U1162" s="100"/>
      <c r="V1162" s="97"/>
      <c r="W1162" s="100"/>
      <c r="X1162" s="104"/>
      <c r="Y1162" s="101"/>
      <c r="Z1162" s="104"/>
      <c r="AA1162" s="104"/>
      <c r="AB1162" s="104"/>
      <c r="AC1162" s="48"/>
      <c r="AD1162" s="48"/>
      <c r="AE1162" s="48"/>
      <c r="AH1162" s="48"/>
      <c r="AI1162" s="48"/>
      <c r="AJ1162" s="48"/>
      <c r="AL1162" s="48"/>
      <c r="AM1162" s="108"/>
      <c r="AN1162" s="108"/>
      <c r="AO1162" s="108"/>
      <c r="AP1162" s="108"/>
      <c r="AQ1162" s="108"/>
      <c r="AR1162" s="108"/>
    </row>
    <row r="1163" spans="1:44" ht="24" customHeight="1">
      <c r="A1163" s="138" t="s">
        <v>1869</v>
      </c>
      <c r="B1163" s="164" t="s">
        <v>217</v>
      </c>
      <c r="C1163" s="138">
        <v>1178022</v>
      </c>
      <c r="D1163" s="138">
        <v>1104302</v>
      </c>
      <c r="E1163" s="138">
        <v>29428394</v>
      </c>
      <c r="F1163" s="160" t="s">
        <v>218</v>
      </c>
      <c r="G1163" s="138" t="s">
        <v>448</v>
      </c>
      <c r="H1163" s="138" t="s">
        <v>448</v>
      </c>
      <c r="I1163" s="123" t="s">
        <v>448</v>
      </c>
      <c r="J1163" s="81" t="s">
        <v>4744</v>
      </c>
      <c r="L1163" s="46"/>
      <c r="M1163" s="46"/>
      <c r="N1163" s="48"/>
      <c r="O1163" s="48"/>
      <c r="S1163" s="48"/>
      <c r="T1163" s="86"/>
      <c r="U1163" s="100"/>
      <c r="V1163" s="97"/>
      <c r="W1163" s="100"/>
      <c r="X1163" s="104"/>
      <c r="Y1163" s="101"/>
      <c r="Z1163" s="104"/>
      <c r="AA1163" s="104"/>
      <c r="AB1163" s="104"/>
      <c r="AC1163" s="48"/>
      <c r="AD1163" s="48"/>
      <c r="AE1163" s="48"/>
      <c r="AH1163" s="48"/>
      <c r="AI1163" s="48"/>
      <c r="AJ1163" s="48"/>
      <c r="AL1163" s="48"/>
      <c r="AM1163" s="108"/>
      <c r="AN1163" s="108"/>
      <c r="AO1163" s="108"/>
      <c r="AP1163" s="108"/>
      <c r="AQ1163" s="108"/>
      <c r="AR1163" s="108"/>
    </row>
    <row r="1164" spans="1:44" ht="24" customHeight="1">
      <c r="A1164" s="119" t="s">
        <v>1861</v>
      </c>
      <c r="B1164" s="256" t="s">
        <v>24</v>
      </c>
      <c r="C1164" s="121">
        <v>1137168</v>
      </c>
      <c r="D1164" s="121">
        <v>1103056</v>
      </c>
      <c r="E1164" s="121">
        <v>29037123</v>
      </c>
      <c r="F1164" s="122" t="s">
        <v>25</v>
      </c>
      <c r="G1164" s="138" t="s">
        <v>448</v>
      </c>
      <c r="H1164" s="138" t="s">
        <v>448</v>
      </c>
      <c r="I1164" s="123" t="s">
        <v>448</v>
      </c>
      <c r="J1164" s="81" t="s">
        <v>4745</v>
      </c>
      <c r="L1164" s="46"/>
      <c r="M1164" s="46"/>
      <c r="N1164" s="48"/>
      <c r="O1164" s="48"/>
      <c r="S1164" s="48"/>
      <c r="T1164" s="86"/>
      <c r="U1164" s="100"/>
      <c r="V1164" s="97"/>
      <c r="W1164" s="100"/>
      <c r="X1164" s="104"/>
      <c r="Y1164" s="101"/>
      <c r="Z1164" s="104"/>
      <c r="AA1164" s="104"/>
      <c r="AB1164" s="104"/>
      <c r="AC1164" s="48"/>
      <c r="AD1164" s="48"/>
      <c r="AE1164" s="48"/>
      <c r="AH1164" s="48"/>
      <c r="AI1164" s="48"/>
      <c r="AJ1164" s="48"/>
      <c r="AL1164" s="48"/>
      <c r="AM1164" s="108"/>
      <c r="AN1164" s="108"/>
      <c r="AO1164" s="108"/>
      <c r="AP1164" s="108"/>
      <c r="AQ1164" s="108"/>
      <c r="AR1164" s="108"/>
    </row>
    <row r="1165" spans="1:44" ht="24" customHeight="1">
      <c r="A1165" s="156">
        <v>19</v>
      </c>
      <c r="B1165" s="257" t="s">
        <v>1954</v>
      </c>
      <c r="C1165" s="253">
        <v>1106670</v>
      </c>
      <c r="D1165" s="253">
        <v>9999999</v>
      </c>
      <c r="E1165" s="253">
        <v>29094240</v>
      </c>
      <c r="F1165" s="157" t="s">
        <v>1955</v>
      </c>
      <c r="G1165" s="253" t="s">
        <v>1840</v>
      </c>
      <c r="H1165" s="253" t="s">
        <v>1840</v>
      </c>
      <c r="I1165" s="253" t="s">
        <v>1840</v>
      </c>
      <c r="J1165" s="81" t="s">
        <v>4588</v>
      </c>
      <c r="L1165" s="46"/>
      <c r="M1165" s="46"/>
      <c r="N1165" s="48"/>
      <c r="O1165" s="48"/>
      <c r="S1165" s="48"/>
      <c r="U1165" s="100"/>
      <c r="V1165" s="97"/>
      <c r="W1165" s="100"/>
      <c r="X1165" s="104"/>
      <c r="Y1165" s="101"/>
      <c r="Z1165" s="104"/>
      <c r="AA1165" s="104"/>
      <c r="AB1165" s="104"/>
      <c r="AC1165" s="48"/>
      <c r="AD1165" s="48"/>
      <c r="AE1165" s="48"/>
      <c r="AH1165" s="48"/>
      <c r="AI1165" s="48"/>
      <c r="AJ1165" s="48"/>
      <c r="AL1165" s="48"/>
      <c r="AM1165" s="108"/>
      <c r="AN1165" s="108"/>
      <c r="AO1165" s="108"/>
      <c r="AP1165" s="108"/>
      <c r="AQ1165" s="108"/>
      <c r="AR1165" s="108"/>
    </row>
    <row r="1166" spans="1:44" ht="24" customHeight="1">
      <c r="A1166" s="119" t="s">
        <v>1862</v>
      </c>
      <c r="B1166" s="256" t="s">
        <v>44</v>
      </c>
      <c r="C1166" s="121">
        <v>1123701</v>
      </c>
      <c r="D1166" s="121">
        <v>1102740</v>
      </c>
      <c r="E1166" s="121">
        <v>29213592</v>
      </c>
      <c r="F1166" s="122" t="s">
        <v>1960</v>
      </c>
      <c r="G1166" s="138" t="s">
        <v>448</v>
      </c>
      <c r="H1166" s="138" t="s">
        <v>448</v>
      </c>
      <c r="I1166" s="123" t="s">
        <v>448</v>
      </c>
      <c r="J1166" s="81" t="s">
        <v>4746</v>
      </c>
      <c r="L1166" s="46"/>
      <c r="M1166" s="46"/>
      <c r="N1166" s="48"/>
      <c r="O1166" s="48"/>
      <c r="S1166" s="48"/>
      <c r="T1166" s="86"/>
      <c r="U1166" s="100"/>
      <c r="V1166" s="97"/>
      <c r="W1166" s="100"/>
      <c r="X1166" s="104"/>
      <c r="Y1166" s="101"/>
      <c r="Z1166" s="104"/>
      <c r="AA1166" s="104"/>
      <c r="AB1166" s="104"/>
      <c r="AC1166" s="48"/>
      <c r="AD1166" s="48"/>
      <c r="AH1166" s="46"/>
      <c r="AL1166" s="48"/>
      <c r="AM1166" s="110" t="s">
        <v>1977</v>
      </c>
      <c r="AN1166" s="108"/>
      <c r="AO1166" s="108"/>
      <c r="AP1166" s="108"/>
      <c r="AQ1166" s="108"/>
      <c r="AR1166" s="108"/>
    </row>
    <row r="1167" spans="1:44" ht="24" customHeight="1">
      <c r="A1167" s="119" t="s">
        <v>1862</v>
      </c>
      <c r="B1167" s="256" t="s">
        <v>55</v>
      </c>
      <c r="C1167" s="121">
        <v>1161956</v>
      </c>
      <c r="D1167" s="121">
        <v>1102581</v>
      </c>
      <c r="E1167" s="121">
        <v>29074770</v>
      </c>
      <c r="F1167" s="122" t="s">
        <v>1961</v>
      </c>
      <c r="G1167" s="138" t="s">
        <v>448</v>
      </c>
      <c r="H1167" s="138" t="s">
        <v>448</v>
      </c>
      <c r="I1167" s="123" t="s">
        <v>448</v>
      </c>
      <c r="J1167" s="81"/>
      <c r="L1167" s="46"/>
      <c r="M1167" s="46"/>
      <c r="N1167" s="48"/>
      <c r="O1167" s="48"/>
      <c r="S1167" s="48"/>
      <c r="U1167" s="100"/>
      <c r="AL1167" s="48"/>
      <c r="AM1167" s="110" t="s">
        <v>1977</v>
      </c>
      <c r="AN1167" s="108"/>
      <c r="AO1167" s="108"/>
      <c r="AP1167" s="108"/>
      <c r="AQ1167" s="108"/>
      <c r="AR1167" s="108"/>
    </row>
    <row r="1168" spans="1:44" ht="24" customHeight="1">
      <c r="A1168" s="119" t="s">
        <v>1863</v>
      </c>
      <c r="B1168" s="256" t="s">
        <v>77</v>
      </c>
      <c r="C1168" s="121">
        <v>1116039</v>
      </c>
      <c r="D1168" s="121">
        <v>1102070</v>
      </c>
      <c r="E1168" s="121">
        <v>29121809</v>
      </c>
      <c r="F1168" s="122" t="s">
        <v>1962</v>
      </c>
      <c r="G1168" s="138" t="s">
        <v>448</v>
      </c>
      <c r="H1168" s="138" t="s">
        <v>448</v>
      </c>
      <c r="I1168" s="123" t="s">
        <v>448</v>
      </c>
      <c r="J1168" s="81" t="s">
        <v>4747</v>
      </c>
      <c r="L1168" s="46"/>
      <c r="M1168" s="46"/>
      <c r="N1168" s="48"/>
      <c r="O1168" s="48"/>
      <c r="S1168" s="48"/>
      <c r="U1168" s="100"/>
      <c r="AL1168" s="48"/>
      <c r="AM1168" s="110" t="s">
        <v>1977</v>
      </c>
      <c r="AN1168" s="108"/>
      <c r="AO1168" s="108"/>
      <c r="AP1168" s="108"/>
      <c r="AQ1168" s="108"/>
      <c r="AR1168" s="108"/>
    </row>
    <row r="1169" spans="1:44" ht="24" customHeight="1">
      <c r="A1169" s="119" t="s">
        <v>469</v>
      </c>
      <c r="B1169" s="256" t="s">
        <v>97</v>
      </c>
      <c r="C1169" s="121">
        <v>1176101</v>
      </c>
      <c r="D1169" s="121">
        <v>1101685</v>
      </c>
      <c r="E1169" s="121">
        <v>29340500</v>
      </c>
      <c r="F1169" s="122" t="s">
        <v>1963</v>
      </c>
      <c r="G1169" s="138" t="s">
        <v>448</v>
      </c>
      <c r="H1169" s="138" t="s">
        <v>448</v>
      </c>
      <c r="I1169" s="123" t="s">
        <v>448</v>
      </c>
      <c r="J1169" s="81" t="s">
        <v>4748</v>
      </c>
      <c r="L1169" s="46"/>
      <c r="M1169" s="46"/>
      <c r="N1169" s="48"/>
      <c r="O1169" s="48"/>
      <c r="S1169" s="48"/>
      <c r="U1169" s="100"/>
      <c r="AL1169" s="48"/>
      <c r="AM1169" s="108"/>
      <c r="AN1169" s="108"/>
      <c r="AO1169" s="108"/>
      <c r="AP1169" s="108"/>
      <c r="AQ1169" s="108"/>
      <c r="AR1169" s="108"/>
    </row>
    <row r="1170" spans="1:44" ht="24" customHeight="1">
      <c r="A1170" s="119" t="s">
        <v>1866</v>
      </c>
      <c r="B1170" s="256" t="s">
        <v>169</v>
      </c>
      <c r="C1170" s="123">
        <v>1118171</v>
      </c>
      <c r="D1170" s="123">
        <v>1102318</v>
      </c>
      <c r="E1170" s="123">
        <v>29232341</v>
      </c>
      <c r="F1170" s="122" t="s">
        <v>1964</v>
      </c>
      <c r="G1170" s="138" t="s">
        <v>448</v>
      </c>
      <c r="H1170" s="138" t="s">
        <v>448</v>
      </c>
      <c r="I1170" s="123" t="s">
        <v>448</v>
      </c>
      <c r="J1170" s="81" t="s">
        <v>4749</v>
      </c>
      <c r="L1170" s="46"/>
      <c r="M1170" s="46"/>
      <c r="N1170" s="48"/>
      <c r="O1170" s="48"/>
      <c r="S1170" s="48"/>
      <c r="U1170" s="100"/>
      <c r="AL1170" s="48"/>
      <c r="AM1170" s="110" t="s">
        <v>1977</v>
      </c>
      <c r="AN1170" s="108"/>
      <c r="AO1170" s="108"/>
      <c r="AP1170" s="108"/>
      <c r="AQ1170" s="108"/>
      <c r="AR1170" s="108"/>
    </row>
    <row r="1171" spans="1:44" ht="24" customHeight="1">
      <c r="A1171" s="119" t="s">
        <v>1867</v>
      </c>
      <c r="B1171" s="256" t="s">
        <v>201</v>
      </c>
      <c r="C1171" s="123">
        <v>1130910</v>
      </c>
      <c r="D1171" s="123">
        <v>1103344</v>
      </c>
      <c r="E1171" s="123">
        <v>29009847</v>
      </c>
      <c r="F1171" s="122" t="s">
        <v>1965</v>
      </c>
      <c r="G1171" s="138" t="s">
        <v>448</v>
      </c>
      <c r="H1171" s="138" t="s">
        <v>448</v>
      </c>
      <c r="I1171" s="123" t="s">
        <v>448</v>
      </c>
      <c r="J1171" s="81" t="s">
        <v>4750</v>
      </c>
      <c r="K1171" s="48"/>
      <c r="L1171" s="46"/>
      <c r="M1171" s="46"/>
      <c r="N1171" s="48"/>
      <c r="O1171" s="48"/>
      <c r="S1171" s="48"/>
      <c r="U1171" s="100"/>
      <c r="AL1171" s="48"/>
      <c r="AM1171" s="108"/>
      <c r="AN1171" s="108"/>
      <c r="AO1171" s="108"/>
      <c r="AP1171" s="108"/>
      <c r="AQ1171" s="108"/>
      <c r="AR1171" s="108"/>
    </row>
    <row r="1172" spans="1:44" ht="24" customHeight="1">
      <c r="A1172" s="119" t="s">
        <v>1867</v>
      </c>
      <c r="B1172" s="256" t="s">
        <v>201</v>
      </c>
      <c r="C1172" s="123">
        <v>1130937</v>
      </c>
      <c r="D1172" s="123">
        <v>1103346</v>
      </c>
      <c r="E1172" s="123">
        <v>29009650</v>
      </c>
      <c r="F1172" s="122" t="s">
        <v>1966</v>
      </c>
      <c r="G1172" s="138" t="s">
        <v>448</v>
      </c>
      <c r="H1172" s="138" t="s">
        <v>448</v>
      </c>
      <c r="I1172" s="123" t="s">
        <v>448</v>
      </c>
      <c r="J1172" s="81" t="s">
        <v>4492</v>
      </c>
      <c r="K1172" s="48"/>
      <c r="L1172" s="46"/>
      <c r="M1172" s="46"/>
      <c r="N1172" s="48"/>
      <c r="O1172" s="48"/>
      <c r="S1172" s="48"/>
      <c r="U1172" s="100"/>
      <c r="AL1172" s="48"/>
      <c r="AM1172" s="108"/>
      <c r="AN1172" s="108"/>
      <c r="AO1172" s="108"/>
      <c r="AP1172" s="108"/>
      <c r="AQ1172" s="108"/>
      <c r="AR1172" s="108"/>
    </row>
    <row r="1173" spans="1:44" ht="24" customHeight="1">
      <c r="A1173" s="119" t="s">
        <v>1870</v>
      </c>
      <c r="B1173" s="256" t="s">
        <v>243</v>
      </c>
      <c r="C1173" s="123">
        <v>1122985</v>
      </c>
      <c r="D1173" s="123">
        <v>1102606</v>
      </c>
      <c r="E1173" s="123">
        <v>29086370</v>
      </c>
      <c r="F1173" s="122" t="s">
        <v>1967</v>
      </c>
      <c r="G1173" s="138" t="s">
        <v>448</v>
      </c>
      <c r="H1173" s="138" t="s">
        <v>448</v>
      </c>
      <c r="I1173" s="123" t="s">
        <v>448</v>
      </c>
      <c r="J1173" s="81" t="s">
        <v>4629</v>
      </c>
      <c r="L1173" s="46"/>
      <c r="M1173" s="46"/>
      <c r="N1173" s="48"/>
      <c r="O1173" s="48"/>
      <c r="S1173" s="48"/>
      <c r="U1173" s="100"/>
      <c r="AL1173" s="48"/>
      <c r="AM1173" s="108"/>
      <c r="AN1173" s="108"/>
      <c r="AO1173" s="108"/>
      <c r="AP1173" s="108"/>
      <c r="AQ1173" s="108"/>
      <c r="AR1173" s="108"/>
    </row>
    <row r="1174" spans="1:44" ht="24" customHeight="1">
      <c r="A1174" s="119" t="s">
        <v>1871</v>
      </c>
      <c r="B1174" s="256" t="s">
        <v>254</v>
      </c>
      <c r="C1174" s="123">
        <v>1107331</v>
      </c>
      <c r="D1174" s="123">
        <v>1101075</v>
      </c>
      <c r="E1174" s="123">
        <v>29103037</v>
      </c>
      <c r="F1174" s="122" t="s">
        <v>1968</v>
      </c>
      <c r="G1174" s="138" t="s">
        <v>448</v>
      </c>
      <c r="H1174" s="138" t="s">
        <v>448</v>
      </c>
      <c r="I1174" s="123" t="s">
        <v>448</v>
      </c>
      <c r="J1174" s="81"/>
      <c r="L1174" s="46"/>
      <c r="M1174" s="46"/>
      <c r="N1174" s="48"/>
      <c r="O1174" s="48"/>
      <c r="S1174" s="48"/>
      <c r="U1174" s="100"/>
      <c r="AL1174" s="48"/>
      <c r="AM1174" s="110" t="s">
        <v>1977</v>
      </c>
      <c r="AN1174" s="108"/>
      <c r="AO1174" s="108"/>
      <c r="AP1174" s="108"/>
      <c r="AQ1174" s="108"/>
      <c r="AR1174" s="108"/>
    </row>
    <row r="1175" spans="1:44" ht="24" customHeight="1">
      <c r="A1175" s="119" t="s">
        <v>1873</v>
      </c>
      <c r="B1175" s="256" t="s">
        <v>285</v>
      </c>
      <c r="C1175" s="123">
        <v>1178014</v>
      </c>
      <c r="D1175" s="123">
        <v>1101795</v>
      </c>
      <c r="E1175" s="123">
        <v>29423732</v>
      </c>
      <c r="F1175" s="122" t="s">
        <v>1969</v>
      </c>
      <c r="G1175" s="138" t="s">
        <v>448</v>
      </c>
      <c r="H1175" s="138" t="s">
        <v>448</v>
      </c>
      <c r="I1175" s="123" t="s">
        <v>448</v>
      </c>
      <c r="J1175" s="81" t="s">
        <v>4751</v>
      </c>
      <c r="L1175" s="46"/>
      <c r="M1175" s="46"/>
      <c r="N1175" s="48"/>
      <c r="O1175" s="48"/>
      <c r="S1175" s="48"/>
      <c r="U1175" s="100"/>
      <c r="AL1175" s="48"/>
      <c r="AM1175" s="110" t="s">
        <v>1977</v>
      </c>
      <c r="AN1175" s="108"/>
      <c r="AO1175" s="108"/>
      <c r="AP1175" s="108"/>
      <c r="AQ1175" s="108"/>
      <c r="AR1175" s="108"/>
    </row>
    <row r="1176" spans="1:44" ht="24" customHeight="1">
      <c r="A1176" s="119" t="s">
        <v>1873</v>
      </c>
      <c r="B1176" s="256" t="s">
        <v>285</v>
      </c>
      <c r="C1176" s="123">
        <v>1114192</v>
      </c>
      <c r="D1176" s="123">
        <v>1101784</v>
      </c>
      <c r="E1176" s="123">
        <v>29112699</v>
      </c>
      <c r="F1176" s="122" t="s">
        <v>1970</v>
      </c>
      <c r="G1176" s="138" t="s">
        <v>448</v>
      </c>
      <c r="H1176" s="138" t="s">
        <v>448</v>
      </c>
      <c r="I1176" s="123" t="s">
        <v>448</v>
      </c>
      <c r="J1176" s="81" t="s">
        <v>4752</v>
      </c>
      <c r="L1176" s="46"/>
      <c r="M1176" s="46"/>
      <c r="N1176" s="48"/>
      <c r="O1176" s="48"/>
      <c r="S1176" s="48"/>
      <c r="U1176" s="100"/>
      <c r="AL1176" s="48"/>
      <c r="AM1176" s="108"/>
      <c r="AN1176" s="108"/>
      <c r="AO1176" s="108"/>
      <c r="AP1176" s="108"/>
      <c r="AQ1176" s="108"/>
      <c r="AR1176" s="108"/>
    </row>
    <row r="1177" spans="1:44" ht="24" customHeight="1">
      <c r="A1177" s="119" t="s">
        <v>1874</v>
      </c>
      <c r="B1177" s="256" t="s">
        <v>303</v>
      </c>
      <c r="C1177" s="123">
        <v>1108761</v>
      </c>
      <c r="D1177" s="123">
        <v>1101164</v>
      </c>
      <c r="E1177" s="123">
        <v>29158931</v>
      </c>
      <c r="F1177" s="122" t="s">
        <v>1971</v>
      </c>
      <c r="G1177" s="138" t="s">
        <v>448</v>
      </c>
      <c r="H1177" s="138" t="s">
        <v>448</v>
      </c>
      <c r="I1177" s="123" t="s">
        <v>448</v>
      </c>
      <c r="J1177" s="81" t="s">
        <v>4753</v>
      </c>
      <c r="L1177" s="46"/>
      <c r="M1177" s="46"/>
      <c r="N1177" s="48"/>
      <c r="O1177" s="48"/>
      <c r="S1177" s="48"/>
      <c r="U1177" s="100"/>
      <c r="AL1177" s="48"/>
      <c r="AM1177" s="110" t="s">
        <v>1977</v>
      </c>
      <c r="AN1177" s="108"/>
      <c r="AO1177" s="108"/>
      <c r="AP1177" s="108"/>
      <c r="AQ1177" s="108"/>
      <c r="AR1177" s="108"/>
    </row>
    <row r="1178" spans="1:44" ht="24" customHeight="1">
      <c r="A1178" s="119" t="s">
        <v>472</v>
      </c>
      <c r="B1178" s="256" t="s">
        <v>325</v>
      </c>
      <c r="C1178" s="123">
        <v>1106238</v>
      </c>
      <c r="D1178" s="123">
        <v>1100675</v>
      </c>
      <c r="E1178" s="123">
        <v>29093570</v>
      </c>
      <c r="F1178" s="122" t="s">
        <v>1972</v>
      </c>
      <c r="G1178" s="138" t="s">
        <v>448</v>
      </c>
      <c r="H1178" s="138" t="s">
        <v>448</v>
      </c>
      <c r="I1178" s="123" t="s">
        <v>448</v>
      </c>
      <c r="J1178" s="81" t="s">
        <v>4643</v>
      </c>
      <c r="L1178" s="46"/>
      <c r="M1178" s="46"/>
      <c r="N1178" s="48"/>
      <c r="O1178" s="48"/>
      <c r="S1178" s="48"/>
      <c r="U1178" s="100"/>
      <c r="AL1178" s="48"/>
      <c r="AM1178" s="110" t="s">
        <v>1977</v>
      </c>
      <c r="AN1178" s="108"/>
      <c r="AO1178" s="108"/>
      <c r="AP1178" s="108"/>
      <c r="AQ1178" s="108"/>
      <c r="AR1178" s="108"/>
    </row>
    <row r="1179" spans="1:44" ht="24" customHeight="1">
      <c r="A1179" s="119" t="s">
        <v>472</v>
      </c>
      <c r="B1179" s="256" t="s">
        <v>325</v>
      </c>
      <c r="C1179" s="123">
        <v>1106688</v>
      </c>
      <c r="D1179" s="123">
        <v>1100711</v>
      </c>
      <c r="E1179" s="123">
        <v>29094682</v>
      </c>
      <c r="F1179" s="122" t="s">
        <v>1973</v>
      </c>
      <c r="G1179" s="138" t="s">
        <v>448</v>
      </c>
      <c r="H1179" s="138" t="s">
        <v>448</v>
      </c>
      <c r="I1179" s="123" t="s">
        <v>448</v>
      </c>
      <c r="J1179" s="81" t="s">
        <v>4754</v>
      </c>
      <c r="L1179" s="46"/>
      <c r="M1179" s="46"/>
      <c r="N1179" s="48"/>
      <c r="O1179" s="48"/>
      <c r="S1179" s="48"/>
      <c r="U1179" s="100"/>
      <c r="AL1179" s="48"/>
      <c r="AM1179" s="110" t="s">
        <v>1977</v>
      </c>
      <c r="AN1179" s="108"/>
      <c r="AO1179" s="108"/>
      <c r="AP1179" s="108"/>
      <c r="AQ1179" s="108"/>
      <c r="AR1179" s="108"/>
    </row>
    <row r="1180" spans="1:44" ht="24" customHeight="1">
      <c r="A1180" s="119" t="s">
        <v>1878</v>
      </c>
      <c r="B1180" s="256" t="s">
        <v>401</v>
      </c>
      <c r="C1180" s="123">
        <v>1131550</v>
      </c>
      <c r="D1180" s="123">
        <v>1103420</v>
      </c>
      <c r="E1180" s="123">
        <v>29013259</v>
      </c>
      <c r="F1180" s="122" t="s">
        <v>1974</v>
      </c>
      <c r="G1180" s="138" t="s">
        <v>448</v>
      </c>
      <c r="H1180" s="138" t="s">
        <v>448</v>
      </c>
      <c r="I1180" s="123" t="s">
        <v>448</v>
      </c>
      <c r="J1180" s="81" t="s">
        <v>4755</v>
      </c>
      <c r="L1180" s="46"/>
      <c r="M1180" s="46"/>
      <c r="N1180" s="48"/>
      <c r="O1180" s="48"/>
      <c r="S1180" s="48"/>
      <c r="U1180" s="100"/>
      <c r="AL1180" s="48"/>
      <c r="AM1180" s="110"/>
      <c r="AN1180" s="108"/>
      <c r="AO1180" s="108"/>
      <c r="AP1180" s="108"/>
      <c r="AQ1180" s="108"/>
      <c r="AR1180" s="108"/>
    </row>
    <row r="1181" spans="1:44" ht="24" customHeight="1">
      <c r="A1181" s="119" t="s">
        <v>1881</v>
      </c>
      <c r="B1181" s="256" t="s">
        <v>424</v>
      </c>
      <c r="C1181" s="123">
        <v>1179594</v>
      </c>
      <c r="D1181" s="123">
        <v>9999999</v>
      </c>
      <c r="E1181" s="123">
        <v>29470471</v>
      </c>
      <c r="F1181" s="122" t="s">
        <v>1975</v>
      </c>
      <c r="G1181" s="138" t="s">
        <v>448</v>
      </c>
      <c r="H1181" s="138" t="s">
        <v>448</v>
      </c>
      <c r="I1181" s="123" t="s">
        <v>448</v>
      </c>
      <c r="J1181" s="81" t="s">
        <v>4756</v>
      </c>
      <c r="L1181" s="46"/>
      <c r="M1181" s="46"/>
      <c r="N1181" s="48"/>
      <c r="O1181" s="48"/>
      <c r="S1181" s="48"/>
      <c r="U1181" s="100"/>
      <c r="AL1181" s="48"/>
      <c r="AM1181" s="110" t="s">
        <v>1977</v>
      </c>
      <c r="AN1181" s="108"/>
      <c r="AO1181" s="108"/>
      <c r="AP1181" s="108"/>
      <c r="AQ1181" s="108"/>
      <c r="AR1181" s="108"/>
    </row>
    <row r="1182" spans="1:44" ht="24" customHeight="1">
      <c r="A1182" s="119" t="s">
        <v>1881</v>
      </c>
      <c r="B1182" s="256" t="s">
        <v>424</v>
      </c>
      <c r="C1182" s="123">
        <v>1179484</v>
      </c>
      <c r="D1182" s="123">
        <v>9999999</v>
      </c>
      <c r="E1182" s="123">
        <v>29467888</v>
      </c>
      <c r="F1182" s="122" t="s">
        <v>1976</v>
      </c>
      <c r="G1182" s="138" t="s">
        <v>448</v>
      </c>
      <c r="H1182" s="138" t="s">
        <v>448</v>
      </c>
      <c r="I1182" s="123" t="s">
        <v>448</v>
      </c>
      <c r="J1182" s="81" t="s">
        <v>4757</v>
      </c>
      <c r="L1182" s="46"/>
      <c r="M1182" s="46"/>
      <c r="N1182" s="48"/>
      <c r="O1182" s="48"/>
      <c r="S1182" s="48"/>
      <c r="U1182" s="100"/>
      <c r="AL1182" s="48"/>
      <c r="AM1182" s="110" t="s">
        <v>1977</v>
      </c>
      <c r="AN1182" s="108"/>
      <c r="AO1182" s="108"/>
      <c r="AP1182" s="108"/>
      <c r="AQ1182" s="108"/>
      <c r="AR1182" s="108"/>
    </row>
    <row r="1183" spans="1:44" ht="18" customHeight="1">
      <c r="A1183" s="119" t="s">
        <v>1862</v>
      </c>
      <c r="B1183" s="256" t="s">
        <v>62</v>
      </c>
      <c r="C1183" s="121">
        <v>1133073</v>
      </c>
      <c r="D1183" s="121">
        <v>1103529</v>
      </c>
      <c r="E1183" s="121">
        <v>29220246</v>
      </c>
      <c r="F1183" s="122" t="s">
        <v>1995</v>
      </c>
      <c r="G1183" s="138" t="s">
        <v>448</v>
      </c>
      <c r="H1183" s="138" t="s">
        <v>448</v>
      </c>
      <c r="I1183" s="123" t="s">
        <v>448</v>
      </c>
      <c r="J1183" s="81"/>
      <c r="L1183" s="46"/>
      <c r="M1183" s="46"/>
      <c r="N1183" s="48"/>
      <c r="O1183" s="48"/>
      <c r="S1183" s="48"/>
      <c r="U1183" s="100"/>
    </row>
    <row r="1184" spans="1:44" ht="18" customHeight="1">
      <c r="A1184" s="119" t="s">
        <v>1866</v>
      </c>
      <c r="B1184" s="256" t="s">
        <v>166</v>
      </c>
      <c r="C1184" s="123">
        <v>1110359</v>
      </c>
      <c r="D1184" s="123">
        <v>1103672</v>
      </c>
      <c r="E1184" s="123">
        <v>29231264</v>
      </c>
      <c r="F1184" s="122" t="s">
        <v>1996</v>
      </c>
      <c r="G1184" s="138" t="s">
        <v>448</v>
      </c>
      <c r="H1184" s="138" t="s">
        <v>448</v>
      </c>
      <c r="I1184" s="123" t="s">
        <v>448</v>
      </c>
      <c r="J1184" s="81" t="s">
        <v>4758</v>
      </c>
      <c r="L1184" s="46"/>
      <c r="M1184" s="46"/>
      <c r="N1184" s="48"/>
      <c r="O1184" s="48"/>
      <c r="S1184" s="48"/>
      <c r="U1184" s="100"/>
    </row>
    <row r="1185" spans="1:40" ht="18" customHeight="1">
      <c r="A1185" s="119" t="s">
        <v>472</v>
      </c>
      <c r="B1185" s="256" t="s">
        <v>325</v>
      </c>
      <c r="C1185" s="123">
        <v>1176449</v>
      </c>
      <c r="D1185" s="123">
        <v>1100656</v>
      </c>
      <c r="E1185" s="123">
        <v>29387019</v>
      </c>
      <c r="F1185" s="122" t="s">
        <v>1997</v>
      </c>
      <c r="G1185" s="138" t="s">
        <v>448</v>
      </c>
      <c r="H1185" s="138" t="s">
        <v>448</v>
      </c>
      <c r="I1185" s="123" t="s">
        <v>448</v>
      </c>
      <c r="J1185" s="81" t="s">
        <v>4759</v>
      </c>
      <c r="L1185" s="46"/>
      <c r="M1185" s="46"/>
      <c r="N1185" s="48"/>
      <c r="O1185" s="48"/>
      <c r="S1185" s="48"/>
      <c r="U1185" s="100"/>
    </row>
    <row r="1186" spans="1:40" ht="18" customHeight="1">
      <c r="A1186" s="119" t="s">
        <v>1875</v>
      </c>
      <c r="B1186" s="256" t="s">
        <v>355</v>
      </c>
      <c r="C1186" s="123">
        <v>1125070</v>
      </c>
      <c r="D1186" s="123">
        <v>1102866</v>
      </c>
      <c r="E1186" s="123">
        <v>29277256</v>
      </c>
      <c r="F1186" s="122" t="s">
        <v>1998</v>
      </c>
      <c r="G1186" s="138" t="s">
        <v>448</v>
      </c>
      <c r="H1186" s="138" t="s">
        <v>448</v>
      </c>
      <c r="I1186" s="123" t="s">
        <v>448</v>
      </c>
      <c r="J1186" s="81" t="s">
        <v>4492</v>
      </c>
      <c r="L1186" s="46"/>
      <c r="M1186" s="46"/>
      <c r="N1186" s="48"/>
      <c r="O1186" s="48"/>
      <c r="S1186" s="48"/>
      <c r="U1186" s="100"/>
    </row>
    <row r="1187" spans="1:40" ht="19.5" customHeight="1">
      <c r="A1187" s="119">
        <v>9</v>
      </c>
      <c r="B1187" s="256" t="s">
        <v>162</v>
      </c>
      <c r="C1187" s="123">
        <v>1118007</v>
      </c>
      <c r="D1187" s="123">
        <v>1102269</v>
      </c>
      <c r="E1187" s="123">
        <v>29226511</v>
      </c>
      <c r="F1187" s="122" t="s">
        <v>2017</v>
      </c>
      <c r="G1187" s="138" t="s">
        <v>448</v>
      </c>
      <c r="H1187" s="138" t="s">
        <v>448</v>
      </c>
      <c r="I1187" s="123" t="s">
        <v>448</v>
      </c>
      <c r="J1187" s="81" t="s">
        <v>4492</v>
      </c>
      <c r="L1187" s="46"/>
      <c r="M1187" s="46"/>
      <c r="N1187" s="48"/>
      <c r="O1187" s="48"/>
      <c r="S1187" s="48"/>
      <c r="U1187" s="100"/>
    </row>
    <row r="1188" spans="1:40" ht="19.5" customHeight="1">
      <c r="A1188" s="119" t="s">
        <v>1862</v>
      </c>
      <c r="B1188" s="256" t="s">
        <v>51</v>
      </c>
      <c r="C1188" s="158">
        <v>1123353</v>
      </c>
      <c r="D1188" s="158">
        <v>1102699</v>
      </c>
      <c r="E1188" s="158">
        <v>29215412</v>
      </c>
      <c r="F1188" s="159" t="s">
        <v>2021</v>
      </c>
      <c r="G1188" s="138" t="s">
        <v>448</v>
      </c>
      <c r="H1188" s="138" t="s">
        <v>448</v>
      </c>
      <c r="I1188" s="123" t="s">
        <v>448</v>
      </c>
      <c r="J1188" s="81" t="s">
        <v>4760</v>
      </c>
      <c r="L1188" s="46"/>
      <c r="M1188" s="46"/>
      <c r="N1188" s="48"/>
      <c r="O1188" s="48"/>
      <c r="S1188" s="48"/>
      <c r="U1188" s="100"/>
    </row>
    <row r="1189" spans="1:40" s="147" customFormat="1" ht="23.25" customHeight="1">
      <c r="A1189" s="156">
        <v>10</v>
      </c>
      <c r="B1189" s="257" t="s">
        <v>182</v>
      </c>
      <c r="C1189" s="140">
        <v>1161204</v>
      </c>
      <c r="D1189" s="123">
        <v>9999999</v>
      </c>
      <c r="E1189" s="140">
        <v>29025079</v>
      </c>
      <c r="F1189" s="160" t="s">
        <v>2022</v>
      </c>
      <c r="G1189" s="254" t="s">
        <v>448</v>
      </c>
      <c r="H1189" s="138" t="s">
        <v>448</v>
      </c>
      <c r="I1189" s="123" t="s">
        <v>448</v>
      </c>
      <c r="J1189" s="81" t="s">
        <v>4761</v>
      </c>
      <c r="K1189" s="146"/>
      <c r="L1189" s="46"/>
      <c r="M1189" s="46"/>
      <c r="N1189" s="48"/>
      <c r="O1189" s="48"/>
      <c r="S1189" s="48"/>
      <c r="T1189" s="148"/>
      <c r="U1189" s="100"/>
      <c r="V1189" s="150"/>
      <c r="W1189" s="149"/>
      <c r="X1189" s="151"/>
      <c r="Y1189" s="152"/>
      <c r="Z1189" s="151"/>
      <c r="AA1189" s="151"/>
      <c r="AB1189" s="151"/>
      <c r="AF1189" s="153"/>
      <c r="AH1189" s="146"/>
      <c r="AM1189" s="154"/>
      <c r="AN1189" s="155"/>
    </row>
    <row r="1190" spans="1:40" ht="24" customHeight="1">
      <c r="A1190" s="119" t="s">
        <v>1881</v>
      </c>
      <c r="B1190" s="256" t="s">
        <v>433</v>
      </c>
      <c r="C1190" s="123">
        <v>1104340</v>
      </c>
      <c r="D1190" s="123">
        <v>1100463</v>
      </c>
      <c r="E1190" s="123">
        <v>29188601</v>
      </c>
      <c r="F1190" s="122" t="s">
        <v>1945</v>
      </c>
      <c r="G1190" s="254" t="s">
        <v>448</v>
      </c>
      <c r="H1190" s="138" t="s">
        <v>448</v>
      </c>
      <c r="I1190" s="123" t="s">
        <v>448</v>
      </c>
      <c r="J1190" s="81" t="s">
        <v>4762</v>
      </c>
      <c r="L1190" s="46"/>
      <c r="M1190" s="46"/>
      <c r="N1190" s="48"/>
      <c r="O1190" s="48"/>
      <c r="S1190" s="48"/>
    </row>
    <row r="1191" spans="1:40" ht="27" customHeight="1">
      <c r="A1191" s="119" t="s">
        <v>1875</v>
      </c>
      <c r="B1191" s="256" t="s">
        <v>359</v>
      </c>
      <c r="C1191" s="123">
        <v>1125232</v>
      </c>
      <c r="D1191" s="123">
        <v>1102874</v>
      </c>
      <c r="E1191" s="123">
        <v>29277728</v>
      </c>
      <c r="F1191" s="122" t="s">
        <v>2032</v>
      </c>
      <c r="G1191" s="254" t="s">
        <v>448</v>
      </c>
      <c r="H1191" s="138" t="s">
        <v>448</v>
      </c>
      <c r="I1191" s="123" t="s">
        <v>448</v>
      </c>
      <c r="J1191" s="81"/>
      <c r="L1191" s="46"/>
      <c r="M1191" s="46"/>
      <c r="N1191" s="48"/>
      <c r="O1191" s="48"/>
      <c r="S1191" s="48"/>
    </row>
    <row r="1192" spans="1:40" ht="22.5" customHeight="1">
      <c r="A1192" s="139">
        <v>26</v>
      </c>
      <c r="B1192" s="164" t="s">
        <v>431</v>
      </c>
      <c r="C1192" s="138">
        <v>1134177</v>
      </c>
      <c r="D1192" s="138">
        <v>1103823</v>
      </c>
      <c r="E1192" s="138">
        <v>29159644</v>
      </c>
      <c r="F1192" s="160" t="s">
        <v>2055</v>
      </c>
      <c r="G1192" s="254" t="s">
        <v>448</v>
      </c>
      <c r="H1192" s="138" t="s">
        <v>448</v>
      </c>
      <c r="I1192" s="123" t="s">
        <v>448</v>
      </c>
      <c r="J1192" s="81" t="s">
        <v>4492</v>
      </c>
      <c r="N1192" s="48"/>
      <c r="O1192" s="48"/>
    </row>
    <row r="1193" spans="1:40" ht="22.5" customHeight="1">
      <c r="A1193" s="139">
        <v>4</v>
      </c>
      <c r="B1193" s="164" t="s">
        <v>66</v>
      </c>
      <c r="C1193" s="138">
        <v>1178114</v>
      </c>
      <c r="D1193" s="138">
        <v>1105050</v>
      </c>
      <c r="E1193" s="141">
        <v>29417880</v>
      </c>
      <c r="F1193" s="168" t="s">
        <v>2056</v>
      </c>
      <c r="G1193" s="254" t="s">
        <v>448</v>
      </c>
      <c r="H1193" s="138" t="s">
        <v>448</v>
      </c>
      <c r="I1193" s="123" t="s">
        <v>448</v>
      </c>
      <c r="J1193" s="81" t="s">
        <v>4763</v>
      </c>
      <c r="N1193" s="48"/>
      <c r="O1193" s="48"/>
    </row>
    <row r="1194" spans="1:40" ht="17.25" customHeight="1">
      <c r="A1194" s="138" t="s">
        <v>1869</v>
      </c>
      <c r="B1194" s="164" t="s">
        <v>217</v>
      </c>
      <c r="C1194" s="138">
        <v>1161751</v>
      </c>
      <c r="D1194" s="138">
        <v>1103178</v>
      </c>
      <c r="E1194" s="138">
        <v>29242231</v>
      </c>
      <c r="F1194" s="174" t="s">
        <v>2057</v>
      </c>
      <c r="G1194" s="123" t="s">
        <v>1840</v>
      </c>
      <c r="H1194" s="123" t="s">
        <v>1840</v>
      </c>
      <c r="I1194" s="123" t="s">
        <v>1840</v>
      </c>
      <c r="J1194" s="81"/>
      <c r="N1194" s="48"/>
      <c r="O1194" s="48"/>
    </row>
    <row r="1195" spans="1:40" ht="23.25" customHeight="1">
      <c r="A1195" s="139">
        <v>18</v>
      </c>
      <c r="B1195" s="164" t="s">
        <v>297</v>
      </c>
      <c r="C1195" s="138">
        <v>1107986</v>
      </c>
      <c r="D1195" s="138">
        <v>1101116</v>
      </c>
      <c r="E1195" s="138">
        <v>29149878</v>
      </c>
      <c r="F1195" s="160" t="s">
        <v>1937</v>
      </c>
      <c r="G1195" s="254" t="s">
        <v>448</v>
      </c>
      <c r="H1195" s="138" t="s">
        <v>448</v>
      </c>
      <c r="I1195" s="123" t="s">
        <v>448</v>
      </c>
      <c r="J1195" s="81" t="s">
        <v>4492</v>
      </c>
    </row>
    <row r="1196" spans="1:40" ht="18.75" customHeight="1">
      <c r="A1196" s="119" t="s">
        <v>1867</v>
      </c>
      <c r="B1196" s="256" t="s">
        <v>203</v>
      </c>
      <c r="C1196" s="123">
        <v>1130902</v>
      </c>
      <c r="D1196" s="123">
        <v>1103357</v>
      </c>
      <c r="E1196" s="123">
        <v>29004403</v>
      </c>
      <c r="F1196" s="122" t="s">
        <v>204</v>
      </c>
      <c r="G1196" s="254" t="s">
        <v>448</v>
      </c>
      <c r="H1196" s="138" t="s">
        <v>448</v>
      </c>
      <c r="I1196" s="123" t="s">
        <v>448</v>
      </c>
      <c r="J1196" s="81" t="s">
        <v>4492</v>
      </c>
    </row>
    <row r="1197" spans="1:40" ht="22.5" customHeight="1">
      <c r="A1197" s="119" t="s">
        <v>471</v>
      </c>
      <c r="B1197" s="256" t="s">
        <v>185</v>
      </c>
      <c r="C1197" s="123">
        <v>1120990</v>
      </c>
      <c r="D1197" s="123">
        <v>1102470</v>
      </c>
      <c r="E1197" s="123">
        <v>29031761</v>
      </c>
      <c r="F1197" s="122" t="s">
        <v>1933</v>
      </c>
      <c r="G1197" s="254" t="s">
        <v>448</v>
      </c>
      <c r="H1197" s="138" t="s">
        <v>448</v>
      </c>
      <c r="I1197" s="123" t="s">
        <v>448</v>
      </c>
      <c r="J1197" s="81" t="s">
        <v>4492</v>
      </c>
    </row>
    <row r="1198" spans="1:40" ht="22.5" customHeight="1">
      <c r="A1198" s="119" t="s">
        <v>1881</v>
      </c>
      <c r="B1198" s="256" t="s">
        <v>433</v>
      </c>
      <c r="C1198" s="123">
        <v>1101090</v>
      </c>
      <c r="D1198" s="123">
        <v>1100601</v>
      </c>
      <c r="E1198" s="123">
        <v>29191106</v>
      </c>
      <c r="F1198" s="122" t="s">
        <v>1946</v>
      </c>
      <c r="G1198" s="254" t="s">
        <v>448</v>
      </c>
      <c r="H1198" s="138" t="s">
        <v>448</v>
      </c>
      <c r="I1198" s="123" t="s">
        <v>448</v>
      </c>
      <c r="J1198" s="19" t="s">
        <v>4764</v>
      </c>
    </row>
    <row r="1199" spans="1:40" ht="22.5" customHeight="1">
      <c r="A1199" s="246" t="s">
        <v>1875</v>
      </c>
      <c r="B1199" s="263" t="s">
        <v>359</v>
      </c>
      <c r="C1199" s="247">
        <v>1125461</v>
      </c>
      <c r="D1199" s="247">
        <v>1102890</v>
      </c>
      <c r="E1199" s="247">
        <v>29279178</v>
      </c>
      <c r="F1199" s="285" t="s">
        <v>361</v>
      </c>
      <c r="G1199" s="138" t="s">
        <v>448</v>
      </c>
      <c r="H1199" s="138" t="s">
        <v>448</v>
      </c>
      <c r="I1199" s="123" t="s">
        <v>448</v>
      </c>
      <c r="J1199" s="19" t="s">
        <v>4492</v>
      </c>
    </row>
    <row r="1200" spans="1:40" ht="26.25" customHeight="1">
      <c r="A1200" s="140">
        <v>14</v>
      </c>
      <c r="B1200" s="284" t="s">
        <v>239</v>
      </c>
      <c r="C1200" s="140">
        <v>1179789</v>
      </c>
      <c r="D1200" s="121">
        <v>9999999</v>
      </c>
      <c r="E1200" s="140">
        <v>44176</v>
      </c>
      <c r="F1200" s="160" t="s">
        <v>2104</v>
      </c>
      <c r="G1200" s="138" t="s">
        <v>448</v>
      </c>
      <c r="H1200" s="138" t="s">
        <v>448</v>
      </c>
      <c r="I1200" s="123" t="s">
        <v>448</v>
      </c>
      <c r="J1200" s="19" t="s">
        <v>4765</v>
      </c>
    </row>
    <row r="1201" spans="1:10" ht="20.25" customHeight="1">
      <c r="A1201" s="246" t="s">
        <v>1881</v>
      </c>
      <c r="B1201" s="263" t="s">
        <v>433</v>
      </c>
      <c r="C1201" s="247">
        <v>1100558</v>
      </c>
      <c r="D1201" s="247">
        <v>1100576</v>
      </c>
      <c r="E1201" s="247">
        <v>29198780</v>
      </c>
      <c r="F1201" s="286" t="s">
        <v>1943</v>
      </c>
      <c r="G1201" s="138" t="s">
        <v>448</v>
      </c>
      <c r="H1201" s="138" t="s">
        <v>448</v>
      </c>
      <c r="I1201" s="123" t="s">
        <v>448</v>
      </c>
      <c r="J1201" s="19" t="s">
        <v>4766</v>
      </c>
    </row>
    <row r="1202" spans="1:10" ht="23.25" customHeight="1">
      <c r="A1202" s="119" t="s">
        <v>1872</v>
      </c>
      <c r="B1202" s="256" t="s">
        <v>266</v>
      </c>
      <c r="C1202" s="123">
        <v>1178094</v>
      </c>
      <c r="D1202" s="123">
        <v>1105066</v>
      </c>
      <c r="E1202" s="123">
        <v>29440211</v>
      </c>
      <c r="F1202" s="286" t="s">
        <v>2059</v>
      </c>
      <c r="G1202" s="138" t="s">
        <v>448</v>
      </c>
      <c r="H1202" s="138" t="s">
        <v>448</v>
      </c>
      <c r="I1202" s="123" t="s">
        <v>448</v>
      </c>
      <c r="J1202" s="19" t="s">
        <v>4492</v>
      </c>
    </row>
    <row r="1203" spans="1:10" ht="21" customHeight="1">
      <c r="A1203" s="119" t="s">
        <v>1881</v>
      </c>
      <c r="B1203" s="256" t="s">
        <v>433</v>
      </c>
      <c r="C1203" s="123">
        <v>1102640</v>
      </c>
      <c r="D1203" s="123">
        <v>1100519</v>
      </c>
      <c r="E1203" s="123">
        <v>29193966</v>
      </c>
      <c r="F1203" s="122" t="s">
        <v>4195</v>
      </c>
      <c r="G1203" s="138" t="s">
        <v>1732</v>
      </c>
      <c r="H1203" s="138" t="s">
        <v>1732</v>
      </c>
      <c r="I1203" s="138" t="s">
        <v>1732</v>
      </c>
      <c r="J1203" s="19" t="s">
        <v>4492</v>
      </c>
    </row>
  </sheetData>
  <conditionalFormatting sqref="E9">
    <cfRule type="duplicateValues" dxfId="239" priority="217"/>
  </conditionalFormatting>
  <conditionalFormatting sqref="E9">
    <cfRule type="duplicateValues" dxfId="238" priority="218" stopIfTrue="1"/>
    <cfRule type="duplicateValues" dxfId="237" priority="219" stopIfTrue="1"/>
  </conditionalFormatting>
  <conditionalFormatting sqref="E168">
    <cfRule type="duplicateValues" dxfId="236" priority="214"/>
  </conditionalFormatting>
  <conditionalFormatting sqref="E168">
    <cfRule type="duplicateValues" dxfId="235" priority="215" stopIfTrue="1"/>
    <cfRule type="duplicateValues" dxfId="234" priority="216" stopIfTrue="1"/>
  </conditionalFormatting>
  <conditionalFormatting sqref="E2:E3">
    <cfRule type="duplicateValues" dxfId="233" priority="220" stopIfTrue="1"/>
  </conditionalFormatting>
  <conditionalFormatting sqref="C9">
    <cfRule type="duplicateValues" dxfId="232" priority="221" stopIfTrue="1"/>
  </conditionalFormatting>
  <conditionalFormatting sqref="C168">
    <cfRule type="duplicateValues" dxfId="231" priority="222" stopIfTrue="1"/>
  </conditionalFormatting>
  <conditionalFormatting sqref="C2:C3">
    <cfRule type="duplicateValues" dxfId="230" priority="223" stopIfTrue="1"/>
    <cfRule type="duplicateValues" dxfId="229" priority="224" stopIfTrue="1"/>
  </conditionalFormatting>
  <conditionalFormatting sqref="H1065">
    <cfRule type="duplicateValues" dxfId="228" priority="213" stopIfTrue="1"/>
  </conditionalFormatting>
  <conditionalFormatting sqref="H1065">
    <cfRule type="duplicateValues" dxfId="227" priority="212"/>
  </conditionalFormatting>
  <conditionalFormatting sqref="E1115">
    <cfRule type="duplicateValues" dxfId="226" priority="209"/>
  </conditionalFormatting>
  <conditionalFormatting sqref="E1115">
    <cfRule type="duplicateValues" dxfId="225" priority="207" stopIfTrue="1"/>
    <cfRule type="duplicateValues" dxfId="224" priority="208" stopIfTrue="1"/>
  </conditionalFormatting>
  <conditionalFormatting sqref="C1115">
    <cfRule type="duplicateValues" dxfId="223" priority="210"/>
  </conditionalFormatting>
  <conditionalFormatting sqref="C1115">
    <cfRule type="duplicateValues" dxfId="222" priority="211" stopIfTrue="1"/>
  </conditionalFormatting>
  <conditionalFormatting sqref="C1116">
    <cfRule type="duplicateValues" dxfId="221" priority="202"/>
  </conditionalFormatting>
  <conditionalFormatting sqref="C1116">
    <cfRule type="duplicateValues" dxfId="220" priority="203" stopIfTrue="1"/>
  </conditionalFormatting>
  <conditionalFormatting sqref="E1116">
    <cfRule type="duplicateValues" dxfId="219" priority="204"/>
  </conditionalFormatting>
  <conditionalFormatting sqref="E1116">
    <cfRule type="duplicateValues" dxfId="218" priority="205" stopIfTrue="1"/>
    <cfRule type="duplicateValues" dxfId="217" priority="206" stopIfTrue="1"/>
  </conditionalFormatting>
  <conditionalFormatting sqref="C1117">
    <cfRule type="duplicateValues" dxfId="216" priority="197"/>
  </conditionalFormatting>
  <conditionalFormatting sqref="C1117">
    <cfRule type="duplicateValues" dxfId="215" priority="198" stopIfTrue="1"/>
  </conditionalFormatting>
  <conditionalFormatting sqref="E1117">
    <cfRule type="duplicateValues" dxfId="214" priority="199"/>
  </conditionalFormatting>
  <conditionalFormatting sqref="E1117">
    <cfRule type="duplicateValues" dxfId="213" priority="200" stopIfTrue="1"/>
    <cfRule type="duplicateValues" dxfId="212" priority="201" stopIfTrue="1"/>
  </conditionalFormatting>
  <conditionalFormatting sqref="C1204:C1048576 C1189 C1136:C1137 C1:C4 C92:C95 C186:C227 C263:C283 C1141:C1142 C313:C315 C1159 C653:C724 C1165 C62:C78 C593:C595 C462:C465 C296:C311 C453:C460 C531:C589 C98 C176:C184 C337:C382 C597:C649 C288:C294 C317:C334 C6:C60 C100:C173 C80:C90 C438:C440 C467:C529 C286 C746:C1029 C229:C261 C442:C451 C1031:C1032 C726:C728 C1035:C1117 C384:C436 C730:C744">
    <cfRule type="duplicateValues" dxfId="211" priority="196"/>
  </conditionalFormatting>
  <conditionalFormatting sqref="C1118">
    <cfRule type="duplicateValues" dxfId="210" priority="191"/>
  </conditionalFormatting>
  <conditionalFormatting sqref="C1118">
    <cfRule type="duplicateValues" dxfId="209" priority="192" stopIfTrue="1"/>
  </conditionalFormatting>
  <conditionalFormatting sqref="E1118">
    <cfRule type="duplicateValues" dxfId="208" priority="193"/>
  </conditionalFormatting>
  <conditionalFormatting sqref="E1118">
    <cfRule type="duplicateValues" dxfId="207" priority="194" stopIfTrue="1"/>
    <cfRule type="duplicateValues" dxfId="206" priority="195" stopIfTrue="1"/>
  </conditionalFormatting>
  <conditionalFormatting sqref="E1119">
    <cfRule type="duplicateValues" dxfId="205" priority="188"/>
  </conditionalFormatting>
  <conditionalFormatting sqref="E1119">
    <cfRule type="duplicateValues" dxfId="204" priority="189" stopIfTrue="1"/>
    <cfRule type="duplicateValues" dxfId="203" priority="190" stopIfTrue="1"/>
  </conditionalFormatting>
  <conditionalFormatting sqref="C1119">
    <cfRule type="duplicateValues" dxfId="202" priority="225"/>
  </conditionalFormatting>
  <conditionalFormatting sqref="C1119">
    <cfRule type="duplicateValues" dxfId="201" priority="226" stopIfTrue="1"/>
  </conditionalFormatting>
  <conditionalFormatting sqref="E186:E227 E169:E173 E10:E60 E2:E4 E92:E95 E62:E78 E98 E176:E184 E6:E8 E100:E167 E80:E90 E229:E247">
    <cfRule type="duplicateValues" dxfId="200" priority="227"/>
  </conditionalFormatting>
  <conditionalFormatting sqref="E186:E227 E169:E173 E56:E60 E10:E54 E4 E92:E95 E62:E78 E98 E176:E184 E6:E8 E100:E167 E80:E90 E229:E247">
    <cfRule type="duplicateValues" dxfId="199" priority="228" stopIfTrue="1"/>
    <cfRule type="duplicateValues" dxfId="198" priority="229" stopIfTrue="1"/>
  </conditionalFormatting>
  <conditionalFormatting sqref="C186:C227 C169:C173 C2:C4 C92:C95 C62:C78 C98 C176:C184 C6:C60 C100:C167 C80:C90 C229:C247">
    <cfRule type="duplicateValues" dxfId="197" priority="230"/>
  </conditionalFormatting>
  <conditionalFormatting sqref="C186:C227 C169:C173 C10:C60 C4 C92:C95 C62:C78 C98 C176:C184 C6:C8 C100:C167 C80:C90 C229:C247">
    <cfRule type="duplicateValues" dxfId="196" priority="231" stopIfTrue="1"/>
  </conditionalFormatting>
  <conditionalFormatting sqref="C1126">
    <cfRule type="duplicateValues" dxfId="195" priority="181"/>
  </conditionalFormatting>
  <conditionalFormatting sqref="E1204:E1048576 E1189 E1136:E1137 E1:E4 E92:E95 E186:E227 E263:E283 E1141:E1142 E313:E315 E1159 E653:E724 E62:E78 E593:E595 E462:E465 E296:E311 E453:E460 E531:E589 E98 E176:E184 E337:E382 E597:E649 E288:E294 E317:E334 E6:E60 E100:E173 E80:E90 E438:E440 E467:E529 E286 E746:E1029 E229:E261 E442:E451 E1031:E1032 E726:E728 E1035:E1133 E384:E436 E730:E744">
    <cfRule type="duplicateValues" dxfId="194" priority="174"/>
  </conditionalFormatting>
  <conditionalFormatting sqref="C1134">
    <cfRule type="duplicateValues" dxfId="193" priority="168"/>
  </conditionalFormatting>
  <conditionalFormatting sqref="E1134">
    <cfRule type="duplicateValues" dxfId="192" priority="169"/>
  </conditionalFormatting>
  <conditionalFormatting sqref="E1134">
    <cfRule type="duplicateValues" dxfId="191" priority="170" stopIfTrue="1"/>
    <cfRule type="duplicateValues" dxfId="190" priority="171" stopIfTrue="1"/>
  </conditionalFormatting>
  <conditionalFormatting sqref="C1134">
    <cfRule type="duplicateValues" dxfId="189" priority="172"/>
  </conditionalFormatting>
  <conditionalFormatting sqref="C1134">
    <cfRule type="duplicateValues" dxfId="188" priority="173" stopIfTrue="1"/>
  </conditionalFormatting>
  <conditionalFormatting sqref="E1134">
    <cfRule type="duplicateValues" dxfId="187" priority="167"/>
  </conditionalFormatting>
  <conditionalFormatting sqref="C1135">
    <cfRule type="duplicateValues" dxfId="186" priority="166"/>
  </conditionalFormatting>
  <conditionalFormatting sqref="E1135">
    <cfRule type="duplicateValues" dxfId="185" priority="165"/>
  </conditionalFormatting>
  <conditionalFormatting sqref="C185">
    <cfRule type="duplicateValues" dxfId="184" priority="160"/>
  </conditionalFormatting>
  <conditionalFormatting sqref="E185">
    <cfRule type="duplicateValues" dxfId="183" priority="161"/>
  </conditionalFormatting>
  <conditionalFormatting sqref="C185">
    <cfRule type="duplicateValues" dxfId="182" priority="162" stopIfTrue="1"/>
  </conditionalFormatting>
  <conditionalFormatting sqref="E185">
    <cfRule type="duplicateValues" dxfId="181" priority="163" stopIfTrue="1"/>
    <cfRule type="duplicateValues" dxfId="180" priority="164" stopIfTrue="1"/>
  </conditionalFormatting>
  <conditionalFormatting sqref="C652">
    <cfRule type="duplicateValues" dxfId="179" priority="159"/>
  </conditionalFormatting>
  <conditionalFormatting sqref="E652">
    <cfRule type="duplicateValues" dxfId="178" priority="158"/>
  </conditionalFormatting>
  <conditionalFormatting sqref="C1138">
    <cfRule type="duplicateValues" dxfId="177" priority="157"/>
  </conditionalFormatting>
  <conditionalFormatting sqref="E1138">
    <cfRule type="duplicateValues" dxfId="176" priority="156"/>
  </conditionalFormatting>
  <conditionalFormatting sqref="C1156">
    <cfRule type="duplicateValues" dxfId="175" priority="153"/>
  </conditionalFormatting>
  <conditionalFormatting sqref="E1156">
    <cfRule type="duplicateValues" dxfId="174" priority="152"/>
  </conditionalFormatting>
  <conditionalFormatting sqref="C1204:C1048576 C1189 C1159 C1:C4 C1165 C62:C78 C593:C595 C462:C465 C296:C315 C453:C460 C531:C589 C98 C176:C227 C597:C649 C288:C294 C317:C334 C6:C60 C100:C173 C652:C724 C80:C95 C438:C440 C467:C529 C286 C746:C1029 C229:C283 C442:C451 C1031:C1032 C726:C728 C1035:C1156 C337:C436 C730:C744">
    <cfRule type="duplicateValues" dxfId="173" priority="151"/>
  </conditionalFormatting>
  <conditionalFormatting sqref="C1157:C1158">
    <cfRule type="duplicateValues" dxfId="172" priority="145"/>
  </conditionalFormatting>
  <conditionalFormatting sqref="E1157">
    <cfRule type="duplicateValues" dxfId="171" priority="146"/>
  </conditionalFormatting>
  <conditionalFormatting sqref="E1157">
    <cfRule type="duplicateValues" dxfId="170" priority="147" stopIfTrue="1"/>
    <cfRule type="duplicateValues" dxfId="169" priority="148" stopIfTrue="1"/>
  </conditionalFormatting>
  <conditionalFormatting sqref="C1157">
    <cfRule type="duplicateValues" dxfId="168" priority="149"/>
  </conditionalFormatting>
  <conditionalFormatting sqref="C1157">
    <cfRule type="duplicateValues" dxfId="167" priority="150" stopIfTrue="1"/>
  </conditionalFormatting>
  <conditionalFormatting sqref="E1157:E1158">
    <cfRule type="duplicateValues" dxfId="166" priority="144"/>
  </conditionalFormatting>
  <conditionalFormatting sqref="C1157:C1158">
    <cfRule type="duplicateValues" dxfId="165" priority="143"/>
  </conditionalFormatting>
  <conditionalFormatting sqref="E1120">
    <cfRule type="duplicateValues" dxfId="164" priority="264"/>
  </conditionalFormatting>
  <conditionalFormatting sqref="E1120">
    <cfRule type="duplicateValues" dxfId="163" priority="265" stopIfTrue="1"/>
    <cfRule type="duplicateValues" dxfId="162" priority="266" stopIfTrue="1"/>
  </conditionalFormatting>
  <conditionalFormatting sqref="C1120">
    <cfRule type="duplicateValues" dxfId="161" priority="267"/>
  </conditionalFormatting>
  <conditionalFormatting sqref="C1120">
    <cfRule type="duplicateValues" dxfId="160" priority="268" stopIfTrue="1"/>
  </conditionalFormatting>
  <conditionalFormatting sqref="C1120:C1125">
    <cfRule type="duplicateValues" dxfId="159" priority="279"/>
  </conditionalFormatting>
  <conditionalFormatting sqref="C1161">
    <cfRule type="duplicateValues" dxfId="158" priority="140"/>
  </conditionalFormatting>
  <conditionalFormatting sqref="E1161">
    <cfRule type="duplicateValues" dxfId="157" priority="139"/>
  </conditionalFormatting>
  <conditionalFormatting sqref="C1161">
    <cfRule type="duplicateValues" dxfId="156" priority="138"/>
  </conditionalFormatting>
  <conditionalFormatting sqref="E335">
    <cfRule type="duplicateValues" dxfId="155" priority="137"/>
  </conditionalFormatting>
  <conditionalFormatting sqref="C335">
    <cfRule type="duplicateValues" dxfId="154" priority="136"/>
  </conditionalFormatting>
  <conditionalFormatting sqref="C1164">
    <cfRule type="duplicateValues" dxfId="153" priority="130"/>
  </conditionalFormatting>
  <conditionalFormatting sqref="E1164">
    <cfRule type="duplicateValues" dxfId="152" priority="131"/>
  </conditionalFormatting>
  <conditionalFormatting sqref="E1164">
    <cfRule type="duplicateValues" dxfId="151" priority="132" stopIfTrue="1"/>
    <cfRule type="duplicateValues" dxfId="150" priority="133" stopIfTrue="1"/>
  </conditionalFormatting>
  <conditionalFormatting sqref="C1164">
    <cfRule type="duplicateValues" dxfId="149" priority="134"/>
  </conditionalFormatting>
  <conditionalFormatting sqref="C1164">
    <cfRule type="duplicateValues" dxfId="148" priority="135" stopIfTrue="1"/>
  </conditionalFormatting>
  <conditionalFormatting sqref="E1164">
    <cfRule type="duplicateValues" dxfId="147" priority="129"/>
  </conditionalFormatting>
  <conditionalFormatting sqref="C1164">
    <cfRule type="duplicateValues" dxfId="146" priority="128"/>
  </conditionalFormatting>
  <conditionalFormatting sqref="C1204:C1048576 C1189 C1:C4 C462:C465 C296:C315 C453:C460 C531:C591 C98 C176:C227 C597:C649 C288:C294 C317:C335 C6:C78 C100:C173 C652:C724 C80:C95 C438:C440 C467:C529 C286 C746:C1029 C229:C283 C442:C451 C1031:C1032 C593:C595 C726:C728 C1035:C1165 C337:C436 C730:C744">
    <cfRule type="duplicateValues" dxfId="145" priority="127"/>
  </conditionalFormatting>
  <conditionalFormatting sqref="E1166:E1169">
    <cfRule type="duplicateValues" dxfId="144" priority="122"/>
  </conditionalFormatting>
  <conditionalFormatting sqref="E1166:E1169">
    <cfRule type="duplicateValues" dxfId="143" priority="123" stopIfTrue="1"/>
    <cfRule type="duplicateValues" dxfId="142" priority="124" stopIfTrue="1"/>
  </conditionalFormatting>
  <conditionalFormatting sqref="C1166:C1169">
    <cfRule type="duplicateValues" dxfId="141" priority="125"/>
  </conditionalFormatting>
  <conditionalFormatting sqref="C1166:C1169">
    <cfRule type="duplicateValues" dxfId="140" priority="126" stopIfTrue="1"/>
  </conditionalFormatting>
  <conditionalFormatting sqref="AL196">
    <cfRule type="duplicateValues" dxfId="139" priority="115"/>
  </conditionalFormatting>
  <conditionalFormatting sqref="AL196">
    <cfRule type="duplicateValues" dxfId="138" priority="116"/>
  </conditionalFormatting>
  <conditionalFormatting sqref="AL196">
    <cfRule type="duplicateValues" dxfId="137" priority="117" stopIfTrue="1"/>
  </conditionalFormatting>
  <conditionalFormatting sqref="AL196">
    <cfRule type="duplicateValues" dxfId="136" priority="114"/>
  </conditionalFormatting>
  <conditionalFormatting sqref="AL196">
    <cfRule type="duplicateValues" dxfId="135" priority="113"/>
  </conditionalFormatting>
  <conditionalFormatting sqref="C1166:C1182">
    <cfRule type="duplicateValues" dxfId="134" priority="318"/>
  </conditionalFormatting>
  <conditionalFormatting sqref="E1166:E1182">
    <cfRule type="duplicateValues" dxfId="133" priority="320"/>
  </conditionalFormatting>
  <conditionalFormatting sqref="C96">
    <cfRule type="duplicateValues" dxfId="132" priority="94"/>
  </conditionalFormatting>
  <conditionalFormatting sqref="E96">
    <cfRule type="duplicateValues" dxfId="131" priority="95"/>
  </conditionalFormatting>
  <conditionalFormatting sqref="E96">
    <cfRule type="duplicateValues" dxfId="130" priority="96" stopIfTrue="1"/>
    <cfRule type="duplicateValues" dxfId="129" priority="97" stopIfTrue="1"/>
  </conditionalFormatting>
  <conditionalFormatting sqref="C96">
    <cfRule type="duplicateValues" dxfId="128" priority="98"/>
  </conditionalFormatting>
  <conditionalFormatting sqref="C96">
    <cfRule type="duplicateValues" dxfId="127" priority="99" stopIfTrue="1"/>
  </conditionalFormatting>
  <conditionalFormatting sqref="E96">
    <cfRule type="duplicateValues" dxfId="126" priority="93"/>
  </conditionalFormatting>
  <conditionalFormatting sqref="C96">
    <cfRule type="duplicateValues" dxfId="125" priority="92"/>
  </conditionalFormatting>
  <conditionalFormatting sqref="C96">
    <cfRule type="duplicateValues" dxfId="124" priority="91"/>
  </conditionalFormatting>
  <conditionalFormatting sqref="C174">
    <cfRule type="duplicateValues" dxfId="123" priority="84"/>
  </conditionalFormatting>
  <conditionalFormatting sqref="E174">
    <cfRule type="duplicateValues" dxfId="122" priority="85"/>
  </conditionalFormatting>
  <conditionalFormatting sqref="E174">
    <cfRule type="duplicateValues" dxfId="121" priority="86" stopIfTrue="1"/>
    <cfRule type="duplicateValues" dxfId="120" priority="87" stopIfTrue="1"/>
  </conditionalFormatting>
  <conditionalFormatting sqref="C174">
    <cfRule type="duplicateValues" dxfId="119" priority="88"/>
  </conditionalFormatting>
  <conditionalFormatting sqref="C174">
    <cfRule type="duplicateValues" dxfId="118" priority="89" stopIfTrue="1"/>
  </conditionalFormatting>
  <conditionalFormatting sqref="E174">
    <cfRule type="duplicateValues" dxfId="117" priority="90"/>
  </conditionalFormatting>
  <conditionalFormatting sqref="C596">
    <cfRule type="duplicateValues" dxfId="116" priority="80"/>
  </conditionalFormatting>
  <conditionalFormatting sqref="E596">
    <cfRule type="duplicateValues" dxfId="115" priority="81"/>
  </conditionalFormatting>
  <conditionalFormatting sqref="E1183">
    <cfRule type="duplicateValues" dxfId="114" priority="586"/>
  </conditionalFormatting>
  <conditionalFormatting sqref="E1183">
    <cfRule type="duplicateValues" dxfId="113" priority="587" stopIfTrue="1"/>
    <cfRule type="duplicateValues" dxfId="112" priority="588" stopIfTrue="1"/>
  </conditionalFormatting>
  <conditionalFormatting sqref="C1183">
    <cfRule type="duplicateValues" dxfId="111" priority="589"/>
  </conditionalFormatting>
  <conditionalFormatting sqref="C1183">
    <cfRule type="duplicateValues" dxfId="110" priority="590" stopIfTrue="1"/>
  </conditionalFormatting>
  <conditionalFormatting sqref="C1188">
    <cfRule type="duplicateValues" dxfId="109" priority="74"/>
  </conditionalFormatting>
  <conditionalFormatting sqref="E1188">
    <cfRule type="duplicateValues" dxfId="108" priority="75"/>
  </conditionalFormatting>
  <conditionalFormatting sqref="E1188">
    <cfRule type="duplicateValues" dxfId="107" priority="76" stopIfTrue="1"/>
    <cfRule type="duplicateValues" dxfId="106" priority="77" stopIfTrue="1"/>
  </conditionalFormatting>
  <conditionalFormatting sqref="C1188">
    <cfRule type="duplicateValues" dxfId="105" priority="78"/>
  </conditionalFormatting>
  <conditionalFormatting sqref="C1188">
    <cfRule type="duplicateValues" dxfId="104" priority="79" stopIfTrue="1"/>
  </conditionalFormatting>
  <conditionalFormatting sqref="E1188">
    <cfRule type="duplicateValues" dxfId="103" priority="73"/>
  </conditionalFormatting>
  <conditionalFormatting sqref="C1188">
    <cfRule type="duplicateValues" dxfId="102" priority="72"/>
  </conditionalFormatting>
  <conditionalFormatting sqref="C1188">
    <cfRule type="duplicateValues" dxfId="101" priority="71"/>
  </conditionalFormatting>
  <conditionalFormatting sqref="C287">
    <cfRule type="duplicateValues" dxfId="100" priority="70"/>
  </conditionalFormatting>
  <conditionalFormatting sqref="E287">
    <cfRule type="duplicateValues" dxfId="99" priority="69"/>
  </conditionalFormatting>
  <conditionalFormatting sqref="C287">
    <cfRule type="duplicateValues" dxfId="98" priority="68"/>
  </conditionalFormatting>
  <conditionalFormatting sqref="C287">
    <cfRule type="duplicateValues" dxfId="97" priority="67"/>
  </conditionalFormatting>
  <conditionalFormatting sqref="C1187">
    <cfRule type="duplicateValues" dxfId="96" priority="664"/>
  </conditionalFormatting>
  <conditionalFormatting sqref="E1187">
    <cfRule type="duplicateValues" dxfId="95" priority="665"/>
  </conditionalFormatting>
  <conditionalFormatting sqref="C1190">
    <cfRule type="duplicateValues" dxfId="94" priority="66"/>
  </conditionalFormatting>
  <conditionalFormatting sqref="E1190">
    <cfRule type="duplicateValues" dxfId="93" priority="65"/>
  </conditionalFormatting>
  <conditionalFormatting sqref="C1190">
    <cfRule type="duplicateValues" dxfId="92" priority="64"/>
  </conditionalFormatting>
  <conditionalFormatting sqref="C1190">
    <cfRule type="duplicateValues" dxfId="91" priority="63"/>
  </conditionalFormatting>
  <conditionalFormatting sqref="C1183:C1186">
    <cfRule type="duplicateValues" dxfId="90" priority="754"/>
  </conditionalFormatting>
  <conditionalFormatting sqref="E1183:E1186">
    <cfRule type="duplicateValues" dxfId="89" priority="755"/>
  </conditionalFormatting>
  <conditionalFormatting sqref="C79">
    <cfRule type="duplicateValues" dxfId="88" priority="60"/>
  </conditionalFormatting>
  <conditionalFormatting sqref="E79">
    <cfRule type="duplicateValues" dxfId="87" priority="59"/>
  </conditionalFormatting>
  <conditionalFormatting sqref="C79">
    <cfRule type="duplicateValues" dxfId="86" priority="58"/>
  </conditionalFormatting>
  <conditionalFormatting sqref="C79">
    <cfRule type="duplicateValues" dxfId="85" priority="57"/>
  </conditionalFormatting>
  <conditionalFormatting sqref="C650">
    <cfRule type="duplicateValues" dxfId="84" priority="55"/>
  </conditionalFormatting>
  <conditionalFormatting sqref="E650">
    <cfRule type="duplicateValues" dxfId="83" priority="56"/>
  </conditionalFormatting>
  <conditionalFormatting sqref="C1191">
    <cfRule type="duplicateValues" dxfId="82" priority="53"/>
  </conditionalFormatting>
  <conditionalFormatting sqref="E1191">
    <cfRule type="duplicateValues" dxfId="81" priority="54"/>
  </conditionalFormatting>
  <conditionalFormatting sqref="F1192">
    <cfRule type="containsText" dxfId="80" priority="52" operator="containsText" text="(DIRETOR DE NTE)">
      <formula>NOT(ISERROR(SEARCH("(DIRETOR DE NTE)",F1192)))</formula>
    </cfRule>
  </conditionalFormatting>
  <conditionalFormatting sqref="C651">
    <cfRule type="duplicateValues" dxfId="79" priority="50"/>
  </conditionalFormatting>
  <conditionalFormatting sqref="E651">
    <cfRule type="duplicateValues" dxfId="78" priority="51"/>
  </conditionalFormatting>
  <conditionalFormatting sqref="F1195">
    <cfRule type="containsText" dxfId="77" priority="49" operator="containsText" text="(DIRETOR DE NTE)">
      <formula>NOT(ISERROR(SEARCH("(DIRETOR DE NTE)",F1195)))</formula>
    </cfRule>
  </conditionalFormatting>
  <conditionalFormatting sqref="C1195">
    <cfRule type="duplicateValues" dxfId="76" priority="48"/>
  </conditionalFormatting>
  <conditionalFormatting sqref="C1196">
    <cfRule type="duplicateValues" dxfId="75" priority="46"/>
  </conditionalFormatting>
  <conditionalFormatting sqref="E1196">
    <cfRule type="duplicateValues" dxfId="74" priority="47"/>
  </conditionalFormatting>
  <conditionalFormatting sqref="C1197">
    <cfRule type="duplicateValues" dxfId="73" priority="45"/>
  </conditionalFormatting>
  <conditionalFormatting sqref="E1197">
    <cfRule type="duplicateValues" dxfId="72" priority="44"/>
  </conditionalFormatting>
  <conditionalFormatting sqref="C1197">
    <cfRule type="duplicateValues" dxfId="71" priority="43"/>
  </conditionalFormatting>
  <conditionalFormatting sqref="C1197">
    <cfRule type="duplicateValues" dxfId="70" priority="42"/>
  </conditionalFormatting>
  <conditionalFormatting sqref="C592">
    <cfRule type="duplicateValues" dxfId="69" priority="37"/>
  </conditionalFormatting>
  <conditionalFormatting sqref="E592">
    <cfRule type="duplicateValues" dxfId="68" priority="36"/>
  </conditionalFormatting>
  <conditionalFormatting sqref="C592">
    <cfRule type="duplicateValues" dxfId="67" priority="35"/>
  </conditionalFormatting>
  <conditionalFormatting sqref="C592">
    <cfRule type="duplicateValues" dxfId="66" priority="34"/>
  </conditionalFormatting>
  <conditionalFormatting sqref="C1198">
    <cfRule type="duplicateValues" dxfId="65" priority="33"/>
  </conditionalFormatting>
  <conditionalFormatting sqref="E1198">
    <cfRule type="duplicateValues" dxfId="64" priority="32"/>
  </conditionalFormatting>
  <conditionalFormatting sqref="C1198">
    <cfRule type="duplicateValues" dxfId="63" priority="31"/>
  </conditionalFormatting>
  <conditionalFormatting sqref="C1198">
    <cfRule type="duplicateValues" dxfId="62" priority="30"/>
  </conditionalFormatting>
  <conditionalFormatting sqref="C725">
    <cfRule type="duplicateValues" dxfId="61" priority="29"/>
  </conditionalFormatting>
  <conditionalFormatting sqref="C1199">
    <cfRule type="duplicateValues" dxfId="60" priority="28"/>
  </conditionalFormatting>
  <conditionalFormatting sqref="E1199">
    <cfRule type="duplicateValues" dxfId="59" priority="27"/>
  </conditionalFormatting>
  <conditionalFormatting sqref="C1199">
    <cfRule type="duplicateValues" dxfId="58" priority="26"/>
  </conditionalFormatting>
  <conditionalFormatting sqref="C1199">
    <cfRule type="duplicateValues" dxfId="57" priority="25"/>
  </conditionalFormatting>
  <conditionalFormatting sqref="C1033">
    <cfRule type="duplicateValues" dxfId="56" priority="23"/>
  </conditionalFormatting>
  <conditionalFormatting sqref="C1033">
    <cfRule type="duplicateValues" dxfId="55" priority="24"/>
  </conditionalFormatting>
  <conditionalFormatting sqref="C1034">
    <cfRule type="duplicateValues" dxfId="54" priority="21"/>
  </conditionalFormatting>
  <conditionalFormatting sqref="C1034">
    <cfRule type="duplicateValues" dxfId="53" priority="22"/>
  </conditionalFormatting>
  <conditionalFormatting sqref="C97">
    <cfRule type="duplicateValues" dxfId="52" priority="20"/>
  </conditionalFormatting>
  <conditionalFormatting sqref="C175">
    <cfRule type="duplicateValues" dxfId="51" priority="19"/>
  </conditionalFormatting>
  <conditionalFormatting sqref="E336">
    <cfRule type="duplicateValues" dxfId="50" priority="18"/>
  </conditionalFormatting>
  <conditionalFormatting sqref="C336">
    <cfRule type="duplicateValues" dxfId="49" priority="17"/>
  </conditionalFormatting>
  <conditionalFormatting sqref="C336">
    <cfRule type="duplicateValues" dxfId="48" priority="16"/>
  </conditionalFormatting>
  <conditionalFormatting sqref="C729">
    <cfRule type="duplicateValues" dxfId="47" priority="14"/>
  </conditionalFormatting>
  <conditionalFormatting sqref="C1200">
    <cfRule type="duplicateValues" dxfId="46" priority="13"/>
  </conditionalFormatting>
  <conditionalFormatting sqref="C1201">
    <cfRule type="duplicateValues" dxfId="45" priority="12"/>
  </conditionalFormatting>
  <conditionalFormatting sqref="E1201">
    <cfRule type="duplicateValues" dxfId="44" priority="11"/>
  </conditionalFormatting>
  <conditionalFormatting sqref="C1201">
    <cfRule type="duplicateValues" dxfId="43" priority="10"/>
  </conditionalFormatting>
  <conditionalFormatting sqref="C1201">
    <cfRule type="duplicateValues" dxfId="42" priority="9"/>
  </conditionalFormatting>
  <conditionalFormatting sqref="C1202">
    <cfRule type="duplicateValues" dxfId="41" priority="8"/>
  </conditionalFormatting>
  <conditionalFormatting sqref="E1202">
    <cfRule type="duplicateValues" dxfId="40" priority="7"/>
  </conditionalFormatting>
  <conditionalFormatting sqref="C1202">
    <cfRule type="duplicateValues" dxfId="39" priority="6"/>
  </conditionalFormatting>
  <conditionalFormatting sqref="C1202">
    <cfRule type="duplicateValues" dxfId="38" priority="5"/>
  </conditionalFormatting>
  <conditionalFormatting sqref="C1203">
    <cfRule type="duplicateValues" dxfId="37" priority="4"/>
  </conditionalFormatting>
  <conditionalFormatting sqref="E1203">
    <cfRule type="duplicateValues" dxfId="36" priority="3"/>
  </conditionalFormatting>
  <conditionalFormatting sqref="C1203">
    <cfRule type="duplicateValues" dxfId="35" priority="2"/>
  </conditionalFormatting>
  <conditionalFormatting sqref="C1203">
    <cfRule type="duplicateValues" dxfId="34" priority="1"/>
  </conditionalFormatting>
  <pageMargins left="0.23622047244094488" right="0.23622047244094488" top="0.74803149606299213" bottom="0.74803149606299213" header="0.31496062992125984" footer="0.31496062992125984"/>
  <pageSetup paperSize="9" scale="66" orientation="landscape" r:id="rId1"/>
  <rowBreaks count="1" manualBreakCount="1">
    <brk id="1157" max="8"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dimension ref="A5:I31"/>
  <sheetViews>
    <sheetView workbookViewId="0">
      <selection activeCell="I18" sqref="I18"/>
    </sheetView>
  </sheetViews>
  <sheetFormatPr defaultRowHeight="12.75"/>
  <cols>
    <col min="2" max="2" width="18.140625" customWidth="1"/>
    <col min="5" max="5" width="16.28515625" bestFit="1" customWidth="1"/>
    <col min="9" max="9" width="53.7109375" bestFit="1" customWidth="1"/>
  </cols>
  <sheetData>
    <row r="5" spans="1:9">
      <c r="A5" s="16"/>
      <c r="B5" s="16"/>
      <c r="C5" s="16"/>
      <c r="D5" s="16"/>
      <c r="E5" s="16"/>
      <c r="F5" s="16"/>
      <c r="G5" s="16"/>
      <c r="H5" s="16"/>
      <c r="I5" s="16"/>
    </row>
    <row r="6" spans="1:9" s="16" customFormat="1" ht="22.5" customHeight="1">
      <c r="A6" s="128" t="s">
        <v>2018</v>
      </c>
      <c r="B6" s="8" t="s">
        <v>453</v>
      </c>
      <c r="C6" s="8" t="s">
        <v>452</v>
      </c>
      <c r="D6" s="78" t="s">
        <v>0</v>
      </c>
      <c r="E6" s="8" t="s">
        <v>1</v>
      </c>
      <c r="F6" s="80" t="s">
        <v>2</v>
      </c>
      <c r="G6" s="80" t="s">
        <v>451</v>
      </c>
      <c r="H6" s="8" t="s">
        <v>450</v>
      </c>
      <c r="I6" s="8" t="s">
        <v>474</v>
      </c>
    </row>
    <row r="7" spans="1:9" s="129" customFormat="1" ht="22.5" customHeight="1">
      <c r="A7" s="67">
        <v>1</v>
      </c>
      <c r="B7" s="56" t="s">
        <v>1885</v>
      </c>
      <c r="C7" s="56">
        <v>5500</v>
      </c>
      <c r="D7" s="57">
        <v>3</v>
      </c>
      <c r="E7" s="58" t="s">
        <v>62</v>
      </c>
      <c r="F7" s="56">
        <v>1133073</v>
      </c>
      <c r="G7" s="56">
        <v>1103529</v>
      </c>
      <c r="H7" s="56">
        <v>29220246</v>
      </c>
      <c r="I7" s="84" t="s">
        <v>1949</v>
      </c>
    </row>
    <row r="8" spans="1:9" s="129" customFormat="1" ht="22.5" customHeight="1">
      <c r="A8" s="67">
        <v>2</v>
      </c>
      <c r="B8" s="56" t="s">
        <v>1891</v>
      </c>
      <c r="C8" s="56">
        <v>6100</v>
      </c>
      <c r="D8" s="57">
        <v>9</v>
      </c>
      <c r="E8" s="58" t="s">
        <v>166</v>
      </c>
      <c r="F8" s="56">
        <v>1110359</v>
      </c>
      <c r="G8" s="56">
        <v>1103672</v>
      </c>
      <c r="H8" s="56">
        <v>29231264</v>
      </c>
      <c r="I8" s="84" t="s">
        <v>167</v>
      </c>
    </row>
    <row r="9" spans="1:9" s="129" customFormat="1" ht="22.5" customHeight="1">
      <c r="A9" s="67">
        <v>3</v>
      </c>
      <c r="B9" s="56" t="s">
        <v>1900</v>
      </c>
      <c r="C9" s="56">
        <v>7100</v>
      </c>
      <c r="D9" s="57">
        <v>19</v>
      </c>
      <c r="E9" s="58" t="s">
        <v>325</v>
      </c>
      <c r="F9" s="56">
        <v>1176449</v>
      </c>
      <c r="G9" s="56">
        <v>1100656</v>
      </c>
      <c r="H9" s="56">
        <v>29387019</v>
      </c>
      <c r="I9" s="84" t="s">
        <v>1952</v>
      </c>
    </row>
    <row r="10" spans="1:9" s="129" customFormat="1" ht="22.5" customHeight="1">
      <c r="A10" s="67">
        <v>4</v>
      </c>
      <c r="B10" s="56" t="s">
        <v>1901</v>
      </c>
      <c r="C10" s="56">
        <v>7200</v>
      </c>
      <c r="D10" s="57">
        <v>20</v>
      </c>
      <c r="E10" s="58" t="s">
        <v>355</v>
      </c>
      <c r="F10" s="56">
        <v>1125070</v>
      </c>
      <c r="G10" s="56">
        <v>1102866</v>
      </c>
      <c r="H10" s="56">
        <v>29277256</v>
      </c>
      <c r="I10" s="84" t="s">
        <v>1939</v>
      </c>
    </row>
    <row r="11" spans="1:9" s="129" customFormat="1" ht="22.5" customHeight="1">
      <c r="A11" s="67">
        <v>5</v>
      </c>
      <c r="B11" s="56" t="s">
        <v>1901</v>
      </c>
      <c r="C11" s="56">
        <v>7200</v>
      </c>
      <c r="D11" s="57">
        <v>20</v>
      </c>
      <c r="E11" s="58" t="s">
        <v>359</v>
      </c>
      <c r="F11" s="56">
        <v>1125232</v>
      </c>
      <c r="G11" s="56">
        <v>1102874</v>
      </c>
      <c r="H11" s="56">
        <v>29277728</v>
      </c>
      <c r="I11" s="84" t="s">
        <v>360</v>
      </c>
    </row>
    <row r="12" spans="1:9" s="129" customFormat="1" ht="22.5" customHeight="1">
      <c r="A12" s="67">
        <v>6</v>
      </c>
      <c r="B12" s="56" t="s">
        <v>1885</v>
      </c>
      <c r="C12" s="56">
        <v>5500</v>
      </c>
      <c r="D12" s="57">
        <v>3</v>
      </c>
      <c r="E12" s="58" t="s">
        <v>44</v>
      </c>
      <c r="F12" s="56">
        <v>1123701</v>
      </c>
      <c r="G12" s="56">
        <v>1102740</v>
      </c>
      <c r="H12" s="56">
        <v>29213592</v>
      </c>
      <c r="I12" s="84" t="s">
        <v>1925</v>
      </c>
    </row>
    <row r="13" spans="1:9" s="129" customFormat="1" ht="22.5" customHeight="1">
      <c r="A13" s="67">
        <v>7</v>
      </c>
      <c r="B13" s="56" t="s">
        <v>1885</v>
      </c>
      <c r="C13" s="56">
        <v>5500</v>
      </c>
      <c r="D13" s="57">
        <v>3</v>
      </c>
      <c r="E13" s="58" t="s">
        <v>55</v>
      </c>
      <c r="F13" s="56">
        <v>1161956</v>
      </c>
      <c r="G13" s="56">
        <v>1102581</v>
      </c>
      <c r="H13" s="56">
        <v>29074770</v>
      </c>
      <c r="I13" s="84" t="s">
        <v>2005</v>
      </c>
    </row>
    <row r="14" spans="1:9" s="134" customFormat="1" ht="22.5" customHeight="1">
      <c r="A14" s="67">
        <v>8</v>
      </c>
      <c r="B14" s="56" t="s">
        <v>1886</v>
      </c>
      <c r="C14" s="56">
        <v>5600</v>
      </c>
      <c r="D14" s="57">
        <v>4</v>
      </c>
      <c r="E14" s="58" t="s">
        <v>77</v>
      </c>
      <c r="F14" s="56">
        <v>1116039</v>
      </c>
      <c r="G14" s="56">
        <v>1102070</v>
      </c>
      <c r="H14" s="56">
        <v>29121809</v>
      </c>
      <c r="I14" s="84" t="s">
        <v>2006</v>
      </c>
    </row>
    <row r="15" spans="1:9" s="129" customFormat="1" ht="22.5" customHeight="1">
      <c r="A15" s="67">
        <v>9</v>
      </c>
      <c r="B15" s="56" t="s">
        <v>1887</v>
      </c>
      <c r="C15" s="56">
        <v>5700</v>
      </c>
      <c r="D15" s="57">
        <v>5</v>
      </c>
      <c r="E15" s="58" t="s">
        <v>97</v>
      </c>
      <c r="F15" s="56">
        <v>1176101</v>
      </c>
      <c r="G15" s="56">
        <v>1101685</v>
      </c>
      <c r="H15" s="56">
        <v>29340500</v>
      </c>
      <c r="I15" s="84" t="s">
        <v>2007</v>
      </c>
    </row>
    <row r="16" spans="1:9" s="129" customFormat="1" ht="22.5" customHeight="1">
      <c r="A16" s="67">
        <v>10</v>
      </c>
      <c r="B16" s="56" t="s">
        <v>1891</v>
      </c>
      <c r="C16" s="56">
        <v>6100</v>
      </c>
      <c r="D16" s="57">
        <v>9</v>
      </c>
      <c r="E16" s="58" t="s">
        <v>169</v>
      </c>
      <c r="F16" s="56">
        <v>1118171</v>
      </c>
      <c r="G16" s="56">
        <v>1102318</v>
      </c>
      <c r="H16" s="56">
        <v>29232341</v>
      </c>
      <c r="I16" s="84" t="s">
        <v>434</v>
      </c>
    </row>
    <row r="17" spans="1:9" s="129" customFormat="1" ht="22.5" customHeight="1">
      <c r="A17" s="67">
        <v>11</v>
      </c>
      <c r="B17" s="56" t="s">
        <v>1893</v>
      </c>
      <c r="C17" s="56">
        <v>6300</v>
      </c>
      <c r="D17" s="57">
        <v>11</v>
      </c>
      <c r="E17" s="135" t="s">
        <v>201</v>
      </c>
      <c r="F17" s="56">
        <v>1130910</v>
      </c>
      <c r="G17" s="56">
        <v>1103344</v>
      </c>
      <c r="H17" s="56">
        <v>29009847</v>
      </c>
      <c r="I17" s="84" t="s">
        <v>2008</v>
      </c>
    </row>
    <row r="18" spans="1:9" s="129" customFormat="1" ht="22.5" customHeight="1">
      <c r="A18" s="67">
        <v>12</v>
      </c>
      <c r="B18" s="56" t="s">
        <v>1893</v>
      </c>
      <c r="C18" s="56">
        <v>6300</v>
      </c>
      <c r="D18" s="57">
        <v>11</v>
      </c>
      <c r="E18" s="135" t="s">
        <v>201</v>
      </c>
      <c r="F18" s="56">
        <v>1130937</v>
      </c>
      <c r="G18" s="56">
        <v>1103346</v>
      </c>
      <c r="H18" s="56">
        <v>29009650</v>
      </c>
      <c r="I18" s="84" t="s">
        <v>202</v>
      </c>
    </row>
    <row r="19" spans="1:9" s="129" customFormat="1" ht="22.5" customHeight="1">
      <c r="A19" s="67">
        <v>13</v>
      </c>
      <c r="B19" s="56" t="s">
        <v>1895</v>
      </c>
      <c r="C19" s="56">
        <v>6600</v>
      </c>
      <c r="D19" s="57">
        <v>14</v>
      </c>
      <c r="E19" s="58" t="s">
        <v>243</v>
      </c>
      <c r="F19" s="56">
        <v>1122985</v>
      </c>
      <c r="G19" s="56">
        <v>1102606</v>
      </c>
      <c r="H19" s="56">
        <v>29086370</v>
      </c>
      <c r="I19" s="84" t="s">
        <v>244</v>
      </c>
    </row>
    <row r="20" spans="1:9" s="129" customFormat="1" ht="22.5" customHeight="1">
      <c r="A20" s="67">
        <v>14</v>
      </c>
      <c r="B20" s="56" t="s">
        <v>1896</v>
      </c>
      <c r="C20" s="56">
        <v>6700</v>
      </c>
      <c r="D20" s="57">
        <v>15</v>
      </c>
      <c r="E20" s="58" t="s">
        <v>254</v>
      </c>
      <c r="F20" s="56">
        <v>1107331</v>
      </c>
      <c r="G20" s="56">
        <v>1101075</v>
      </c>
      <c r="H20" s="56">
        <v>29103037</v>
      </c>
      <c r="I20" s="84" t="s">
        <v>2009</v>
      </c>
    </row>
    <row r="21" spans="1:9" s="129" customFormat="1" ht="22.5" customHeight="1">
      <c r="A21" s="67">
        <v>15</v>
      </c>
      <c r="B21" s="56" t="s">
        <v>1898</v>
      </c>
      <c r="C21" s="56">
        <v>6900</v>
      </c>
      <c r="D21" s="57">
        <v>17</v>
      </c>
      <c r="E21" s="58" t="s">
        <v>285</v>
      </c>
      <c r="F21" s="56">
        <v>1178014</v>
      </c>
      <c r="G21" s="56">
        <v>1101795</v>
      </c>
      <c r="H21" s="56">
        <v>29423732</v>
      </c>
      <c r="I21" s="84" t="s">
        <v>2010</v>
      </c>
    </row>
    <row r="22" spans="1:9" s="129" customFormat="1" ht="22.5" customHeight="1">
      <c r="A22" s="67">
        <v>16</v>
      </c>
      <c r="B22" s="56" t="s">
        <v>1898</v>
      </c>
      <c r="C22" s="56">
        <v>6900</v>
      </c>
      <c r="D22" s="57">
        <v>17</v>
      </c>
      <c r="E22" s="58" t="s">
        <v>285</v>
      </c>
      <c r="F22" s="56">
        <v>1114192</v>
      </c>
      <c r="G22" s="56">
        <v>1101784</v>
      </c>
      <c r="H22" s="56">
        <v>29112699</v>
      </c>
      <c r="I22" s="84" t="s">
        <v>2011</v>
      </c>
    </row>
    <row r="23" spans="1:9" s="129" customFormat="1" ht="22.5" customHeight="1">
      <c r="A23" s="67">
        <v>17</v>
      </c>
      <c r="B23" s="56" t="s">
        <v>1899</v>
      </c>
      <c r="C23" s="56">
        <v>7000</v>
      </c>
      <c r="D23" s="57">
        <v>18</v>
      </c>
      <c r="E23" s="58" t="s">
        <v>303</v>
      </c>
      <c r="F23" s="56">
        <v>1108761</v>
      </c>
      <c r="G23" s="56">
        <v>1101164</v>
      </c>
      <c r="H23" s="56">
        <v>29158931</v>
      </c>
      <c r="I23" s="84" t="s">
        <v>2012</v>
      </c>
    </row>
    <row r="24" spans="1:9" s="129" customFormat="1" ht="22.5" customHeight="1">
      <c r="A24" s="67">
        <v>18</v>
      </c>
      <c r="B24" s="56" t="s">
        <v>1900</v>
      </c>
      <c r="C24" s="56">
        <v>7100</v>
      </c>
      <c r="D24" s="57">
        <v>19</v>
      </c>
      <c r="E24" s="58" t="s">
        <v>325</v>
      </c>
      <c r="F24" s="56">
        <v>1106238</v>
      </c>
      <c r="G24" s="56">
        <v>1100675</v>
      </c>
      <c r="H24" s="56">
        <v>29093570</v>
      </c>
      <c r="I24" s="84" t="s">
        <v>1938</v>
      </c>
    </row>
    <row r="25" spans="1:9" s="129" customFormat="1" ht="22.5" customHeight="1">
      <c r="A25" s="67">
        <v>19</v>
      </c>
      <c r="B25" s="56" t="s">
        <v>1900</v>
      </c>
      <c r="C25" s="56">
        <v>7100</v>
      </c>
      <c r="D25" s="57">
        <v>19</v>
      </c>
      <c r="E25" s="58" t="s">
        <v>325</v>
      </c>
      <c r="F25" s="56">
        <v>1106688</v>
      </c>
      <c r="G25" s="56">
        <v>1100711</v>
      </c>
      <c r="H25" s="56">
        <v>29094682</v>
      </c>
      <c r="I25" s="84" t="s">
        <v>2013</v>
      </c>
    </row>
    <row r="26" spans="1:9" s="129" customFormat="1" ht="22.5" customHeight="1">
      <c r="A26" s="67">
        <v>20</v>
      </c>
      <c r="B26" s="56" t="s">
        <v>1904</v>
      </c>
      <c r="C26" s="56">
        <v>7500</v>
      </c>
      <c r="D26" s="57">
        <v>23</v>
      </c>
      <c r="E26" s="58" t="s">
        <v>401</v>
      </c>
      <c r="F26" s="56">
        <v>1131550</v>
      </c>
      <c r="G26" s="56">
        <v>1103420</v>
      </c>
      <c r="H26" s="56">
        <v>29013259</v>
      </c>
      <c r="I26" s="84" t="s">
        <v>2014</v>
      </c>
    </row>
    <row r="27" spans="1:9" s="129" customFormat="1" ht="22.5" customHeight="1">
      <c r="A27" s="67">
        <v>21</v>
      </c>
      <c r="B27" s="56" t="s">
        <v>1906</v>
      </c>
      <c r="C27" s="56">
        <v>7800</v>
      </c>
      <c r="D27" s="57">
        <v>26</v>
      </c>
      <c r="E27" s="58" t="s">
        <v>424</v>
      </c>
      <c r="F27" s="56">
        <v>1179594</v>
      </c>
      <c r="G27" s="56">
        <v>9999999</v>
      </c>
      <c r="H27" s="56">
        <v>29470471</v>
      </c>
      <c r="I27" s="84" t="s">
        <v>2015</v>
      </c>
    </row>
    <row r="28" spans="1:9" s="129" customFormat="1" ht="22.5" customHeight="1">
      <c r="A28" s="67">
        <v>22</v>
      </c>
      <c r="B28" s="56" t="s">
        <v>1906</v>
      </c>
      <c r="C28" s="56">
        <v>7800</v>
      </c>
      <c r="D28" s="57">
        <v>26</v>
      </c>
      <c r="E28" s="58" t="s">
        <v>424</v>
      </c>
      <c r="F28" s="56">
        <v>1179484</v>
      </c>
      <c r="G28" s="56">
        <v>9999999</v>
      </c>
      <c r="H28" s="56">
        <v>29467888</v>
      </c>
      <c r="I28" s="84" t="s">
        <v>2016</v>
      </c>
    </row>
    <row r="29" spans="1:9" s="87" customFormat="1" ht="22.5" customHeight="1">
      <c r="A29" s="67">
        <v>23</v>
      </c>
      <c r="B29" s="56" t="s">
        <v>1891</v>
      </c>
      <c r="C29" s="56">
        <v>6100</v>
      </c>
      <c r="D29" s="57">
        <v>9</v>
      </c>
      <c r="E29" s="58" t="s">
        <v>162</v>
      </c>
      <c r="F29" s="56">
        <v>1118007</v>
      </c>
      <c r="G29" s="56">
        <v>1102269</v>
      </c>
      <c r="H29" s="56">
        <v>29226511</v>
      </c>
      <c r="I29" s="84" t="s">
        <v>163</v>
      </c>
    </row>
    <row r="30" spans="1:9" s="87" customFormat="1" ht="22.5" customHeight="1">
      <c r="A30" s="67">
        <v>25</v>
      </c>
      <c r="B30" s="56" t="s">
        <v>1906</v>
      </c>
      <c r="C30" s="56">
        <v>7800</v>
      </c>
      <c r="D30" s="57">
        <v>26</v>
      </c>
      <c r="E30" s="58" t="s">
        <v>433</v>
      </c>
      <c r="F30" s="56">
        <v>1104340</v>
      </c>
      <c r="G30" s="56">
        <v>1100463</v>
      </c>
      <c r="H30" s="56">
        <v>29188601</v>
      </c>
      <c r="I30" s="84" t="s">
        <v>1945</v>
      </c>
    </row>
    <row r="31" spans="1:9" ht="22.5" customHeight="1">
      <c r="A31" s="67">
        <v>26</v>
      </c>
      <c r="B31" s="56" t="s">
        <v>1885</v>
      </c>
      <c r="C31" s="136">
        <v>5500</v>
      </c>
      <c r="D31" s="65" t="s">
        <v>1862</v>
      </c>
      <c r="E31" s="55" t="s">
        <v>51</v>
      </c>
      <c r="F31" s="126">
        <v>1123353</v>
      </c>
      <c r="G31" s="126">
        <v>1102699</v>
      </c>
      <c r="H31" s="126">
        <v>29215412</v>
      </c>
      <c r="I31" s="130" t="s">
        <v>1926</v>
      </c>
    </row>
  </sheetData>
  <autoFilter ref="A6:I30"/>
  <conditionalFormatting sqref="F31">
    <cfRule type="duplicateValues" dxfId="33" priority="4"/>
  </conditionalFormatting>
  <conditionalFormatting sqref="H31">
    <cfRule type="duplicateValues" dxfId="32" priority="5"/>
  </conditionalFormatting>
  <conditionalFormatting sqref="H31">
    <cfRule type="duplicateValues" dxfId="31" priority="6" stopIfTrue="1"/>
    <cfRule type="duplicateValues" dxfId="30" priority="7" stopIfTrue="1"/>
  </conditionalFormatting>
  <conditionalFormatting sqref="F31">
    <cfRule type="duplicateValues" dxfId="29" priority="8"/>
  </conditionalFormatting>
  <conditionalFormatting sqref="F31">
    <cfRule type="duplicateValues" dxfId="28" priority="9" stopIfTrue="1"/>
  </conditionalFormatting>
  <conditionalFormatting sqref="H31">
    <cfRule type="duplicateValues" dxfId="27" priority="3"/>
  </conditionalFormatting>
  <conditionalFormatting sqref="F31">
    <cfRule type="duplicateValues" dxfId="26" priority="2"/>
  </conditionalFormatting>
  <conditionalFormatting sqref="F31">
    <cfRule type="duplicateValues" dxfId="25" priority="1"/>
  </conditionalFormatting>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dimension ref="A1:P30"/>
  <sheetViews>
    <sheetView zoomScale="85" zoomScaleNormal="85" workbookViewId="0">
      <selection activeCell="K10" sqref="K10"/>
    </sheetView>
  </sheetViews>
  <sheetFormatPr defaultRowHeight="12.75"/>
  <cols>
    <col min="2" max="2" width="22.7109375" style="169" customWidth="1"/>
    <col min="3" max="4" width="9.140625" style="169"/>
    <col min="5" max="5" width="22.85546875" customWidth="1"/>
    <col min="6" max="6" width="9.140625" style="169"/>
    <col min="7" max="7" width="16.42578125" style="169" customWidth="1"/>
    <col min="8" max="8" width="12.140625" style="169" customWidth="1"/>
    <col min="9" max="9" width="55.7109375" customWidth="1"/>
    <col min="10" max="10" width="10.28515625" style="169" customWidth="1"/>
    <col min="11" max="11" width="13" style="169" customWidth="1"/>
    <col min="12" max="12" width="12.5703125" style="169" customWidth="1"/>
    <col min="13" max="13" width="17.85546875" customWidth="1"/>
    <col min="14" max="14" width="11.28515625" customWidth="1"/>
    <col min="15" max="15" width="15.28515625" customWidth="1"/>
    <col min="16" max="16" width="15.5703125" customWidth="1"/>
  </cols>
  <sheetData>
    <row r="1" spans="1:16" ht="12.75" customHeight="1">
      <c r="A1" s="350" t="s">
        <v>2040</v>
      </c>
      <c r="B1" s="350"/>
      <c r="C1" s="350"/>
      <c r="D1" s="350"/>
      <c r="E1" s="350"/>
      <c r="F1" s="350"/>
      <c r="G1" s="350"/>
      <c r="H1" s="350"/>
      <c r="I1" s="350"/>
      <c r="J1" s="350"/>
      <c r="K1" s="350"/>
      <c r="L1" s="350"/>
      <c r="M1" s="350"/>
      <c r="N1" s="350"/>
      <c r="O1" s="350"/>
      <c r="P1" s="350"/>
    </row>
    <row r="2" spans="1:16" ht="12.75" customHeight="1">
      <c r="A2" s="351"/>
      <c r="B2" s="351"/>
      <c r="C2" s="351"/>
      <c r="D2" s="351"/>
      <c r="E2" s="351"/>
      <c r="F2" s="351"/>
      <c r="G2" s="351"/>
      <c r="H2" s="351"/>
      <c r="I2" s="351"/>
      <c r="J2" s="351"/>
      <c r="K2" s="351"/>
      <c r="L2" s="351"/>
      <c r="M2" s="351"/>
      <c r="N2" s="351"/>
      <c r="O2" s="351"/>
      <c r="P2" s="351"/>
    </row>
    <row r="3" spans="1:16" ht="59.25" customHeight="1">
      <c r="A3" s="117" t="s">
        <v>2018</v>
      </c>
      <c r="B3" s="8" t="s">
        <v>453</v>
      </c>
      <c r="C3" s="8" t="s">
        <v>452</v>
      </c>
      <c r="D3" s="78" t="s">
        <v>0</v>
      </c>
      <c r="E3" s="8" t="s">
        <v>1</v>
      </c>
      <c r="F3" s="80" t="s">
        <v>2</v>
      </c>
      <c r="G3" s="80" t="s">
        <v>451</v>
      </c>
      <c r="H3" s="8" t="s">
        <v>450</v>
      </c>
      <c r="I3" s="8" t="s">
        <v>474</v>
      </c>
      <c r="J3" s="8" t="s">
        <v>2043</v>
      </c>
      <c r="K3" s="8" t="s">
        <v>459</v>
      </c>
      <c r="L3" s="8" t="s">
        <v>2044</v>
      </c>
      <c r="M3" s="8" t="s">
        <v>2041</v>
      </c>
      <c r="N3" s="8" t="s">
        <v>2042</v>
      </c>
      <c r="O3" s="170" t="s">
        <v>2046</v>
      </c>
      <c r="P3" s="171" t="s">
        <v>2045</v>
      </c>
    </row>
    <row r="4" spans="1:16" ht="19.5" customHeight="1">
      <c r="A4" s="68">
        <v>91</v>
      </c>
      <c r="B4" s="56" t="s">
        <v>1885</v>
      </c>
      <c r="C4" s="56">
        <v>5500</v>
      </c>
      <c r="D4" s="57">
        <v>3</v>
      </c>
      <c r="E4" s="163" t="s">
        <v>62</v>
      </c>
      <c r="F4" s="56">
        <v>1133138</v>
      </c>
      <c r="G4" s="56">
        <v>1103532</v>
      </c>
      <c r="H4" s="61">
        <v>29220076</v>
      </c>
      <c r="I4" s="84" t="s">
        <v>2330</v>
      </c>
      <c r="J4" s="68">
        <v>1757</v>
      </c>
      <c r="K4" s="56" t="s">
        <v>607</v>
      </c>
      <c r="L4" s="56" t="s">
        <v>637</v>
      </c>
      <c r="M4" s="337">
        <v>53855.294999999998</v>
      </c>
      <c r="N4" s="70">
        <v>17951.764999999999</v>
      </c>
      <c r="O4" s="70">
        <f>M4-N4</f>
        <v>35903.53</v>
      </c>
      <c r="P4" s="339">
        <f>N4</f>
        <v>17951.764999999999</v>
      </c>
    </row>
    <row r="5" spans="1:16" ht="19.5" customHeight="1">
      <c r="A5" s="68">
        <v>133</v>
      </c>
      <c r="B5" s="56" t="s">
        <v>1886</v>
      </c>
      <c r="C5" s="56">
        <v>5600</v>
      </c>
      <c r="D5" s="57">
        <v>4</v>
      </c>
      <c r="E5" s="163" t="s">
        <v>82</v>
      </c>
      <c r="F5" s="56">
        <v>1116241</v>
      </c>
      <c r="G5" s="56">
        <v>1102103</v>
      </c>
      <c r="H5" s="61">
        <v>29146151</v>
      </c>
      <c r="I5" s="84" t="s">
        <v>2429</v>
      </c>
      <c r="J5" s="68">
        <v>466</v>
      </c>
      <c r="K5" s="56" t="s">
        <v>644</v>
      </c>
      <c r="L5" s="56" t="s">
        <v>689</v>
      </c>
      <c r="M5" s="337">
        <v>19234.035</v>
      </c>
      <c r="N5" s="70">
        <v>6411.3450000000003</v>
      </c>
      <c r="O5" s="70">
        <f t="shared" ref="O5:O30" si="0">M5-N5</f>
        <v>12822.689999999999</v>
      </c>
      <c r="P5" s="339">
        <f t="shared" ref="P5:P30" si="1">N5</f>
        <v>6411.3450000000003</v>
      </c>
    </row>
    <row r="6" spans="1:16" ht="19.5" customHeight="1">
      <c r="A6" s="68">
        <v>141</v>
      </c>
      <c r="B6" s="56" t="s">
        <v>1886</v>
      </c>
      <c r="C6" s="56">
        <v>5600</v>
      </c>
      <c r="D6" s="57">
        <v>4</v>
      </c>
      <c r="E6" s="163" t="s">
        <v>71</v>
      </c>
      <c r="F6" s="56">
        <v>1115733</v>
      </c>
      <c r="G6" s="56">
        <v>1101980</v>
      </c>
      <c r="H6" s="61">
        <v>29137845</v>
      </c>
      <c r="I6" s="84" t="s">
        <v>1928</v>
      </c>
      <c r="J6" s="68">
        <v>509</v>
      </c>
      <c r="K6" s="56" t="s">
        <v>653</v>
      </c>
      <c r="L6" s="56" t="s">
        <v>655</v>
      </c>
      <c r="M6" s="337">
        <v>23080.845000000001</v>
      </c>
      <c r="N6" s="70">
        <v>7693.6149999999998</v>
      </c>
      <c r="O6" s="70">
        <f t="shared" si="0"/>
        <v>15387.230000000001</v>
      </c>
      <c r="P6" s="339">
        <f t="shared" si="1"/>
        <v>7693.6149999999998</v>
      </c>
    </row>
    <row r="7" spans="1:16" ht="19.5" customHeight="1">
      <c r="A7" s="68">
        <v>156</v>
      </c>
      <c r="B7" s="56" t="s">
        <v>1887</v>
      </c>
      <c r="C7" s="56">
        <v>5700</v>
      </c>
      <c r="D7" s="57">
        <v>5</v>
      </c>
      <c r="E7" s="163" t="s">
        <v>96</v>
      </c>
      <c r="F7" s="56">
        <v>1179701</v>
      </c>
      <c r="G7" s="56">
        <v>9999999</v>
      </c>
      <c r="H7" s="61">
        <v>29482267</v>
      </c>
      <c r="I7" s="84" t="s">
        <v>1930</v>
      </c>
      <c r="J7" s="68">
        <v>335</v>
      </c>
      <c r="K7" s="56" t="s">
        <v>733</v>
      </c>
      <c r="L7" s="56" t="s">
        <v>735</v>
      </c>
      <c r="M7" s="337">
        <v>19234.035</v>
      </c>
      <c r="N7" s="70">
        <v>6411.3450000000003</v>
      </c>
      <c r="O7" s="70">
        <f t="shared" si="0"/>
        <v>12822.689999999999</v>
      </c>
      <c r="P7" s="339">
        <f t="shared" si="1"/>
        <v>6411.3450000000003</v>
      </c>
    </row>
    <row r="8" spans="1:16" ht="19.5" customHeight="1">
      <c r="A8" s="68">
        <v>174</v>
      </c>
      <c r="B8" s="56" t="s">
        <v>1887</v>
      </c>
      <c r="C8" s="56">
        <v>5700</v>
      </c>
      <c r="D8" s="57">
        <v>5</v>
      </c>
      <c r="E8" s="163" t="s">
        <v>97</v>
      </c>
      <c r="F8" s="56">
        <v>1176081</v>
      </c>
      <c r="G8" s="56">
        <v>1101684</v>
      </c>
      <c r="H8" s="61">
        <v>29305390</v>
      </c>
      <c r="I8" s="84" t="s">
        <v>1931</v>
      </c>
      <c r="J8" s="68">
        <v>826</v>
      </c>
      <c r="K8" s="56" t="s">
        <v>736</v>
      </c>
      <c r="L8" s="56" t="s">
        <v>746</v>
      </c>
      <c r="M8" s="337">
        <v>30774.4575</v>
      </c>
      <c r="N8" s="70">
        <v>10258.1525</v>
      </c>
      <c r="O8" s="70">
        <f t="shared" si="0"/>
        <v>20516.305</v>
      </c>
      <c r="P8" s="339">
        <f t="shared" si="1"/>
        <v>10258.1525</v>
      </c>
    </row>
    <row r="9" spans="1:16" ht="19.5" customHeight="1">
      <c r="A9" s="68">
        <v>205</v>
      </c>
      <c r="B9" s="56" t="s">
        <v>1888</v>
      </c>
      <c r="C9" s="56">
        <v>5800</v>
      </c>
      <c r="D9" s="57">
        <v>6</v>
      </c>
      <c r="E9" s="163" t="s">
        <v>115</v>
      </c>
      <c r="F9" s="56">
        <v>1110111</v>
      </c>
      <c r="G9" s="56">
        <v>1101318</v>
      </c>
      <c r="H9" s="61">
        <v>29299063</v>
      </c>
      <c r="I9" s="84" t="s">
        <v>116</v>
      </c>
      <c r="J9" s="68">
        <v>918</v>
      </c>
      <c r="K9" s="56" t="s">
        <v>777</v>
      </c>
      <c r="L9" s="56" t="s">
        <v>778</v>
      </c>
      <c r="M9" s="337">
        <v>30774.4575</v>
      </c>
      <c r="N9" s="70">
        <v>10258.1525</v>
      </c>
      <c r="O9" s="70">
        <f t="shared" si="0"/>
        <v>20516.305</v>
      </c>
      <c r="P9" s="339">
        <f t="shared" si="1"/>
        <v>10258.1525</v>
      </c>
    </row>
    <row r="10" spans="1:16" ht="19.5" customHeight="1">
      <c r="A10" s="68">
        <v>252</v>
      </c>
      <c r="B10" s="56" t="s">
        <v>1889</v>
      </c>
      <c r="C10" s="56">
        <v>5900</v>
      </c>
      <c r="D10" s="57">
        <v>7</v>
      </c>
      <c r="E10" s="163" t="s">
        <v>139</v>
      </c>
      <c r="F10" s="56">
        <v>1176218</v>
      </c>
      <c r="G10" s="56">
        <v>1101843</v>
      </c>
      <c r="H10" s="61">
        <v>29327695</v>
      </c>
      <c r="I10" s="84" t="s">
        <v>1932</v>
      </c>
      <c r="J10" s="68">
        <v>602</v>
      </c>
      <c r="K10" s="56" t="s">
        <v>823</v>
      </c>
      <c r="L10" s="56" t="s">
        <v>842</v>
      </c>
      <c r="M10" s="337">
        <v>23080.845000000001</v>
      </c>
      <c r="N10" s="70">
        <v>7693.6149999999998</v>
      </c>
      <c r="O10" s="70">
        <f t="shared" si="0"/>
        <v>15387.230000000001</v>
      </c>
      <c r="P10" s="339">
        <f t="shared" si="1"/>
        <v>7693.6149999999998</v>
      </c>
    </row>
    <row r="11" spans="1:16" ht="19.5" customHeight="1">
      <c r="A11" s="68">
        <v>277</v>
      </c>
      <c r="B11" s="56" t="s">
        <v>1890</v>
      </c>
      <c r="C11" s="56">
        <v>6000</v>
      </c>
      <c r="D11" s="57">
        <v>8</v>
      </c>
      <c r="E11" s="163" t="s">
        <v>146</v>
      </c>
      <c r="F11" s="56">
        <v>1176427</v>
      </c>
      <c r="G11" s="56">
        <v>1102208</v>
      </c>
      <c r="H11" s="61">
        <v>29394341</v>
      </c>
      <c r="I11" s="84" t="s">
        <v>147</v>
      </c>
      <c r="J11" s="68">
        <v>930</v>
      </c>
      <c r="K11" s="56" t="s">
        <v>845</v>
      </c>
      <c r="L11" s="56" t="s">
        <v>854</v>
      </c>
      <c r="M11" s="337">
        <v>30774.4575</v>
      </c>
      <c r="N11" s="70">
        <v>10258.1525</v>
      </c>
      <c r="O11" s="70">
        <f t="shared" si="0"/>
        <v>20516.305</v>
      </c>
      <c r="P11" s="339">
        <f t="shared" si="1"/>
        <v>10258.1525</v>
      </c>
    </row>
    <row r="12" spans="1:16" ht="19.5" customHeight="1">
      <c r="A12" s="68">
        <v>306</v>
      </c>
      <c r="B12" s="56" t="s">
        <v>1892</v>
      </c>
      <c r="C12" s="56">
        <v>6200</v>
      </c>
      <c r="D12" s="57">
        <v>10</v>
      </c>
      <c r="E12" s="163" t="s">
        <v>177</v>
      </c>
      <c r="F12" s="56">
        <v>1178278</v>
      </c>
      <c r="G12" s="56">
        <v>1105520</v>
      </c>
      <c r="H12" s="61">
        <v>29535808</v>
      </c>
      <c r="I12" s="84" t="s">
        <v>2035</v>
      </c>
      <c r="J12" s="68">
        <v>647</v>
      </c>
      <c r="K12" s="56" t="s">
        <v>900</v>
      </c>
      <c r="L12" s="56" t="s">
        <v>901</v>
      </c>
      <c r="M12" s="337">
        <v>23080.845000000001</v>
      </c>
      <c r="N12" s="70">
        <v>7693.6149999999998</v>
      </c>
      <c r="O12" s="70">
        <f t="shared" si="0"/>
        <v>15387.230000000001</v>
      </c>
      <c r="P12" s="339">
        <f t="shared" si="1"/>
        <v>7693.6149999999998</v>
      </c>
    </row>
    <row r="13" spans="1:16" ht="19.5" customHeight="1">
      <c r="A13" s="68">
        <v>315</v>
      </c>
      <c r="B13" s="56" t="s">
        <v>1892</v>
      </c>
      <c r="C13" s="56">
        <v>6200</v>
      </c>
      <c r="D13" s="57">
        <v>10</v>
      </c>
      <c r="E13" s="163" t="s">
        <v>182</v>
      </c>
      <c r="F13" s="56">
        <v>1120494</v>
      </c>
      <c r="G13" s="56">
        <v>1102403</v>
      </c>
      <c r="H13" s="61">
        <v>29024803</v>
      </c>
      <c r="I13" s="84" t="s">
        <v>2026</v>
      </c>
      <c r="J13" s="68">
        <v>537</v>
      </c>
      <c r="K13" s="56" t="s">
        <v>910</v>
      </c>
      <c r="L13" s="56" t="s">
        <v>911</v>
      </c>
      <c r="M13" s="337">
        <v>23080.845000000001</v>
      </c>
      <c r="N13" s="70">
        <v>7693.6149999999998</v>
      </c>
      <c r="O13" s="70">
        <f t="shared" si="0"/>
        <v>15387.230000000001</v>
      </c>
      <c r="P13" s="339">
        <f t="shared" si="1"/>
        <v>7693.6149999999998</v>
      </c>
    </row>
    <row r="14" spans="1:16" ht="19.5" customHeight="1">
      <c r="A14" s="68">
        <v>355</v>
      </c>
      <c r="B14" s="56" t="s">
        <v>4460</v>
      </c>
      <c r="C14" s="56">
        <v>6300</v>
      </c>
      <c r="D14" s="57">
        <v>11</v>
      </c>
      <c r="E14" s="163" t="s">
        <v>190</v>
      </c>
      <c r="F14" s="56">
        <v>1129939</v>
      </c>
      <c r="G14" s="56">
        <v>1103263</v>
      </c>
      <c r="H14" s="61">
        <v>29383218</v>
      </c>
      <c r="I14" s="84" t="s">
        <v>191</v>
      </c>
      <c r="J14" s="68">
        <v>562</v>
      </c>
      <c r="K14" s="56" t="s">
        <v>949</v>
      </c>
      <c r="L14" s="56" t="s">
        <v>959</v>
      </c>
      <c r="M14" s="337">
        <v>23080.845000000001</v>
      </c>
      <c r="N14" s="70">
        <v>7693.6149999999998</v>
      </c>
      <c r="O14" s="70">
        <f t="shared" si="0"/>
        <v>15387.230000000001</v>
      </c>
      <c r="P14" s="339">
        <f t="shared" si="1"/>
        <v>7693.6149999999998</v>
      </c>
    </row>
    <row r="15" spans="1:16" ht="19.5" customHeight="1">
      <c r="A15" s="68">
        <v>368</v>
      </c>
      <c r="B15" s="56" t="s">
        <v>4460</v>
      </c>
      <c r="C15" s="56">
        <v>6300</v>
      </c>
      <c r="D15" s="57">
        <v>11</v>
      </c>
      <c r="E15" s="163" t="s">
        <v>201</v>
      </c>
      <c r="F15" s="56">
        <v>1130929</v>
      </c>
      <c r="G15" s="56">
        <v>1103345</v>
      </c>
      <c r="H15" s="61">
        <v>29009197</v>
      </c>
      <c r="I15" s="84" t="s">
        <v>1934</v>
      </c>
      <c r="J15" s="68">
        <v>1565</v>
      </c>
      <c r="K15" s="56" t="s">
        <v>975</v>
      </c>
      <c r="L15" s="56" t="s">
        <v>976</v>
      </c>
      <c r="M15" s="337">
        <v>53855.294999999998</v>
      </c>
      <c r="N15" s="70">
        <v>17951.764999999999</v>
      </c>
      <c r="O15" s="70">
        <f t="shared" si="0"/>
        <v>35903.53</v>
      </c>
      <c r="P15" s="339">
        <f t="shared" si="1"/>
        <v>17951.764999999999</v>
      </c>
    </row>
    <row r="16" spans="1:16" ht="19.5" customHeight="1">
      <c r="A16" s="68">
        <v>378</v>
      </c>
      <c r="B16" s="56" t="s">
        <v>4462</v>
      </c>
      <c r="C16" s="56">
        <v>6400</v>
      </c>
      <c r="D16" s="57">
        <v>12</v>
      </c>
      <c r="E16" s="163" t="s">
        <v>4463</v>
      </c>
      <c r="F16" s="56">
        <v>1128177</v>
      </c>
      <c r="G16" s="56">
        <v>1103130</v>
      </c>
      <c r="H16" s="61">
        <v>29208297</v>
      </c>
      <c r="I16" s="84" t="s">
        <v>212</v>
      </c>
      <c r="J16" s="68">
        <v>1290</v>
      </c>
      <c r="K16" s="56" t="s">
        <v>983</v>
      </c>
      <c r="L16" s="56" t="s">
        <v>991</v>
      </c>
      <c r="M16" s="337">
        <v>35939.475000000006</v>
      </c>
      <c r="N16" s="70">
        <v>11979.825000000001</v>
      </c>
      <c r="O16" s="70">
        <f t="shared" si="0"/>
        <v>23959.650000000005</v>
      </c>
      <c r="P16" s="339">
        <f t="shared" si="1"/>
        <v>11979.825000000001</v>
      </c>
    </row>
    <row r="17" spans="1:16" ht="19.5" customHeight="1">
      <c r="A17" s="68">
        <v>420</v>
      </c>
      <c r="B17" s="56" t="s">
        <v>1895</v>
      </c>
      <c r="C17" s="56">
        <v>6600</v>
      </c>
      <c r="D17" s="57">
        <v>14</v>
      </c>
      <c r="E17" s="163" t="s">
        <v>239</v>
      </c>
      <c r="F17" s="56">
        <v>1176429</v>
      </c>
      <c r="G17" s="56">
        <v>1102696</v>
      </c>
      <c r="H17" s="61">
        <v>29393949</v>
      </c>
      <c r="I17" s="84" t="s">
        <v>3094</v>
      </c>
      <c r="J17" s="68">
        <v>1539</v>
      </c>
      <c r="K17" s="56" t="s">
        <v>598</v>
      </c>
      <c r="L17" s="56" t="s">
        <v>1043</v>
      </c>
      <c r="M17" s="337">
        <v>53855.294999999998</v>
      </c>
      <c r="N17" s="70">
        <v>17951.764999999999</v>
      </c>
      <c r="O17" s="70">
        <f t="shared" si="0"/>
        <v>35903.53</v>
      </c>
      <c r="P17" s="339">
        <f t="shared" si="1"/>
        <v>17951.764999999999</v>
      </c>
    </row>
    <row r="18" spans="1:16" ht="19.5" customHeight="1">
      <c r="A18" s="68">
        <v>443</v>
      </c>
      <c r="B18" s="56" t="s">
        <v>4469</v>
      </c>
      <c r="C18" s="56">
        <v>6700</v>
      </c>
      <c r="D18" s="57">
        <v>15</v>
      </c>
      <c r="E18" s="163" t="s">
        <v>258</v>
      </c>
      <c r="F18" s="56">
        <v>1107234</v>
      </c>
      <c r="G18" s="56">
        <v>1101173</v>
      </c>
      <c r="H18" s="61">
        <v>29105684</v>
      </c>
      <c r="I18" s="84" t="s">
        <v>1935</v>
      </c>
      <c r="J18" s="68">
        <v>343</v>
      </c>
      <c r="K18" s="56" t="s">
        <v>1069</v>
      </c>
      <c r="L18" s="56" t="s">
        <v>1076</v>
      </c>
      <c r="M18" s="337">
        <v>19234.035</v>
      </c>
      <c r="N18" s="70">
        <v>6411.3450000000003</v>
      </c>
      <c r="O18" s="70">
        <f t="shared" si="0"/>
        <v>12822.689999999999</v>
      </c>
      <c r="P18" s="339">
        <f t="shared" si="1"/>
        <v>6411.3450000000003</v>
      </c>
    </row>
    <row r="19" spans="1:16" ht="19.5" customHeight="1">
      <c r="A19" s="68">
        <v>447</v>
      </c>
      <c r="B19" s="56" t="s">
        <v>4469</v>
      </c>
      <c r="C19" s="56">
        <v>6700</v>
      </c>
      <c r="D19" s="57">
        <v>15</v>
      </c>
      <c r="E19" s="163" t="s">
        <v>4470</v>
      </c>
      <c r="F19" s="56">
        <v>1137982</v>
      </c>
      <c r="G19" s="56">
        <v>1101185</v>
      </c>
      <c r="H19" s="61">
        <v>29142997</v>
      </c>
      <c r="I19" s="84" t="s">
        <v>1936</v>
      </c>
      <c r="J19" s="68">
        <v>640</v>
      </c>
      <c r="K19" s="56" t="s">
        <v>1067</v>
      </c>
      <c r="L19" s="56" t="s">
        <v>1081</v>
      </c>
      <c r="M19" s="337">
        <v>23080.845000000001</v>
      </c>
      <c r="N19" s="70">
        <v>7693.6149999999998</v>
      </c>
      <c r="O19" s="70">
        <f t="shared" si="0"/>
        <v>15387.230000000001</v>
      </c>
      <c r="P19" s="339">
        <f t="shared" si="1"/>
        <v>7693.6149999999998</v>
      </c>
    </row>
    <row r="20" spans="1:16" ht="19.5" customHeight="1">
      <c r="A20" s="68">
        <v>476</v>
      </c>
      <c r="B20" s="56" t="s">
        <v>1898</v>
      </c>
      <c r="C20" s="56">
        <v>6900</v>
      </c>
      <c r="D20" s="57">
        <v>17</v>
      </c>
      <c r="E20" s="163" t="s">
        <v>280</v>
      </c>
      <c r="F20" s="56">
        <v>1114680</v>
      </c>
      <c r="G20" s="56">
        <v>1101998</v>
      </c>
      <c r="H20" s="61">
        <v>29117240</v>
      </c>
      <c r="I20" s="84" t="s">
        <v>3236</v>
      </c>
      <c r="J20" s="68">
        <v>984</v>
      </c>
      <c r="K20" s="56" t="s">
        <v>1121</v>
      </c>
      <c r="L20" s="56" t="s">
        <v>1124</v>
      </c>
      <c r="M20" s="337">
        <v>30774.4575</v>
      </c>
      <c r="N20" s="70">
        <v>10258.1525</v>
      </c>
      <c r="O20" s="70">
        <f t="shared" si="0"/>
        <v>20516.305</v>
      </c>
      <c r="P20" s="339">
        <f t="shared" si="1"/>
        <v>10258.1525</v>
      </c>
    </row>
    <row r="21" spans="1:16" ht="19.5" customHeight="1">
      <c r="A21" s="68">
        <v>479</v>
      </c>
      <c r="B21" s="56" t="s">
        <v>1898</v>
      </c>
      <c r="C21" s="56">
        <v>6900</v>
      </c>
      <c r="D21" s="57">
        <v>17</v>
      </c>
      <c r="E21" s="163" t="s">
        <v>285</v>
      </c>
      <c r="F21" s="56">
        <v>1178136</v>
      </c>
      <c r="G21" s="56">
        <v>1105057</v>
      </c>
      <c r="H21" s="61">
        <v>29436931</v>
      </c>
      <c r="I21" s="84" t="s">
        <v>2027</v>
      </c>
      <c r="J21" s="68">
        <v>1702</v>
      </c>
      <c r="K21" s="56" t="s">
        <v>1128</v>
      </c>
      <c r="L21" s="56" t="s">
        <v>1129</v>
      </c>
      <c r="M21" s="337">
        <v>53855.294999999998</v>
      </c>
      <c r="N21" s="70">
        <v>17951.764999999999</v>
      </c>
      <c r="O21" s="70">
        <f t="shared" si="0"/>
        <v>35903.53</v>
      </c>
      <c r="P21" s="339">
        <f t="shared" si="1"/>
        <v>17951.764999999999</v>
      </c>
    </row>
    <row r="22" spans="1:16" ht="19.5" customHeight="1">
      <c r="A22" s="68">
        <v>485</v>
      </c>
      <c r="B22" s="56" t="s">
        <v>1898</v>
      </c>
      <c r="C22" s="56">
        <v>6900</v>
      </c>
      <c r="D22" s="57">
        <v>17</v>
      </c>
      <c r="E22" s="163" t="s">
        <v>292</v>
      </c>
      <c r="F22" s="56">
        <v>1115326</v>
      </c>
      <c r="G22" s="56">
        <v>1102014</v>
      </c>
      <c r="H22" s="61">
        <v>29133130</v>
      </c>
      <c r="I22" s="84" t="s">
        <v>293</v>
      </c>
      <c r="J22" s="68">
        <v>1269</v>
      </c>
      <c r="K22" s="56" t="s">
        <v>1126</v>
      </c>
      <c r="L22" s="56" t="s">
        <v>1137</v>
      </c>
      <c r="M22" s="337">
        <v>35939.475000000006</v>
      </c>
      <c r="N22" s="70">
        <v>11979.825000000001</v>
      </c>
      <c r="O22" s="70">
        <f t="shared" si="0"/>
        <v>23959.650000000005</v>
      </c>
      <c r="P22" s="339">
        <f t="shared" si="1"/>
        <v>11979.825000000001</v>
      </c>
    </row>
    <row r="23" spans="1:16" ht="19.5" customHeight="1">
      <c r="A23" s="68">
        <v>507</v>
      </c>
      <c r="B23" s="56" t="s">
        <v>1899</v>
      </c>
      <c r="C23" s="56">
        <v>7000</v>
      </c>
      <c r="D23" s="57">
        <v>18</v>
      </c>
      <c r="E23" s="163" t="s">
        <v>297</v>
      </c>
      <c r="F23" s="56">
        <v>1177089</v>
      </c>
      <c r="G23" s="56">
        <v>1101143</v>
      </c>
      <c r="H23" s="61">
        <v>29417163</v>
      </c>
      <c r="I23" s="84" t="s">
        <v>147</v>
      </c>
      <c r="J23" s="68">
        <v>982</v>
      </c>
      <c r="K23" s="56" t="s">
        <v>1145</v>
      </c>
      <c r="L23" s="56" t="s">
        <v>1156</v>
      </c>
      <c r="M23" s="337">
        <v>30774.4575</v>
      </c>
      <c r="N23" s="70">
        <v>10258.1525</v>
      </c>
      <c r="O23" s="70">
        <f t="shared" si="0"/>
        <v>20516.305</v>
      </c>
      <c r="P23" s="339">
        <f t="shared" si="1"/>
        <v>10258.1525</v>
      </c>
    </row>
    <row r="24" spans="1:16" ht="19.5" customHeight="1">
      <c r="A24" s="68">
        <v>550</v>
      </c>
      <c r="B24" s="56" t="s">
        <v>1900</v>
      </c>
      <c r="C24" s="56">
        <v>7100</v>
      </c>
      <c r="D24" s="57">
        <v>19</v>
      </c>
      <c r="E24" s="163" t="s">
        <v>325</v>
      </c>
      <c r="F24" s="56">
        <v>1105975</v>
      </c>
      <c r="G24" s="56">
        <v>1100658</v>
      </c>
      <c r="H24" s="61">
        <v>29093520</v>
      </c>
      <c r="I24" s="84" t="s">
        <v>2028</v>
      </c>
      <c r="J24" s="68">
        <v>1633</v>
      </c>
      <c r="K24" s="56" t="s">
        <v>1053</v>
      </c>
      <c r="L24" s="56" t="s">
        <v>1217</v>
      </c>
      <c r="M24" s="337">
        <v>53855.294999999998</v>
      </c>
      <c r="N24" s="70">
        <v>17951.764999999999</v>
      </c>
      <c r="O24" s="70">
        <f t="shared" si="0"/>
        <v>35903.53</v>
      </c>
      <c r="P24" s="339">
        <f t="shared" si="1"/>
        <v>17951.764999999999</v>
      </c>
    </row>
    <row r="25" spans="1:16" ht="19.5" customHeight="1">
      <c r="A25" s="68">
        <v>643</v>
      </c>
      <c r="B25" s="56" t="s">
        <v>1901</v>
      </c>
      <c r="C25" s="56">
        <v>7200</v>
      </c>
      <c r="D25" s="57">
        <v>20</v>
      </c>
      <c r="E25" s="163" t="s">
        <v>359</v>
      </c>
      <c r="F25" s="56">
        <v>1125305</v>
      </c>
      <c r="G25" s="56">
        <v>1102879</v>
      </c>
      <c r="H25" s="61">
        <v>29279640</v>
      </c>
      <c r="I25" s="84" t="s">
        <v>1940</v>
      </c>
      <c r="J25" s="68">
        <v>1928</v>
      </c>
      <c r="K25" s="56" t="s">
        <v>1269</v>
      </c>
      <c r="L25" s="56" t="s">
        <v>1318</v>
      </c>
      <c r="M25" s="337">
        <v>53855.294999999998</v>
      </c>
      <c r="N25" s="70">
        <v>17951.764999999999</v>
      </c>
      <c r="O25" s="70">
        <f t="shared" si="0"/>
        <v>35903.53</v>
      </c>
      <c r="P25" s="339">
        <f t="shared" si="1"/>
        <v>17951.764999999999</v>
      </c>
    </row>
    <row r="26" spans="1:16" ht="19.5" customHeight="1">
      <c r="A26" s="68">
        <v>694</v>
      </c>
      <c r="B26" s="56" t="s">
        <v>1903</v>
      </c>
      <c r="C26" s="56">
        <v>7400</v>
      </c>
      <c r="D26" s="57">
        <v>22</v>
      </c>
      <c r="E26" s="163" t="s">
        <v>388</v>
      </c>
      <c r="F26" s="56">
        <v>1166621</v>
      </c>
      <c r="G26" s="56">
        <v>1102059</v>
      </c>
      <c r="H26" s="61">
        <v>29303702</v>
      </c>
      <c r="I26" s="84" t="s">
        <v>1941</v>
      </c>
      <c r="J26" s="68">
        <v>399</v>
      </c>
      <c r="K26" s="56" t="s">
        <v>1367</v>
      </c>
      <c r="L26" s="56" t="s">
        <v>1377</v>
      </c>
      <c r="M26" s="337">
        <v>19234.035</v>
      </c>
      <c r="N26" s="70">
        <v>6411.3450000000003</v>
      </c>
      <c r="O26" s="70">
        <f t="shared" si="0"/>
        <v>12822.689999999999</v>
      </c>
      <c r="P26" s="339">
        <f t="shared" si="1"/>
        <v>6411.3450000000003</v>
      </c>
    </row>
    <row r="27" spans="1:16" ht="19.5" customHeight="1">
      <c r="A27" s="68">
        <v>725</v>
      </c>
      <c r="B27" s="56" t="s">
        <v>4483</v>
      </c>
      <c r="C27" s="56">
        <v>7500</v>
      </c>
      <c r="D27" s="57">
        <v>23</v>
      </c>
      <c r="E27" s="163" t="s">
        <v>403</v>
      </c>
      <c r="F27" s="56">
        <v>1131860</v>
      </c>
      <c r="G27" s="56">
        <v>1104305</v>
      </c>
      <c r="H27" s="61">
        <v>29015227</v>
      </c>
      <c r="I27" s="84" t="s">
        <v>404</v>
      </c>
      <c r="J27" s="68">
        <v>962</v>
      </c>
      <c r="K27" s="56" t="s">
        <v>1406</v>
      </c>
      <c r="L27" s="56" t="s">
        <v>1412</v>
      </c>
      <c r="M27" s="337">
        <v>30774.4575</v>
      </c>
      <c r="N27" s="70">
        <v>10258.1525</v>
      </c>
      <c r="O27" s="70">
        <f t="shared" si="0"/>
        <v>20516.305</v>
      </c>
      <c r="P27" s="339">
        <f t="shared" si="1"/>
        <v>10258.1525</v>
      </c>
    </row>
    <row r="28" spans="1:16" ht="19.5" customHeight="1">
      <c r="A28" s="68">
        <v>742</v>
      </c>
      <c r="B28" s="56" t="s">
        <v>428</v>
      </c>
      <c r="C28" s="56">
        <v>7600</v>
      </c>
      <c r="D28" s="57">
        <v>24</v>
      </c>
      <c r="E28" s="163" t="s">
        <v>413</v>
      </c>
      <c r="F28" s="56">
        <v>1176426</v>
      </c>
      <c r="G28" s="56">
        <v>1101823</v>
      </c>
      <c r="H28" s="61">
        <v>29389976</v>
      </c>
      <c r="I28" s="84" t="s">
        <v>1942</v>
      </c>
      <c r="J28" s="68">
        <v>868</v>
      </c>
      <c r="K28" s="56" t="s">
        <v>1140</v>
      </c>
      <c r="L28" s="56" t="s">
        <v>1430</v>
      </c>
      <c r="M28" s="337">
        <v>30774.4575</v>
      </c>
      <c r="N28" s="70">
        <v>10258.1525</v>
      </c>
      <c r="O28" s="70">
        <f t="shared" si="0"/>
        <v>20516.305</v>
      </c>
      <c r="P28" s="339">
        <f t="shared" si="1"/>
        <v>10258.1525</v>
      </c>
    </row>
    <row r="29" spans="1:16" ht="19.5" customHeight="1">
      <c r="A29" s="68">
        <v>901</v>
      </c>
      <c r="B29" s="56" t="s">
        <v>1906</v>
      </c>
      <c r="C29" s="56">
        <v>7800</v>
      </c>
      <c r="D29" s="57">
        <v>26</v>
      </c>
      <c r="E29" s="163" t="s">
        <v>433</v>
      </c>
      <c r="F29" s="56">
        <v>1104596</v>
      </c>
      <c r="G29" s="56">
        <v>1100471</v>
      </c>
      <c r="H29" s="61">
        <v>29181534</v>
      </c>
      <c r="I29" s="84" t="s">
        <v>4102</v>
      </c>
      <c r="J29" s="68">
        <v>1783</v>
      </c>
      <c r="K29" s="56" t="s">
        <v>1493</v>
      </c>
      <c r="L29" s="56" t="s">
        <v>1609</v>
      </c>
      <c r="M29" s="337">
        <v>53855.294999999998</v>
      </c>
      <c r="N29" s="70">
        <v>17951.764999999999</v>
      </c>
      <c r="O29" s="70">
        <f t="shared" si="0"/>
        <v>35903.53</v>
      </c>
      <c r="P29" s="339">
        <f t="shared" si="1"/>
        <v>17951.764999999999</v>
      </c>
    </row>
    <row r="30" spans="1:16" ht="19.5" customHeight="1">
      <c r="A30" s="68">
        <v>922</v>
      </c>
      <c r="B30" s="56" t="s">
        <v>1906</v>
      </c>
      <c r="C30" s="56">
        <v>7800</v>
      </c>
      <c r="D30" s="57">
        <v>26</v>
      </c>
      <c r="E30" s="163" t="s">
        <v>433</v>
      </c>
      <c r="F30" s="56">
        <v>1146094</v>
      </c>
      <c r="G30" s="56">
        <v>1100632</v>
      </c>
      <c r="H30" s="61">
        <v>29191343</v>
      </c>
      <c r="I30" s="84" t="s">
        <v>1944</v>
      </c>
      <c r="J30" s="68">
        <v>1392</v>
      </c>
      <c r="K30" s="56" t="s">
        <v>1493</v>
      </c>
      <c r="L30" s="56" t="s">
        <v>1629</v>
      </c>
      <c r="M30" s="337">
        <v>35939.475000000006</v>
      </c>
      <c r="N30" s="70">
        <v>11979.825000000001</v>
      </c>
      <c r="O30" s="70">
        <f t="shared" si="0"/>
        <v>23959.650000000005</v>
      </c>
      <c r="P30" s="339">
        <f t="shared" si="1"/>
        <v>11979.825000000001</v>
      </c>
    </row>
  </sheetData>
  <mergeCells count="1">
    <mergeCell ref="A1:P2"/>
  </mergeCells>
  <conditionalFormatting sqref="F4:F30">
    <cfRule type="duplicateValues" dxfId="24" priority="1"/>
  </conditionalFormatting>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2" filterMode="1"/>
  <dimension ref="A1:N4212"/>
  <sheetViews>
    <sheetView workbookViewId="0">
      <pane ySplit="2" topLeftCell="A3" activePane="bottomLeft" state="frozen"/>
      <selection pane="bottomLeft" activeCell="E1063" sqref="E1063"/>
    </sheetView>
  </sheetViews>
  <sheetFormatPr defaultRowHeight="12.75"/>
  <cols>
    <col min="1" max="1" width="9.140625" style="310"/>
    <col min="2" max="2" width="23.7109375" style="310" customWidth="1"/>
    <col min="3" max="3" width="9.140625" style="292"/>
    <col min="4" max="4" width="9.140625" style="311"/>
    <col min="5" max="5" width="65.42578125" style="292" customWidth="1"/>
    <col min="6" max="6" width="46.85546875" style="292" bestFit="1" customWidth="1"/>
    <col min="7" max="7" width="25.7109375" style="310" customWidth="1"/>
    <col min="8" max="8" width="15.85546875" style="310" customWidth="1"/>
    <col min="9" max="9" width="15.85546875" style="312" customWidth="1"/>
    <col min="10" max="12" width="9.140625" style="292"/>
    <col min="13" max="14" width="9.140625" style="293"/>
    <col min="15" max="16384" width="9.140625" style="292"/>
  </cols>
  <sheetData>
    <row r="1" spans="1:10" ht="56.25" customHeight="1">
      <c r="A1" s="287"/>
      <c r="B1" s="287">
        <v>1038</v>
      </c>
      <c r="C1" s="287"/>
      <c r="D1" s="288"/>
      <c r="E1" s="289" t="s">
        <v>2105</v>
      </c>
      <c r="F1" s="287"/>
      <c r="G1" s="290" t="s">
        <v>449</v>
      </c>
      <c r="H1" s="287"/>
      <c r="I1" s="291"/>
    </row>
    <row r="2" spans="1:10" ht="27" customHeight="1">
      <c r="A2" s="294" t="s">
        <v>0</v>
      </c>
      <c r="B2" s="294" t="s">
        <v>515</v>
      </c>
      <c r="C2" s="294" t="s">
        <v>2106</v>
      </c>
      <c r="D2" s="295" t="s">
        <v>2107</v>
      </c>
      <c r="E2" s="294" t="s">
        <v>2108</v>
      </c>
      <c r="F2" s="294" t="s">
        <v>2109</v>
      </c>
      <c r="G2" s="296" t="s">
        <v>2110</v>
      </c>
      <c r="H2" s="294" t="s">
        <v>2111</v>
      </c>
      <c r="I2" s="297" t="s">
        <v>2112</v>
      </c>
    </row>
    <row r="3" spans="1:10" ht="14.25" hidden="1">
      <c r="A3" s="298" t="s">
        <v>2113</v>
      </c>
      <c r="B3" s="298" t="s">
        <v>4</v>
      </c>
      <c r="C3" s="298">
        <v>1179795</v>
      </c>
      <c r="D3" s="299">
        <v>29488974</v>
      </c>
      <c r="E3" s="300" t="s">
        <v>2114</v>
      </c>
      <c r="F3" s="300" t="s">
        <v>2115</v>
      </c>
      <c r="G3" s="298">
        <v>44631030534</v>
      </c>
      <c r="H3" s="298">
        <v>112386887</v>
      </c>
      <c r="I3" s="301">
        <v>26077</v>
      </c>
      <c r="J3" s="302">
        <f t="shared" ref="J3:J66" si="0">LEN(G3)</f>
        <v>11</v>
      </c>
    </row>
    <row r="4" spans="1:10" ht="14.25" hidden="1">
      <c r="A4" s="298" t="s">
        <v>2113</v>
      </c>
      <c r="B4" s="298" t="s">
        <v>4</v>
      </c>
      <c r="C4" s="298">
        <v>1125747</v>
      </c>
      <c r="D4" s="299">
        <v>29057809</v>
      </c>
      <c r="E4" s="300" t="s">
        <v>2116</v>
      </c>
      <c r="F4" s="300" t="s">
        <v>2117</v>
      </c>
      <c r="G4" s="298">
        <v>20259379549</v>
      </c>
      <c r="H4" s="298">
        <v>111703573</v>
      </c>
      <c r="I4" s="301">
        <v>21564</v>
      </c>
      <c r="J4" s="302">
        <f t="shared" si="0"/>
        <v>11</v>
      </c>
    </row>
    <row r="5" spans="1:10" ht="14.25" hidden="1">
      <c r="A5" s="298" t="s">
        <v>2113</v>
      </c>
      <c r="B5" s="298" t="s">
        <v>5</v>
      </c>
      <c r="C5" s="298">
        <v>1125925</v>
      </c>
      <c r="D5" s="299">
        <v>29058244</v>
      </c>
      <c r="E5" s="300" t="s">
        <v>2118</v>
      </c>
      <c r="F5" s="300" t="s">
        <v>2119</v>
      </c>
      <c r="G5" s="298" t="s">
        <v>2120</v>
      </c>
      <c r="H5" s="298">
        <v>115458243</v>
      </c>
      <c r="I5" s="301">
        <v>32126</v>
      </c>
      <c r="J5" s="302">
        <f t="shared" si="0"/>
        <v>11</v>
      </c>
    </row>
    <row r="6" spans="1:10" ht="14.25" hidden="1">
      <c r="A6" s="298" t="s">
        <v>2113</v>
      </c>
      <c r="B6" s="298" t="s">
        <v>6</v>
      </c>
      <c r="C6" s="298">
        <v>1126212</v>
      </c>
      <c r="D6" s="299">
        <v>29059380</v>
      </c>
      <c r="E6" s="300" t="s">
        <v>2121</v>
      </c>
      <c r="F6" s="300" t="s">
        <v>2122</v>
      </c>
      <c r="G6" s="298">
        <v>63727803568</v>
      </c>
      <c r="H6" s="298">
        <v>115098792</v>
      </c>
      <c r="I6" s="301">
        <v>26622</v>
      </c>
      <c r="J6" s="302">
        <f t="shared" si="0"/>
        <v>11</v>
      </c>
    </row>
    <row r="7" spans="1:10" ht="14.25" hidden="1">
      <c r="A7" s="298" t="s">
        <v>2113</v>
      </c>
      <c r="B7" s="298" t="s">
        <v>6</v>
      </c>
      <c r="C7" s="298">
        <v>1179833</v>
      </c>
      <c r="D7" s="299">
        <v>44470</v>
      </c>
      <c r="E7" s="300" t="s">
        <v>2123</v>
      </c>
      <c r="F7" s="300" t="s">
        <v>2124</v>
      </c>
      <c r="G7" s="298" t="s">
        <v>2124</v>
      </c>
      <c r="H7" s="298" t="s">
        <v>2124</v>
      </c>
      <c r="I7" s="301"/>
      <c r="J7" s="302">
        <f t="shared" si="0"/>
        <v>11</v>
      </c>
    </row>
    <row r="8" spans="1:10" ht="14.25" hidden="1">
      <c r="A8" s="298" t="s">
        <v>2113</v>
      </c>
      <c r="B8" s="298" t="s">
        <v>7</v>
      </c>
      <c r="C8" s="298">
        <v>1126247</v>
      </c>
      <c r="D8" s="299">
        <v>29060001</v>
      </c>
      <c r="E8" s="300" t="s">
        <v>2125</v>
      </c>
      <c r="F8" s="300" t="s">
        <v>2126</v>
      </c>
      <c r="G8" s="298">
        <v>56225032568</v>
      </c>
      <c r="H8" s="298">
        <v>115458421</v>
      </c>
      <c r="I8" s="301">
        <v>25188</v>
      </c>
      <c r="J8" s="302">
        <f t="shared" si="0"/>
        <v>11</v>
      </c>
    </row>
    <row r="9" spans="1:10" ht="14.25" hidden="1">
      <c r="A9" s="298" t="s">
        <v>2113</v>
      </c>
      <c r="B9" s="298" t="s">
        <v>8</v>
      </c>
      <c r="C9" s="298">
        <v>1137583</v>
      </c>
      <c r="D9" s="299">
        <v>29060206</v>
      </c>
      <c r="E9" s="300" t="s">
        <v>2127</v>
      </c>
      <c r="F9" s="300" t="s">
        <v>2128</v>
      </c>
      <c r="G9" s="298" t="s">
        <v>2129</v>
      </c>
      <c r="H9" s="298">
        <v>92004496</v>
      </c>
      <c r="I9" s="301">
        <v>36161</v>
      </c>
      <c r="J9" s="302">
        <f t="shared" si="0"/>
        <v>11</v>
      </c>
    </row>
    <row r="10" spans="1:10" ht="14.25" hidden="1">
      <c r="A10" s="298" t="s">
        <v>2113</v>
      </c>
      <c r="B10" s="298" t="s">
        <v>8</v>
      </c>
      <c r="C10" s="298">
        <v>1163100</v>
      </c>
      <c r="D10" s="299">
        <v>29060214</v>
      </c>
      <c r="E10" s="300" t="s">
        <v>2130</v>
      </c>
      <c r="F10" s="300" t="s">
        <v>2131</v>
      </c>
      <c r="G10" s="298">
        <v>52095452534</v>
      </c>
      <c r="H10" s="298">
        <v>116497892</v>
      </c>
      <c r="I10" s="301">
        <v>25599</v>
      </c>
      <c r="J10" s="302">
        <f t="shared" si="0"/>
        <v>11</v>
      </c>
    </row>
    <row r="11" spans="1:10" ht="14.25" hidden="1">
      <c r="A11" s="298" t="s">
        <v>2113</v>
      </c>
      <c r="B11" s="298" t="s">
        <v>9</v>
      </c>
      <c r="C11" s="298">
        <v>1163088</v>
      </c>
      <c r="D11" s="299">
        <v>29061016</v>
      </c>
      <c r="E11" s="300" t="s">
        <v>2132</v>
      </c>
      <c r="F11" s="300" t="s">
        <v>2133</v>
      </c>
      <c r="G11" s="298">
        <v>81498403549</v>
      </c>
      <c r="H11" s="298">
        <v>114596218</v>
      </c>
      <c r="I11" s="301">
        <v>28766</v>
      </c>
      <c r="J11" s="302">
        <f t="shared" si="0"/>
        <v>11</v>
      </c>
    </row>
    <row r="12" spans="1:10" ht="14.25" hidden="1">
      <c r="A12" s="298" t="s">
        <v>2113</v>
      </c>
      <c r="B12" s="298" t="s">
        <v>10</v>
      </c>
      <c r="C12" s="298">
        <v>1125887</v>
      </c>
      <c r="D12" s="299">
        <v>29061628</v>
      </c>
      <c r="E12" s="300" t="s">
        <v>2134</v>
      </c>
      <c r="F12" s="300" t="s">
        <v>2135</v>
      </c>
      <c r="G12" s="298">
        <v>59245476553</v>
      </c>
      <c r="H12" s="298">
        <v>112573913</v>
      </c>
      <c r="I12" s="301">
        <v>25135</v>
      </c>
      <c r="J12" s="302">
        <f t="shared" si="0"/>
        <v>11</v>
      </c>
    </row>
    <row r="13" spans="1:10" ht="14.25" hidden="1">
      <c r="A13" s="298" t="s">
        <v>2113</v>
      </c>
      <c r="B13" s="298" t="s">
        <v>11</v>
      </c>
      <c r="C13" s="298">
        <v>1125968</v>
      </c>
      <c r="D13" s="299">
        <v>29062250</v>
      </c>
      <c r="E13" s="300" t="s">
        <v>2136</v>
      </c>
      <c r="F13" s="300" t="s">
        <v>2137</v>
      </c>
      <c r="G13" s="298">
        <v>88274942515</v>
      </c>
      <c r="H13" s="298">
        <v>115408002</v>
      </c>
      <c r="I13" s="301">
        <v>36161</v>
      </c>
      <c r="J13" s="302">
        <f t="shared" si="0"/>
        <v>11</v>
      </c>
    </row>
    <row r="14" spans="1:10" ht="14.25" hidden="1">
      <c r="A14" s="298" t="s">
        <v>2113</v>
      </c>
      <c r="B14" s="298" t="s">
        <v>11</v>
      </c>
      <c r="C14" s="298">
        <v>1126050</v>
      </c>
      <c r="D14" s="299">
        <v>29062519</v>
      </c>
      <c r="E14" s="300" t="s">
        <v>2138</v>
      </c>
      <c r="F14" s="300" t="s">
        <v>2139</v>
      </c>
      <c r="G14" s="298" t="s">
        <v>2140</v>
      </c>
      <c r="H14" s="298">
        <v>85200156</v>
      </c>
      <c r="I14" s="301">
        <v>36161</v>
      </c>
      <c r="J14" s="302">
        <f t="shared" si="0"/>
        <v>11</v>
      </c>
    </row>
    <row r="15" spans="1:10" ht="14.25" hidden="1">
      <c r="A15" s="298" t="s">
        <v>2113</v>
      </c>
      <c r="B15" s="298" t="s">
        <v>12</v>
      </c>
      <c r="C15" s="298">
        <v>1162774</v>
      </c>
      <c r="D15" s="299">
        <v>29062632</v>
      </c>
      <c r="E15" s="300" t="s">
        <v>2141</v>
      </c>
      <c r="F15" s="300" t="s">
        <v>2142</v>
      </c>
      <c r="G15" s="298">
        <v>80646611453</v>
      </c>
      <c r="H15" s="298">
        <v>115534374</v>
      </c>
      <c r="I15" s="301">
        <v>26670</v>
      </c>
      <c r="J15" s="302">
        <f t="shared" si="0"/>
        <v>11</v>
      </c>
    </row>
    <row r="16" spans="1:10" ht="14.25" hidden="1">
      <c r="A16" s="298" t="s">
        <v>2113</v>
      </c>
      <c r="B16" s="298" t="s">
        <v>13</v>
      </c>
      <c r="C16" s="298">
        <v>1127260</v>
      </c>
      <c r="D16" s="299">
        <v>29207843</v>
      </c>
      <c r="E16" s="300" t="s">
        <v>2143</v>
      </c>
      <c r="F16" s="300" t="s">
        <v>2144</v>
      </c>
      <c r="G16" s="298">
        <v>63927020591</v>
      </c>
      <c r="H16" s="298">
        <v>115319774</v>
      </c>
      <c r="I16" s="301">
        <v>36161</v>
      </c>
      <c r="J16" s="302">
        <f t="shared" si="0"/>
        <v>11</v>
      </c>
    </row>
    <row r="17" spans="1:10" ht="14.25" hidden="1">
      <c r="A17" s="298" t="s">
        <v>2113</v>
      </c>
      <c r="B17" s="298" t="s">
        <v>14</v>
      </c>
      <c r="C17" s="298">
        <v>1179281</v>
      </c>
      <c r="D17" s="299">
        <v>29459141</v>
      </c>
      <c r="E17" s="300" t="s">
        <v>2145</v>
      </c>
      <c r="F17" s="300" t="s">
        <v>2146</v>
      </c>
      <c r="G17" s="298">
        <v>94756392504</v>
      </c>
      <c r="H17" s="298">
        <v>113913043</v>
      </c>
      <c r="I17" s="301">
        <v>28480</v>
      </c>
      <c r="J17" s="302">
        <f t="shared" si="0"/>
        <v>11</v>
      </c>
    </row>
    <row r="18" spans="1:10" ht="14.25" hidden="1">
      <c r="A18" s="298" t="s">
        <v>2113</v>
      </c>
      <c r="B18" s="298" t="s">
        <v>14</v>
      </c>
      <c r="C18" s="298">
        <v>1179658</v>
      </c>
      <c r="D18" s="299">
        <v>29474310</v>
      </c>
      <c r="E18" s="300" t="s">
        <v>2147</v>
      </c>
      <c r="F18" s="300" t="s">
        <v>2148</v>
      </c>
      <c r="G18" s="298">
        <v>29681170504</v>
      </c>
      <c r="H18" s="298">
        <v>112401687</v>
      </c>
      <c r="I18" s="301">
        <v>22436</v>
      </c>
      <c r="J18" s="302">
        <f t="shared" si="0"/>
        <v>11</v>
      </c>
    </row>
    <row r="19" spans="1:10" ht="14.25" hidden="1">
      <c r="A19" s="298" t="s">
        <v>2113</v>
      </c>
      <c r="B19" s="298" t="s">
        <v>14</v>
      </c>
      <c r="C19" s="298">
        <v>1126590</v>
      </c>
      <c r="D19" s="299">
        <v>29064120</v>
      </c>
      <c r="E19" s="300" t="s">
        <v>2149</v>
      </c>
      <c r="F19" s="300" t="s">
        <v>2150</v>
      </c>
      <c r="G19" s="298" t="s">
        <v>2151</v>
      </c>
      <c r="H19" s="298">
        <v>92017261</v>
      </c>
      <c r="I19" s="301">
        <v>34998</v>
      </c>
      <c r="J19" s="302">
        <f t="shared" si="0"/>
        <v>11</v>
      </c>
    </row>
    <row r="20" spans="1:10" ht="14.25" hidden="1">
      <c r="A20" s="298" t="s">
        <v>2113</v>
      </c>
      <c r="B20" s="298" t="s">
        <v>14</v>
      </c>
      <c r="C20" s="298">
        <v>1176431</v>
      </c>
      <c r="D20" s="299">
        <v>29403230</v>
      </c>
      <c r="E20" s="300" t="s">
        <v>2152</v>
      </c>
      <c r="F20" s="300" t="s">
        <v>2153</v>
      </c>
      <c r="G20" s="298">
        <v>61849499500</v>
      </c>
      <c r="H20" s="298">
        <v>113356380</v>
      </c>
      <c r="I20" s="301">
        <v>26092</v>
      </c>
      <c r="J20" s="302">
        <f t="shared" si="0"/>
        <v>11</v>
      </c>
    </row>
    <row r="21" spans="1:10" ht="14.25" hidden="1">
      <c r="A21" s="298" t="s">
        <v>2113</v>
      </c>
      <c r="B21" s="298" t="s">
        <v>14</v>
      </c>
      <c r="C21" s="298">
        <v>1126611</v>
      </c>
      <c r="D21" s="299">
        <v>29064147</v>
      </c>
      <c r="E21" s="300" t="s">
        <v>2154</v>
      </c>
      <c r="F21" s="300" t="s">
        <v>2155</v>
      </c>
      <c r="G21" s="298" t="s">
        <v>2156</v>
      </c>
      <c r="H21" s="298">
        <v>115418976</v>
      </c>
      <c r="I21" s="301">
        <v>36161</v>
      </c>
      <c r="J21" s="302">
        <f t="shared" si="0"/>
        <v>11</v>
      </c>
    </row>
    <row r="22" spans="1:10" ht="14.25" hidden="1">
      <c r="A22" s="298" t="s">
        <v>2113</v>
      </c>
      <c r="B22" s="298" t="s">
        <v>15</v>
      </c>
      <c r="C22" s="298">
        <v>1178258</v>
      </c>
      <c r="D22" s="299">
        <v>29447755</v>
      </c>
      <c r="E22" s="300" t="s">
        <v>2157</v>
      </c>
      <c r="F22" s="300" t="s">
        <v>2158</v>
      </c>
      <c r="G22" s="298">
        <v>96999934568</v>
      </c>
      <c r="H22" s="298">
        <v>114494709</v>
      </c>
      <c r="I22" s="301">
        <v>28977</v>
      </c>
      <c r="J22" s="302">
        <f t="shared" si="0"/>
        <v>11</v>
      </c>
    </row>
    <row r="23" spans="1:10" ht="14.25" hidden="1">
      <c r="A23" s="298" t="s">
        <v>2113</v>
      </c>
      <c r="B23" s="298" t="s">
        <v>16</v>
      </c>
      <c r="C23" s="298">
        <v>1162502</v>
      </c>
      <c r="D23" s="299">
        <v>29064392</v>
      </c>
      <c r="E23" s="300" t="s">
        <v>2159</v>
      </c>
      <c r="F23" s="300" t="s">
        <v>2160</v>
      </c>
      <c r="G23" s="298">
        <v>99392305591</v>
      </c>
      <c r="H23" s="298">
        <v>85200092</v>
      </c>
      <c r="I23" s="301">
        <v>29170</v>
      </c>
      <c r="J23" s="302">
        <f t="shared" si="0"/>
        <v>11</v>
      </c>
    </row>
    <row r="24" spans="1:10" ht="14.25" hidden="1">
      <c r="A24" s="298" t="s">
        <v>2113</v>
      </c>
      <c r="B24" s="298" t="s">
        <v>17</v>
      </c>
      <c r="C24" s="298">
        <v>1178040</v>
      </c>
      <c r="D24" s="299">
        <v>29428726</v>
      </c>
      <c r="E24" s="300" t="s">
        <v>2161</v>
      </c>
      <c r="F24" s="300" t="s">
        <v>2162</v>
      </c>
      <c r="G24" s="298" t="s">
        <v>2163</v>
      </c>
      <c r="H24" s="298">
        <v>92004173</v>
      </c>
      <c r="I24" s="301">
        <v>33281</v>
      </c>
      <c r="J24" s="302">
        <f t="shared" si="0"/>
        <v>11</v>
      </c>
    </row>
    <row r="25" spans="1:10" ht="14.25" hidden="1">
      <c r="A25" s="298" t="s">
        <v>2113</v>
      </c>
      <c r="B25" s="298" t="s">
        <v>18</v>
      </c>
      <c r="C25" s="298">
        <v>1162480</v>
      </c>
      <c r="D25" s="299">
        <v>29065356</v>
      </c>
      <c r="E25" s="300" t="s">
        <v>2164</v>
      </c>
      <c r="F25" s="300" t="s">
        <v>2165</v>
      </c>
      <c r="G25" s="298">
        <v>62267370506</v>
      </c>
      <c r="H25" s="298">
        <v>113669482</v>
      </c>
      <c r="I25" s="301">
        <v>26844</v>
      </c>
      <c r="J25" s="302">
        <f t="shared" si="0"/>
        <v>11</v>
      </c>
    </row>
    <row r="26" spans="1:10" ht="14.25" hidden="1">
      <c r="A26" s="298" t="s">
        <v>2113</v>
      </c>
      <c r="B26" s="298" t="s">
        <v>18</v>
      </c>
      <c r="C26" s="298">
        <v>1178257</v>
      </c>
      <c r="D26" s="299">
        <v>29536200</v>
      </c>
      <c r="E26" s="300" t="s">
        <v>2166</v>
      </c>
      <c r="F26" s="300" t="s">
        <v>2167</v>
      </c>
      <c r="G26" s="298">
        <v>36183377449</v>
      </c>
      <c r="H26" s="298">
        <v>115396645</v>
      </c>
      <c r="I26" s="301">
        <v>36161</v>
      </c>
      <c r="J26" s="302">
        <f t="shared" si="0"/>
        <v>11</v>
      </c>
    </row>
    <row r="27" spans="1:10" ht="14.25" hidden="1">
      <c r="A27" s="298" t="s">
        <v>2113</v>
      </c>
      <c r="B27" s="298" t="s">
        <v>19</v>
      </c>
      <c r="C27" s="298">
        <v>1178146</v>
      </c>
      <c r="D27" s="299">
        <v>29445400</v>
      </c>
      <c r="E27" s="300" t="s">
        <v>2168</v>
      </c>
      <c r="F27" s="300" t="s">
        <v>2169</v>
      </c>
      <c r="G27" s="298" t="s">
        <v>2170</v>
      </c>
      <c r="H27" s="298">
        <v>92104622</v>
      </c>
      <c r="I27" s="301">
        <v>36161</v>
      </c>
      <c r="J27" s="302">
        <f t="shared" si="0"/>
        <v>11</v>
      </c>
    </row>
    <row r="28" spans="1:10" ht="14.25" hidden="1">
      <c r="A28" s="298" t="s">
        <v>2113</v>
      </c>
      <c r="B28" s="298" t="s">
        <v>20</v>
      </c>
      <c r="C28" s="298">
        <v>1127154</v>
      </c>
      <c r="D28" s="299">
        <v>29066395</v>
      </c>
      <c r="E28" s="300" t="s">
        <v>2171</v>
      </c>
      <c r="F28" s="300" t="s">
        <v>2172</v>
      </c>
      <c r="G28" s="298" t="s">
        <v>2173</v>
      </c>
      <c r="H28" s="298">
        <v>115313435</v>
      </c>
      <c r="I28" s="301">
        <v>31089</v>
      </c>
      <c r="J28" s="302">
        <f t="shared" si="0"/>
        <v>11</v>
      </c>
    </row>
    <row r="29" spans="1:10" ht="14.25" hidden="1">
      <c r="A29" s="298" t="s">
        <v>2113</v>
      </c>
      <c r="B29" s="298" t="s">
        <v>21</v>
      </c>
      <c r="C29" s="298">
        <v>1179655</v>
      </c>
      <c r="D29" s="299">
        <v>29473365</v>
      </c>
      <c r="E29" s="300" t="s">
        <v>2174</v>
      </c>
      <c r="F29" s="300" t="s">
        <v>2175</v>
      </c>
      <c r="G29" s="298" t="s">
        <v>2176</v>
      </c>
      <c r="H29" s="298">
        <v>92106772</v>
      </c>
      <c r="I29" s="301">
        <v>36161</v>
      </c>
      <c r="J29" s="302">
        <f t="shared" si="0"/>
        <v>11</v>
      </c>
    </row>
    <row r="30" spans="1:10" ht="14.25" hidden="1">
      <c r="A30" s="298" t="s">
        <v>2113</v>
      </c>
      <c r="B30" s="298" t="s">
        <v>21</v>
      </c>
      <c r="C30" s="298">
        <v>1162618</v>
      </c>
      <c r="D30" s="299">
        <v>29067332</v>
      </c>
      <c r="E30" s="300" t="s">
        <v>2177</v>
      </c>
      <c r="F30" s="300" t="s">
        <v>2178</v>
      </c>
      <c r="G30" s="298">
        <v>87630966504</v>
      </c>
      <c r="H30" s="298">
        <v>114047023</v>
      </c>
      <c r="I30" s="301">
        <v>27988</v>
      </c>
      <c r="J30" s="302">
        <f t="shared" si="0"/>
        <v>11</v>
      </c>
    </row>
    <row r="31" spans="1:10" ht="14.25" hidden="1">
      <c r="A31" s="298" t="s">
        <v>2113</v>
      </c>
      <c r="B31" s="298" t="s">
        <v>22</v>
      </c>
      <c r="C31" s="298">
        <v>1178038</v>
      </c>
      <c r="D31" s="299">
        <v>29425328</v>
      </c>
      <c r="E31" s="300" t="s">
        <v>2179</v>
      </c>
      <c r="F31" s="300" t="s">
        <v>2180</v>
      </c>
      <c r="G31" s="298">
        <v>90074874187</v>
      </c>
      <c r="H31" s="298">
        <v>115321802</v>
      </c>
      <c r="I31" s="301">
        <v>29177</v>
      </c>
      <c r="J31" s="302">
        <f t="shared" si="0"/>
        <v>11</v>
      </c>
    </row>
    <row r="32" spans="1:10" ht="14.25" hidden="1">
      <c r="A32" s="298" t="s">
        <v>2113</v>
      </c>
      <c r="B32" s="298" t="s">
        <v>23</v>
      </c>
      <c r="C32" s="298">
        <v>1126808</v>
      </c>
      <c r="D32" s="299">
        <v>29041333</v>
      </c>
      <c r="E32" s="300" t="s">
        <v>2181</v>
      </c>
      <c r="F32" s="300" t="s">
        <v>2182</v>
      </c>
      <c r="G32" s="298">
        <v>52357880520</v>
      </c>
      <c r="H32" s="298">
        <v>112472303</v>
      </c>
      <c r="I32" s="301">
        <v>23640</v>
      </c>
      <c r="J32" s="302">
        <f t="shared" si="0"/>
        <v>11</v>
      </c>
    </row>
    <row r="33" spans="1:10" ht="14.25" hidden="1">
      <c r="A33" s="298" t="s">
        <v>2113</v>
      </c>
      <c r="B33" s="298" t="s">
        <v>23</v>
      </c>
      <c r="C33" s="298">
        <v>1176432</v>
      </c>
      <c r="D33" s="299">
        <v>29395321</v>
      </c>
      <c r="E33" s="300" t="s">
        <v>2183</v>
      </c>
      <c r="F33" s="300" t="s">
        <v>2184</v>
      </c>
      <c r="G33" s="298">
        <v>60987286587</v>
      </c>
      <c r="H33" s="298">
        <v>113351885</v>
      </c>
      <c r="I33" s="301">
        <v>27070</v>
      </c>
      <c r="J33" s="302">
        <f t="shared" si="0"/>
        <v>11</v>
      </c>
    </row>
    <row r="34" spans="1:10" ht="14.25" hidden="1">
      <c r="A34" s="298" t="s">
        <v>2185</v>
      </c>
      <c r="B34" s="298" t="s">
        <v>24</v>
      </c>
      <c r="C34" s="298">
        <v>1179431</v>
      </c>
      <c r="D34" s="299">
        <v>29464374</v>
      </c>
      <c r="E34" s="300" t="s">
        <v>2186</v>
      </c>
      <c r="F34" s="300" t="s">
        <v>2187</v>
      </c>
      <c r="G34" s="298">
        <v>42426057572</v>
      </c>
      <c r="H34" s="298">
        <v>112396248</v>
      </c>
      <c r="I34" s="301">
        <v>24408</v>
      </c>
      <c r="J34" s="302">
        <f t="shared" si="0"/>
        <v>11</v>
      </c>
    </row>
    <row r="35" spans="1:10" ht="14.25" hidden="1">
      <c r="A35" s="298" t="s">
        <v>2185</v>
      </c>
      <c r="B35" s="298" t="s">
        <v>24</v>
      </c>
      <c r="C35" s="298">
        <v>1178324</v>
      </c>
      <c r="D35" s="299">
        <v>29863724</v>
      </c>
      <c r="E35" s="300" t="s">
        <v>2188</v>
      </c>
      <c r="F35" s="300" t="s">
        <v>2189</v>
      </c>
      <c r="G35" s="298">
        <v>80590411500</v>
      </c>
      <c r="H35" s="298">
        <v>115402917</v>
      </c>
      <c r="I35" s="301">
        <v>36161</v>
      </c>
      <c r="J35" s="302">
        <f t="shared" si="0"/>
        <v>11</v>
      </c>
    </row>
    <row r="36" spans="1:10" ht="14.25" hidden="1">
      <c r="A36" s="298" t="s">
        <v>2185</v>
      </c>
      <c r="B36" s="298" t="s">
        <v>24</v>
      </c>
      <c r="C36" s="298">
        <v>1127502</v>
      </c>
      <c r="D36" s="299">
        <v>29036143</v>
      </c>
      <c r="E36" s="300" t="s">
        <v>2190</v>
      </c>
      <c r="F36" s="300" t="s">
        <v>2191</v>
      </c>
      <c r="G36" s="298" t="s">
        <v>2192</v>
      </c>
      <c r="H36" s="298">
        <v>92106081</v>
      </c>
      <c r="I36" s="301">
        <v>36161</v>
      </c>
      <c r="J36" s="302">
        <f t="shared" si="0"/>
        <v>11</v>
      </c>
    </row>
    <row r="37" spans="1:10" ht="14.25" hidden="1">
      <c r="A37" s="298" t="s">
        <v>2185</v>
      </c>
      <c r="B37" s="298" t="s">
        <v>26</v>
      </c>
      <c r="C37" s="298">
        <v>1179282</v>
      </c>
      <c r="D37" s="299">
        <v>29461499</v>
      </c>
      <c r="E37" s="300" t="s">
        <v>2193</v>
      </c>
      <c r="F37" s="300" t="s">
        <v>2194</v>
      </c>
      <c r="G37" s="298">
        <v>32025432534</v>
      </c>
      <c r="H37" s="298">
        <v>112472191</v>
      </c>
      <c r="I37" s="301">
        <v>25964</v>
      </c>
      <c r="J37" s="302">
        <f t="shared" si="0"/>
        <v>11</v>
      </c>
    </row>
    <row r="38" spans="1:10" ht="14.25" hidden="1">
      <c r="A38" s="298" t="s">
        <v>2185</v>
      </c>
      <c r="B38" s="298" t="s">
        <v>26</v>
      </c>
      <c r="C38" s="298">
        <v>1179704</v>
      </c>
      <c r="D38" s="299">
        <v>29481325</v>
      </c>
      <c r="E38" s="300" t="s">
        <v>2195</v>
      </c>
      <c r="F38" s="300" t="s">
        <v>2196</v>
      </c>
      <c r="G38" s="298">
        <v>71116680572</v>
      </c>
      <c r="H38" s="298">
        <v>85200570</v>
      </c>
      <c r="I38" s="301">
        <v>28484</v>
      </c>
      <c r="J38" s="302">
        <f t="shared" si="0"/>
        <v>11</v>
      </c>
    </row>
    <row r="39" spans="1:10" ht="14.25" hidden="1">
      <c r="A39" s="298" t="s">
        <v>2185</v>
      </c>
      <c r="B39" s="298" t="s">
        <v>26</v>
      </c>
      <c r="C39" s="298">
        <v>1178018</v>
      </c>
      <c r="D39" s="299">
        <v>29427940</v>
      </c>
      <c r="E39" s="300" t="s">
        <v>2197</v>
      </c>
      <c r="F39" s="300" t="s">
        <v>2198</v>
      </c>
      <c r="G39" s="298">
        <v>90369130553</v>
      </c>
      <c r="H39" s="298">
        <v>115899708</v>
      </c>
      <c r="I39" s="301">
        <v>27917</v>
      </c>
      <c r="J39" s="302">
        <f t="shared" si="0"/>
        <v>11</v>
      </c>
    </row>
    <row r="40" spans="1:10" ht="14.25" hidden="1">
      <c r="A40" s="298" t="s">
        <v>2185</v>
      </c>
      <c r="B40" s="298" t="s">
        <v>26</v>
      </c>
      <c r="C40" s="298">
        <v>1131720</v>
      </c>
      <c r="D40" s="299">
        <v>29043085</v>
      </c>
      <c r="E40" s="300" t="s">
        <v>2199</v>
      </c>
      <c r="F40" s="300" t="s">
        <v>2200</v>
      </c>
      <c r="G40" s="298">
        <v>75259664515</v>
      </c>
      <c r="H40" s="298">
        <v>85201463</v>
      </c>
      <c r="I40" s="301">
        <v>28193</v>
      </c>
      <c r="J40" s="302">
        <f t="shared" si="0"/>
        <v>11</v>
      </c>
    </row>
    <row r="41" spans="1:10" ht="14.25" hidden="1">
      <c r="A41" s="298" t="s">
        <v>2185</v>
      </c>
      <c r="B41" s="298" t="s">
        <v>26</v>
      </c>
      <c r="C41" s="298">
        <v>1176437</v>
      </c>
      <c r="D41" s="299">
        <v>29385334</v>
      </c>
      <c r="E41" s="300" t="s">
        <v>2201</v>
      </c>
      <c r="F41" s="300" t="s">
        <v>2202</v>
      </c>
      <c r="G41" s="298" t="s">
        <v>2203</v>
      </c>
      <c r="H41" s="298">
        <v>92007515</v>
      </c>
      <c r="I41" s="301">
        <v>36161</v>
      </c>
      <c r="J41" s="302">
        <f t="shared" si="0"/>
        <v>11</v>
      </c>
    </row>
    <row r="42" spans="1:10" ht="14.25" hidden="1">
      <c r="A42" s="298" t="s">
        <v>2185</v>
      </c>
      <c r="B42" s="298" t="s">
        <v>26</v>
      </c>
      <c r="C42" s="298">
        <v>1179668</v>
      </c>
      <c r="D42" s="299">
        <v>29474892</v>
      </c>
      <c r="E42" s="300" t="s">
        <v>2204</v>
      </c>
      <c r="F42" s="300" t="s">
        <v>2205</v>
      </c>
      <c r="G42" s="298">
        <v>52469247500</v>
      </c>
      <c r="H42" s="298">
        <v>115323325</v>
      </c>
      <c r="I42" s="301">
        <v>25403</v>
      </c>
      <c r="J42" s="302">
        <f t="shared" si="0"/>
        <v>11</v>
      </c>
    </row>
    <row r="43" spans="1:10" ht="14.25" hidden="1">
      <c r="A43" s="298" t="s">
        <v>2185</v>
      </c>
      <c r="B43" s="298" t="s">
        <v>27</v>
      </c>
      <c r="C43" s="298">
        <v>1179813</v>
      </c>
      <c r="D43" s="299">
        <v>29489466</v>
      </c>
      <c r="E43" s="300" t="s">
        <v>2206</v>
      </c>
      <c r="F43" s="300" t="s">
        <v>2207</v>
      </c>
      <c r="G43" s="298" t="s">
        <v>2208</v>
      </c>
      <c r="H43" s="298">
        <v>92141521</v>
      </c>
      <c r="I43" s="301">
        <v>30181</v>
      </c>
      <c r="J43" s="302">
        <f t="shared" si="0"/>
        <v>11</v>
      </c>
    </row>
    <row r="44" spans="1:10" ht="14.25" hidden="1">
      <c r="A44" s="298" t="s">
        <v>2185</v>
      </c>
      <c r="B44" s="298" t="s">
        <v>27</v>
      </c>
      <c r="C44" s="298">
        <v>1127456</v>
      </c>
      <c r="D44" s="299">
        <v>29205000</v>
      </c>
      <c r="E44" s="300" t="s">
        <v>2209</v>
      </c>
      <c r="F44" s="300" t="s">
        <v>2210</v>
      </c>
      <c r="G44" s="298">
        <v>61858293553</v>
      </c>
      <c r="H44" s="298">
        <v>115319871</v>
      </c>
      <c r="I44" s="301">
        <v>27646</v>
      </c>
      <c r="J44" s="302">
        <f t="shared" si="0"/>
        <v>11</v>
      </c>
    </row>
    <row r="45" spans="1:10" ht="14.25" hidden="1">
      <c r="A45" s="298" t="s">
        <v>2185</v>
      </c>
      <c r="B45" s="298" t="s">
        <v>28</v>
      </c>
      <c r="C45" s="298">
        <v>1128762</v>
      </c>
      <c r="D45" s="299">
        <v>29044570</v>
      </c>
      <c r="E45" s="300" t="s">
        <v>2211</v>
      </c>
      <c r="F45" s="300" t="s">
        <v>2212</v>
      </c>
      <c r="G45" s="298">
        <v>83962310525</v>
      </c>
      <c r="H45" s="298">
        <v>92015671</v>
      </c>
      <c r="I45" s="301">
        <v>36161</v>
      </c>
      <c r="J45" s="302">
        <f t="shared" si="0"/>
        <v>11</v>
      </c>
    </row>
    <row r="46" spans="1:10" ht="14.25" hidden="1">
      <c r="A46" s="298" t="s">
        <v>2185</v>
      </c>
      <c r="B46" s="298" t="s">
        <v>29</v>
      </c>
      <c r="C46" s="298">
        <v>1178280</v>
      </c>
      <c r="D46" s="299">
        <v>29455405</v>
      </c>
      <c r="E46" s="300" t="s">
        <v>2213</v>
      </c>
      <c r="F46" s="300" t="s">
        <v>2214</v>
      </c>
      <c r="G46" s="298" t="s">
        <v>2215</v>
      </c>
      <c r="H46" s="298">
        <v>115401864</v>
      </c>
      <c r="I46" s="301">
        <v>28517</v>
      </c>
      <c r="J46" s="302">
        <f t="shared" si="0"/>
        <v>11</v>
      </c>
    </row>
    <row r="47" spans="1:10" ht="14.25" hidden="1">
      <c r="A47" s="298" t="s">
        <v>2185</v>
      </c>
      <c r="B47" s="298" t="s">
        <v>30</v>
      </c>
      <c r="C47" s="298">
        <v>1176434</v>
      </c>
      <c r="D47" s="299">
        <v>29391512</v>
      </c>
      <c r="E47" s="300" t="s">
        <v>2216</v>
      </c>
      <c r="F47" s="300" t="s">
        <v>2217</v>
      </c>
      <c r="G47" s="298">
        <v>47984490597</v>
      </c>
      <c r="H47" s="298">
        <v>114212018</v>
      </c>
      <c r="I47" s="301">
        <v>25162</v>
      </c>
      <c r="J47" s="302">
        <f t="shared" si="0"/>
        <v>11</v>
      </c>
    </row>
    <row r="48" spans="1:10" ht="14.25" hidden="1">
      <c r="A48" s="298" t="s">
        <v>2185</v>
      </c>
      <c r="B48" s="298" t="s">
        <v>30</v>
      </c>
      <c r="C48" s="298">
        <v>1178432</v>
      </c>
      <c r="D48" s="299">
        <v>29345936</v>
      </c>
      <c r="E48" s="300" t="s">
        <v>2218</v>
      </c>
      <c r="F48" s="300" t="s">
        <v>2219</v>
      </c>
      <c r="G48" s="298" t="s">
        <v>2220</v>
      </c>
      <c r="H48" s="298">
        <v>115749791</v>
      </c>
      <c r="I48" s="301">
        <v>36161</v>
      </c>
      <c r="J48" s="302">
        <f t="shared" si="0"/>
        <v>11</v>
      </c>
    </row>
    <row r="49" spans="1:10" ht="14.25" hidden="1">
      <c r="A49" s="298" t="s">
        <v>2185</v>
      </c>
      <c r="B49" s="298" t="s">
        <v>30</v>
      </c>
      <c r="C49" s="298">
        <v>1127324</v>
      </c>
      <c r="D49" s="299">
        <v>29038820</v>
      </c>
      <c r="E49" s="300" t="s">
        <v>2221</v>
      </c>
      <c r="F49" s="300" t="s">
        <v>2222</v>
      </c>
      <c r="G49" s="298">
        <v>91469430568</v>
      </c>
      <c r="H49" s="298">
        <v>115338980</v>
      </c>
      <c r="I49" s="301">
        <v>36161</v>
      </c>
      <c r="J49" s="302">
        <f t="shared" si="0"/>
        <v>11</v>
      </c>
    </row>
    <row r="50" spans="1:10" ht="14.25" hidden="1">
      <c r="A50" s="298" t="s">
        <v>2185</v>
      </c>
      <c r="B50" s="298" t="s">
        <v>31</v>
      </c>
      <c r="C50" s="298">
        <v>1131402</v>
      </c>
      <c r="D50" s="299">
        <v>29245893</v>
      </c>
      <c r="E50" s="300" t="s">
        <v>2223</v>
      </c>
      <c r="F50" s="300" t="s">
        <v>2224</v>
      </c>
      <c r="G50" s="298">
        <v>81678290572</v>
      </c>
      <c r="H50" s="298">
        <v>115527911</v>
      </c>
      <c r="I50" s="301">
        <v>30655</v>
      </c>
      <c r="J50" s="302">
        <f t="shared" si="0"/>
        <v>11</v>
      </c>
    </row>
    <row r="51" spans="1:10" ht="14.25" hidden="1">
      <c r="A51" s="298" t="s">
        <v>2185</v>
      </c>
      <c r="B51" s="298" t="s">
        <v>32</v>
      </c>
      <c r="C51" s="298">
        <v>1178150</v>
      </c>
      <c r="D51" s="299">
        <v>29437911</v>
      </c>
      <c r="E51" s="300" t="s">
        <v>2225</v>
      </c>
      <c r="F51" s="300" t="s">
        <v>2226</v>
      </c>
      <c r="G51" s="298" t="s">
        <v>2227</v>
      </c>
      <c r="H51" s="298">
        <v>115514976</v>
      </c>
      <c r="I51" s="301">
        <v>31116</v>
      </c>
      <c r="J51" s="302">
        <f t="shared" si="0"/>
        <v>11</v>
      </c>
    </row>
    <row r="52" spans="1:10" ht="14.25" hidden="1">
      <c r="A52" s="298" t="s">
        <v>2185</v>
      </c>
      <c r="B52" s="298" t="s">
        <v>33</v>
      </c>
      <c r="C52" s="298">
        <v>1178100</v>
      </c>
      <c r="D52" s="299">
        <v>29431670</v>
      </c>
      <c r="E52" s="300" t="s">
        <v>2228</v>
      </c>
      <c r="F52" s="300" t="s">
        <v>2229</v>
      </c>
      <c r="G52" s="298">
        <v>70916004520</v>
      </c>
      <c r="H52" s="298">
        <v>114262615</v>
      </c>
      <c r="I52" s="301">
        <v>25162</v>
      </c>
      <c r="J52" s="302">
        <f t="shared" si="0"/>
        <v>11</v>
      </c>
    </row>
    <row r="53" spans="1:10" ht="14.25" hidden="1">
      <c r="A53" s="298" t="s">
        <v>2185</v>
      </c>
      <c r="B53" s="298" t="s">
        <v>34</v>
      </c>
      <c r="C53" s="298">
        <v>1178021</v>
      </c>
      <c r="D53" s="299">
        <v>29430259</v>
      </c>
      <c r="E53" s="300" t="s">
        <v>2230</v>
      </c>
      <c r="F53" s="300" t="s">
        <v>2231</v>
      </c>
      <c r="G53" s="298">
        <v>79866174549</v>
      </c>
      <c r="H53" s="298">
        <v>114511462</v>
      </c>
      <c r="I53" s="301">
        <v>26635</v>
      </c>
      <c r="J53" s="302">
        <f t="shared" si="0"/>
        <v>11</v>
      </c>
    </row>
    <row r="54" spans="1:10" ht="14.25" hidden="1">
      <c r="A54" s="298" t="s">
        <v>2185</v>
      </c>
      <c r="B54" s="298" t="s">
        <v>35</v>
      </c>
      <c r="C54" s="298">
        <v>1178407</v>
      </c>
      <c r="D54" s="299">
        <v>29397758</v>
      </c>
      <c r="E54" s="300" t="s">
        <v>2232</v>
      </c>
      <c r="F54" s="300" t="s">
        <v>2233</v>
      </c>
      <c r="G54" s="298">
        <v>56697171634</v>
      </c>
      <c r="H54" s="298">
        <v>115321103</v>
      </c>
      <c r="I54" s="301">
        <v>36161</v>
      </c>
      <c r="J54" s="302">
        <f t="shared" si="0"/>
        <v>11</v>
      </c>
    </row>
    <row r="55" spans="1:10" ht="14.25" hidden="1">
      <c r="A55" s="298" t="s">
        <v>2185</v>
      </c>
      <c r="B55" s="298" t="s">
        <v>35</v>
      </c>
      <c r="C55" s="298">
        <v>1179304</v>
      </c>
      <c r="D55" s="299">
        <v>29460794</v>
      </c>
      <c r="E55" s="300" t="s">
        <v>2234</v>
      </c>
      <c r="F55" s="300" t="s">
        <v>2235</v>
      </c>
      <c r="G55" s="298" t="s">
        <v>2236</v>
      </c>
      <c r="H55" s="298">
        <v>115749767</v>
      </c>
      <c r="I55" s="301">
        <v>34968</v>
      </c>
      <c r="J55" s="302">
        <f t="shared" si="0"/>
        <v>11</v>
      </c>
    </row>
    <row r="56" spans="1:10" ht="14.25" hidden="1">
      <c r="A56" s="298" t="s">
        <v>2185</v>
      </c>
      <c r="B56" s="298" t="s">
        <v>35</v>
      </c>
      <c r="C56" s="298">
        <v>1176177</v>
      </c>
      <c r="D56" s="299">
        <v>29332400</v>
      </c>
      <c r="E56" s="300" t="s">
        <v>2237</v>
      </c>
      <c r="F56" s="300" t="s">
        <v>2238</v>
      </c>
      <c r="G56" s="298" t="s">
        <v>2239</v>
      </c>
      <c r="H56" s="298">
        <v>85200574</v>
      </c>
      <c r="I56" s="301">
        <v>36161</v>
      </c>
      <c r="J56" s="302">
        <f t="shared" si="0"/>
        <v>11</v>
      </c>
    </row>
    <row r="57" spans="1:10" ht="14.25" hidden="1">
      <c r="A57" s="298" t="s">
        <v>2185</v>
      </c>
      <c r="B57" s="298" t="s">
        <v>36</v>
      </c>
      <c r="C57" s="298">
        <v>1127855</v>
      </c>
      <c r="D57" s="299">
        <v>29210399</v>
      </c>
      <c r="E57" s="300" t="s">
        <v>2240</v>
      </c>
      <c r="F57" s="300" t="s">
        <v>2241</v>
      </c>
      <c r="G57" s="298" t="s">
        <v>2242</v>
      </c>
      <c r="H57" s="298">
        <v>85200178</v>
      </c>
      <c r="I57" s="301">
        <v>36161</v>
      </c>
      <c r="J57" s="302">
        <f t="shared" si="0"/>
        <v>11</v>
      </c>
    </row>
    <row r="58" spans="1:10" ht="14.25" hidden="1">
      <c r="A58" s="298" t="s">
        <v>2185</v>
      </c>
      <c r="B58" s="298" t="s">
        <v>37</v>
      </c>
      <c r="C58" s="298">
        <v>1178009</v>
      </c>
      <c r="D58" s="299">
        <v>29425395</v>
      </c>
      <c r="E58" s="300" t="s">
        <v>2243</v>
      </c>
      <c r="F58" s="300" t="s">
        <v>2244</v>
      </c>
      <c r="G58" s="298">
        <v>92715540604</v>
      </c>
      <c r="H58" s="298">
        <v>115161870</v>
      </c>
      <c r="I58" s="301">
        <v>26079</v>
      </c>
      <c r="J58" s="302">
        <f t="shared" si="0"/>
        <v>11</v>
      </c>
    </row>
    <row r="59" spans="1:10" ht="14.25" hidden="1">
      <c r="A59" s="298" t="s">
        <v>2185</v>
      </c>
      <c r="B59" s="298" t="s">
        <v>39</v>
      </c>
      <c r="C59" s="298">
        <v>1164742</v>
      </c>
      <c r="D59" s="299">
        <v>29252555</v>
      </c>
      <c r="E59" s="300" t="s">
        <v>2245</v>
      </c>
      <c r="F59" s="300" t="s">
        <v>2246</v>
      </c>
      <c r="G59" s="298">
        <v>99208628515</v>
      </c>
      <c r="H59" s="298">
        <v>114605546</v>
      </c>
      <c r="I59" s="301">
        <v>28659</v>
      </c>
      <c r="J59" s="302">
        <f t="shared" si="0"/>
        <v>11</v>
      </c>
    </row>
    <row r="60" spans="1:10" ht="14.25" hidden="1">
      <c r="A60" s="298" t="s">
        <v>2185</v>
      </c>
      <c r="B60" s="298" t="s">
        <v>40</v>
      </c>
      <c r="C60" s="298">
        <v>1178023</v>
      </c>
      <c r="D60" s="299">
        <v>29430534</v>
      </c>
      <c r="E60" s="300" t="s">
        <v>2247</v>
      </c>
      <c r="F60" s="300" t="s">
        <v>2248</v>
      </c>
      <c r="G60" s="298" t="s">
        <v>2249</v>
      </c>
      <c r="H60" s="298">
        <v>92052662</v>
      </c>
      <c r="I60" s="301">
        <v>36161</v>
      </c>
      <c r="J60" s="302">
        <f t="shared" si="0"/>
        <v>11</v>
      </c>
    </row>
    <row r="61" spans="1:10" ht="14.25" hidden="1">
      <c r="A61" s="298" t="s">
        <v>2185</v>
      </c>
      <c r="B61" s="298" t="s">
        <v>40</v>
      </c>
      <c r="C61" s="298">
        <v>1179772</v>
      </c>
      <c r="D61" s="299">
        <v>29487110</v>
      </c>
      <c r="E61" s="300" t="s">
        <v>2250</v>
      </c>
      <c r="F61" s="300" t="s">
        <v>2251</v>
      </c>
      <c r="G61" s="298">
        <v>40734447515</v>
      </c>
      <c r="H61" s="298">
        <v>112583235</v>
      </c>
      <c r="I61" s="301">
        <v>24410</v>
      </c>
      <c r="J61" s="302">
        <f t="shared" si="0"/>
        <v>11</v>
      </c>
    </row>
    <row r="62" spans="1:10" ht="14.25" hidden="1">
      <c r="A62" s="298" t="s">
        <v>2185</v>
      </c>
      <c r="B62" s="298" t="s">
        <v>41</v>
      </c>
      <c r="C62" s="298">
        <v>1164890</v>
      </c>
      <c r="D62" s="299">
        <v>29047250</v>
      </c>
      <c r="E62" s="300" t="s">
        <v>2252</v>
      </c>
      <c r="F62" s="300" t="s">
        <v>2253</v>
      </c>
      <c r="G62" s="298">
        <v>37922580568</v>
      </c>
      <c r="H62" s="298">
        <v>113455215</v>
      </c>
      <c r="I62" s="301">
        <v>22846</v>
      </c>
      <c r="J62" s="302">
        <f t="shared" si="0"/>
        <v>11</v>
      </c>
    </row>
    <row r="63" spans="1:10" ht="14.25" hidden="1">
      <c r="A63" s="298" t="s">
        <v>2185</v>
      </c>
      <c r="B63" s="298" t="s">
        <v>41</v>
      </c>
      <c r="C63" s="298">
        <v>1176059</v>
      </c>
      <c r="D63" s="299">
        <v>29047455</v>
      </c>
      <c r="E63" s="300" t="s">
        <v>2254</v>
      </c>
      <c r="F63" s="300" t="s">
        <v>2255</v>
      </c>
      <c r="G63" s="298" t="s">
        <v>2256</v>
      </c>
      <c r="H63" s="298">
        <v>92012264</v>
      </c>
      <c r="I63" s="301">
        <v>31969</v>
      </c>
      <c r="J63" s="302">
        <f t="shared" si="0"/>
        <v>11</v>
      </c>
    </row>
    <row r="64" spans="1:10" ht="14.25" hidden="1">
      <c r="A64" s="298" t="s">
        <v>2257</v>
      </c>
      <c r="B64" s="298" t="s">
        <v>42</v>
      </c>
      <c r="C64" s="298">
        <v>1168110</v>
      </c>
      <c r="D64" s="299">
        <v>29211590</v>
      </c>
      <c r="E64" s="300" t="s">
        <v>2258</v>
      </c>
      <c r="F64" s="300" t="s">
        <v>2259</v>
      </c>
      <c r="G64" s="298">
        <v>58121145520</v>
      </c>
      <c r="H64" s="298">
        <v>112390959</v>
      </c>
      <c r="I64" s="301">
        <v>25605</v>
      </c>
      <c r="J64" s="302">
        <f t="shared" si="0"/>
        <v>11</v>
      </c>
    </row>
    <row r="65" spans="1:10" ht="14.25" hidden="1">
      <c r="A65" s="298" t="s">
        <v>2257</v>
      </c>
      <c r="B65" s="298" t="s">
        <v>43</v>
      </c>
      <c r="C65" s="298">
        <v>1178017</v>
      </c>
      <c r="D65" s="299">
        <v>29425166</v>
      </c>
      <c r="E65" s="300" t="s">
        <v>2260</v>
      </c>
      <c r="F65" s="300" t="s">
        <v>2261</v>
      </c>
      <c r="G65" s="298">
        <v>94394377587</v>
      </c>
      <c r="H65" s="298">
        <v>85201120</v>
      </c>
      <c r="I65" s="301">
        <v>28251</v>
      </c>
      <c r="J65" s="302">
        <f t="shared" si="0"/>
        <v>11</v>
      </c>
    </row>
    <row r="66" spans="1:10" ht="14.25" hidden="1">
      <c r="A66" s="298" t="s">
        <v>2257</v>
      </c>
      <c r="B66" s="298" t="s">
        <v>43</v>
      </c>
      <c r="C66" s="298">
        <v>1179291</v>
      </c>
      <c r="D66" s="299">
        <v>29459621</v>
      </c>
      <c r="E66" s="300" t="s">
        <v>2262</v>
      </c>
      <c r="F66" s="300" t="s">
        <v>2263</v>
      </c>
      <c r="G66" s="298">
        <v>96465816504</v>
      </c>
      <c r="H66" s="298">
        <v>85200344</v>
      </c>
      <c r="I66" s="301">
        <v>28665</v>
      </c>
      <c r="J66" s="302">
        <f t="shared" si="0"/>
        <v>11</v>
      </c>
    </row>
    <row r="67" spans="1:10" ht="14.25" hidden="1">
      <c r="A67" s="298" t="s">
        <v>2257</v>
      </c>
      <c r="B67" s="298" t="s">
        <v>44</v>
      </c>
      <c r="C67" s="298">
        <v>1176466</v>
      </c>
      <c r="D67" s="299">
        <v>29385253</v>
      </c>
      <c r="E67" s="300" t="s">
        <v>2264</v>
      </c>
      <c r="F67" s="300" t="s">
        <v>2265</v>
      </c>
      <c r="G67" s="298">
        <v>49291670510</v>
      </c>
      <c r="H67" s="298">
        <v>112588544</v>
      </c>
      <c r="I67" s="301">
        <v>26468</v>
      </c>
      <c r="J67" s="302">
        <f t="shared" ref="J67:J130" si="1">LEN(G67)</f>
        <v>11</v>
      </c>
    </row>
    <row r="68" spans="1:10" ht="14.25" hidden="1">
      <c r="A68" s="298" t="s">
        <v>2257</v>
      </c>
      <c r="B68" s="298" t="s">
        <v>45</v>
      </c>
      <c r="C68" s="298">
        <v>1133014</v>
      </c>
      <c r="D68" s="299">
        <v>29214211</v>
      </c>
      <c r="E68" s="300" t="s">
        <v>2266</v>
      </c>
      <c r="F68" s="300" t="s">
        <v>2267</v>
      </c>
      <c r="G68" s="298">
        <v>99253445572</v>
      </c>
      <c r="H68" s="298">
        <v>114938444</v>
      </c>
      <c r="I68" s="301">
        <v>29410</v>
      </c>
      <c r="J68" s="302">
        <f t="shared" si="1"/>
        <v>11</v>
      </c>
    </row>
    <row r="69" spans="1:10" ht="14.25" hidden="1">
      <c r="A69" s="298" t="s">
        <v>2257</v>
      </c>
      <c r="B69" s="298" t="s">
        <v>46</v>
      </c>
      <c r="C69" s="298">
        <v>1178103</v>
      </c>
      <c r="D69" s="299">
        <v>29221935</v>
      </c>
      <c r="E69" s="300" t="s">
        <v>2268</v>
      </c>
      <c r="F69" s="300" t="s">
        <v>2269</v>
      </c>
      <c r="G69" s="298" t="s">
        <v>2270</v>
      </c>
      <c r="H69" s="298">
        <v>85200340</v>
      </c>
      <c r="I69" s="301">
        <v>36161</v>
      </c>
      <c r="J69" s="302">
        <f t="shared" si="1"/>
        <v>11</v>
      </c>
    </row>
    <row r="70" spans="1:10" ht="14.25" hidden="1">
      <c r="A70" s="298" t="s">
        <v>2257</v>
      </c>
      <c r="B70" s="298" t="s">
        <v>47</v>
      </c>
      <c r="C70" s="298">
        <v>1168411</v>
      </c>
      <c r="D70" s="299">
        <v>29214939</v>
      </c>
      <c r="E70" s="300" t="s">
        <v>2271</v>
      </c>
      <c r="F70" s="300" t="s">
        <v>2272</v>
      </c>
      <c r="G70" s="298">
        <v>99556278591</v>
      </c>
      <c r="H70" s="298">
        <v>114511412</v>
      </c>
      <c r="I70" s="301">
        <v>29658</v>
      </c>
      <c r="J70" s="302">
        <f t="shared" si="1"/>
        <v>11</v>
      </c>
    </row>
    <row r="71" spans="1:10" ht="14.25" hidden="1">
      <c r="A71" s="298" t="s">
        <v>2257</v>
      </c>
      <c r="B71" s="298" t="s">
        <v>47</v>
      </c>
      <c r="C71" s="298">
        <v>1178403</v>
      </c>
      <c r="D71" s="299">
        <v>29397740</v>
      </c>
      <c r="E71" s="300" t="s">
        <v>2273</v>
      </c>
      <c r="F71" s="300" t="s">
        <v>2274</v>
      </c>
      <c r="G71" s="298" t="s">
        <v>2275</v>
      </c>
      <c r="H71" s="298">
        <v>92016685</v>
      </c>
      <c r="I71" s="301">
        <v>36161</v>
      </c>
      <c r="J71" s="302">
        <f t="shared" si="1"/>
        <v>11</v>
      </c>
    </row>
    <row r="72" spans="1:10" ht="14.25" hidden="1">
      <c r="A72" s="298" t="s">
        <v>2257</v>
      </c>
      <c r="B72" s="298" t="s">
        <v>48</v>
      </c>
      <c r="C72" s="298">
        <v>1133090</v>
      </c>
      <c r="D72" s="299">
        <v>29207770</v>
      </c>
      <c r="E72" s="300" t="s">
        <v>2276</v>
      </c>
      <c r="F72" s="300" t="s">
        <v>2277</v>
      </c>
      <c r="G72" s="298">
        <v>59347538515</v>
      </c>
      <c r="H72" s="298">
        <v>113706080</v>
      </c>
      <c r="I72" s="301">
        <v>25747</v>
      </c>
      <c r="J72" s="302">
        <f t="shared" si="1"/>
        <v>11</v>
      </c>
    </row>
    <row r="73" spans="1:10" ht="14.25" hidden="1">
      <c r="A73" s="298" t="s">
        <v>2257</v>
      </c>
      <c r="B73" s="298" t="s">
        <v>48</v>
      </c>
      <c r="C73" s="298">
        <v>1132166</v>
      </c>
      <c r="D73" s="299">
        <v>29206936</v>
      </c>
      <c r="E73" s="300" t="s">
        <v>2278</v>
      </c>
      <c r="F73" s="300" t="s">
        <v>2279</v>
      </c>
      <c r="G73" s="298">
        <v>27027357895</v>
      </c>
      <c r="H73" s="298">
        <v>85200398</v>
      </c>
      <c r="I73" s="301">
        <v>28209</v>
      </c>
      <c r="J73" s="302">
        <f t="shared" si="1"/>
        <v>11</v>
      </c>
    </row>
    <row r="74" spans="1:10" ht="14.25" hidden="1">
      <c r="A74" s="298" t="s">
        <v>2257</v>
      </c>
      <c r="B74" s="298" t="s">
        <v>49</v>
      </c>
      <c r="C74" s="298">
        <v>1124368</v>
      </c>
      <c r="D74" s="299">
        <v>29225060</v>
      </c>
      <c r="E74" s="300" t="s">
        <v>2280</v>
      </c>
      <c r="F74" s="300" t="s">
        <v>2281</v>
      </c>
      <c r="G74" s="298" t="s">
        <v>2282</v>
      </c>
      <c r="H74" s="298">
        <v>85201148</v>
      </c>
      <c r="I74" s="301">
        <v>36161</v>
      </c>
      <c r="J74" s="302">
        <f t="shared" si="1"/>
        <v>11</v>
      </c>
    </row>
    <row r="75" spans="1:10" ht="14.25" hidden="1">
      <c r="A75" s="298" t="s">
        <v>2257</v>
      </c>
      <c r="B75" s="298" t="s">
        <v>50</v>
      </c>
      <c r="C75" s="298">
        <v>1133278</v>
      </c>
      <c r="D75" s="299">
        <v>29063299</v>
      </c>
      <c r="E75" s="300" t="s">
        <v>2283</v>
      </c>
      <c r="F75" s="300" t="s">
        <v>2284</v>
      </c>
      <c r="G75" s="298">
        <v>35628162515</v>
      </c>
      <c r="H75" s="298">
        <v>114538537</v>
      </c>
      <c r="I75" s="301">
        <v>24108</v>
      </c>
      <c r="J75" s="302">
        <f t="shared" si="1"/>
        <v>11</v>
      </c>
    </row>
    <row r="76" spans="1:10" ht="14.25" hidden="1">
      <c r="A76" s="298" t="s">
        <v>2257</v>
      </c>
      <c r="B76" s="298" t="s">
        <v>50</v>
      </c>
      <c r="C76" s="298">
        <v>1179607</v>
      </c>
      <c r="D76" s="299">
        <v>29470552</v>
      </c>
      <c r="E76" s="300" t="s">
        <v>2285</v>
      </c>
      <c r="F76" s="300" t="s">
        <v>2286</v>
      </c>
      <c r="G76" s="298" t="s">
        <v>2287</v>
      </c>
      <c r="H76" s="298">
        <v>92105963</v>
      </c>
      <c r="I76" s="301">
        <v>36161</v>
      </c>
      <c r="J76" s="302">
        <f t="shared" si="1"/>
        <v>11</v>
      </c>
    </row>
    <row r="77" spans="1:10" ht="14.25" hidden="1">
      <c r="A77" s="298" t="s">
        <v>2257</v>
      </c>
      <c r="B77" s="298" t="s">
        <v>51</v>
      </c>
      <c r="C77" s="298">
        <v>1170360</v>
      </c>
      <c r="D77" s="299">
        <v>29215382</v>
      </c>
      <c r="E77" s="300" t="s">
        <v>2288</v>
      </c>
      <c r="F77" s="300" t="s">
        <v>2289</v>
      </c>
      <c r="G77" s="298" t="s">
        <v>2290</v>
      </c>
      <c r="H77" s="298">
        <v>92107166</v>
      </c>
      <c r="I77" s="301">
        <v>36161</v>
      </c>
      <c r="J77" s="302">
        <f t="shared" si="1"/>
        <v>11</v>
      </c>
    </row>
    <row r="78" spans="1:10" ht="14.25" hidden="1">
      <c r="A78" s="298" t="s">
        <v>2257</v>
      </c>
      <c r="B78" s="298" t="s">
        <v>52</v>
      </c>
      <c r="C78" s="298">
        <v>1124511</v>
      </c>
      <c r="D78" s="299">
        <v>29216265</v>
      </c>
      <c r="E78" s="300" t="s">
        <v>2291</v>
      </c>
      <c r="F78" s="300" t="s">
        <v>2292</v>
      </c>
      <c r="G78" s="298">
        <v>43837816591</v>
      </c>
      <c r="H78" s="298">
        <v>112388067</v>
      </c>
      <c r="I78" s="301">
        <v>25480</v>
      </c>
      <c r="J78" s="302">
        <f t="shared" si="1"/>
        <v>11</v>
      </c>
    </row>
    <row r="79" spans="1:10" ht="14.25" hidden="1">
      <c r="A79" s="298" t="s">
        <v>2257</v>
      </c>
      <c r="B79" s="298" t="s">
        <v>52</v>
      </c>
      <c r="C79" s="298">
        <v>1124481</v>
      </c>
      <c r="D79" s="299">
        <v>29216206</v>
      </c>
      <c r="E79" s="300" t="s">
        <v>1927</v>
      </c>
      <c r="F79" s="300" t="s">
        <v>2293</v>
      </c>
      <c r="G79" s="298" t="s">
        <v>2294</v>
      </c>
      <c r="H79" s="298">
        <v>115530396</v>
      </c>
      <c r="I79" s="301">
        <v>30563</v>
      </c>
      <c r="J79" s="302">
        <f t="shared" si="1"/>
        <v>11</v>
      </c>
    </row>
    <row r="80" spans="1:10" ht="14.25" hidden="1">
      <c r="A80" s="298" t="s">
        <v>2257</v>
      </c>
      <c r="B80" s="298" t="s">
        <v>53</v>
      </c>
      <c r="C80" s="298">
        <v>1164149</v>
      </c>
      <c r="D80" s="299">
        <v>29216486</v>
      </c>
      <c r="E80" s="300" t="s">
        <v>2295</v>
      </c>
      <c r="F80" s="300" t="s">
        <v>2296</v>
      </c>
      <c r="G80" s="298">
        <v>98467964553</v>
      </c>
      <c r="H80" s="298">
        <v>92049291</v>
      </c>
      <c r="I80" s="301">
        <v>36161</v>
      </c>
      <c r="J80" s="302">
        <f t="shared" si="1"/>
        <v>11</v>
      </c>
    </row>
    <row r="81" spans="1:10" ht="14.25" hidden="1">
      <c r="A81" s="298" t="s">
        <v>2257</v>
      </c>
      <c r="B81" s="298" t="s">
        <v>54</v>
      </c>
      <c r="C81" s="298">
        <v>1123647</v>
      </c>
      <c r="D81" s="299">
        <v>29232988</v>
      </c>
      <c r="E81" s="300" t="s">
        <v>2297</v>
      </c>
      <c r="F81" s="300" t="s">
        <v>2298</v>
      </c>
      <c r="G81" s="298" t="s">
        <v>2299</v>
      </c>
      <c r="H81" s="298">
        <v>85200378</v>
      </c>
      <c r="I81" s="301">
        <v>34072</v>
      </c>
      <c r="J81" s="302">
        <f t="shared" si="1"/>
        <v>11</v>
      </c>
    </row>
    <row r="82" spans="1:10" ht="14.25" hidden="1">
      <c r="A82" s="298" t="s">
        <v>2257</v>
      </c>
      <c r="B82" s="298" t="s">
        <v>55</v>
      </c>
      <c r="C82" s="298">
        <v>1176457</v>
      </c>
      <c r="D82" s="299">
        <v>29390869</v>
      </c>
      <c r="E82" s="300" t="s">
        <v>2300</v>
      </c>
      <c r="F82" s="300" t="s">
        <v>2301</v>
      </c>
      <c r="G82" s="298">
        <v>43396739515</v>
      </c>
      <c r="H82" s="298">
        <v>113043694</v>
      </c>
      <c r="I82" s="301">
        <v>24796</v>
      </c>
      <c r="J82" s="302">
        <f t="shared" si="1"/>
        <v>11</v>
      </c>
    </row>
    <row r="83" spans="1:10" ht="14.25" hidden="1">
      <c r="A83" s="298" t="s">
        <v>2257</v>
      </c>
      <c r="B83" s="298" t="s">
        <v>55</v>
      </c>
      <c r="C83" s="298">
        <v>1178028</v>
      </c>
      <c r="D83" s="299">
        <v>29425557</v>
      </c>
      <c r="E83" s="300" t="s">
        <v>1947</v>
      </c>
      <c r="F83" s="300" t="s">
        <v>2302</v>
      </c>
      <c r="G83" s="298" t="s">
        <v>2303</v>
      </c>
      <c r="H83" s="298">
        <v>92048692</v>
      </c>
      <c r="I83" s="301">
        <v>31905</v>
      </c>
      <c r="J83" s="302">
        <f t="shared" si="1"/>
        <v>11</v>
      </c>
    </row>
    <row r="84" spans="1:10" ht="14.25" hidden="1">
      <c r="A84" s="298" t="s">
        <v>2257</v>
      </c>
      <c r="B84" s="298" t="s">
        <v>55</v>
      </c>
      <c r="C84" s="298">
        <v>1178439</v>
      </c>
      <c r="D84" s="299">
        <v>29399220</v>
      </c>
      <c r="E84" s="300" t="s">
        <v>2304</v>
      </c>
      <c r="F84" s="300" t="s">
        <v>2305</v>
      </c>
      <c r="G84" s="298" t="s">
        <v>2306</v>
      </c>
      <c r="H84" s="298">
        <v>92018783</v>
      </c>
      <c r="I84" s="301">
        <v>36161</v>
      </c>
      <c r="J84" s="302">
        <f t="shared" si="1"/>
        <v>11</v>
      </c>
    </row>
    <row r="85" spans="1:10" ht="14.25" hidden="1">
      <c r="A85" s="298" t="s">
        <v>2257</v>
      </c>
      <c r="B85" s="298" t="s">
        <v>56</v>
      </c>
      <c r="C85" s="298">
        <v>1132468</v>
      </c>
      <c r="D85" s="299">
        <v>29216818</v>
      </c>
      <c r="E85" s="300" t="s">
        <v>2307</v>
      </c>
      <c r="F85" s="300" t="s">
        <v>2308</v>
      </c>
      <c r="G85" s="298">
        <v>75297892520</v>
      </c>
      <c r="H85" s="298">
        <v>92006767</v>
      </c>
      <c r="I85" s="301">
        <v>36161</v>
      </c>
      <c r="J85" s="302">
        <f t="shared" si="1"/>
        <v>11</v>
      </c>
    </row>
    <row r="86" spans="1:10" ht="14.25" hidden="1">
      <c r="A86" s="298" t="s">
        <v>2257</v>
      </c>
      <c r="B86" s="298" t="s">
        <v>57</v>
      </c>
      <c r="C86" s="298">
        <v>1178029</v>
      </c>
      <c r="D86" s="299">
        <v>29425123</v>
      </c>
      <c r="E86" s="300" t="s">
        <v>2309</v>
      </c>
      <c r="F86" s="300" t="s">
        <v>2310</v>
      </c>
      <c r="G86" s="298">
        <v>98290991568</v>
      </c>
      <c r="H86" s="298">
        <v>115351970</v>
      </c>
      <c r="I86" s="301">
        <v>27944</v>
      </c>
      <c r="J86" s="302">
        <f t="shared" si="1"/>
        <v>11</v>
      </c>
    </row>
    <row r="87" spans="1:10" ht="14.25" hidden="1">
      <c r="A87" s="298" t="s">
        <v>2257</v>
      </c>
      <c r="B87" s="298" t="s">
        <v>58</v>
      </c>
      <c r="C87" s="298">
        <v>1164491</v>
      </c>
      <c r="D87" s="299">
        <v>29209994</v>
      </c>
      <c r="E87" s="300" t="s">
        <v>2311</v>
      </c>
      <c r="F87" s="300" t="s">
        <v>2312</v>
      </c>
      <c r="G87" s="298" t="s">
        <v>2313</v>
      </c>
      <c r="H87" s="298">
        <v>115400494</v>
      </c>
      <c r="I87" s="301">
        <v>31538</v>
      </c>
      <c r="J87" s="302">
        <f t="shared" si="1"/>
        <v>11</v>
      </c>
    </row>
    <row r="88" spans="1:10" ht="14.25" hidden="1">
      <c r="A88" s="298" t="s">
        <v>2257</v>
      </c>
      <c r="B88" s="298" t="s">
        <v>59</v>
      </c>
      <c r="C88" s="298">
        <v>1132565</v>
      </c>
      <c r="D88" s="299">
        <v>29217768</v>
      </c>
      <c r="E88" s="300" t="s">
        <v>2314</v>
      </c>
      <c r="F88" s="300" t="s">
        <v>2315</v>
      </c>
      <c r="G88" s="298">
        <v>66730244534</v>
      </c>
      <c r="H88" s="298">
        <v>113510031</v>
      </c>
      <c r="I88" s="301">
        <v>27683</v>
      </c>
      <c r="J88" s="302">
        <f t="shared" si="1"/>
        <v>11</v>
      </c>
    </row>
    <row r="89" spans="1:10" ht="14.25" hidden="1">
      <c r="A89" s="298" t="s">
        <v>2257</v>
      </c>
      <c r="B89" s="298" t="s">
        <v>60</v>
      </c>
      <c r="C89" s="298">
        <v>1132794</v>
      </c>
      <c r="D89" s="299">
        <v>29218489</v>
      </c>
      <c r="E89" s="300" t="s">
        <v>2316</v>
      </c>
      <c r="F89" s="300" t="s">
        <v>2317</v>
      </c>
      <c r="G89" s="298">
        <v>51317605500</v>
      </c>
      <c r="H89" s="298">
        <v>113444507</v>
      </c>
      <c r="I89" s="301">
        <v>24841</v>
      </c>
      <c r="J89" s="302">
        <f t="shared" si="1"/>
        <v>11</v>
      </c>
    </row>
    <row r="90" spans="1:10" ht="14.25" hidden="1">
      <c r="A90" s="298" t="s">
        <v>2257</v>
      </c>
      <c r="B90" s="298" t="s">
        <v>60</v>
      </c>
      <c r="C90" s="298">
        <v>1179708</v>
      </c>
      <c r="D90" s="299">
        <v>29483891</v>
      </c>
      <c r="E90" s="300" t="s">
        <v>1948</v>
      </c>
      <c r="F90" s="300" t="s">
        <v>2318</v>
      </c>
      <c r="G90" s="298" t="s">
        <v>2319</v>
      </c>
      <c r="H90" s="298">
        <v>92105899</v>
      </c>
      <c r="I90" s="301">
        <v>36161</v>
      </c>
      <c r="J90" s="302">
        <f t="shared" si="1"/>
        <v>11</v>
      </c>
    </row>
    <row r="91" spans="1:10" ht="14.25" hidden="1">
      <c r="A91" s="298" t="s">
        <v>2257</v>
      </c>
      <c r="B91" s="298" t="s">
        <v>60</v>
      </c>
      <c r="C91" s="298">
        <v>1179483</v>
      </c>
      <c r="D91" s="299">
        <v>29467870</v>
      </c>
      <c r="E91" s="300" t="s">
        <v>2320</v>
      </c>
      <c r="F91" s="300" t="s">
        <v>2321</v>
      </c>
      <c r="G91" s="298">
        <v>79024009553</v>
      </c>
      <c r="H91" s="298">
        <v>85201354</v>
      </c>
      <c r="I91" s="301">
        <v>36161</v>
      </c>
      <c r="J91" s="302">
        <f t="shared" si="1"/>
        <v>11</v>
      </c>
    </row>
    <row r="92" spans="1:10" ht="14.25" hidden="1">
      <c r="A92" s="298" t="s">
        <v>2257</v>
      </c>
      <c r="B92" s="298" t="s">
        <v>61</v>
      </c>
      <c r="C92" s="298">
        <v>1178261</v>
      </c>
      <c r="D92" s="299">
        <v>29467403</v>
      </c>
      <c r="E92" s="300" t="s">
        <v>2322</v>
      </c>
      <c r="F92" s="300" t="s">
        <v>2323</v>
      </c>
      <c r="G92" s="298">
        <v>59557680504</v>
      </c>
      <c r="H92" s="298">
        <v>115321153</v>
      </c>
      <c r="I92" s="301">
        <v>26002</v>
      </c>
      <c r="J92" s="302">
        <f t="shared" si="1"/>
        <v>11</v>
      </c>
    </row>
    <row r="93" spans="1:10" ht="14.25" hidden="1">
      <c r="A93" s="298" t="s">
        <v>2257</v>
      </c>
      <c r="B93" s="298" t="s">
        <v>61</v>
      </c>
      <c r="C93" s="298">
        <v>1167997</v>
      </c>
      <c r="D93" s="299">
        <v>29219841</v>
      </c>
      <c r="E93" s="300" t="s">
        <v>2324</v>
      </c>
      <c r="F93" s="300" t="s">
        <v>2325</v>
      </c>
      <c r="G93" s="298">
        <v>23733292553</v>
      </c>
      <c r="H93" s="298">
        <v>111680539</v>
      </c>
      <c r="I93" s="301">
        <v>21731</v>
      </c>
      <c r="J93" s="302">
        <f t="shared" si="1"/>
        <v>11</v>
      </c>
    </row>
    <row r="94" spans="1:10" ht="14.25" hidden="1">
      <c r="A94" s="298" t="s">
        <v>2257</v>
      </c>
      <c r="B94" s="298" t="s">
        <v>62</v>
      </c>
      <c r="C94" s="298">
        <v>1179283</v>
      </c>
      <c r="D94" s="299">
        <v>29461502</v>
      </c>
      <c r="E94" s="300" t="s">
        <v>2326</v>
      </c>
      <c r="F94" s="300" t="s">
        <v>2327</v>
      </c>
      <c r="G94" s="298">
        <v>90020740182</v>
      </c>
      <c r="H94" s="298">
        <v>113938166</v>
      </c>
      <c r="I94" s="301">
        <v>29256</v>
      </c>
      <c r="J94" s="302">
        <f t="shared" si="1"/>
        <v>11</v>
      </c>
    </row>
    <row r="95" spans="1:10" ht="14.25" hidden="1">
      <c r="A95" s="298" t="s">
        <v>2257</v>
      </c>
      <c r="B95" s="298" t="s">
        <v>62</v>
      </c>
      <c r="C95" s="298">
        <v>1179784</v>
      </c>
      <c r="D95" s="299">
        <v>44171</v>
      </c>
      <c r="E95" s="300" t="s">
        <v>2328</v>
      </c>
      <c r="F95" s="300" t="s">
        <v>2329</v>
      </c>
      <c r="G95" s="298">
        <v>98251660530</v>
      </c>
      <c r="H95" s="298">
        <v>116389918</v>
      </c>
      <c r="I95" s="301">
        <v>36161</v>
      </c>
      <c r="J95" s="302">
        <f t="shared" si="1"/>
        <v>11</v>
      </c>
    </row>
    <row r="96" spans="1:10" ht="14.25" hidden="1">
      <c r="A96" s="298" t="s">
        <v>2257</v>
      </c>
      <c r="B96" s="298" t="s">
        <v>62</v>
      </c>
      <c r="C96" s="298">
        <v>1133138</v>
      </c>
      <c r="D96" s="299">
        <v>29220076</v>
      </c>
      <c r="E96" s="300" t="s">
        <v>2330</v>
      </c>
      <c r="F96" s="300" t="s">
        <v>2331</v>
      </c>
      <c r="G96" s="298" t="s">
        <v>2332</v>
      </c>
      <c r="H96" s="298">
        <v>85200366</v>
      </c>
      <c r="I96" s="301">
        <v>29259</v>
      </c>
      <c r="J96" s="302">
        <f t="shared" si="1"/>
        <v>11</v>
      </c>
    </row>
    <row r="97" spans="1:10" ht="14.25" hidden="1">
      <c r="A97" s="298" t="s">
        <v>2257</v>
      </c>
      <c r="B97" s="298" t="s">
        <v>62</v>
      </c>
      <c r="C97" s="298">
        <v>1133022</v>
      </c>
      <c r="D97" s="299">
        <v>29221307</v>
      </c>
      <c r="E97" s="300" t="s">
        <v>2333</v>
      </c>
      <c r="F97" s="300" t="s">
        <v>2334</v>
      </c>
      <c r="G97" s="298">
        <v>15713314847</v>
      </c>
      <c r="H97" s="298">
        <v>115368781</v>
      </c>
      <c r="I97" s="301">
        <v>24873</v>
      </c>
      <c r="J97" s="302">
        <f t="shared" si="1"/>
        <v>11</v>
      </c>
    </row>
    <row r="98" spans="1:10" ht="14.25" hidden="1">
      <c r="A98" s="298" t="s">
        <v>2257</v>
      </c>
      <c r="B98" s="298" t="s">
        <v>63</v>
      </c>
      <c r="C98" s="298">
        <v>1133235</v>
      </c>
      <c r="D98" s="299">
        <v>29067391</v>
      </c>
      <c r="E98" s="300" t="s">
        <v>2335</v>
      </c>
      <c r="F98" s="300" t="s">
        <v>2336</v>
      </c>
      <c r="G98" s="298" t="s">
        <v>2337</v>
      </c>
      <c r="H98" s="298">
        <v>92107046</v>
      </c>
      <c r="I98" s="301">
        <v>36161</v>
      </c>
      <c r="J98" s="302">
        <f t="shared" si="1"/>
        <v>11</v>
      </c>
    </row>
    <row r="99" spans="1:10" ht="14.25" hidden="1">
      <c r="A99" s="298" t="s">
        <v>2257</v>
      </c>
      <c r="B99" s="298" t="s">
        <v>63</v>
      </c>
      <c r="C99" s="298">
        <v>1179793</v>
      </c>
      <c r="D99" s="299">
        <v>29493854</v>
      </c>
      <c r="E99" s="300" t="s">
        <v>2338</v>
      </c>
      <c r="F99" s="300" t="s">
        <v>2339</v>
      </c>
      <c r="G99" s="298">
        <v>61879282534</v>
      </c>
      <c r="H99" s="298">
        <v>115325880</v>
      </c>
      <c r="I99" s="301">
        <v>26850</v>
      </c>
      <c r="J99" s="302">
        <f t="shared" si="1"/>
        <v>11</v>
      </c>
    </row>
    <row r="100" spans="1:10" ht="14.25" hidden="1">
      <c r="A100" s="298" t="s">
        <v>2257</v>
      </c>
      <c r="B100" s="298" t="s">
        <v>64</v>
      </c>
      <c r="C100" s="298">
        <v>1178095</v>
      </c>
      <c r="D100" s="299">
        <v>29428742</v>
      </c>
      <c r="E100" s="300" t="s">
        <v>2340</v>
      </c>
      <c r="F100" s="300" t="s">
        <v>2341</v>
      </c>
      <c r="G100" s="298" t="s">
        <v>2342</v>
      </c>
      <c r="H100" s="298">
        <v>85200355</v>
      </c>
      <c r="I100" s="301">
        <v>33930</v>
      </c>
      <c r="J100" s="302">
        <f t="shared" si="1"/>
        <v>11</v>
      </c>
    </row>
    <row r="101" spans="1:10" ht="14.25" hidden="1">
      <c r="A101" s="298" t="s">
        <v>2257</v>
      </c>
      <c r="B101" s="298" t="s">
        <v>65</v>
      </c>
      <c r="C101" s="298">
        <v>1123876</v>
      </c>
      <c r="D101" s="299">
        <v>29221943</v>
      </c>
      <c r="E101" s="300" t="s">
        <v>2343</v>
      </c>
      <c r="F101" s="300" t="s">
        <v>2344</v>
      </c>
      <c r="G101" s="298">
        <v>99608405572</v>
      </c>
      <c r="H101" s="298">
        <v>115313621</v>
      </c>
      <c r="I101" s="301">
        <v>28463</v>
      </c>
      <c r="J101" s="302">
        <f t="shared" si="1"/>
        <v>11</v>
      </c>
    </row>
    <row r="102" spans="1:10" ht="14.25" hidden="1">
      <c r="A102" s="298" t="s">
        <v>2345</v>
      </c>
      <c r="B102" s="298" t="s">
        <v>66</v>
      </c>
      <c r="C102" s="298">
        <v>1115431</v>
      </c>
      <c r="D102" s="299">
        <v>29135710</v>
      </c>
      <c r="E102" s="300" t="s">
        <v>2346</v>
      </c>
      <c r="F102" s="300" t="s">
        <v>2347</v>
      </c>
      <c r="G102" s="298" t="s">
        <v>2348</v>
      </c>
      <c r="H102" s="298">
        <v>114496387</v>
      </c>
      <c r="I102" s="301">
        <v>30170</v>
      </c>
      <c r="J102" s="302">
        <f t="shared" si="1"/>
        <v>11</v>
      </c>
    </row>
    <row r="103" spans="1:10" ht="14.25" hidden="1">
      <c r="A103" s="298" t="s">
        <v>2345</v>
      </c>
      <c r="B103" s="298" t="s">
        <v>67</v>
      </c>
      <c r="C103" s="298">
        <v>1115520</v>
      </c>
      <c r="D103" s="299">
        <v>29147409</v>
      </c>
      <c r="E103" s="300" t="s">
        <v>2349</v>
      </c>
      <c r="F103" s="300" t="s">
        <v>2350</v>
      </c>
      <c r="G103" s="298">
        <v>63310287572</v>
      </c>
      <c r="H103" s="298">
        <v>112577349</v>
      </c>
      <c r="I103" s="301">
        <v>26280</v>
      </c>
      <c r="J103" s="302">
        <f t="shared" si="1"/>
        <v>11</v>
      </c>
    </row>
    <row r="104" spans="1:10" ht="14.25" hidden="1">
      <c r="A104" s="298" t="s">
        <v>2345</v>
      </c>
      <c r="B104" s="298" t="s">
        <v>68</v>
      </c>
      <c r="C104" s="298">
        <v>1115547</v>
      </c>
      <c r="D104" s="299">
        <v>29136385</v>
      </c>
      <c r="E104" s="300" t="s">
        <v>2351</v>
      </c>
      <c r="F104" s="300" t="s">
        <v>2352</v>
      </c>
      <c r="G104" s="298" t="s">
        <v>2353</v>
      </c>
      <c r="H104" s="298">
        <v>85200782</v>
      </c>
      <c r="I104" s="301">
        <v>33937</v>
      </c>
      <c r="J104" s="302">
        <f t="shared" si="1"/>
        <v>11</v>
      </c>
    </row>
    <row r="105" spans="1:10" ht="14.25" hidden="1">
      <c r="A105" s="298" t="s">
        <v>2345</v>
      </c>
      <c r="B105" s="298" t="s">
        <v>69</v>
      </c>
      <c r="C105" s="298">
        <v>1105606</v>
      </c>
      <c r="D105" s="299">
        <v>29136571</v>
      </c>
      <c r="E105" s="300" t="s">
        <v>2354</v>
      </c>
      <c r="F105" s="300" t="s">
        <v>2355</v>
      </c>
      <c r="G105" s="298">
        <v>35349166549</v>
      </c>
      <c r="H105" s="298">
        <v>111809036</v>
      </c>
      <c r="I105" s="301">
        <v>23719</v>
      </c>
      <c r="J105" s="302">
        <f t="shared" si="1"/>
        <v>11</v>
      </c>
    </row>
    <row r="106" spans="1:10" ht="14.25" hidden="1">
      <c r="A106" s="298" t="s">
        <v>2345</v>
      </c>
      <c r="B106" s="298" t="s">
        <v>70</v>
      </c>
      <c r="C106" s="298">
        <v>1176868</v>
      </c>
      <c r="D106" s="299">
        <v>29116422</v>
      </c>
      <c r="E106" s="300" t="s">
        <v>2356</v>
      </c>
      <c r="F106" s="300" t="s">
        <v>2357</v>
      </c>
      <c r="G106" s="298">
        <v>67655882568</v>
      </c>
      <c r="H106" s="298">
        <v>114075466</v>
      </c>
      <c r="I106" s="301">
        <v>27297</v>
      </c>
      <c r="J106" s="302">
        <f t="shared" si="1"/>
        <v>11</v>
      </c>
    </row>
    <row r="107" spans="1:10" ht="14.25" hidden="1">
      <c r="A107" s="298" t="s">
        <v>2345</v>
      </c>
      <c r="B107" s="298" t="s">
        <v>70</v>
      </c>
      <c r="C107" s="298">
        <v>1178125</v>
      </c>
      <c r="D107" s="299">
        <v>29437164</v>
      </c>
      <c r="E107" s="300" t="s">
        <v>2358</v>
      </c>
      <c r="F107" s="300" t="s">
        <v>2359</v>
      </c>
      <c r="G107" s="298" t="s">
        <v>2360</v>
      </c>
      <c r="H107" s="298">
        <v>85200519</v>
      </c>
      <c r="I107" s="301">
        <v>36161</v>
      </c>
      <c r="J107" s="302">
        <f t="shared" si="1"/>
        <v>11</v>
      </c>
    </row>
    <row r="108" spans="1:10" ht="14.25" hidden="1">
      <c r="A108" s="298" t="s">
        <v>2345</v>
      </c>
      <c r="B108" s="298" t="s">
        <v>70</v>
      </c>
      <c r="C108" s="298">
        <v>1178245</v>
      </c>
      <c r="D108" s="299">
        <v>29115604</v>
      </c>
      <c r="E108" s="300" t="s">
        <v>2361</v>
      </c>
      <c r="F108" s="300" t="s">
        <v>2362</v>
      </c>
      <c r="G108" s="298">
        <v>22417494515</v>
      </c>
      <c r="H108" s="298">
        <v>111673972</v>
      </c>
      <c r="I108" s="301">
        <v>19802</v>
      </c>
      <c r="J108" s="302">
        <f t="shared" si="1"/>
        <v>11</v>
      </c>
    </row>
    <row r="109" spans="1:10" ht="14.25" hidden="1">
      <c r="A109" s="298" t="s">
        <v>2345</v>
      </c>
      <c r="B109" s="298" t="s">
        <v>71</v>
      </c>
      <c r="C109" s="298">
        <v>1178073</v>
      </c>
      <c r="D109" s="299">
        <v>29432200</v>
      </c>
      <c r="E109" s="300" t="s">
        <v>2363</v>
      </c>
      <c r="F109" s="300" t="s">
        <v>2364</v>
      </c>
      <c r="G109" s="298">
        <v>76820904568</v>
      </c>
      <c r="H109" s="298">
        <v>113609903</v>
      </c>
      <c r="I109" s="301">
        <v>27669</v>
      </c>
      <c r="J109" s="302">
        <f t="shared" si="1"/>
        <v>11</v>
      </c>
    </row>
    <row r="110" spans="1:10" ht="14.25" hidden="1">
      <c r="A110" s="298" t="s">
        <v>2345</v>
      </c>
      <c r="B110" s="298" t="s">
        <v>71</v>
      </c>
      <c r="C110" s="298">
        <v>1115733</v>
      </c>
      <c r="D110" s="299">
        <v>29137845</v>
      </c>
      <c r="E110" s="300" t="s">
        <v>1928</v>
      </c>
      <c r="F110" s="300" t="s">
        <v>2365</v>
      </c>
      <c r="G110" s="298">
        <v>70731357515</v>
      </c>
      <c r="H110" s="298">
        <v>113724656</v>
      </c>
      <c r="I110" s="301">
        <v>27368</v>
      </c>
      <c r="J110" s="302">
        <f t="shared" si="1"/>
        <v>11</v>
      </c>
    </row>
    <row r="111" spans="1:10" ht="14.25" hidden="1">
      <c r="A111" s="298" t="s">
        <v>2345</v>
      </c>
      <c r="B111" s="298" t="s">
        <v>71</v>
      </c>
      <c r="C111" s="298">
        <v>1115660</v>
      </c>
      <c r="D111" s="299">
        <v>29138442</v>
      </c>
      <c r="E111" s="300" t="s">
        <v>2366</v>
      </c>
      <c r="F111" s="300" t="s">
        <v>2367</v>
      </c>
      <c r="G111" s="298">
        <v>92534988549</v>
      </c>
      <c r="H111" s="298">
        <v>114286855</v>
      </c>
      <c r="I111" s="301">
        <v>29104</v>
      </c>
      <c r="J111" s="302">
        <f t="shared" si="1"/>
        <v>11</v>
      </c>
    </row>
    <row r="112" spans="1:10" ht="14.25" hidden="1">
      <c r="A112" s="298" t="s">
        <v>2345</v>
      </c>
      <c r="B112" s="298" t="s">
        <v>71</v>
      </c>
      <c r="C112" s="298">
        <v>1115679</v>
      </c>
      <c r="D112" s="299">
        <v>29139155</v>
      </c>
      <c r="E112" s="300" t="s">
        <v>2368</v>
      </c>
      <c r="F112" s="300" t="s">
        <v>2369</v>
      </c>
      <c r="G112" s="298" t="s">
        <v>2370</v>
      </c>
      <c r="H112" s="298">
        <v>115535493</v>
      </c>
      <c r="I112" s="301">
        <v>31747</v>
      </c>
      <c r="J112" s="302">
        <f t="shared" si="1"/>
        <v>11</v>
      </c>
    </row>
    <row r="113" spans="1:10" ht="14.25" hidden="1">
      <c r="A113" s="298" t="s">
        <v>2345</v>
      </c>
      <c r="B113" s="298" t="s">
        <v>71</v>
      </c>
      <c r="C113" s="298">
        <v>1115717</v>
      </c>
      <c r="D113" s="299">
        <v>29137870</v>
      </c>
      <c r="E113" s="300" t="s">
        <v>2371</v>
      </c>
      <c r="F113" s="300" t="s">
        <v>2372</v>
      </c>
      <c r="G113" s="298" t="s">
        <v>2373</v>
      </c>
      <c r="H113" s="298">
        <v>114742128</v>
      </c>
      <c r="I113" s="301">
        <v>29019</v>
      </c>
      <c r="J113" s="302">
        <f t="shared" si="1"/>
        <v>11</v>
      </c>
    </row>
    <row r="114" spans="1:10" ht="14.25" hidden="1">
      <c r="A114" s="298" t="s">
        <v>2345</v>
      </c>
      <c r="B114" s="298" t="s">
        <v>71</v>
      </c>
      <c r="C114" s="298">
        <v>1115903</v>
      </c>
      <c r="D114" s="299">
        <v>29137900</v>
      </c>
      <c r="E114" s="300" t="s">
        <v>2374</v>
      </c>
      <c r="F114" s="300" t="s">
        <v>2375</v>
      </c>
      <c r="G114" s="298" t="s">
        <v>2376</v>
      </c>
      <c r="H114" s="298">
        <v>115549971</v>
      </c>
      <c r="I114" s="301">
        <v>31451</v>
      </c>
      <c r="J114" s="302">
        <f t="shared" si="1"/>
        <v>11</v>
      </c>
    </row>
    <row r="115" spans="1:10" ht="14.25" hidden="1">
      <c r="A115" s="298" t="s">
        <v>2345</v>
      </c>
      <c r="B115" s="298" t="s">
        <v>71</v>
      </c>
      <c r="C115" s="298">
        <v>1115806</v>
      </c>
      <c r="D115" s="299">
        <v>29139325</v>
      </c>
      <c r="E115" s="300" t="s">
        <v>2377</v>
      </c>
      <c r="F115" s="300" t="s">
        <v>2378</v>
      </c>
      <c r="G115" s="298">
        <v>63902958553</v>
      </c>
      <c r="H115" s="298">
        <v>113563686</v>
      </c>
      <c r="I115" s="301">
        <v>27550</v>
      </c>
      <c r="J115" s="302">
        <f t="shared" si="1"/>
        <v>11</v>
      </c>
    </row>
    <row r="116" spans="1:10" ht="14.25" hidden="1">
      <c r="A116" s="298" t="s">
        <v>2345</v>
      </c>
      <c r="B116" s="298" t="s">
        <v>71</v>
      </c>
      <c r="C116" s="298">
        <v>1115865</v>
      </c>
      <c r="D116" s="299">
        <v>29137853</v>
      </c>
      <c r="E116" s="300" t="s">
        <v>2379</v>
      </c>
      <c r="F116" s="300" t="s">
        <v>2380</v>
      </c>
      <c r="G116" s="298" t="s">
        <v>2381</v>
      </c>
      <c r="H116" s="298">
        <v>115549989</v>
      </c>
      <c r="I116" s="301">
        <v>31420</v>
      </c>
      <c r="J116" s="302">
        <f t="shared" si="1"/>
        <v>11</v>
      </c>
    </row>
    <row r="117" spans="1:10" ht="14.25" hidden="1">
      <c r="A117" s="298" t="s">
        <v>2345</v>
      </c>
      <c r="B117" s="298" t="s">
        <v>72</v>
      </c>
      <c r="C117" s="298">
        <v>1177070</v>
      </c>
      <c r="D117" s="299">
        <v>29410975</v>
      </c>
      <c r="E117" s="300" t="s">
        <v>2382</v>
      </c>
      <c r="F117" s="300" t="s">
        <v>2383</v>
      </c>
      <c r="G117" s="298" t="s">
        <v>2384</v>
      </c>
      <c r="H117" s="298">
        <v>115829494</v>
      </c>
      <c r="I117" s="301">
        <v>30608</v>
      </c>
      <c r="J117" s="302">
        <f t="shared" si="1"/>
        <v>11</v>
      </c>
    </row>
    <row r="118" spans="1:10" ht="14.25" hidden="1">
      <c r="A118" s="298" t="s">
        <v>2345</v>
      </c>
      <c r="B118" s="298" t="s">
        <v>73</v>
      </c>
      <c r="C118" s="298">
        <v>1178099</v>
      </c>
      <c r="D118" s="299">
        <v>29431573</v>
      </c>
      <c r="E118" s="300" t="s">
        <v>2385</v>
      </c>
      <c r="F118" s="300" t="s">
        <v>2386</v>
      </c>
      <c r="G118" s="298">
        <v>96959118549</v>
      </c>
      <c r="H118" s="298">
        <v>92017386</v>
      </c>
      <c r="I118" s="301">
        <v>28822</v>
      </c>
      <c r="J118" s="302">
        <f t="shared" si="1"/>
        <v>11</v>
      </c>
    </row>
    <row r="119" spans="1:10" ht="14.25" hidden="1">
      <c r="A119" s="298" t="s">
        <v>2345</v>
      </c>
      <c r="B119" s="298" t="s">
        <v>73</v>
      </c>
      <c r="C119" s="298">
        <v>1178273</v>
      </c>
      <c r="D119" s="299">
        <v>29447763</v>
      </c>
      <c r="E119" s="300" t="s">
        <v>2387</v>
      </c>
      <c r="F119" s="300" t="s">
        <v>2388</v>
      </c>
      <c r="G119" s="298" t="s">
        <v>2389</v>
      </c>
      <c r="H119" s="298">
        <v>85201169</v>
      </c>
      <c r="I119" s="301">
        <v>31562</v>
      </c>
      <c r="J119" s="302">
        <f t="shared" si="1"/>
        <v>11</v>
      </c>
    </row>
    <row r="120" spans="1:10" ht="14.25" hidden="1">
      <c r="A120" s="298" t="s">
        <v>2345</v>
      </c>
      <c r="B120" s="298" t="s">
        <v>74</v>
      </c>
      <c r="C120" s="298">
        <v>1116691</v>
      </c>
      <c r="D120" s="299">
        <v>29146631</v>
      </c>
      <c r="E120" s="300" t="s">
        <v>2390</v>
      </c>
      <c r="F120" s="300" t="s">
        <v>2391</v>
      </c>
      <c r="G120" s="298" t="s">
        <v>2392</v>
      </c>
      <c r="H120" s="298">
        <v>92003906</v>
      </c>
      <c r="I120" s="301">
        <v>33523</v>
      </c>
      <c r="J120" s="302">
        <f t="shared" si="1"/>
        <v>11</v>
      </c>
    </row>
    <row r="121" spans="1:10" ht="14.25" hidden="1">
      <c r="A121" s="298" t="s">
        <v>2345</v>
      </c>
      <c r="B121" s="298" t="s">
        <v>74</v>
      </c>
      <c r="C121" s="298">
        <v>1178222</v>
      </c>
      <c r="D121" s="299">
        <v>29443296</v>
      </c>
      <c r="E121" s="300" t="s">
        <v>2393</v>
      </c>
      <c r="F121" s="300" t="s">
        <v>2394</v>
      </c>
      <c r="G121" s="298">
        <v>61885703520</v>
      </c>
      <c r="H121" s="298">
        <v>113975710</v>
      </c>
      <c r="I121" s="301">
        <v>26643</v>
      </c>
      <c r="J121" s="302">
        <f t="shared" si="1"/>
        <v>11</v>
      </c>
    </row>
    <row r="122" spans="1:10" ht="14.25" hidden="1">
      <c r="A122" s="298" t="s">
        <v>2345</v>
      </c>
      <c r="B122" s="298" t="s">
        <v>75</v>
      </c>
      <c r="C122" s="298">
        <v>1177073</v>
      </c>
      <c r="D122" s="299">
        <v>29411947</v>
      </c>
      <c r="E122" s="300" t="s">
        <v>2395</v>
      </c>
      <c r="F122" s="300" t="s">
        <v>2396</v>
      </c>
      <c r="G122" s="298">
        <v>61394955553</v>
      </c>
      <c r="H122" s="298">
        <v>114537002</v>
      </c>
      <c r="I122" s="301">
        <v>36161</v>
      </c>
      <c r="J122" s="302">
        <f t="shared" si="1"/>
        <v>11</v>
      </c>
    </row>
    <row r="123" spans="1:10" ht="14.25" hidden="1">
      <c r="A123" s="298" t="s">
        <v>2345</v>
      </c>
      <c r="B123" s="298" t="s">
        <v>75</v>
      </c>
      <c r="C123" s="298">
        <v>1179389</v>
      </c>
      <c r="D123" s="299">
        <v>29464382</v>
      </c>
      <c r="E123" s="300" t="s">
        <v>2397</v>
      </c>
      <c r="F123" s="300" t="s">
        <v>2398</v>
      </c>
      <c r="G123" s="298" t="s">
        <v>2399</v>
      </c>
      <c r="H123" s="298">
        <v>115530736</v>
      </c>
      <c r="I123" s="301">
        <v>36161</v>
      </c>
      <c r="J123" s="302">
        <f t="shared" si="1"/>
        <v>11</v>
      </c>
    </row>
    <row r="124" spans="1:10" ht="14.25" hidden="1">
      <c r="A124" s="298" t="s">
        <v>2345</v>
      </c>
      <c r="B124" s="298" t="s">
        <v>76</v>
      </c>
      <c r="C124" s="298">
        <v>1178091</v>
      </c>
      <c r="D124" s="299">
        <v>29432022</v>
      </c>
      <c r="E124" s="300" t="s">
        <v>2400</v>
      </c>
      <c r="F124" s="300" t="s">
        <v>2124</v>
      </c>
      <c r="G124" s="298" t="s">
        <v>2124</v>
      </c>
      <c r="H124" s="298" t="s">
        <v>2124</v>
      </c>
      <c r="I124" s="301"/>
      <c r="J124" s="302">
        <f t="shared" si="1"/>
        <v>11</v>
      </c>
    </row>
    <row r="125" spans="1:10" ht="14.25" hidden="1">
      <c r="A125" s="298" t="s">
        <v>2345</v>
      </c>
      <c r="B125" s="298" t="s">
        <v>77</v>
      </c>
      <c r="C125" s="298">
        <v>1178050</v>
      </c>
      <c r="D125" s="299">
        <v>29426537</v>
      </c>
      <c r="E125" s="300" t="s">
        <v>2401</v>
      </c>
      <c r="F125" s="300" t="s">
        <v>2402</v>
      </c>
      <c r="G125" s="298" t="s">
        <v>2403</v>
      </c>
      <c r="H125" s="298">
        <v>114976353</v>
      </c>
      <c r="I125" s="301">
        <v>26282</v>
      </c>
      <c r="J125" s="302">
        <f t="shared" si="1"/>
        <v>11</v>
      </c>
    </row>
    <row r="126" spans="1:10" ht="14.25" hidden="1">
      <c r="A126" s="298" t="s">
        <v>2345</v>
      </c>
      <c r="B126" s="298" t="s">
        <v>78</v>
      </c>
      <c r="C126" s="298">
        <v>1178079</v>
      </c>
      <c r="D126" s="299">
        <v>29432154</v>
      </c>
      <c r="E126" s="300" t="s">
        <v>2404</v>
      </c>
      <c r="F126" s="300" t="s">
        <v>2405</v>
      </c>
      <c r="G126" s="298" t="s">
        <v>2406</v>
      </c>
      <c r="H126" s="298">
        <v>92003896</v>
      </c>
      <c r="I126" s="301">
        <v>36161</v>
      </c>
      <c r="J126" s="302">
        <f t="shared" si="1"/>
        <v>11</v>
      </c>
    </row>
    <row r="127" spans="1:10" ht="14.25" hidden="1">
      <c r="A127" s="298" t="s">
        <v>2345</v>
      </c>
      <c r="B127" s="298" t="s">
        <v>78</v>
      </c>
      <c r="C127" s="298">
        <v>1179117</v>
      </c>
      <c r="D127" s="299">
        <v>29399238</v>
      </c>
      <c r="E127" s="300" t="s">
        <v>2407</v>
      </c>
      <c r="F127" s="300" t="s">
        <v>2408</v>
      </c>
      <c r="G127" s="298">
        <v>73251402587</v>
      </c>
      <c r="H127" s="298">
        <v>114540908</v>
      </c>
      <c r="I127" s="301">
        <v>26746</v>
      </c>
      <c r="J127" s="302">
        <f t="shared" si="1"/>
        <v>11</v>
      </c>
    </row>
    <row r="128" spans="1:10" ht="14.25" hidden="1">
      <c r="A128" s="298" t="s">
        <v>2345</v>
      </c>
      <c r="B128" s="298" t="s">
        <v>79</v>
      </c>
      <c r="C128" s="298">
        <v>1115997</v>
      </c>
      <c r="D128" s="299">
        <v>29142229</v>
      </c>
      <c r="E128" s="300" t="s">
        <v>2409</v>
      </c>
      <c r="F128" s="300" t="s">
        <v>2410</v>
      </c>
      <c r="G128" s="298">
        <v>81351135520</v>
      </c>
      <c r="H128" s="298">
        <v>115408183</v>
      </c>
      <c r="I128" s="301">
        <v>29769</v>
      </c>
      <c r="J128" s="302">
        <f t="shared" si="1"/>
        <v>11</v>
      </c>
    </row>
    <row r="129" spans="1:10" ht="14.25" hidden="1">
      <c r="A129" s="298" t="s">
        <v>2345</v>
      </c>
      <c r="B129" s="298" t="s">
        <v>80</v>
      </c>
      <c r="C129" s="298">
        <v>1178326</v>
      </c>
      <c r="D129" s="299">
        <v>29397693</v>
      </c>
      <c r="E129" s="300" t="s">
        <v>2411</v>
      </c>
      <c r="F129" s="300" t="s">
        <v>2412</v>
      </c>
      <c r="G129" s="298">
        <v>70782423515</v>
      </c>
      <c r="H129" s="298">
        <v>113962725</v>
      </c>
      <c r="I129" s="301">
        <v>36161</v>
      </c>
      <c r="J129" s="302">
        <f t="shared" si="1"/>
        <v>11</v>
      </c>
    </row>
    <row r="130" spans="1:10" ht="14.25" hidden="1">
      <c r="A130" s="298" t="s">
        <v>2345</v>
      </c>
      <c r="B130" s="298" t="s">
        <v>80</v>
      </c>
      <c r="C130" s="298">
        <v>1115776</v>
      </c>
      <c r="D130" s="299">
        <v>29144302</v>
      </c>
      <c r="E130" s="300" t="s">
        <v>2413</v>
      </c>
      <c r="F130" s="300" t="s">
        <v>2414</v>
      </c>
      <c r="G130" s="298">
        <v>70633851515</v>
      </c>
      <c r="H130" s="298">
        <v>114628497</v>
      </c>
      <c r="I130" s="301">
        <v>26986</v>
      </c>
      <c r="J130" s="302">
        <f t="shared" si="1"/>
        <v>11</v>
      </c>
    </row>
    <row r="131" spans="1:10" ht="14.25" hidden="1">
      <c r="A131" s="298" t="s">
        <v>2345</v>
      </c>
      <c r="B131" s="298" t="s">
        <v>80</v>
      </c>
      <c r="C131" s="298">
        <v>1115814</v>
      </c>
      <c r="D131" s="299">
        <v>29145120</v>
      </c>
      <c r="E131" s="300" t="s">
        <v>2415</v>
      </c>
      <c r="F131" s="300" t="s">
        <v>2416</v>
      </c>
      <c r="G131" s="298" t="s">
        <v>2417</v>
      </c>
      <c r="H131" s="298">
        <v>114531666</v>
      </c>
      <c r="I131" s="301">
        <v>30360</v>
      </c>
      <c r="J131" s="302">
        <f t="shared" ref="J131:J194" si="2">LEN(G131)</f>
        <v>11</v>
      </c>
    </row>
    <row r="132" spans="1:10" ht="14.25" hidden="1">
      <c r="A132" s="298" t="s">
        <v>2345</v>
      </c>
      <c r="B132" s="298" t="s">
        <v>81</v>
      </c>
      <c r="C132" s="298">
        <v>1116365</v>
      </c>
      <c r="D132" s="299">
        <v>29145287</v>
      </c>
      <c r="E132" s="300" t="s">
        <v>2418</v>
      </c>
      <c r="F132" s="300" t="s">
        <v>2419</v>
      </c>
      <c r="G132" s="298">
        <v>59233338568</v>
      </c>
      <c r="H132" s="298">
        <v>113771027</v>
      </c>
      <c r="I132" s="301">
        <v>25597</v>
      </c>
      <c r="J132" s="302">
        <f t="shared" si="2"/>
        <v>11</v>
      </c>
    </row>
    <row r="133" spans="1:10" ht="14.25" hidden="1">
      <c r="A133" s="298" t="s">
        <v>2345</v>
      </c>
      <c r="B133" s="298" t="s">
        <v>82</v>
      </c>
      <c r="C133" s="298">
        <v>1179664</v>
      </c>
      <c r="D133" s="299">
        <v>29474698</v>
      </c>
      <c r="E133" s="300" t="s">
        <v>2420</v>
      </c>
      <c r="F133" s="300" t="s">
        <v>2421</v>
      </c>
      <c r="G133" s="298" t="s">
        <v>2422</v>
      </c>
      <c r="H133" s="298">
        <v>114525754</v>
      </c>
      <c r="I133" s="301">
        <v>30579</v>
      </c>
      <c r="J133" s="302">
        <f t="shared" si="2"/>
        <v>11</v>
      </c>
    </row>
    <row r="134" spans="1:10" ht="14.25" hidden="1">
      <c r="A134" s="298" t="s">
        <v>2345</v>
      </c>
      <c r="B134" s="298" t="s">
        <v>82</v>
      </c>
      <c r="C134" s="298">
        <v>1179292</v>
      </c>
      <c r="D134" s="299">
        <v>29460816</v>
      </c>
      <c r="E134" s="300" t="s">
        <v>2423</v>
      </c>
      <c r="F134" s="300" t="s">
        <v>2424</v>
      </c>
      <c r="G134" s="298" t="s">
        <v>2425</v>
      </c>
      <c r="H134" s="298">
        <v>115534099</v>
      </c>
      <c r="I134" s="301">
        <v>30971</v>
      </c>
      <c r="J134" s="302">
        <f t="shared" si="2"/>
        <v>11</v>
      </c>
    </row>
    <row r="135" spans="1:10" ht="14.25" hidden="1">
      <c r="A135" s="298" t="s">
        <v>2345</v>
      </c>
      <c r="B135" s="298" t="s">
        <v>82</v>
      </c>
      <c r="C135" s="298">
        <v>1178088</v>
      </c>
      <c r="D135" s="299">
        <v>29432235</v>
      </c>
      <c r="E135" s="300" t="s">
        <v>2426</v>
      </c>
      <c r="F135" s="300" t="s">
        <v>2427</v>
      </c>
      <c r="G135" s="298" t="s">
        <v>2428</v>
      </c>
      <c r="H135" s="298">
        <v>85200142</v>
      </c>
      <c r="I135" s="301">
        <v>29996</v>
      </c>
      <c r="J135" s="302">
        <f t="shared" si="2"/>
        <v>11</v>
      </c>
    </row>
    <row r="136" spans="1:10" ht="14.25" hidden="1">
      <c r="A136" s="298" t="s">
        <v>2345</v>
      </c>
      <c r="B136" s="298" t="s">
        <v>82</v>
      </c>
      <c r="C136" s="298">
        <v>1116241</v>
      </c>
      <c r="D136" s="299">
        <v>29146151</v>
      </c>
      <c r="E136" s="300" t="s">
        <v>2429</v>
      </c>
      <c r="F136" s="300" t="s">
        <v>2430</v>
      </c>
      <c r="G136" s="298" t="s">
        <v>2431</v>
      </c>
      <c r="H136" s="298">
        <v>115404587</v>
      </c>
      <c r="I136" s="301">
        <v>36161</v>
      </c>
      <c r="J136" s="302">
        <f t="shared" si="2"/>
        <v>11</v>
      </c>
    </row>
    <row r="137" spans="1:10" ht="14.25" hidden="1">
      <c r="A137" s="298" t="s">
        <v>2345</v>
      </c>
      <c r="B137" s="298" t="s">
        <v>82</v>
      </c>
      <c r="C137" s="298">
        <v>1166427</v>
      </c>
      <c r="D137" s="299">
        <v>29365430</v>
      </c>
      <c r="E137" s="300" t="s">
        <v>2432</v>
      </c>
      <c r="F137" s="300" t="s">
        <v>2433</v>
      </c>
      <c r="G137" s="298">
        <v>39200094520</v>
      </c>
      <c r="H137" s="298">
        <v>112376939</v>
      </c>
      <c r="I137" s="301">
        <v>24449</v>
      </c>
      <c r="J137" s="302">
        <f t="shared" si="2"/>
        <v>11</v>
      </c>
    </row>
    <row r="138" spans="1:10" ht="14.25" hidden="1">
      <c r="A138" s="298" t="s">
        <v>2345</v>
      </c>
      <c r="B138" s="298" t="s">
        <v>82</v>
      </c>
      <c r="C138" s="298">
        <v>1178235</v>
      </c>
      <c r="D138" s="299">
        <v>29372895</v>
      </c>
      <c r="E138" s="300" t="s">
        <v>2434</v>
      </c>
      <c r="F138" s="300" t="s">
        <v>2435</v>
      </c>
      <c r="G138" s="298" t="s">
        <v>2436</v>
      </c>
      <c r="H138" s="298">
        <v>85200152</v>
      </c>
      <c r="I138" s="301">
        <v>31986</v>
      </c>
      <c r="J138" s="302">
        <f t="shared" si="2"/>
        <v>11</v>
      </c>
    </row>
    <row r="139" spans="1:10" ht="14.25" hidden="1">
      <c r="A139" s="298" t="s">
        <v>2345</v>
      </c>
      <c r="B139" s="298" t="s">
        <v>82</v>
      </c>
      <c r="C139" s="298">
        <v>1116209</v>
      </c>
      <c r="D139" s="299">
        <v>29145538</v>
      </c>
      <c r="E139" s="300" t="s">
        <v>2437</v>
      </c>
      <c r="F139" s="300" t="s">
        <v>2438</v>
      </c>
      <c r="G139" s="298">
        <v>20332912515</v>
      </c>
      <c r="H139" s="298">
        <v>111703913</v>
      </c>
      <c r="I139" s="301">
        <v>21110</v>
      </c>
      <c r="J139" s="302">
        <f t="shared" si="2"/>
        <v>11</v>
      </c>
    </row>
    <row r="140" spans="1:10" ht="14.25" hidden="1">
      <c r="A140" s="298" t="s">
        <v>2345</v>
      </c>
      <c r="B140" s="298" t="s">
        <v>83</v>
      </c>
      <c r="C140" s="298">
        <v>1116446</v>
      </c>
      <c r="D140" s="299">
        <v>29147913</v>
      </c>
      <c r="E140" s="300" t="s">
        <v>2439</v>
      </c>
      <c r="F140" s="300" t="s">
        <v>2440</v>
      </c>
      <c r="G140" s="298">
        <v>65122828504</v>
      </c>
      <c r="H140" s="298">
        <v>114523207</v>
      </c>
      <c r="I140" s="301">
        <v>26896</v>
      </c>
      <c r="J140" s="302">
        <f t="shared" si="2"/>
        <v>11</v>
      </c>
    </row>
    <row r="141" spans="1:10" ht="14.25" hidden="1">
      <c r="A141" s="298" t="s">
        <v>2345</v>
      </c>
      <c r="B141" s="298" t="s">
        <v>84</v>
      </c>
      <c r="C141" s="298">
        <v>1115105</v>
      </c>
      <c r="D141" s="299">
        <v>29124212</v>
      </c>
      <c r="E141" s="300" t="s">
        <v>2441</v>
      </c>
      <c r="F141" s="300" t="s">
        <v>2442</v>
      </c>
      <c r="G141" s="298">
        <v>58077243568</v>
      </c>
      <c r="H141" s="298">
        <v>114726960</v>
      </c>
      <c r="I141" s="301">
        <v>26870</v>
      </c>
      <c r="J141" s="302">
        <f t="shared" si="2"/>
        <v>11</v>
      </c>
    </row>
    <row r="142" spans="1:10" ht="14.25" hidden="1">
      <c r="A142" s="298" t="s">
        <v>2345</v>
      </c>
      <c r="B142" s="298" t="s">
        <v>84</v>
      </c>
      <c r="C142" s="298">
        <v>1114958</v>
      </c>
      <c r="D142" s="299">
        <v>29123143</v>
      </c>
      <c r="E142" s="300" t="s">
        <v>2443</v>
      </c>
      <c r="F142" s="300" t="s">
        <v>2444</v>
      </c>
      <c r="G142" s="298">
        <v>88383563515</v>
      </c>
      <c r="H142" s="298">
        <v>113925286</v>
      </c>
      <c r="I142" s="301">
        <v>27762</v>
      </c>
      <c r="J142" s="302">
        <f t="shared" si="2"/>
        <v>11</v>
      </c>
    </row>
    <row r="143" spans="1:10" ht="14.25" hidden="1">
      <c r="A143" s="298" t="s">
        <v>2345</v>
      </c>
      <c r="B143" s="298" t="s">
        <v>85</v>
      </c>
      <c r="C143" s="298">
        <v>1116713</v>
      </c>
      <c r="D143" s="299">
        <v>29149380</v>
      </c>
      <c r="E143" s="300" t="s">
        <v>2445</v>
      </c>
      <c r="F143" s="300" t="s">
        <v>2446</v>
      </c>
      <c r="G143" s="298" t="s">
        <v>2447</v>
      </c>
      <c r="H143" s="298">
        <v>85200480</v>
      </c>
      <c r="I143" s="301">
        <v>31415</v>
      </c>
      <c r="J143" s="302">
        <f t="shared" si="2"/>
        <v>11</v>
      </c>
    </row>
    <row r="144" spans="1:10" ht="14.25" hidden="1">
      <c r="A144" s="298" t="s">
        <v>2345</v>
      </c>
      <c r="B144" s="298" t="s">
        <v>85</v>
      </c>
      <c r="C144" s="298">
        <v>1178102</v>
      </c>
      <c r="D144" s="299">
        <v>29432120</v>
      </c>
      <c r="E144" s="300" t="s">
        <v>2448</v>
      </c>
      <c r="F144" s="300" t="s">
        <v>2449</v>
      </c>
      <c r="G144" s="298">
        <v>51489406549</v>
      </c>
      <c r="H144" s="298">
        <v>114424330</v>
      </c>
      <c r="I144" s="301">
        <v>25348</v>
      </c>
      <c r="J144" s="302">
        <f t="shared" si="2"/>
        <v>11</v>
      </c>
    </row>
    <row r="145" spans="1:10" ht="14.25" hidden="1">
      <c r="A145" s="298" t="s">
        <v>2345</v>
      </c>
      <c r="B145" s="298" t="s">
        <v>85</v>
      </c>
      <c r="C145" s="298">
        <v>1178275</v>
      </c>
      <c r="D145" s="299">
        <v>29915783</v>
      </c>
      <c r="E145" s="300" t="s">
        <v>2450</v>
      </c>
      <c r="F145" s="300" t="s">
        <v>2451</v>
      </c>
      <c r="G145" s="298">
        <v>86134272515</v>
      </c>
      <c r="H145" s="298">
        <v>114726855</v>
      </c>
      <c r="I145" s="301">
        <v>27147</v>
      </c>
      <c r="J145" s="302">
        <f t="shared" si="2"/>
        <v>11</v>
      </c>
    </row>
    <row r="146" spans="1:10" ht="14.25" hidden="1">
      <c r="A146" s="298" t="s">
        <v>2452</v>
      </c>
      <c r="B146" s="298" t="s">
        <v>86</v>
      </c>
      <c r="C146" s="298">
        <v>1111495</v>
      </c>
      <c r="D146" s="299">
        <v>29292280</v>
      </c>
      <c r="E146" s="300" t="s">
        <v>2453</v>
      </c>
      <c r="F146" s="300" t="s">
        <v>2454</v>
      </c>
      <c r="G146" s="298" t="s">
        <v>2455</v>
      </c>
      <c r="H146" s="298">
        <v>115531889</v>
      </c>
      <c r="I146" s="301">
        <v>30826</v>
      </c>
      <c r="J146" s="302">
        <f t="shared" si="2"/>
        <v>11</v>
      </c>
    </row>
    <row r="147" spans="1:10" ht="14.25" hidden="1">
      <c r="A147" s="298" t="s">
        <v>2452</v>
      </c>
      <c r="B147" s="298" t="s">
        <v>87</v>
      </c>
      <c r="C147" s="298">
        <v>1178142</v>
      </c>
      <c r="D147" s="299">
        <v>29886732</v>
      </c>
      <c r="E147" s="300" t="s">
        <v>2456</v>
      </c>
      <c r="F147" s="300" t="s">
        <v>2457</v>
      </c>
      <c r="G147" s="298">
        <v>40461130572</v>
      </c>
      <c r="H147" s="298">
        <v>112406734</v>
      </c>
      <c r="I147" s="301">
        <v>23931</v>
      </c>
      <c r="J147" s="302">
        <f t="shared" si="2"/>
        <v>11</v>
      </c>
    </row>
    <row r="148" spans="1:10" ht="14.25" hidden="1">
      <c r="A148" s="298" t="s">
        <v>2452</v>
      </c>
      <c r="B148" s="298" t="s">
        <v>87</v>
      </c>
      <c r="C148" s="298">
        <v>1161093</v>
      </c>
      <c r="D148" s="299">
        <v>29292808</v>
      </c>
      <c r="E148" s="300" t="s">
        <v>2458</v>
      </c>
      <c r="F148" s="300" t="s">
        <v>2459</v>
      </c>
      <c r="G148" s="298">
        <v>24960144572</v>
      </c>
      <c r="H148" s="298">
        <v>113957738</v>
      </c>
      <c r="I148" s="301">
        <v>22602</v>
      </c>
      <c r="J148" s="302">
        <f t="shared" si="2"/>
        <v>11</v>
      </c>
    </row>
    <row r="149" spans="1:10" ht="14.25" hidden="1">
      <c r="A149" s="298" t="s">
        <v>2452</v>
      </c>
      <c r="B149" s="298" t="s">
        <v>88</v>
      </c>
      <c r="C149" s="298">
        <v>1111550</v>
      </c>
      <c r="D149" s="299">
        <v>29293197</v>
      </c>
      <c r="E149" s="300" t="s">
        <v>2460</v>
      </c>
      <c r="F149" s="300" t="s">
        <v>2461</v>
      </c>
      <c r="G149" s="298">
        <v>58287418534</v>
      </c>
      <c r="H149" s="298">
        <v>112417816</v>
      </c>
      <c r="I149" s="301">
        <v>26235</v>
      </c>
      <c r="J149" s="302">
        <f t="shared" si="2"/>
        <v>11</v>
      </c>
    </row>
    <row r="150" spans="1:10" ht="14.25" hidden="1">
      <c r="A150" s="298" t="s">
        <v>2452</v>
      </c>
      <c r="B150" s="298" t="s">
        <v>89</v>
      </c>
      <c r="C150" s="298">
        <v>1112491</v>
      </c>
      <c r="D150" s="299">
        <v>29294037</v>
      </c>
      <c r="E150" s="300" t="s">
        <v>2462</v>
      </c>
      <c r="F150" s="300" t="s">
        <v>2463</v>
      </c>
      <c r="G150" s="298">
        <v>52975525591</v>
      </c>
      <c r="H150" s="298">
        <v>114743718</v>
      </c>
      <c r="I150" s="301">
        <v>25515</v>
      </c>
      <c r="J150" s="302">
        <f t="shared" si="2"/>
        <v>11</v>
      </c>
    </row>
    <row r="151" spans="1:10" ht="14.25" hidden="1">
      <c r="A151" s="298" t="s">
        <v>2452</v>
      </c>
      <c r="B151" s="298" t="s">
        <v>90</v>
      </c>
      <c r="C151" s="298">
        <v>1111584</v>
      </c>
      <c r="D151" s="299">
        <v>29294606</v>
      </c>
      <c r="E151" s="300" t="s">
        <v>2464</v>
      </c>
      <c r="F151" s="300" t="s">
        <v>2465</v>
      </c>
      <c r="G151" s="298">
        <v>69690464868</v>
      </c>
      <c r="H151" s="298">
        <v>113694974</v>
      </c>
      <c r="I151" s="301">
        <v>19301</v>
      </c>
      <c r="J151" s="302">
        <f t="shared" si="2"/>
        <v>11</v>
      </c>
    </row>
    <row r="152" spans="1:10" ht="14.25" hidden="1">
      <c r="A152" s="298" t="s">
        <v>2452</v>
      </c>
      <c r="B152" s="298" t="s">
        <v>90</v>
      </c>
      <c r="C152" s="298">
        <v>1178186</v>
      </c>
      <c r="D152" s="299">
        <v>29446570</v>
      </c>
      <c r="E152" s="300" t="s">
        <v>2466</v>
      </c>
      <c r="F152" s="300" t="s">
        <v>2467</v>
      </c>
      <c r="G152" s="298">
        <v>65836502587</v>
      </c>
      <c r="H152" s="298">
        <v>115484838</v>
      </c>
      <c r="I152" s="301">
        <v>26781</v>
      </c>
      <c r="J152" s="302">
        <f t="shared" si="2"/>
        <v>11</v>
      </c>
    </row>
    <row r="153" spans="1:10" ht="14.25" hidden="1">
      <c r="A153" s="298" t="s">
        <v>2452</v>
      </c>
      <c r="B153" s="298" t="s">
        <v>91</v>
      </c>
      <c r="C153" s="298">
        <v>1176394</v>
      </c>
      <c r="D153" s="299">
        <v>29351502</v>
      </c>
      <c r="E153" s="300" t="s">
        <v>2468</v>
      </c>
      <c r="F153" s="300" t="s">
        <v>2469</v>
      </c>
      <c r="G153" s="298">
        <v>67349919549</v>
      </c>
      <c r="H153" s="298">
        <v>114038650</v>
      </c>
      <c r="I153" s="301">
        <v>27293</v>
      </c>
      <c r="J153" s="302">
        <f t="shared" si="2"/>
        <v>11</v>
      </c>
    </row>
    <row r="154" spans="1:10" ht="14.25" hidden="1">
      <c r="A154" s="298" t="s">
        <v>2452</v>
      </c>
      <c r="B154" s="298" t="s">
        <v>91</v>
      </c>
      <c r="C154" s="298">
        <v>1111797</v>
      </c>
      <c r="D154" s="299">
        <v>29295866</v>
      </c>
      <c r="E154" s="300" t="s">
        <v>2470</v>
      </c>
      <c r="F154" s="300" t="s">
        <v>2471</v>
      </c>
      <c r="G154" s="298">
        <v>28623891880</v>
      </c>
      <c r="H154" s="298">
        <v>115400444</v>
      </c>
      <c r="I154" s="301">
        <v>28909</v>
      </c>
      <c r="J154" s="302">
        <f t="shared" si="2"/>
        <v>11</v>
      </c>
    </row>
    <row r="155" spans="1:10" ht="14.25" hidden="1">
      <c r="A155" s="298" t="s">
        <v>2452</v>
      </c>
      <c r="B155" s="298" t="s">
        <v>92</v>
      </c>
      <c r="C155" s="298">
        <v>1178107</v>
      </c>
      <c r="D155" s="299">
        <v>29436184</v>
      </c>
      <c r="E155" s="300" t="s">
        <v>2472</v>
      </c>
      <c r="F155" s="300" t="s">
        <v>2473</v>
      </c>
      <c r="G155" s="298">
        <v>97394696553</v>
      </c>
      <c r="H155" s="298">
        <v>114543053</v>
      </c>
      <c r="I155" s="301">
        <v>29017</v>
      </c>
      <c r="J155" s="302">
        <f t="shared" si="2"/>
        <v>11</v>
      </c>
    </row>
    <row r="156" spans="1:10" ht="14.25" hidden="1">
      <c r="A156" s="298" t="s">
        <v>2452</v>
      </c>
      <c r="B156" s="298" t="s">
        <v>93</v>
      </c>
      <c r="C156" s="298">
        <v>1178112</v>
      </c>
      <c r="D156" s="299">
        <v>29434017</v>
      </c>
      <c r="E156" s="300" t="s">
        <v>2474</v>
      </c>
      <c r="F156" s="300" t="s">
        <v>2475</v>
      </c>
      <c r="G156" s="298">
        <v>62431544591</v>
      </c>
      <c r="H156" s="298">
        <v>112575177</v>
      </c>
      <c r="I156" s="301">
        <v>26411</v>
      </c>
      <c r="J156" s="302">
        <f t="shared" si="2"/>
        <v>11</v>
      </c>
    </row>
    <row r="157" spans="1:10" ht="14.25" hidden="1">
      <c r="A157" s="298" t="s">
        <v>2452</v>
      </c>
      <c r="B157" s="298" t="s">
        <v>94</v>
      </c>
      <c r="C157" s="298">
        <v>1158947</v>
      </c>
      <c r="D157" s="299">
        <v>29298520</v>
      </c>
      <c r="E157" s="300" t="s">
        <v>2476</v>
      </c>
      <c r="F157" s="300" t="s">
        <v>2477</v>
      </c>
      <c r="G157" s="298">
        <v>49730630534</v>
      </c>
      <c r="H157" s="298">
        <v>112393703</v>
      </c>
      <c r="I157" s="301">
        <v>25004</v>
      </c>
      <c r="J157" s="302">
        <f t="shared" si="2"/>
        <v>11</v>
      </c>
    </row>
    <row r="158" spans="1:10" ht="14.25" hidden="1">
      <c r="A158" s="298" t="s">
        <v>2452</v>
      </c>
      <c r="B158" s="298" t="s">
        <v>95</v>
      </c>
      <c r="C158" s="298">
        <v>1178110</v>
      </c>
      <c r="D158" s="299">
        <v>29433886</v>
      </c>
      <c r="E158" s="300" t="s">
        <v>2478</v>
      </c>
      <c r="F158" s="300" t="s">
        <v>2479</v>
      </c>
      <c r="G158" s="298">
        <v>41148266534</v>
      </c>
      <c r="H158" s="298">
        <v>112750230</v>
      </c>
      <c r="I158" s="301">
        <v>24691</v>
      </c>
      <c r="J158" s="302">
        <f t="shared" si="2"/>
        <v>11</v>
      </c>
    </row>
    <row r="159" spans="1:10" ht="14.25" hidden="1">
      <c r="A159" s="298" t="s">
        <v>2452</v>
      </c>
      <c r="B159" s="298" t="s">
        <v>95</v>
      </c>
      <c r="C159" s="298">
        <v>1176103</v>
      </c>
      <c r="D159" s="299">
        <v>29299802</v>
      </c>
      <c r="E159" s="300" t="s">
        <v>2480</v>
      </c>
      <c r="F159" s="300" t="s">
        <v>2481</v>
      </c>
      <c r="G159" s="298">
        <v>58321624553</v>
      </c>
      <c r="H159" s="298">
        <v>112584184</v>
      </c>
      <c r="I159" s="301">
        <v>26155</v>
      </c>
      <c r="J159" s="302">
        <f t="shared" si="2"/>
        <v>11</v>
      </c>
    </row>
    <row r="160" spans="1:10" ht="14.25" hidden="1">
      <c r="A160" s="298" t="s">
        <v>2452</v>
      </c>
      <c r="B160" s="298" t="s">
        <v>96</v>
      </c>
      <c r="C160" s="298">
        <v>1111339</v>
      </c>
      <c r="D160" s="299">
        <v>29301394</v>
      </c>
      <c r="E160" s="300" t="s">
        <v>2482</v>
      </c>
      <c r="F160" s="300" t="s">
        <v>2483</v>
      </c>
      <c r="G160" s="298">
        <v>38929325572</v>
      </c>
      <c r="H160" s="298">
        <v>114099818</v>
      </c>
      <c r="I160" s="301">
        <v>24954</v>
      </c>
      <c r="J160" s="302">
        <f t="shared" si="2"/>
        <v>11</v>
      </c>
    </row>
    <row r="161" spans="1:10" ht="14.25" hidden="1">
      <c r="A161" s="298" t="s">
        <v>2452</v>
      </c>
      <c r="B161" s="298" t="s">
        <v>96</v>
      </c>
      <c r="C161" s="298">
        <v>1111096</v>
      </c>
      <c r="D161" s="299">
        <v>29301483</v>
      </c>
      <c r="E161" s="300" t="s">
        <v>2484</v>
      </c>
      <c r="F161" s="300" t="s">
        <v>2485</v>
      </c>
      <c r="G161" s="298">
        <v>57605360525</v>
      </c>
      <c r="H161" s="298">
        <v>113705775</v>
      </c>
      <c r="I161" s="301">
        <v>26798</v>
      </c>
      <c r="J161" s="302">
        <f t="shared" si="2"/>
        <v>11</v>
      </c>
    </row>
    <row r="162" spans="1:10" ht="14.25" hidden="1">
      <c r="A162" s="298" t="s">
        <v>2452</v>
      </c>
      <c r="B162" s="298" t="s">
        <v>96</v>
      </c>
      <c r="C162" s="298">
        <v>1179701</v>
      </c>
      <c r="D162" s="299">
        <v>29482267</v>
      </c>
      <c r="E162" s="300" t="s">
        <v>1930</v>
      </c>
      <c r="F162" s="300" t="s">
        <v>2486</v>
      </c>
      <c r="G162" s="298">
        <v>45309000534</v>
      </c>
      <c r="H162" s="298">
        <v>113715885</v>
      </c>
      <c r="I162" s="301">
        <v>25647</v>
      </c>
      <c r="J162" s="302">
        <f t="shared" si="2"/>
        <v>11</v>
      </c>
    </row>
    <row r="163" spans="1:10" ht="14.25" hidden="1">
      <c r="A163" s="298" t="s">
        <v>2452</v>
      </c>
      <c r="B163" s="298" t="s">
        <v>96</v>
      </c>
      <c r="C163" s="298">
        <v>1159919</v>
      </c>
      <c r="D163" s="299">
        <v>29301475</v>
      </c>
      <c r="E163" s="300" t="s">
        <v>2487</v>
      </c>
      <c r="F163" s="300" t="s">
        <v>2488</v>
      </c>
      <c r="G163" s="298">
        <v>41666020559</v>
      </c>
      <c r="H163" s="298">
        <v>112537967</v>
      </c>
      <c r="I163" s="301">
        <v>24932</v>
      </c>
      <c r="J163" s="302">
        <f t="shared" si="2"/>
        <v>11</v>
      </c>
    </row>
    <row r="164" spans="1:10" ht="14.25" hidden="1">
      <c r="A164" s="298" t="s">
        <v>2452</v>
      </c>
      <c r="B164" s="298" t="s">
        <v>96</v>
      </c>
      <c r="C164" s="298">
        <v>1169221</v>
      </c>
      <c r="D164" s="299">
        <v>29301882</v>
      </c>
      <c r="E164" s="300" t="s">
        <v>2489</v>
      </c>
      <c r="F164" s="300" t="s">
        <v>2490</v>
      </c>
      <c r="G164" s="298">
        <v>58009604534</v>
      </c>
      <c r="H164" s="298">
        <v>112399709</v>
      </c>
      <c r="I164" s="301">
        <v>25754</v>
      </c>
      <c r="J164" s="302">
        <f t="shared" si="2"/>
        <v>11</v>
      </c>
    </row>
    <row r="165" spans="1:10" ht="14.25" hidden="1">
      <c r="A165" s="298" t="s">
        <v>2452</v>
      </c>
      <c r="B165" s="298" t="s">
        <v>96</v>
      </c>
      <c r="C165" s="298">
        <v>1178145</v>
      </c>
      <c r="D165" s="299">
        <v>29442079</v>
      </c>
      <c r="E165" s="300" t="s">
        <v>1929</v>
      </c>
      <c r="F165" s="300" t="s">
        <v>2491</v>
      </c>
      <c r="G165" s="298">
        <v>37514687572</v>
      </c>
      <c r="H165" s="298">
        <v>112326594</v>
      </c>
      <c r="I165" s="301">
        <v>23592</v>
      </c>
      <c r="J165" s="302">
        <f t="shared" si="2"/>
        <v>11</v>
      </c>
    </row>
    <row r="166" spans="1:10" ht="14.25" hidden="1">
      <c r="A166" s="298" t="s">
        <v>2452</v>
      </c>
      <c r="B166" s="298" t="s">
        <v>96</v>
      </c>
      <c r="C166" s="298">
        <v>1176424</v>
      </c>
      <c r="D166" s="299">
        <v>29386284</v>
      </c>
      <c r="E166" s="300" t="s">
        <v>2492</v>
      </c>
      <c r="F166" s="300" t="s">
        <v>2493</v>
      </c>
      <c r="G166" s="298" t="s">
        <v>2494</v>
      </c>
      <c r="H166" s="298">
        <v>115396459</v>
      </c>
      <c r="I166" s="301">
        <v>31755</v>
      </c>
      <c r="J166" s="302">
        <f t="shared" si="2"/>
        <v>11</v>
      </c>
    </row>
    <row r="167" spans="1:10" ht="14.25" hidden="1">
      <c r="A167" s="298" t="s">
        <v>2452</v>
      </c>
      <c r="B167" s="298" t="s">
        <v>96</v>
      </c>
      <c r="C167" s="298">
        <v>1159838</v>
      </c>
      <c r="D167" s="299">
        <v>29302293</v>
      </c>
      <c r="E167" s="300" t="s">
        <v>2495</v>
      </c>
      <c r="F167" s="300" t="s">
        <v>2496</v>
      </c>
      <c r="G167" s="298">
        <v>91549043587</v>
      </c>
      <c r="H167" s="298">
        <v>114195915</v>
      </c>
      <c r="I167" s="301">
        <v>36161</v>
      </c>
      <c r="J167" s="302">
        <f t="shared" si="2"/>
        <v>11</v>
      </c>
    </row>
    <row r="168" spans="1:10" ht="14.25" hidden="1">
      <c r="A168" s="298" t="s">
        <v>2452</v>
      </c>
      <c r="B168" s="298" t="s">
        <v>96</v>
      </c>
      <c r="C168" s="298">
        <v>1111436</v>
      </c>
      <c r="D168" s="299">
        <v>29303125</v>
      </c>
      <c r="E168" s="300" t="s">
        <v>2497</v>
      </c>
      <c r="F168" s="300" t="s">
        <v>2498</v>
      </c>
      <c r="G168" s="298">
        <v>98890417587</v>
      </c>
      <c r="H168" s="298">
        <v>113836055</v>
      </c>
      <c r="I168" s="301">
        <v>29343</v>
      </c>
      <c r="J168" s="302">
        <f t="shared" si="2"/>
        <v>11</v>
      </c>
    </row>
    <row r="169" spans="1:10" ht="14.25" hidden="1">
      <c r="A169" s="298" t="s">
        <v>2452</v>
      </c>
      <c r="B169" s="298" t="s">
        <v>96</v>
      </c>
      <c r="C169" s="298">
        <v>1111126</v>
      </c>
      <c r="D169" s="299">
        <v>29302269</v>
      </c>
      <c r="E169" s="300" t="s">
        <v>2499</v>
      </c>
      <c r="F169" s="300" t="s">
        <v>2500</v>
      </c>
      <c r="G169" s="298">
        <v>57592969572</v>
      </c>
      <c r="H169" s="298">
        <v>112404300</v>
      </c>
      <c r="I169" s="301">
        <v>26063</v>
      </c>
      <c r="J169" s="302">
        <f t="shared" si="2"/>
        <v>11</v>
      </c>
    </row>
    <row r="170" spans="1:10" ht="14.25" hidden="1">
      <c r="A170" s="298" t="s">
        <v>2452</v>
      </c>
      <c r="B170" s="298" t="s">
        <v>96</v>
      </c>
      <c r="C170" s="298">
        <v>1179628</v>
      </c>
      <c r="D170" s="299">
        <v>29473101</v>
      </c>
      <c r="E170" s="300" t="s">
        <v>2501</v>
      </c>
      <c r="F170" s="300" t="s">
        <v>2502</v>
      </c>
      <c r="G170" s="298">
        <v>38180189520</v>
      </c>
      <c r="H170" s="298">
        <v>114442493</v>
      </c>
      <c r="I170" s="301">
        <v>36161</v>
      </c>
      <c r="J170" s="302">
        <f t="shared" si="2"/>
        <v>11</v>
      </c>
    </row>
    <row r="171" spans="1:10" ht="14.25" hidden="1">
      <c r="A171" s="298" t="s">
        <v>2452</v>
      </c>
      <c r="B171" s="298" t="s">
        <v>96</v>
      </c>
      <c r="C171" s="298">
        <v>1179824</v>
      </c>
      <c r="D171" s="299">
        <v>44436</v>
      </c>
      <c r="E171" s="300" t="s">
        <v>2067</v>
      </c>
      <c r="F171" s="300" t="s">
        <v>2124</v>
      </c>
      <c r="G171" s="298" t="s">
        <v>2124</v>
      </c>
      <c r="H171" s="298" t="s">
        <v>2124</v>
      </c>
      <c r="I171" s="301"/>
      <c r="J171" s="302">
        <f t="shared" si="2"/>
        <v>11</v>
      </c>
    </row>
    <row r="172" spans="1:10" ht="14.25" hidden="1">
      <c r="A172" s="298" t="s">
        <v>2452</v>
      </c>
      <c r="B172" s="298" t="s">
        <v>96</v>
      </c>
      <c r="C172" s="298">
        <v>1179275</v>
      </c>
      <c r="D172" s="299">
        <v>29462266</v>
      </c>
      <c r="E172" s="300" t="s">
        <v>2503</v>
      </c>
      <c r="F172" s="300" t="s">
        <v>2504</v>
      </c>
      <c r="G172" s="298">
        <v>27366421553</v>
      </c>
      <c r="H172" s="298">
        <v>113129238</v>
      </c>
      <c r="I172" s="301">
        <v>22169</v>
      </c>
      <c r="J172" s="302">
        <f t="shared" si="2"/>
        <v>11</v>
      </c>
    </row>
    <row r="173" spans="1:10" ht="14.25" hidden="1">
      <c r="A173" s="298" t="s">
        <v>2452</v>
      </c>
      <c r="B173" s="298" t="s">
        <v>96</v>
      </c>
      <c r="C173" s="298">
        <v>1178075</v>
      </c>
      <c r="D173" s="299">
        <v>29431298</v>
      </c>
      <c r="E173" s="300" t="s">
        <v>2505</v>
      </c>
      <c r="F173" s="300" t="s">
        <v>2506</v>
      </c>
      <c r="G173" s="298" t="s">
        <v>2507</v>
      </c>
      <c r="H173" s="298">
        <v>115755962</v>
      </c>
      <c r="I173" s="301">
        <v>29355</v>
      </c>
      <c r="J173" s="302">
        <f t="shared" si="2"/>
        <v>11</v>
      </c>
    </row>
    <row r="174" spans="1:10" ht="14.25" hidden="1">
      <c r="A174" s="298" t="s">
        <v>2452</v>
      </c>
      <c r="B174" s="298" t="s">
        <v>96</v>
      </c>
      <c r="C174" s="298">
        <v>1176675</v>
      </c>
      <c r="D174" s="299">
        <v>29406889</v>
      </c>
      <c r="E174" s="300" t="s">
        <v>2508</v>
      </c>
      <c r="F174" s="300" t="s">
        <v>2509</v>
      </c>
      <c r="G174" s="298">
        <v>98591576500</v>
      </c>
      <c r="H174" s="298">
        <v>115100191</v>
      </c>
      <c r="I174" s="301">
        <v>29493</v>
      </c>
      <c r="J174" s="302">
        <f t="shared" si="2"/>
        <v>11</v>
      </c>
    </row>
    <row r="175" spans="1:10" ht="14.25" hidden="1">
      <c r="A175" s="298" t="s">
        <v>2452</v>
      </c>
      <c r="B175" s="298" t="s">
        <v>96</v>
      </c>
      <c r="C175" s="298">
        <v>1179622</v>
      </c>
      <c r="D175" s="299">
        <v>29473160</v>
      </c>
      <c r="E175" s="300" t="s">
        <v>2510</v>
      </c>
      <c r="F175" s="300" t="s">
        <v>2511</v>
      </c>
      <c r="G175" s="298">
        <v>51849984549</v>
      </c>
      <c r="H175" s="298">
        <v>115750611</v>
      </c>
      <c r="I175" s="301">
        <v>25818</v>
      </c>
      <c r="J175" s="302">
        <f t="shared" si="2"/>
        <v>11</v>
      </c>
    </row>
    <row r="176" spans="1:10" ht="14.25" hidden="1">
      <c r="A176" s="298" t="s">
        <v>2452</v>
      </c>
      <c r="B176" s="298" t="s">
        <v>97</v>
      </c>
      <c r="C176" s="298">
        <v>1146698</v>
      </c>
      <c r="D176" s="299">
        <v>29305373</v>
      </c>
      <c r="E176" s="300" t="s">
        <v>2512</v>
      </c>
      <c r="F176" s="300" t="s">
        <v>2513</v>
      </c>
      <c r="G176" s="298">
        <v>52921689553</v>
      </c>
      <c r="H176" s="298">
        <v>112387003</v>
      </c>
      <c r="I176" s="301">
        <v>25111</v>
      </c>
      <c r="J176" s="302">
        <f t="shared" si="2"/>
        <v>11</v>
      </c>
    </row>
    <row r="177" spans="1:10" ht="14.25" hidden="1">
      <c r="A177" s="298" t="s">
        <v>2452</v>
      </c>
      <c r="B177" s="298" t="s">
        <v>97</v>
      </c>
      <c r="C177" s="298">
        <v>1112092</v>
      </c>
      <c r="D177" s="299">
        <v>29304377</v>
      </c>
      <c r="E177" s="300" t="s">
        <v>2514</v>
      </c>
      <c r="F177" s="300" t="s">
        <v>2515</v>
      </c>
      <c r="G177" s="298">
        <v>99695375553</v>
      </c>
      <c r="H177" s="298">
        <v>114104639</v>
      </c>
      <c r="I177" s="301">
        <v>29216</v>
      </c>
      <c r="J177" s="302">
        <f t="shared" si="2"/>
        <v>11</v>
      </c>
    </row>
    <row r="178" spans="1:10" ht="14.25" hidden="1">
      <c r="A178" s="298" t="s">
        <v>2452</v>
      </c>
      <c r="B178" s="298" t="s">
        <v>97</v>
      </c>
      <c r="C178" s="298">
        <v>1112211</v>
      </c>
      <c r="D178" s="299">
        <v>29304237</v>
      </c>
      <c r="E178" s="300" t="s">
        <v>2516</v>
      </c>
      <c r="F178" s="300" t="s">
        <v>2517</v>
      </c>
      <c r="G178" s="298" t="s">
        <v>2518</v>
      </c>
      <c r="H178" s="298">
        <v>92003796</v>
      </c>
      <c r="I178" s="301">
        <v>36161</v>
      </c>
      <c r="J178" s="302">
        <f t="shared" si="2"/>
        <v>11</v>
      </c>
    </row>
    <row r="179" spans="1:10" ht="14.25" hidden="1">
      <c r="A179" s="298" t="s">
        <v>2452</v>
      </c>
      <c r="B179" s="298" t="s">
        <v>97</v>
      </c>
      <c r="C179" s="298">
        <v>1112009</v>
      </c>
      <c r="D179" s="299">
        <v>29306230</v>
      </c>
      <c r="E179" s="300" t="s">
        <v>2519</v>
      </c>
      <c r="F179" s="300" t="s">
        <v>2520</v>
      </c>
      <c r="G179" s="298">
        <v>51778050506</v>
      </c>
      <c r="H179" s="298">
        <v>113977445</v>
      </c>
      <c r="I179" s="301">
        <v>25610</v>
      </c>
      <c r="J179" s="302">
        <f t="shared" si="2"/>
        <v>11</v>
      </c>
    </row>
    <row r="180" spans="1:10" ht="14.25" hidden="1">
      <c r="A180" s="298" t="s">
        <v>2452</v>
      </c>
      <c r="B180" s="298" t="s">
        <v>97</v>
      </c>
      <c r="C180" s="298">
        <v>1112149</v>
      </c>
      <c r="D180" s="299">
        <v>29304296</v>
      </c>
      <c r="E180" s="300" t="s">
        <v>2521</v>
      </c>
      <c r="F180" s="300" t="s">
        <v>2522</v>
      </c>
      <c r="G180" s="298">
        <v>25972650568</v>
      </c>
      <c r="H180" s="298">
        <v>113119940</v>
      </c>
      <c r="I180" s="301">
        <v>24350</v>
      </c>
      <c r="J180" s="302">
        <f t="shared" si="2"/>
        <v>11</v>
      </c>
    </row>
    <row r="181" spans="1:10" ht="14.25" hidden="1">
      <c r="A181" s="298" t="s">
        <v>2452</v>
      </c>
      <c r="B181" s="298" t="s">
        <v>97</v>
      </c>
      <c r="C181" s="298">
        <v>1111940</v>
      </c>
      <c r="D181" s="299">
        <v>29306264</v>
      </c>
      <c r="E181" s="300" t="s">
        <v>2523</v>
      </c>
      <c r="F181" s="300" t="s">
        <v>2524</v>
      </c>
      <c r="G181" s="298">
        <v>26789442553</v>
      </c>
      <c r="H181" s="298">
        <v>113939675</v>
      </c>
      <c r="I181" s="301">
        <v>36161</v>
      </c>
      <c r="J181" s="302">
        <f t="shared" si="2"/>
        <v>11</v>
      </c>
    </row>
    <row r="182" spans="1:10" ht="14.25" hidden="1">
      <c r="A182" s="298" t="s">
        <v>2452</v>
      </c>
      <c r="B182" s="298" t="s">
        <v>97</v>
      </c>
      <c r="C182" s="298">
        <v>1111738</v>
      </c>
      <c r="D182" s="299">
        <v>29306205</v>
      </c>
      <c r="E182" s="300" t="s">
        <v>2525</v>
      </c>
      <c r="F182" s="300" t="s">
        <v>2526</v>
      </c>
      <c r="G182" s="298" t="s">
        <v>2527</v>
      </c>
      <c r="H182" s="298">
        <v>113784266</v>
      </c>
      <c r="I182" s="301">
        <v>27550</v>
      </c>
      <c r="J182" s="302">
        <f t="shared" si="2"/>
        <v>11</v>
      </c>
    </row>
    <row r="183" spans="1:10" ht="14.25" hidden="1">
      <c r="A183" s="298" t="s">
        <v>2452</v>
      </c>
      <c r="B183" s="298" t="s">
        <v>97</v>
      </c>
      <c r="C183" s="298">
        <v>1112084</v>
      </c>
      <c r="D183" s="299">
        <v>29304776</v>
      </c>
      <c r="E183" s="300" t="s">
        <v>2528</v>
      </c>
      <c r="F183" s="300" t="s">
        <v>2529</v>
      </c>
      <c r="G183" s="298">
        <v>28709918515</v>
      </c>
      <c r="H183" s="298">
        <v>112740552</v>
      </c>
      <c r="I183" s="301">
        <v>22592</v>
      </c>
      <c r="J183" s="302">
        <f t="shared" si="2"/>
        <v>11</v>
      </c>
    </row>
    <row r="184" spans="1:10" ht="14.25" hidden="1">
      <c r="A184" s="298" t="s">
        <v>2452</v>
      </c>
      <c r="B184" s="298" t="s">
        <v>97</v>
      </c>
      <c r="C184" s="298">
        <v>1177091</v>
      </c>
      <c r="D184" s="299">
        <v>29424020</v>
      </c>
      <c r="E184" s="300" t="s">
        <v>147</v>
      </c>
      <c r="F184" s="300" t="s">
        <v>2530</v>
      </c>
      <c r="G184" s="298">
        <v>57872740591</v>
      </c>
      <c r="H184" s="298">
        <v>113781632</v>
      </c>
      <c r="I184" s="301">
        <v>25819</v>
      </c>
      <c r="J184" s="302">
        <f t="shared" si="2"/>
        <v>11</v>
      </c>
    </row>
    <row r="185" spans="1:10" ht="14.25" hidden="1">
      <c r="A185" s="298" t="s">
        <v>2452</v>
      </c>
      <c r="B185" s="298" t="s">
        <v>97</v>
      </c>
      <c r="C185" s="298">
        <v>1176081</v>
      </c>
      <c r="D185" s="299">
        <v>29305390</v>
      </c>
      <c r="E185" s="300" t="s">
        <v>1931</v>
      </c>
      <c r="F185" s="300" t="s">
        <v>2531</v>
      </c>
      <c r="G185" s="298">
        <v>58365400553</v>
      </c>
      <c r="H185" s="298">
        <v>92052732</v>
      </c>
      <c r="I185" s="301">
        <v>26618</v>
      </c>
      <c r="J185" s="302">
        <f t="shared" si="2"/>
        <v>11</v>
      </c>
    </row>
    <row r="186" spans="1:10" ht="14.25" hidden="1">
      <c r="A186" s="298" t="s">
        <v>2452</v>
      </c>
      <c r="B186" s="298" t="s">
        <v>98</v>
      </c>
      <c r="C186" s="298">
        <v>1111347</v>
      </c>
      <c r="D186" s="299">
        <v>29306760</v>
      </c>
      <c r="E186" s="300" t="s">
        <v>2532</v>
      </c>
      <c r="F186" s="300" t="s">
        <v>2533</v>
      </c>
      <c r="G186" s="298">
        <v>80264590163</v>
      </c>
      <c r="H186" s="298">
        <v>115335487</v>
      </c>
      <c r="I186" s="301">
        <v>27635</v>
      </c>
      <c r="J186" s="302">
        <f t="shared" si="2"/>
        <v>11</v>
      </c>
    </row>
    <row r="187" spans="1:10" ht="14.25" hidden="1">
      <c r="A187" s="298" t="s">
        <v>2452</v>
      </c>
      <c r="B187" s="298" t="s">
        <v>98</v>
      </c>
      <c r="C187" s="298">
        <v>1178751</v>
      </c>
      <c r="D187" s="299">
        <v>29449219</v>
      </c>
      <c r="E187" s="300" t="s">
        <v>2534</v>
      </c>
      <c r="F187" s="300" t="s">
        <v>2535</v>
      </c>
      <c r="G187" s="298" t="s">
        <v>2536</v>
      </c>
      <c r="H187" s="298">
        <v>85200222</v>
      </c>
      <c r="I187" s="301">
        <v>36161</v>
      </c>
      <c r="J187" s="302">
        <f t="shared" si="2"/>
        <v>11</v>
      </c>
    </row>
    <row r="188" spans="1:10" ht="14.25" hidden="1">
      <c r="A188" s="298" t="s">
        <v>2452</v>
      </c>
      <c r="B188" s="298" t="s">
        <v>99</v>
      </c>
      <c r="C188" s="298">
        <v>1112262</v>
      </c>
      <c r="D188" s="299">
        <v>29308046</v>
      </c>
      <c r="E188" s="300" t="s">
        <v>2537</v>
      </c>
      <c r="F188" s="300" t="s">
        <v>2538</v>
      </c>
      <c r="G188" s="298" t="s">
        <v>2539</v>
      </c>
      <c r="H188" s="298">
        <v>92121040</v>
      </c>
      <c r="I188" s="301">
        <v>36161</v>
      </c>
      <c r="J188" s="302">
        <f t="shared" si="2"/>
        <v>11</v>
      </c>
    </row>
    <row r="189" spans="1:10" ht="14.25" hidden="1">
      <c r="A189" s="298" t="s">
        <v>2452</v>
      </c>
      <c r="B189" s="298" t="s">
        <v>100</v>
      </c>
      <c r="C189" s="298">
        <v>1112408</v>
      </c>
      <c r="D189" s="299">
        <v>29308747</v>
      </c>
      <c r="E189" s="300" t="s">
        <v>2540</v>
      </c>
      <c r="F189" s="300" t="s">
        <v>2541</v>
      </c>
      <c r="G189" s="298" t="s">
        <v>2542</v>
      </c>
      <c r="H189" s="298">
        <v>115305694</v>
      </c>
      <c r="I189" s="301">
        <v>36161</v>
      </c>
      <c r="J189" s="302">
        <f t="shared" si="2"/>
        <v>11</v>
      </c>
    </row>
    <row r="190" spans="1:10" ht="14.25" hidden="1">
      <c r="A190" s="298" t="s">
        <v>2452</v>
      </c>
      <c r="B190" s="298" t="s">
        <v>101</v>
      </c>
      <c r="C190" s="298">
        <v>1158688</v>
      </c>
      <c r="D190" s="299">
        <v>29309425</v>
      </c>
      <c r="E190" s="300" t="s">
        <v>2543</v>
      </c>
      <c r="F190" s="300" t="s">
        <v>2544</v>
      </c>
      <c r="G190" s="298">
        <v>80045537534</v>
      </c>
      <c r="H190" s="298">
        <v>115425321</v>
      </c>
      <c r="I190" s="301">
        <v>29822</v>
      </c>
      <c r="J190" s="302">
        <f t="shared" si="2"/>
        <v>11</v>
      </c>
    </row>
    <row r="191" spans="1:10" ht="14.25" hidden="1">
      <c r="A191" s="298" t="s">
        <v>2452</v>
      </c>
      <c r="B191" s="298" t="s">
        <v>102</v>
      </c>
      <c r="C191" s="298">
        <v>1112602</v>
      </c>
      <c r="D191" s="299">
        <v>29310512</v>
      </c>
      <c r="E191" s="300" t="s">
        <v>2545</v>
      </c>
      <c r="F191" s="300" t="s">
        <v>2546</v>
      </c>
      <c r="G191" s="298" t="s">
        <v>2547</v>
      </c>
      <c r="H191" s="298">
        <v>115531902</v>
      </c>
      <c r="I191" s="301">
        <v>31702</v>
      </c>
      <c r="J191" s="302">
        <f t="shared" si="2"/>
        <v>11</v>
      </c>
    </row>
    <row r="192" spans="1:10" ht="14.25" hidden="1">
      <c r="A192" s="298" t="s">
        <v>2452</v>
      </c>
      <c r="B192" s="298" t="s">
        <v>103</v>
      </c>
      <c r="C192" s="298">
        <v>1159277</v>
      </c>
      <c r="D192" s="299">
        <v>29310660</v>
      </c>
      <c r="E192" s="300" t="s">
        <v>2548</v>
      </c>
      <c r="F192" s="300" t="s">
        <v>2549</v>
      </c>
      <c r="G192" s="298" t="s">
        <v>2550</v>
      </c>
      <c r="H192" s="298">
        <v>115490059</v>
      </c>
      <c r="I192" s="301">
        <v>36161</v>
      </c>
      <c r="J192" s="302">
        <f t="shared" si="2"/>
        <v>11</v>
      </c>
    </row>
    <row r="193" spans="1:10" ht="14.25" hidden="1">
      <c r="A193" s="298" t="s">
        <v>2452</v>
      </c>
      <c r="B193" s="298" t="s">
        <v>104</v>
      </c>
      <c r="C193" s="298">
        <v>1159668</v>
      </c>
      <c r="D193" s="299">
        <v>29288142</v>
      </c>
      <c r="E193" s="300" t="s">
        <v>2551</v>
      </c>
      <c r="F193" s="300" t="s">
        <v>2552</v>
      </c>
      <c r="G193" s="298">
        <v>37184903587</v>
      </c>
      <c r="H193" s="298">
        <v>113714407</v>
      </c>
      <c r="I193" s="301">
        <v>23946</v>
      </c>
      <c r="J193" s="302">
        <f t="shared" si="2"/>
        <v>11</v>
      </c>
    </row>
    <row r="194" spans="1:10" ht="14.25" hidden="1">
      <c r="A194" s="298" t="s">
        <v>2452</v>
      </c>
      <c r="B194" s="298" t="s">
        <v>104</v>
      </c>
      <c r="C194" s="298">
        <v>1179678</v>
      </c>
      <c r="D194" s="299">
        <v>29477492</v>
      </c>
      <c r="E194" s="300" t="s">
        <v>2553</v>
      </c>
      <c r="F194" s="300" t="s">
        <v>2554</v>
      </c>
      <c r="G194" s="298">
        <v>94362076549</v>
      </c>
      <c r="H194" s="298">
        <v>115548323</v>
      </c>
      <c r="I194" s="301">
        <v>26850</v>
      </c>
      <c r="J194" s="302">
        <f t="shared" si="2"/>
        <v>11</v>
      </c>
    </row>
    <row r="195" spans="1:10" ht="14.25" hidden="1">
      <c r="A195" s="298" t="s">
        <v>2452</v>
      </c>
      <c r="B195" s="298" t="s">
        <v>104</v>
      </c>
      <c r="C195" s="298">
        <v>1159641</v>
      </c>
      <c r="D195" s="299">
        <v>29288150</v>
      </c>
      <c r="E195" s="300" t="s">
        <v>2555</v>
      </c>
      <c r="F195" s="300" t="s">
        <v>2556</v>
      </c>
      <c r="G195" s="298" t="s">
        <v>2557</v>
      </c>
      <c r="H195" s="298">
        <v>114591030</v>
      </c>
      <c r="I195" s="301">
        <v>27831</v>
      </c>
      <c r="J195" s="302">
        <f t="shared" ref="J195:J258" si="3">LEN(G195)</f>
        <v>11</v>
      </c>
    </row>
    <row r="196" spans="1:10" ht="14.25" hidden="1">
      <c r="A196" s="298" t="s">
        <v>2452</v>
      </c>
      <c r="B196" s="298" t="s">
        <v>105</v>
      </c>
      <c r="C196" s="298">
        <v>1159587</v>
      </c>
      <c r="D196" s="299">
        <v>29311497</v>
      </c>
      <c r="E196" s="300" t="s">
        <v>2558</v>
      </c>
      <c r="F196" s="300" t="s">
        <v>2559</v>
      </c>
      <c r="G196" s="298" t="s">
        <v>2560</v>
      </c>
      <c r="H196" s="298">
        <v>115161838</v>
      </c>
      <c r="I196" s="301">
        <v>28926</v>
      </c>
      <c r="J196" s="302">
        <f t="shared" si="3"/>
        <v>11</v>
      </c>
    </row>
    <row r="197" spans="1:10" ht="14.25" hidden="1">
      <c r="A197" s="298" t="s">
        <v>2452</v>
      </c>
      <c r="B197" s="298" t="s">
        <v>105</v>
      </c>
      <c r="C197" s="298">
        <v>1159617</v>
      </c>
      <c r="D197" s="299">
        <v>29311500</v>
      </c>
      <c r="E197" s="300" t="s">
        <v>2561</v>
      </c>
      <c r="F197" s="300" t="s">
        <v>2562</v>
      </c>
      <c r="G197" s="298">
        <v>12380112762</v>
      </c>
      <c r="H197" s="298">
        <v>85201105</v>
      </c>
      <c r="I197" s="301">
        <v>36161</v>
      </c>
      <c r="J197" s="302">
        <f t="shared" si="3"/>
        <v>11</v>
      </c>
    </row>
    <row r="198" spans="1:10" ht="14.25" hidden="1">
      <c r="A198" s="298" t="s">
        <v>2452</v>
      </c>
      <c r="B198" s="298" t="s">
        <v>106</v>
      </c>
      <c r="C198" s="298">
        <v>1177011</v>
      </c>
      <c r="D198" s="299">
        <v>29407044</v>
      </c>
      <c r="E198" s="300" t="s">
        <v>2563</v>
      </c>
      <c r="F198" s="300" t="s">
        <v>2564</v>
      </c>
      <c r="G198" s="298" t="s">
        <v>2565</v>
      </c>
      <c r="H198" s="298">
        <v>115748664</v>
      </c>
      <c r="I198" s="301">
        <v>28270</v>
      </c>
      <c r="J198" s="302">
        <f t="shared" si="3"/>
        <v>11</v>
      </c>
    </row>
    <row r="199" spans="1:10" ht="14.25" hidden="1">
      <c r="A199" s="298" t="s">
        <v>2452</v>
      </c>
      <c r="B199" s="298" t="s">
        <v>106</v>
      </c>
      <c r="C199" s="298">
        <v>1177077</v>
      </c>
      <c r="D199" s="299">
        <v>29406897</v>
      </c>
      <c r="E199" s="300" t="s">
        <v>2566</v>
      </c>
      <c r="F199" s="300" t="s">
        <v>2567</v>
      </c>
      <c r="G199" s="298">
        <v>31871704553</v>
      </c>
      <c r="H199" s="298">
        <v>111721953</v>
      </c>
      <c r="I199" s="301">
        <v>22889</v>
      </c>
      <c r="J199" s="302">
        <f t="shared" si="3"/>
        <v>11</v>
      </c>
    </row>
    <row r="200" spans="1:10" ht="14.25" hidden="1">
      <c r="A200" s="298" t="s">
        <v>2452</v>
      </c>
      <c r="B200" s="298" t="s">
        <v>107</v>
      </c>
      <c r="C200" s="298">
        <v>1177004</v>
      </c>
      <c r="D200" s="299">
        <v>29406668</v>
      </c>
      <c r="E200" s="300" t="s">
        <v>2568</v>
      </c>
      <c r="F200" s="300" t="s">
        <v>2569</v>
      </c>
      <c r="G200" s="298">
        <v>57607060553</v>
      </c>
      <c r="H200" s="298">
        <v>113693041</v>
      </c>
      <c r="I200" s="301">
        <v>26853</v>
      </c>
      <c r="J200" s="302">
        <f t="shared" si="3"/>
        <v>11</v>
      </c>
    </row>
    <row r="201" spans="1:10" ht="14.25" hidden="1">
      <c r="A201" s="298" t="s">
        <v>2452</v>
      </c>
      <c r="B201" s="298" t="s">
        <v>108</v>
      </c>
      <c r="C201" s="298">
        <v>1170912</v>
      </c>
      <c r="D201" s="299">
        <v>29313171</v>
      </c>
      <c r="E201" s="300" t="s">
        <v>2570</v>
      </c>
      <c r="F201" s="300" t="s">
        <v>2571</v>
      </c>
      <c r="G201" s="298" t="s">
        <v>2572</v>
      </c>
      <c r="H201" s="298">
        <v>115305505</v>
      </c>
      <c r="I201" s="301">
        <v>31261</v>
      </c>
      <c r="J201" s="302">
        <f t="shared" si="3"/>
        <v>11</v>
      </c>
    </row>
    <row r="202" spans="1:10" ht="14.25" hidden="1">
      <c r="A202" s="298" t="s">
        <v>2452</v>
      </c>
      <c r="B202" s="298" t="s">
        <v>109</v>
      </c>
      <c r="C202" s="298">
        <v>1112777</v>
      </c>
      <c r="D202" s="299">
        <v>29313848</v>
      </c>
      <c r="E202" s="300" t="s">
        <v>2573</v>
      </c>
      <c r="F202" s="300" t="s">
        <v>2574</v>
      </c>
      <c r="G202" s="298" t="s">
        <v>2575</v>
      </c>
      <c r="H202" s="298">
        <v>115532673</v>
      </c>
      <c r="I202" s="301">
        <v>36161</v>
      </c>
      <c r="J202" s="302">
        <f t="shared" si="3"/>
        <v>11</v>
      </c>
    </row>
    <row r="203" spans="1:10" ht="14.25" hidden="1">
      <c r="A203" s="298" t="s">
        <v>2452</v>
      </c>
      <c r="B203" s="298" t="s">
        <v>110</v>
      </c>
      <c r="C203" s="298">
        <v>1139136</v>
      </c>
      <c r="D203" s="299">
        <v>29315492</v>
      </c>
      <c r="E203" s="300" t="s">
        <v>2576</v>
      </c>
      <c r="F203" s="300" t="s">
        <v>2577</v>
      </c>
      <c r="G203" s="298">
        <v>28081250549</v>
      </c>
      <c r="H203" s="298">
        <v>114169508</v>
      </c>
      <c r="I203" s="301">
        <v>23018</v>
      </c>
      <c r="J203" s="302">
        <f t="shared" si="3"/>
        <v>11</v>
      </c>
    </row>
    <row r="204" spans="1:10" ht="14.25" hidden="1">
      <c r="A204" s="298" t="s">
        <v>2452</v>
      </c>
      <c r="B204" s="298" t="s">
        <v>111</v>
      </c>
      <c r="C204" s="298">
        <v>1159790</v>
      </c>
      <c r="D204" s="299">
        <v>29316260</v>
      </c>
      <c r="E204" s="300" t="s">
        <v>2578</v>
      </c>
      <c r="F204" s="300" t="s">
        <v>2579</v>
      </c>
      <c r="G204" s="298">
        <v>40815838549</v>
      </c>
      <c r="H204" s="298">
        <v>112399733</v>
      </c>
      <c r="I204" s="301">
        <v>25048</v>
      </c>
      <c r="J204" s="302">
        <f t="shared" si="3"/>
        <v>11</v>
      </c>
    </row>
    <row r="205" spans="1:10" ht="14.25" hidden="1">
      <c r="A205" s="298" t="s">
        <v>2452</v>
      </c>
      <c r="B205" s="298" t="s">
        <v>111</v>
      </c>
      <c r="C205" s="298">
        <v>1179595</v>
      </c>
      <c r="D205" s="299">
        <v>29470358</v>
      </c>
      <c r="E205" s="300" t="s">
        <v>2580</v>
      </c>
      <c r="F205" s="300" t="s">
        <v>2581</v>
      </c>
      <c r="G205" s="298" t="s">
        <v>2582</v>
      </c>
      <c r="H205" s="298">
        <v>85201359</v>
      </c>
      <c r="I205" s="301">
        <v>32239</v>
      </c>
      <c r="J205" s="302">
        <f t="shared" si="3"/>
        <v>11</v>
      </c>
    </row>
    <row r="206" spans="1:10" ht="14.25" hidden="1">
      <c r="A206" s="298" t="s">
        <v>2583</v>
      </c>
      <c r="B206" s="298" t="s">
        <v>112</v>
      </c>
      <c r="C206" s="298">
        <v>1108966</v>
      </c>
      <c r="D206" s="299">
        <v>29161770</v>
      </c>
      <c r="E206" s="300" t="s">
        <v>2584</v>
      </c>
      <c r="F206" s="300" t="s">
        <v>2585</v>
      </c>
      <c r="G206" s="298" t="s">
        <v>2586</v>
      </c>
      <c r="H206" s="298">
        <v>92003839</v>
      </c>
      <c r="I206" s="301">
        <v>31914</v>
      </c>
      <c r="J206" s="302">
        <f t="shared" si="3"/>
        <v>11</v>
      </c>
    </row>
    <row r="207" spans="1:10" ht="14.25" hidden="1">
      <c r="A207" s="298" t="s">
        <v>2583</v>
      </c>
      <c r="B207" s="298" t="s">
        <v>113</v>
      </c>
      <c r="C207" s="298">
        <v>1142862</v>
      </c>
      <c r="D207" s="299">
        <v>29285534</v>
      </c>
      <c r="E207" s="300" t="s">
        <v>2587</v>
      </c>
      <c r="F207" s="300" t="s">
        <v>2588</v>
      </c>
      <c r="G207" s="298" t="s">
        <v>2589</v>
      </c>
      <c r="H207" s="298">
        <v>92106090</v>
      </c>
      <c r="I207" s="301">
        <v>36161</v>
      </c>
      <c r="J207" s="302">
        <f t="shared" si="3"/>
        <v>11</v>
      </c>
    </row>
    <row r="208" spans="1:10" ht="14.25" hidden="1">
      <c r="A208" s="298" t="s">
        <v>2583</v>
      </c>
      <c r="B208" s="298" t="s">
        <v>114</v>
      </c>
      <c r="C208" s="298">
        <v>1110049</v>
      </c>
      <c r="D208" s="299">
        <v>29285801</v>
      </c>
      <c r="E208" s="300" t="s">
        <v>2590</v>
      </c>
      <c r="F208" s="300" t="s">
        <v>2591</v>
      </c>
      <c r="G208" s="298">
        <v>55954855587</v>
      </c>
      <c r="H208" s="298">
        <v>113443941</v>
      </c>
      <c r="I208" s="301">
        <v>26488</v>
      </c>
      <c r="J208" s="302">
        <f t="shared" si="3"/>
        <v>11</v>
      </c>
    </row>
    <row r="209" spans="1:10" ht="14.25" hidden="1">
      <c r="A209" s="298" t="s">
        <v>2583</v>
      </c>
      <c r="B209" s="298" t="s">
        <v>115</v>
      </c>
      <c r="C209" s="298">
        <v>1110111</v>
      </c>
      <c r="D209" s="299">
        <v>29299063</v>
      </c>
      <c r="E209" s="300" t="s">
        <v>116</v>
      </c>
      <c r="F209" s="300" t="s">
        <v>2592</v>
      </c>
      <c r="G209" s="298">
        <v>56102690591</v>
      </c>
      <c r="H209" s="298">
        <v>112587001</v>
      </c>
      <c r="I209" s="301">
        <v>25999</v>
      </c>
      <c r="J209" s="302">
        <f t="shared" si="3"/>
        <v>11</v>
      </c>
    </row>
    <row r="210" spans="1:10" ht="14.25" hidden="1">
      <c r="A210" s="298" t="s">
        <v>2583</v>
      </c>
      <c r="B210" s="298" t="s">
        <v>115</v>
      </c>
      <c r="C210" s="298">
        <v>1109814</v>
      </c>
      <c r="D210" s="299">
        <v>29298954</v>
      </c>
      <c r="E210" s="300" t="s">
        <v>2593</v>
      </c>
      <c r="F210" s="300" t="s">
        <v>2594</v>
      </c>
      <c r="G210" s="298" t="s">
        <v>2595</v>
      </c>
      <c r="H210" s="298">
        <v>115460541</v>
      </c>
      <c r="I210" s="301">
        <v>36161</v>
      </c>
      <c r="J210" s="302">
        <f t="shared" si="3"/>
        <v>11</v>
      </c>
    </row>
    <row r="211" spans="1:10" ht="14.25" hidden="1">
      <c r="A211" s="298" t="s">
        <v>2583</v>
      </c>
      <c r="B211" s="298" t="s">
        <v>115</v>
      </c>
      <c r="C211" s="298">
        <v>1179796</v>
      </c>
      <c r="D211" s="299">
        <v>29299063</v>
      </c>
      <c r="E211" s="300" t="s">
        <v>2596</v>
      </c>
      <c r="F211" s="300" t="s">
        <v>2124</v>
      </c>
      <c r="G211" s="298" t="s">
        <v>2124</v>
      </c>
      <c r="H211" s="298" t="s">
        <v>2124</v>
      </c>
      <c r="I211" s="301"/>
      <c r="J211" s="302">
        <f t="shared" si="3"/>
        <v>11</v>
      </c>
    </row>
    <row r="212" spans="1:10" ht="14.25" hidden="1">
      <c r="A212" s="298" t="s">
        <v>2583</v>
      </c>
      <c r="B212" s="298" t="s">
        <v>117</v>
      </c>
      <c r="C212" s="298">
        <v>1179138</v>
      </c>
      <c r="D212" s="299">
        <v>29448816</v>
      </c>
      <c r="E212" s="300" t="s">
        <v>2597</v>
      </c>
      <c r="F212" s="300" t="s">
        <v>2598</v>
      </c>
      <c r="G212" s="298" t="s">
        <v>2599</v>
      </c>
      <c r="H212" s="298">
        <v>92052027</v>
      </c>
      <c r="I212" s="301">
        <v>36161</v>
      </c>
      <c r="J212" s="302">
        <f t="shared" si="3"/>
        <v>11</v>
      </c>
    </row>
    <row r="213" spans="1:10" ht="14.25" hidden="1">
      <c r="A213" s="298" t="s">
        <v>2583</v>
      </c>
      <c r="B213" s="298" t="s">
        <v>117</v>
      </c>
      <c r="C213" s="298">
        <v>1178010</v>
      </c>
      <c r="D213" s="299">
        <v>29423503</v>
      </c>
      <c r="E213" s="300" t="s">
        <v>2600</v>
      </c>
      <c r="F213" s="300" t="s">
        <v>2601</v>
      </c>
      <c r="G213" s="298">
        <v>75401770553</v>
      </c>
      <c r="H213" s="298">
        <v>115307492</v>
      </c>
      <c r="I213" s="301">
        <v>27902</v>
      </c>
      <c r="J213" s="302">
        <f t="shared" si="3"/>
        <v>11</v>
      </c>
    </row>
    <row r="214" spans="1:10" ht="14.25" hidden="1">
      <c r="A214" s="298" t="s">
        <v>2583</v>
      </c>
      <c r="B214" s="298" t="s">
        <v>118</v>
      </c>
      <c r="C214" s="298">
        <v>1178082</v>
      </c>
      <c r="D214" s="299">
        <v>29429269</v>
      </c>
      <c r="E214" s="300" t="s">
        <v>2602</v>
      </c>
      <c r="F214" s="300" t="s">
        <v>2603</v>
      </c>
      <c r="G214" s="298">
        <v>88553574504</v>
      </c>
      <c r="H214" s="298">
        <v>114531187</v>
      </c>
      <c r="I214" s="301">
        <v>28199</v>
      </c>
      <c r="J214" s="302">
        <f t="shared" si="3"/>
        <v>11</v>
      </c>
    </row>
    <row r="215" spans="1:10" ht="14.25" hidden="1">
      <c r="A215" s="298" t="s">
        <v>2583</v>
      </c>
      <c r="B215" s="298" t="s">
        <v>119</v>
      </c>
      <c r="C215" s="298">
        <v>1110251</v>
      </c>
      <c r="D215" s="299">
        <v>29287235</v>
      </c>
      <c r="E215" s="300" t="s">
        <v>2604</v>
      </c>
      <c r="F215" s="300" t="s">
        <v>2605</v>
      </c>
      <c r="G215" s="298">
        <v>93000197591</v>
      </c>
      <c r="H215" s="298">
        <v>115100620</v>
      </c>
      <c r="I215" s="301">
        <v>27903</v>
      </c>
      <c r="J215" s="302">
        <f t="shared" si="3"/>
        <v>11</v>
      </c>
    </row>
    <row r="216" spans="1:10" ht="14.25" hidden="1">
      <c r="A216" s="298" t="s">
        <v>2583</v>
      </c>
      <c r="B216" s="298" t="s">
        <v>120</v>
      </c>
      <c r="C216" s="298">
        <v>1109229</v>
      </c>
      <c r="D216" s="299">
        <v>29166829</v>
      </c>
      <c r="E216" s="300" t="s">
        <v>2606</v>
      </c>
      <c r="F216" s="300" t="s">
        <v>2607</v>
      </c>
      <c r="G216" s="298" t="s">
        <v>2608</v>
      </c>
      <c r="H216" s="298">
        <v>92121977</v>
      </c>
      <c r="I216" s="301">
        <v>36161</v>
      </c>
      <c r="J216" s="302">
        <f t="shared" si="3"/>
        <v>11</v>
      </c>
    </row>
    <row r="217" spans="1:10" ht="14.25" hidden="1">
      <c r="A217" s="298" t="s">
        <v>2583</v>
      </c>
      <c r="B217" s="298" t="s">
        <v>121</v>
      </c>
      <c r="C217" s="298">
        <v>1110499</v>
      </c>
      <c r="D217" s="299">
        <v>29288339</v>
      </c>
      <c r="E217" s="300" t="s">
        <v>2609</v>
      </c>
      <c r="F217" s="300" t="s">
        <v>2610</v>
      </c>
      <c r="G217" s="298">
        <v>44283776572</v>
      </c>
      <c r="H217" s="298">
        <v>115768795</v>
      </c>
      <c r="I217" s="301">
        <v>24484</v>
      </c>
      <c r="J217" s="302">
        <f t="shared" si="3"/>
        <v>11</v>
      </c>
    </row>
    <row r="218" spans="1:10" ht="14.25" hidden="1">
      <c r="A218" s="298" t="s">
        <v>2583</v>
      </c>
      <c r="B218" s="298" t="s">
        <v>122</v>
      </c>
      <c r="C218" s="298">
        <v>1158270</v>
      </c>
      <c r="D218" s="299">
        <v>29289270</v>
      </c>
      <c r="E218" s="300" t="s">
        <v>2611</v>
      </c>
      <c r="F218" s="300" t="s">
        <v>2612</v>
      </c>
      <c r="G218" s="298">
        <v>99484676553</v>
      </c>
      <c r="H218" s="298">
        <v>114500657</v>
      </c>
      <c r="I218" s="301">
        <v>29128</v>
      </c>
      <c r="J218" s="302">
        <f t="shared" si="3"/>
        <v>11</v>
      </c>
    </row>
    <row r="219" spans="1:10" ht="14.25" hidden="1">
      <c r="A219" s="298" t="s">
        <v>2583</v>
      </c>
      <c r="B219" s="298" t="s">
        <v>123</v>
      </c>
      <c r="C219" s="298">
        <v>1178081</v>
      </c>
      <c r="D219" s="299">
        <v>29431719</v>
      </c>
      <c r="E219" s="300" t="s">
        <v>2613</v>
      </c>
      <c r="F219" s="300" t="s">
        <v>2614</v>
      </c>
      <c r="G219" s="298" t="s">
        <v>2615</v>
      </c>
      <c r="H219" s="298">
        <v>92120024</v>
      </c>
      <c r="I219" s="301">
        <v>36161</v>
      </c>
      <c r="J219" s="302">
        <f t="shared" si="3"/>
        <v>11</v>
      </c>
    </row>
    <row r="220" spans="1:10" ht="14.25" hidden="1">
      <c r="A220" s="298" t="s">
        <v>2583</v>
      </c>
      <c r="B220" s="298" t="s">
        <v>124</v>
      </c>
      <c r="C220" s="298">
        <v>1117396</v>
      </c>
      <c r="D220" s="299">
        <v>29290678</v>
      </c>
      <c r="E220" s="300" t="s">
        <v>2616</v>
      </c>
      <c r="F220" s="300" t="s">
        <v>2617</v>
      </c>
      <c r="G220" s="298" t="s">
        <v>2618</v>
      </c>
      <c r="H220" s="298">
        <v>115535231</v>
      </c>
      <c r="I220" s="301">
        <v>30717</v>
      </c>
      <c r="J220" s="302">
        <f t="shared" si="3"/>
        <v>11</v>
      </c>
    </row>
    <row r="221" spans="1:10" ht="14.25" hidden="1">
      <c r="A221" s="298" t="s">
        <v>2583</v>
      </c>
      <c r="B221" s="298" t="s">
        <v>125</v>
      </c>
      <c r="C221" s="298">
        <v>1110677</v>
      </c>
      <c r="D221" s="299">
        <v>29313325</v>
      </c>
      <c r="E221" s="300" t="s">
        <v>2619</v>
      </c>
      <c r="F221" s="303" t="s">
        <v>2620</v>
      </c>
      <c r="G221" s="298">
        <v>56097271549</v>
      </c>
      <c r="H221" s="298">
        <v>113441020</v>
      </c>
      <c r="I221" s="301">
        <v>25711</v>
      </c>
      <c r="J221" s="302">
        <f t="shared" si="3"/>
        <v>11</v>
      </c>
    </row>
    <row r="222" spans="1:10" ht="14.25" hidden="1">
      <c r="A222" s="298" t="s">
        <v>2583</v>
      </c>
      <c r="B222" s="298" t="s">
        <v>126</v>
      </c>
      <c r="C222" s="298">
        <v>1179284</v>
      </c>
      <c r="D222" s="299">
        <v>29460930</v>
      </c>
      <c r="E222" s="300" t="s">
        <v>2621</v>
      </c>
      <c r="F222" s="300" t="s">
        <v>2622</v>
      </c>
      <c r="G222" s="298" t="s">
        <v>2623</v>
      </c>
      <c r="H222" s="298">
        <v>85200199</v>
      </c>
      <c r="I222" s="301">
        <v>36161</v>
      </c>
      <c r="J222" s="302">
        <f t="shared" si="3"/>
        <v>11</v>
      </c>
    </row>
    <row r="223" spans="1:10" ht="14.25" hidden="1">
      <c r="A223" s="298" t="s">
        <v>2583</v>
      </c>
      <c r="B223" s="298" t="s">
        <v>126</v>
      </c>
      <c r="C223" s="298">
        <v>1179786</v>
      </c>
      <c r="D223" s="299">
        <v>44173</v>
      </c>
      <c r="E223" s="300" t="s">
        <v>2624</v>
      </c>
      <c r="F223" s="300" t="s">
        <v>2625</v>
      </c>
      <c r="G223" s="298">
        <v>94554480500</v>
      </c>
      <c r="H223" s="298">
        <v>113836851</v>
      </c>
      <c r="I223" s="301">
        <v>27568</v>
      </c>
      <c r="J223" s="302">
        <f t="shared" si="3"/>
        <v>11</v>
      </c>
    </row>
    <row r="224" spans="1:10" ht="14.25" hidden="1">
      <c r="A224" s="298" t="s">
        <v>2583</v>
      </c>
      <c r="B224" s="298" t="s">
        <v>126</v>
      </c>
      <c r="C224" s="298">
        <v>1111070</v>
      </c>
      <c r="D224" s="299">
        <v>29290732</v>
      </c>
      <c r="E224" s="300" t="s">
        <v>2626</v>
      </c>
      <c r="F224" s="300" t="s">
        <v>2627</v>
      </c>
      <c r="G224" s="298" t="s">
        <v>2628</v>
      </c>
      <c r="H224" s="298">
        <v>92018886</v>
      </c>
      <c r="I224" s="301">
        <v>36161</v>
      </c>
      <c r="J224" s="302">
        <f t="shared" si="3"/>
        <v>11</v>
      </c>
    </row>
    <row r="225" spans="1:10" ht="14.25" hidden="1">
      <c r="A225" s="298" t="s">
        <v>2583</v>
      </c>
      <c r="B225" s="298" t="s">
        <v>126</v>
      </c>
      <c r="C225" s="298">
        <v>1179139</v>
      </c>
      <c r="D225" s="299">
        <v>29456460</v>
      </c>
      <c r="E225" s="300" t="s">
        <v>2629</v>
      </c>
      <c r="F225" s="300" t="s">
        <v>2630</v>
      </c>
      <c r="G225" s="298">
        <v>87884925591</v>
      </c>
      <c r="H225" s="298">
        <v>113956538</v>
      </c>
      <c r="I225" s="301">
        <v>26759</v>
      </c>
      <c r="J225" s="302">
        <f t="shared" si="3"/>
        <v>11</v>
      </c>
    </row>
    <row r="226" spans="1:10" ht="14.25" hidden="1">
      <c r="A226" s="298" t="s">
        <v>2583</v>
      </c>
      <c r="B226" s="298" t="s">
        <v>126</v>
      </c>
      <c r="C226" s="298">
        <v>1111045</v>
      </c>
      <c r="D226" s="299">
        <v>29290791</v>
      </c>
      <c r="E226" s="300" t="s">
        <v>2631</v>
      </c>
      <c r="F226" s="300" t="s">
        <v>2632</v>
      </c>
      <c r="G226" s="298" t="s">
        <v>2633</v>
      </c>
      <c r="H226" s="298">
        <v>92004577</v>
      </c>
      <c r="I226" s="301">
        <v>36161</v>
      </c>
      <c r="J226" s="302">
        <f t="shared" si="3"/>
        <v>11</v>
      </c>
    </row>
    <row r="227" spans="1:10" ht="14.25" hidden="1">
      <c r="A227" s="298" t="s">
        <v>2583</v>
      </c>
      <c r="B227" s="298" t="s">
        <v>126</v>
      </c>
      <c r="C227" s="298">
        <v>1178011</v>
      </c>
      <c r="D227" s="299">
        <v>29426502</v>
      </c>
      <c r="E227" s="300" t="s">
        <v>2634</v>
      </c>
      <c r="F227" s="300" t="s">
        <v>2635</v>
      </c>
      <c r="G227" s="298">
        <v>53921720168</v>
      </c>
      <c r="H227" s="298">
        <v>113692095</v>
      </c>
      <c r="I227" s="301">
        <v>25979</v>
      </c>
      <c r="J227" s="302">
        <f t="shared" si="3"/>
        <v>11</v>
      </c>
    </row>
    <row r="228" spans="1:10" ht="14.25" hidden="1">
      <c r="A228" s="298" t="s">
        <v>2583</v>
      </c>
      <c r="B228" s="298" t="s">
        <v>126</v>
      </c>
      <c r="C228" s="298">
        <v>1179116</v>
      </c>
      <c r="D228" s="299">
        <v>29460549</v>
      </c>
      <c r="E228" s="300" t="s">
        <v>2636</v>
      </c>
      <c r="F228" s="300" t="s">
        <v>2637</v>
      </c>
      <c r="G228" s="298" t="s">
        <v>2638</v>
      </c>
      <c r="H228" s="298">
        <v>85200214</v>
      </c>
      <c r="I228" s="301">
        <v>33095</v>
      </c>
      <c r="J228" s="302">
        <f t="shared" si="3"/>
        <v>11</v>
      </c>
    </row>
    <row r="229" spans="1:10" ht="14.25" hidden="1">
      <c r="A229" s="298" t="s">
        <v>2583</v>
      </c>
      <c r="B229" s="298" t="s">
        <v>126</v>
      </c>
      <c r="C229" s="298">
        <v>1179311</v>
      </c>
      <c r="D229" s="299">
        <v>29460646</v>
      </c>
      <c r="E229" s="300" t="s">
        <v>2639</v>
      </c>
      <c r="F229" s="300" t="s">
        <v>2640</v>
      </c>
      <c r="G229" s="298">
        <v>95881425553</v>
      </c>
      <c r="H229" s="298">
        <v>114526247</v>
      </c>
      <c r="I229" s="301">
        <v>28962</v>
      </c>
      <c r="J229" s="302">
        <f t="shared" si="3"/>
        <v>11</v>
      </c>
    </row>
    <row r="230" spans="1:10" ht="14.25" hidden="1">
      <c r="A230" s="298" t="s">
        <v>2583</v>
      </c>
      <c r="B230" s="298" t="s">
        <v>127</v>
      </c>
      <c r="C230" s="298">
        <v>1110685</v>
      </c>
      <c r="D230" s="299">
        <v>29317134</v>
      </c>
      <c r="E230" s="300" t="s">
        <v>2641</v>
      </c>
      <c r="F230" s="300" t="s">
        <v>2642</v>
      </c>
      <c r="G230" s="298">
        <v>78273358534</v>
      </c>
      <c r="H230" s="298">
        <v>92104175</v>
      </c>
      <c r="I230" s="301">
        <v>28790</v>
      </c>
      <c r="J230" s="302">
        <f t="shared" si="3"/>
        <v>11</v>
      </c>
    </row>
    <row r="231" spans="1:10" ht="14.25" hidden="1">
      <c r="A231" s="298" t="s">
        <v>2643</v>
      </c>
      <c r="B231" s="298" t="s">
        <v>128</v>
      </c>
      <c r="C231" s="298">
        <v>1178090</v>
      </c>
      <c r="D231" s="299">
        <v>29433746</v>
      </c>
      <c r="E231" s="300" t="s">
        <v>2644</v>
      </c>
      <c r="F231" s="300" t="s">
        <v>2645</v>
      </c>
      <c r="G231" s="298" t="s">
        <v>2646</v>
      </c>
      <c r="H231" s="298">
        <v>85201490</v>
      </c>
      <c r="I231" s="301">
        <v>36161</v>
      </c>
      <c r="J231" s="302">
        <f t="shared" si="3"/>
        <v>11</v>
      </c>
    </row>
    <row r="232" spans="1:10" ht="14.25" hidden="1">
      <c r="A232" s="298" t="s">
        <v>2643</v>
      </c>
      <c r="B232" s="298" t="s">
        <v>128</v>
      </c>
      <c r="C232" s="298">
        <v>1179279</v>
      </c>
      <c r="D232" s="299">
        <v>29459010</v>
      </c>
      <c r="E232" s="300" t="s">
        <v>2647</v>
      </c>
      <c r="F232" s="300" t="s">
        <v>2648</v>
      </c>
      <c r="G232" s="298" t="s">
        <v>2649</v>
      </c>
      <c r="H232" s="298">
        <v>85200876</v>
      </c>
      <c r="I232" s="301">
        <v>36161</v>
      </c>
      <c r="J232" s="302">
        <f t="shared" si="3"/>
        <v>11</v>
      </c>
    </row>
    <row r="233" spans="1:10" ht="14.25" hidden="1">
      <c r="A233" s="298" t="s">
        <v>2643</v>
      </c>
      <c r="B233" s="298" t="s">
        <v>129</v>
      </c>
      <c r="C233" s="298">
        <v>1113102</v>
      </c>
      <c r="D233" s="299">
        <v>29317789</v>
      </c>
      <c r="E233" s="300" t="s">
        <v>2650</v>
      </c>
      <c r="F233" s="300" t="s">
        <v>2651</v>
      </c>
      <c r="G233" s="298">
        <v>64623742504</v>
      </c>
      <c r="H233" s="298">
        <v>113775267</v>
      </c>
      <c r="I233" s="301">
        <v>27271</v>
      </c>
      <c r="J233" s="302">
        <f t="shared" si="3"/>
        <v>11</v>
      </c>
    </row>
    <row r="234" spans="1:10" ht="14.25" hidden="1">
      <c r="A234" s="298" t="s">
        <v>2643</v>
      </c>
      <c r="B234" s="298" t="s">
        <v>130</v>
      </c>
      <c r="C234" s="298">
        <v>1178216</v>
      </c>
      <c r="D234" s="299">
        <v>29444993</v>
      </c>
      <c r="E234" s="300" t="s">
        <v>2652</v>
      </c>
      <c r="F234" s="300" t="s">
        <v>2653</v>
      </c>
      <c r="G234" s="298">
        <v>63509008553</v>
      </c>
      <c r="H234" s="298">
        <v>114130517</v>
      </c>
      <c r="I234" s="301">
        <v>36161</v>
      </c>
      <c r="J234" s="302">
        <f t="shared" si="3"/>
        <v>11</v>
      </c>
    </row>
    <row r="235" spans="1:10" ht="14.25" hidden="1">
      <c r="A235" s="298" t="s">
        <v>2643</v>
      </c>
      <c r="B235" s="298" t="s">
        <v>131</v>
      </c>
      <c r="C235" s="298">
        <v>1178109</v>
      </c>
      <c r="D235" s="299">
        <v>29446651</v>
      </c>
      <c r="E235" s="300" t="s">
        <v>2654</v>
      </c>
      <c r="F235" s="300" t="s">
        <v>2655</v>
      </c>
      <c r="G235" s="298" t="s">
        <v>2656</v>
      </c>
      <c r="H235" s="298">
        <v>115372879</v>
      </c>
      <c r="I235" s="301">
        <v>36161</v>
      </c>
      <c r="J235" s="302">
        <f t="shared" si="3"/>
        <v>11</v>
      </c>
    </row>
    <row r="236" spans="1:10" ht="14.25" hidden="1">
      <c r="A236" s="298" t="s">
        <v>2643</v>
      </c>
      <c r="B236" s="298" t="s">
        <v>131</v>
      </c>
      <c r="C236" s="298">
        <v>1176400</v>
      </c>
      <c r="D236" s="299">
        <v>29370485</v>
      </c>
      <c r="E236" s="300" t="s">
        <v>1951</v>
      </c>
      <c r="F236" s="300" t="s">
        <v>2657</v>
      </c>
      <c r="G236" s="298">
        <v>29220645572</v>
      </c>
      <c r="H236" s="298">
        <v>113433776</v>
      </c>
      <c r="I236" s="301">
        <v>22428</v>
      </c>
      <c r="J236" s="302">
        <f t="shared" si="3"/>
        <v>11</v>
      </c>
    </row>
    <row r="237" spans="1:10" ht="14.25" hidden="1">
      <c r="A237" s="298" t="s">
        <v>2643</v>
      </c>
      <c r="B237" s="298" t="s">
        <v>131</v>
      </c>
      <c r="C237" s="298">
        <v>1179481</v>
      </c>
      <c r="D237" s="299">
        <v>29469066</v>
      </c>
      <c r="E237" s="300" t="s">
        <v>2658</v>
      </c>
      <c r="F237" s="300" t="s">
        <v>2659</v>
      </c>
      <c r="G237" s="298">
        <v>96357622591</v>
      </c>
      <c r="H237" s="298">
        <v>115314960</v>
      </c>
      <c r="I237" s="301">
        <v>27726</v>
      </c>
      <c r="J237" s="302">
        <f t="shared" si="3"/>
        <v>11</v>
      </c>
    </row>
    <row r="238" spans="1:10" ht="14.25" hidden="1">
      <c r="A238" s="298" t="s">
        <v>2643</v>
      </c>
      <c r="B238" s="298" t="s">
        <v>132</v>
      </c>
      <c r="C238" s="298">
        <v>1113200</v>
      </c>
      <c r="D238" s="299">
        <v>29322480</v>
      </c>
      <c r="E238" s="300" t="s">
        <v>2660</v>
      </c>
      <c r="F238" s="300" t="s">
        <v>2661</v>
      </c>
      <c r="G238" s="298">
        <v>65538145549</v>
      </c>
      <c r="H238" s="298">
        <v>112394822</v>
      </c>
      <c r="I238" s="301">
        <v>25544</v>
      </c>
      <c r="J238" s="302">
        <f t="shared" si="3"/>
        <v>11</v>
      </c>
    </row>
    <row r="239" spans="1:10" ht="14.25" hidden="1">
      <c r="A239" s="298" t="s">
        <v>2643</v>
      </c>
      <c r="B239" s="298" t="s">
        <v>133</v>
      </c>
      <c r="C239" s="298">
        <v>1170157</v>
      </c>
      <c r="D239" s="299">
        <v>29323800</v>
      </c>
      <c r="E239" s="300" t="s">
        <v>2662</v>
      </c>
      <c r="F239" s="300" t="s">
        <v>2663</v>
      </c>
      <c r="G239" s="298" t="s">
        <v>2664</v>
      </c>
      <c r="H239" s="298">
        <v>115542880</v>
      </c>
      <c r="I239" s="301">
        <v>36161</v>
      </c>
      <c r="J239" s="302">
        <f t="shared" si="3"/>
        <v>11</v>
      </c>
    </row>
    <row r="240" spans="1:10" ht="14.25" hidden="1">
      <c r="A240" s="298" t="s">
        <v>2643</v>
      </c>
      <c r="B240" s="298" t="s">
        <v>134</v>
      </c>
      <c r="C240" s="298">
        <v>1157525</v>
      </c>
      <c r="D240" s="299">
        <v>29323967</v>
      </c>
      <c r="E240" s="300" t="s">
        <v>2665</v>
      </c>
      <c r="F240" s="300" t="s">
        <v>2666</v>
      </c>
      <c r="G240" s="298">
        <v>94714800515</v>
      </c>
      <c r="H240" s="298">
        <v>92104356</v>
      </c>
      <c r="I240" s="301">
        <v>36161</v>
      </c>
      <c r="J240" s="302">
        <f t="shared" si="3"/>
        <v>11</v>
      </c>
    </row>
    <row r="241" spans="1:10" ht="14.25" hidden="1">
      <c r="A241" s="298" t="s">
        <v>2643</v>
      </c>
      <c r="B241" s="298" t="s">
        <v>135</v>
      </c>
      <c r="C241" s="298">
        <v>1179661</v>
      </c>
      <c r="D241" s="299">
        <v>29474272</v>
      </c>
      <c r="E241" s="300" t="s">
        <v>2667</v>
      </c>
      <c r="F241" s="300" t="s">
        <v>2668</v>
      </c>
      <c r="G241" s="298" t="s">
        <v>2669</v>
      </c>
      <c r="H241" s="298">
        <v>115431762</v>
      </c>
      <c r="I241" s="301">
        <v>30562</v>
      </c>
      <c r="J241" s="302">
        <f t="shared" si="3"/>
        <v>11</v>
      </c>
    </row>
    <row r="242" spans="1:10" ht="14.25" hidden="1">
      <c r="A242" s="298" t="s">
        <v>2643</v>
      </c>
      <c r="B242" s="298" t="s">
        <v>136</v>
      </c>
      <c r="C242" s="298">
        <v>1157746</v>
      </c>
      <c r="D242" s="299">
        <v>29325099</v>
      </c>
      <c r="E242" s="300" t="s">
        <v>2670</v>
      </c>
      <c r="F242" s="300" t="s">
        <v>2671</v>
      </c>
      <c r="G242" s="298" t="s">
        <v>2672</v>
      </c>
      <c r="H242" s="298">
        <v>92016725</v>
      </c>
      <c r="I242" s="301">
        <v>36161</v>
      </c>
      <c r="J242" s="302">
        <f t="shared" si="3"/>
        <v>11</v>
      </c>
    </row>
    <row r="243" spans="1:10" ht="14.25" hidden="1">
      <c r="A243" s="298" t="s">
        <v>2643</v>
      </c>
      <c r="B243" s="298" t="s">
        <v>136</v>
      </c>
      <c r="C243" s="298">
        <v>1178427</v>
      </c>
      <c r="D243" s="299">
        <v>29399246</v>
      </c>
      <c r="E243" s="300" t="s">
        <v>2673</v>
      </c>
      <c r="F243" s="300" t="s">
        <v>2674</v>
      </c>
      <c r="G243" s="298">
        <v>44694610597</v>
      </c>
      <c r="H243" s="298">
        <v>114120863</v>
      </c>
      <c r="I243" s="301">
        <v>36161</v>
      </c>
      <c r="J243" s="302">
        <f t="shared" si="3"/>
        <v>11</v>
      </c>
    </row>
    <row r="244" spans="1:10" ht="14.25" hidden="1">
      <c r="A244" s="298" t="s">
        <v>2643</v>
      </c>
      <c r="B244" s="298" t="s">
        <v>136</v>
      </c>
      <c r="C244" s="298">
        <v>1178093</v>
      </c>
      <c r="D244" s="299">
        <v>29433843</v>
      </c>
      <c r="E244" s="300" t="s">
        <v>2675</v>
      </c>
      <c r="F244" s="300" t="s">
        <v>2676</v>
      </c>
      <c r="G244" s="298">
        <v>57806896520</v>
      </c>
      <c r="H244" s="298">
        <v>113480430</v>
      </c>
      <c r="I244" s="301">
        <v>26758</v>
      </c>
      <c r="J244" s="302">
        <f t="shared" si="3"/>
        <v>11</v>
      </c>
    </row>
    <row r="245" spans="1:10" ht="14.25" hidden="1">
      <c r="A245" s="298" t="s">
        <v>2643</v>
      </c>
      <c r="B245" s="298" t="s">
        <v>137</v>
      </c>
      <c r="C245" s="298">
        <v>1113579</v>
      </c>
      <c r="D245" s="299">
        <v>29628610</v>
      </c>
      <c r="E245" s="300" t="s">
        <v>2677</v>
      </c>
      <c r="F245" s="300" t="s">
        <v>2678</v>
      </c>
      <c r="G245" s="298" t="s">
        <v>2679</v>
      </c>
      <c r="H245" s="298">
        <v>92008113</v>
      </c>
      <c r="I245" s="301">
        <v>36161</v>
      </c>
      <c r="J245" s="302">
        <f t="shared" si="3"/>
        <v>11</v>
      </c>
    </row>
    <row r="246" spans="1:10" ht="14.25" hidden="1">
      <c r="A246" s="298" t="s">
        <v>2643</v>
      </c>
      <c r="B246" s="298" t="s">
        <v>137</v>
      </c>
      <c r="C246" s="298">
        <v>1136480</v>
      </c>
      <c r="D246" s="299">
        <v>29325803</v>
      </c>
      <c r="E246" s="300" t="s">
        <v>2680</v>
      </c>
      <c r="F246" s="300" t="s">
        <v>2681</v>
      </c>
      <c r="G246" s="298">
        <v>80513662715</v>
      </c>
      <c r="H246" s="298">
        <v>115406521</v>
      </c>
      <c r="I246" s="301">
        <v>22905</v>
      </c>
      <c r="J246" s="302">
        <f t="shared" si="3"/>
        <v>11</v>
      </c>
    </row>
    <row r="247" spans="1:10" ht="14.25" hidden="1">
      <c r="A247" s="298" t="s">
        <v>2643</v>
      </c>
      <c r="B247" s="298" t="s">
        <v>137</v>
      </c>
      <c r="C247" s="298">
        <v>1178036</v>
      </c>
      <c r="D247" s="299">
        <v>29425719</v>
      </c>
      <c r="E247" s="300" t="s">
        <v>2682</v>
      </c>
      <c r="F247" s="300" t="s">
        <v>2683</v>
      </c>
      <c r="G247" s="298" t="s">
        <v>2684</v>
      </c>
      <c r="H247" s="298">
        <v>92008085</v>
      </c>
      <c r="I247" s="301">
        <v>33555</v>
      </c>
      <c r="J247" s="302">
        <f t="shared" si="3"/>
        <v>11</v>
      </c>
    </row>
    <row r="248" spans="1:10" ht="14.25" hidden="1">
      <c r="A248" s="298" t="s">
        <v>2643</v>
      </c>
      <c r="B248" s="298" t="s">
        <v>138</v>
      </c>
      <c r="C248" s="298">
        <v>1178127</v>
      </c>
      <c r="D248" s="299">
        <v>29327059</v>
      </c>
      <c r="E248" s="300" t="s">
        <v>2685</v>
      </c>
      <c r="F248" s="300" t="s">
        <v>2686</v>
      </c>
      <c r="G248" s="298" t="s">
        <v>2687</v>
      </c>
      <c r="H248" s="298">
        <v>115756065</v>
      </c>
      <c r="I248" s="301">
        <v>33653</v>
      </c>
      <c r="J248" s="302">
        <f t="shared" si="3"/>
        <v>11</v>
      </c>
    </row>
    <row r="249" spans="1:10" ht="14.25" hidden="1">
      <c r="A249" s="298" t="s">
        <v>2643</v>
      </c>
      <c r="B249" s="298" t="s">
        <v>138</v>
      </c>
      <c r="C249" s="298">
        <v>1113749</v>
      </c>
      <c r="D249" s="299">
        <v>29327202</v>
      </c>
      <c r="E249" s="300" t="s">
        <v>2688</v>
      </c>
      <c r="F249" s="300" t="s">
        <v>2689</v>
      </c>
      <c r="G249" s="298" t="s">
        <v>2690</v>
      </c>
      <c r="H249" s="298">
        <v>115348197</v>
      </c>
      <c r="I249" s="301">
        <v>32321</v>
      </c>
      <c r="J249" s="302">
        <f t="shared" si="3"/>
        <v>11</v>
      </c>
    </row>
    <row r="250" spans="1:10" ht="14.25" hidden="1">
      <c r="A250" s="298" t="s">
        <v>2643</v>
      </c>
      <c r="B250" s="298" t="s">
        <v>138</v>
      </c>
      <c r="C250" s="298">
        <v>1179686</v>
      </c>
      <c r="D250" s="299">
        <v>29477220</v>
      </c>
      <c r="E250" s="300" t="s">
        <v>2691</v>
      </c>
      <c r="F250" s="300" t="s">
        <v>2692</v>
      </c>
      <c r="G250" s="298">
        <v>88689654534</v>
      </c>
      <c r="H250" s="298">
        <v>112405835</v>
      </c>
      <c r="I250" s="301">
        <v>23404</v>
      </c>
      <c r="J250" s="302">
        <f t="shared" si="3"/>
        <v>11</v>
      </c>
    </row>
    <row r="251" spans="1:10" ht="14.25" hidden="1">
      <c r="A251" s="298" t="s">
        <v>2643</v>
      </c>
      <c r="B251" s="298" t="s">
        <v>138</v>
      </c>
      <c r="C251" s="298">
        <v>1178182</v>
      </c>
      <c r="D251" s="299">
        <v>29440530</v>
      </c>
      <c r="E251" s="300" t="s">
        <v>2693</v>
      </c>
      <c r="F251" s="300" t="s">
        <v>2694</v>
      </c>
      <c r="G251" s="298">
        <v>15231265748</v>
      </c>
      <c r="H251" s="298">
        <v>92105433</v>
      </c>
      <c r="I251" s="301">
        <v>36161</v>
      </c>
      <c r="J251" s="302">
        <f t="shared" si="3"/>
        <v>11</v>
      </c>
    </row>
    <row r="252" spans="1:10" ht="14.25" hidden="1">
      <c r="A252" s="298" t="s">
        <v>2643</v>
      </c>
      <c r="B252" s="298" t="s">
        <v>138</v>
      </c>
      <c r="C252" s="298">
        <v>1179452</v>
      </c>
      <c r="D252" s="299">
        <v>29467551</v>
      </c>
      <c r="E252" s="300" t="s">
        <v>2695</v>
      </c>
      <c r="F252" s="300" t="s">
        <v>2696</v>
      </c>
      <c r="G252" s="298">
        <v>95983899520</v>
      </c>
      <c r="H252" s="298">
        <v>92103782</v>
      </c>
      <c r="I252" s="301">
        <v>36161</v>
      </c>
      <c r="J252" s="302">
        <f t="shared" si="3"/>
        <v>11</v>
      </c>
    </row>
    <row r="253" spans="1:10" ht="14.25" hidden="1">
      <c r="A253" s="298" t="s">
        <v>2643</v>
      </c>
      <c r="B253" s="298" t="s">
        <v>138</v>
      </c>
      <c r="C253" s="298">
        <v>1178128</v>
      </c>
      <c r="D253" s="299">
        <v>29327229</v>
      </c>
      <c r="E253" s="300" t="s">
        <v>2697</v>
      </c>
      <c r="F253" s="300" t="s">
        <v>2698</v>
      </c>
      <c r="G253" s="298">
        <v>96006773520</v>
      </c>
      <c r="H253" s="298">
        <v>115313003</v>
      </c>
      <c r="I253" s="301">
        <v>28159</v>
      </c>
      <c r="J253" s="302">
        <f t="shared" si="3"/>
        <v>11</v>
      </c>
    </row>
    <row r="254" spans="1:10" ht="14.25" hidden="1">
      <c r="A254" s="298" t="s">
        <v>2643</v>
      </c>
      <c r="B254" s="298" t="s">
        <v>138</v>
      </c>
      <c r="C254" s="298">
        <v>1178223</v>
      </c>
      <c r="D254" s="299">
        <v>29445213</v>
      </c>
      <c r="E254" s="300" t="s">
        <v>2699</v>
      </c>
      <c r="F254" s="300" t="s">
        <v>2700</v>
      </c>
      <c r="G254" s="298" t="s">
        <v>2701</v>
      </c>
      <c r="H254" s="298">
        <v>116564699</v>
      </c>
      <c r="I254" s="301"/>
      <c r="J254" s="302">
        <f t="shared" si="3"/>
        <v>11</v>
      </c>
    </row>
    <row r="255" spans="1:10" ht="14.25" hidden="1">
      <c r="A255" s="298" t="s">
        <v>2643</v>
      </c>
      <c r="B255" s="298" t="s">
        <v>138</v>
      </c>
      <c r="C255" s="298">
        <v>1179368</v>
      </c>
      <c r="D255" s="299">
        <v>29464390</v>
      </c>
      <c r="E255" s="300" t="s">
        <v>2702</v>
      </c>
      <c r="F255" s="300" t="s">
        <v>2703</v>
      </c>
      <c r="G255" s="298">
        <v>78931355572</v>
      </c>
      <c r="H255" s="298">
        <v>116568847</v>
      </c>
      <c r="I255" s="301"/>
      <c r="J255" s="302">
        <f t="shared" si="3"/>
        <v>11</v>
      </c>
    </row>
    <row r="256" spans="1:10" ht="14.25" hidden="1">
      <c r="A256" s="298" t="s">
        <v>2643</v>
      </c>
      <c r="B256" s="298" t="s">
        <v>138</v>
      </c>
      <c r="C256" s="298">
        <v>1179453</v>
      </c>
      <c r="D256" s="299">
        <v>29467624</v>
      </c>
      <c r="E256" s="300" t="s">
        <v>2704</v>
      </c>
      <c r="F256" s="300" t="s">
        <v>2705</v>
      </c>
      <c r="G256" s="298" t="s">
        <v>2706</v>
      </c>
      <c r="H256" s="298">
        <v>91014380</v>
      </c>
      <c r="I256" s="301"/>
      <c r="J256" s="302">
        <f t="shared" si="3"/>
        <v>11</v>
      </c>
    </row>
    <row r="257" spans="1:10" ht="14.25" hidden="1">
      <c r="A257" s="298" t="s">
        <v>2643</v>
      </c>
      <c r="B257" s="298" t="s">
        <v>139</v>
      </c>
      <c r="C257" s="298">
        <v>1179713</v>
      </c>
      <c r="D257" s="299">
        <v>29483247</v>
      </c>
      <c r="E257" s="300" t="s">
        <v>2707</v>
      </c>
      <c r="F257" s="300" t="s">
        <v>2708</v>
      </c>
      <c r="G257" s="298">
        <v>68618913553</v>
      </c>
      <c r="H257" s="298">
        <v>85201142</v>
      </c>
      <c r="I257" s="301">
        <v>36161</v>
      </c>
      <c r="J257" s="302">
        <f t="shared" si="3"/>
        <v>11</v>
      </c>
    </row>
    <row r="258" spans="1:10" ht="14.25" hidden="1">
      <c r="A258" s="298" t="s">
        <v>2643</v>
      </c>
      <c r="B258" s="298" t="s">
        <v>139</v>
      </c>
      <c r="C258" s="298">
        <v>1176425</v>
      </c>
      <c r="D258" s="299">
        <v>29389631</v>
      </c>
      <c r="E258" s="300" t="s">
        <v>2709</v>
      </c>
      <c r="F258" s="300" t="s">
        <v>2710</v>
      </c>
      <c r="G258" s="298">
        <v>90991869591</v>
      </c>
      <c r="H258" s="298">
        <v>113679461</v>
      </c>
      <c r="I258" s="301">
        <v>28407</v>
      </c>
      <c r="J258" s="302">
        <f t="shared" si="3"/>
        <v>11</v>
      </c>
    </row>
    <row r="259" spans="1:10" ht="14.25" hidden="1">
      <c r="A259" s="298" t="s">
        <v>2643</v>
      </c>
      <c r="B259" s="298" t="s">
        <v>139</v>
      </c>
      <c r="C259" s="298">
        <v>1113803</v>
      </c>
      <c r="D259" s="299">
        <v>29328349</v>
      </c>
      <c r="E259" s="300" t="s">
        <v>2711</v>
      </c>
      <c r="F259" s="300" t="s">
        <v>2712</v>
      </c>
      <c r="G259" s="298">
        <v>90011465549</v>
      </c>
      <c r="H259" s="298">
        <v>113771776</v>
      </c>
      <c r="I259" s="301">
        <v>27589</v>
      </c>
      <c r="J259" s="302">
        <f t="shared" ref="J259:J322" si="4">LEN(G259)</f>
        <v>11</v>
      </c>
    </row>
    <row r="260" spans="1:10" ht="14.25" hidden="1">
      <c r="A260" s="298" t="s">
        <v>2643</v>
      </c>
      <c r="B260" s="298" t="s">
        <v>139</v>
      </c>
      <c r="C260" s="298">
        <v>1113846</v>
      </c>
      <c r="D260" s="299">
        <v>29327792</v>
      </c>
      <c r="E260" s="300" t="s">
        <v>2713</v>
      </c>
      <c r="F260" s="300" t="s">
        <v>2714</v>
      </c>
      <c r="G260" s="298">
        <v>74431722572</v>
      </c>
      <c r="H260" s="298">
        <v>115373370</v>
      </c>
      <c r="I260" s="301">
        <v>25635</v>
      </c>
      <c r="J260" s="302">
        <f t="shared" si="4"/>
        <v>11</v>
      </c>
    </row>
    <row r="261" spans="1:10" ht="14.25" hidden="1">
      <c r="A261" s="298" t="s">
        <v>2643</v>
      </c>
      <c r="B261" s="298" t="s">
        <v>139</v>
      </c>
      <c r="C261" s="298">
        <v>1113684</v>
      </c>
      <c r="D261" s="299">
        <v>29327911</v>
      </c>
      <c r="E261" s="300" t="s">
        <v>2715</v>
      </c>
      <c r="F261" s="300" t="s">
        <v>2716</v>
      </c>
      <c r="G261" s="298" t="s">
        <v>2717</v>
      </c>
      <c r="H261" s="298">
        <v>85201482</v>
      </c>
      <c r="I261" s="301">
        <v>36161</v>
      </c>
      <c r="J261" s="302">
        <f t="shared" si="4"/>
        <v>11</v>
      </c>
    </row>
    <row r="262" spans="1:10" ht="14.25" hidden="1">
      <c r="A262" s="298" t="s">
        <v>2643</v>
      </c>
      <c r="B262" s="298" t="s">
        <v>139</v>
      </c>
      <c r="C262" s="298">
        <v>1176217</v>
      </c>
      <c r="D262" s="299">
        <v>29368219</v>
      </c>
      <c r="E262" s="300" t="s">
        <v>2718</v>
      </c>
      <c r="F262" s="300" t="s">
        <v>2719</v>
      </c>
      <c r="G262" s="298">
        <v>25835009534</v>
      </c>
      <c r="H262" s="298">
        <v>111585145</v>
      </c>
      <c r="I262" s="301">
        <v>23122</v>
      </c>
      <c r="J262" s="302">
        <f t="shared" si="4"/>
        <v>11</v>
      </c>
    </row>
    <row r="263" spans="1:10" ht="14.25" hidden="1">
      <c r="A263" s="298" t="s">
        <v>2643</v>
      </c>
      <c r="B263" s="298" t="s">
        <v>139</v>
      </c>
      <c r="C263" s="298">
        <v>1176218</v>
      </c>
      <c r="D263" s="299">
        <v>29327695</v>
      </c>
      <c r="E263" s="300" t="s">
        <v>1932</v>
      </c>
      <c r="F263" s="300" t="s">
        <v>2720</v>
      </c>
      <c r="G263" s="298">
        <v>92086004591</v>
      </c>
      <c r="H263" s="298">
        <v>113784274</v>
      </c>
      <c r="I263" s="301">
        <v>28233</v>
      </c>
      <c r="J263" s="302">
        <f t="shared" si="4"/>
        <v>11</v>
      </c>
    </row>
    <row r="264" spans="1:10" ht="14.25" hidden="1">
      <c r="A264" s="298" t="s">
        <v>2643</v>
      </c>
      <c r="B264" s="298" t="s">
        <v>140</v>
      </c>
      <c r="C264" s="298">
        <v>1176142</v>
      </c>
      <c r="D264" s="299">
        <v>29330041</v>
      </c>
      <c r="E264" s="300" t="s">
        <v>2721</v>
      </c>
      <c r="F264" s="300" t="s">
        <v>2722</v>
      </c>
      <c r="G264" s="298" t="s">
        <v>2723</v>
      </c>
      <c r="H264" s="298">
        <v>115323901</v>
      </c>
      <c r="I264" s="301">
        <v>29169</v>
      </c>
      <c r="J264" s="302">
        <f t="shared" si="4"/>
        <v>11</v>
      </c>
    </row>
    <row r="265" spans="1:10" ht="14.25" hidden="1">
      <c r="A265" s="298" t="s">
        <v>2643</v>
      </c>
      <c r="B265" s="298" t="s">
        <v>140</v>
      </c>
      <c r="C265" s="298">
        <v>1178272</v>
      </c>
      <c r="D265" s="299">
        <v>29903726</v>
      </c>
      <c r="E265" s="300" t="s">
        <v>2724</v>
      </c>
      <c r="F265" s="300" t="s">
        <v>2725</v>
      </c>
      <c r="G265" s="298">
        <v>17189837515</v>
      </c>
      <c r="H265" s="298">
        <v>111594982</v>
      </c>
      <c r="I265" s="301">
        <v>20631</v>
      </c>
      <c r="J265" s="302">
        <f t="shared" si="4"/>
        <v>11</v>
      </c>
    </row>
    <row r="266" spans="1:10" ht="14.25" hidden="1">
      <c r="A266" s="298" t="s">
        <v>2726</v>
      </c>
      <c r="B266" s="298" t="s">
        <v>141</v>
      </c>
      <c r="C266" s="298">
        <v>1118449</v>
      </c>
      <c r="D266" s="299">
        <v>29270545</v>
      </c>
      <c r="E266" s="300" t="s">
        <v>2727</v>
      </c>
      <c r="F266" s="300" t="s">
        <v>2728</v>
      </c>
      <c r="G266" s="298" t="s">
        <v>2729</v>
      </c>
      <c r="H266" s="298">
        <v>85200933</v>
      </c>
      <c r="I266" s="301">
        <v>36161</v>
      </c>
      <c r="J266" s="302">
        <f t="shared" si="4"/>
        <v>11</v>
      </c>
    </row>
    <row r="267" spans="1:10" ht="14.25" hidden="1">
      <c r="A267" s="298" t="s">
        <v>2726</v>
      </c>
      <c r="B267" s="298" t="s">
        <v>142</v>
      </c>
      <c r="C267" s="298">
        <v>1118511</v>
      </c>
      <c r="D267" s="299">
        <v>29297974</v>
      </c>
      <c r="E267" s="300" t="s">
        <v>2730</v>
      </c>
      <c r="F267" s="300" t="s">
        <v>2731</v>
      </c>
      <c r="G267" s="298">
        <v>31466800500</v>
      </c>
      <c r="H267" s="298">
        <v>111945719</v>
      </c>
      <c r="I267" s="301">
        <v>23686</v>
      </c>
      <c r="J267" s="302">
        <f t="shared" si="4"/>
        <v>11</v>
      </c>
    </row>
    <row r="268" spans="1:10" ht="14.25" hidden="1">
      <c r="A268" s="298" t="s">
        <v>2726</v>
      </c>
      <c r="B268" s="298" t="s">
        <v>143</v>
      </c>
      <c r="C268" s="298">
        <v>1118546</v>
      </c>
      <c r="D268" s="299">
        <v>29272696</v>
      </c>
      <c r="E268" s="300" t="s">
        <v>2732</v>
      </c>
      <c r="F268" s="300" t="s">
        <v>2733</v>
      </c>
      <c r="G268" s="298">
        <v>83289275515</v>
      </c>
      <c r="H268" s="298">
        <v>115094219</v>
      </c>
      <c r="I268" s="301">
        <v>29902</v>
      </c>
      <c r="J268" s="302">
        <f t="shared" si="4"/>
        <v>11</v>
      </c>
    </row>
    <row r="269" spans="1:10" ht="14.25" hidden="1">
      <c r="A269" s="298" t="s">
        <v>2726</v>
      </c>
      <c r="B269" s="298" t="s">
        <v>144</v>
      </c>
      <c r="C269" s="298">
        <v>1118619</v>
      </c>
      <c r="D269" s="299">
        <v>29272947</v>
      </c>
      <c r="E269" s="300" t="s">
        <v>2734</v>
      </c>
      <c r="F269" s="300" t="s">
        <v>2735</v>
      </c>
      <c r="G269" s="298">
        <v>73484849568</v>
      </c>
      <c r="H269" s="298">
        <v>112592666</v>
      </c>
      <c r="I269" s="301">
        <v>27112</v>
      </c>
      <c r="J269" s="302">
        <f t="shared" si="4"/>
        <v>11</v>
      </c>
    </row>
    <row r="270" spans="1:10" ht="14.25" hidden="1">
      <c r="A270" s="298" t="s">
        <v>2726</v>
      </c>
      <c r="B270" s="298" t="s">
        <v>145</v>
      </c>
      <c r="C270" s="298">
        <v>1118791</v>
      </c>
      <c r="D270" s="299">
        <v>29282055</v>
      </c>
      <c r="E270" s="300" t="s">
        <v>2736</v>
      </c>
      <c r="F270" s="300" t="s">
        <v>2737</v>
      </c>
      <c r="G270" s="298">
        <v>36225398520</v>
      </c>
      <c r="H270" s="298">
        <v>113064349</v>
      </c>
      <c r="I270" s="301">
        <v>24409</v>
      </c>
      <c r="J270" s="302">
        <f t="shared" si="4"/>
        <v>11</v>
      </c>
    </row>
    <row r="271" spans="1:10" ht="14.25" hidden="1">
      <c r="A271" s="298" t="s">
        <v>2726</v>
      </c>
      <c r="B271" s="298" t="s">
        <v>146</v>
      </c>
      <c r="C271" s="298">
        <v>1118899</v>
      </c>
      <c r="D271" s="299">
        <v>29282608</v>
      </c>
      <c r="E271" s="300" t="s">
        <v>2738</v>
      </c>
      <c r="F271" s="300" t="s">
        <v>2739</v>
      </c>
      <c r="G271" s="298" t="s">
        <v>2740</v>
      </c>
      <c r="H271" s="298">
        <v>115345694</v>
      </c>
      <c r="I271" s="301">
        <v>36161</v>
      </c>
      <c r="J271" s="302">
        <f t="shared" si="4"/>
        <v>11</v>
      </c>
    </row>
    <row r="272" spans="1:10" ht="14.25" hidden="1">
      <c r="A272" s="298" t="s">
        <v>2726</v>
      </c>
      <c r="B272" s="298" t="s">
        <v>146</v>
      </c>
      <c r="C272" s="298">
        <v>1176427</v>
      </c>
      <c r="D272" s="299">
        <v>29394341</v>
      </c>
      <c r="E272" s="300" t="s">
        <v>147</v>
      </c>
      <c r="F272" s="300" t="s">
        <v>2741</v>
      </c>
      <c r="G272" s="298">
        <v>19198701568</v>
      </c>
      <c r="H272" s="298">
        <v>114135486</v>
      </c>
      <c r="I272" s="301">
        <v>36161</v>
      </c>
      <c r="J272" s="302">
        <f t="shared" si="4"/>
        <v>11</v>
      </c>
    </row>
    <row r="273" spans="1:10" ht="14.25" hidden="1">
      <c r="A273" s="298" t="s">
        <v>2726</v>
      </c>
      <c r="B273" s="298" t="s">
        <v>146</v>
      </c>
      <c r="C273" s="298">
        <v>1119119</v>
      </c>
      <c r="D273" s="299">
        <v>29282977</v>
      </c>
      <c r="E273" s="300" t="s">
        <v>2742</v>
      </c>
      <c r="F273" s="300" t="s">
        <v>2743</v>
      </c>
      <c r="G273" s="298">
        <v>44206887500</v>
      </c>
      <c r="H273" s="298">
        <v>112398533</v>
      </c>
      <c r="I273" s="301">
        <v>24158</v>
      </c>
      <c r="J273" s="302">
        <f t="shared" si="4"/>
        <v>11</v>
      </c>
    </row>
    <row r="274" spans="1:10" ht="14.25" hidden="1">
      <c r="A274" s="298" t="s">
        <v>2726</v>
      </c>
      <c r="B274" s="298" t="s">
        <v>148</v>
      </c>
      <c r="C274" s="298">
        <v>1166613</v>
      </c>
      <c r="D274" s="299">
        <v>29283230</v>
      </c>
      <c r="E274" s="300" t="s">
        <v>2744</v>
      </c>
      <c r="F274" s="300" t="s">
        <v>2745</v>
      </c>
      <c r="G274" s="298" t="s">
        <v>2746</v>
      </c>
      <c r="H274" s="298">
        <v>115553580</v>
      </c>
      <c r="I274" s="301">
        <v>32000</v>
      </c>
      <c r="J274" s="302">
        <f t="shared" si="4"/>
        <v>11</v>
      </c>
    </row>
    <row r="275" spans="1:10" ht="14.25" hidden="1">
      <c r="A275" s="298" t="s">
        <v>2726</v>
      </c>
      <c r="B275" s="298" t="s">
        <v>149</v>
      </c>
      <c r="C275" s="298">
        <v>1119283</v>
      </c>
      <c r="D275" s="299">
        <v>29283647</v>
      </c>
      <c r="E275" s="300" t="s">
        <v>2747</v>
      </c>
      <c r="F275" s="300" t="s">
        <v>2748</v>
      </c>
      <c r="G275" s="298">
        <v>32846258520</v>
      </c>
      <c r="H275" s="298">
        <v>115095273</v>
      </c>
      <c r="I275" s="301">
        <v>36161</v>
      </c>
      <c r="J275" s="302">
        <f t="shared" si="4"/>
        <v>11</v>
      </c>
    </row>
    <row r="276" spans="1:10" ht="14.25" hidden="1">
      <c r="A276" s="298" t="s">
        <v>2726</v>
      </c>
      <c r="B276" s="298" t="s">
        <v>149</v>
      </c>
      <c r="C276" s="298">
        <v>1178120</v>
      </c>
      <c r="D276" s="299">
        <v>29437172</v>
      </c>
      <c r="E276" s="300" t="s">
        <v>2749</v>
      </c>
      <c r="F276" s="300" t="s">
        <v>2750</v>
      </c>
      <c r="G276" s="298">
        <v>54309212549</v>
      </c>
      <c r="H276" s="298">
        <v>112399343</v>
      </c>
      <c r="I276" s="301">
        <v>25855</v>
      </c>
      <c r="J276" s="302">
        <f t="shared" si="4"/>
        <v>11</v>
      </c>
    </row>
    <row r="277" spans="1:10" ht="14.25" hidden="1">
      <c r="A277" s="298" t="s">
        <v>2726</v>
      </c>
      <c r="B277" s="298" t="s">
        <v>150</v>
      </c>
      <c r="C277" s="298">
        <v>1119380</v>
      </c>
      <c r="D277" s="299">
        <v>29284104</v>
      </c>
      <c r="E277" s="300" t="s">
        <v>2751</v>
      </c>
      <c r="F277" s="300" t="s">
        <v>2752</v>
      </c>
      <c r="G277" s="298">
        <v>22724923553</v>
      </c>
      <c r="H277" s="298">
        <v>112398232</v>
      </c>
      <c r="I277" s="301">
        <v>21784</v>
      </c>
      <c r="J277" s="302">
        <f t="shared" si="4"/>
        <v>11</v>
      </c>
    </row>
    <row r="278" spans="1:10" ht="14.25" hidden="1">
      <c r="A278" s="298" t="s">
        <v>2726</v>
      </c>
      <c r="B278" s="298" t="s">
        <v>151</v>
      </c>
      <c r="C278" s="298">
        <v>1178270</v>
      </c>
      <c r="D278" s="299">
        <v>29466008</v>
      </c>
      <c r="E278" s="300" t="s">
        <v>2753</v>
      </c>
      <c r="F278" s="300" t="s">
        <v>2754</v>
      </c>
      <c r="G278" s="298" t="s">
        <v>2755</v>
      </c>
      <c r="H278" s="298">
        <v>115306454</v>
      </c>
      <c r="I278" s="301">
        <v>30945</v>
      </c>
      <c r="J278" s="302">
        <f t="shared" si="4"/>
        <v>11</v>
      </c>
    </row>
    <row r="279" spans="1:10" ht="14.25" hidden="1">
      <c r="A279" s="298" t="s">
        <v>2726</v>
      </c>
      <c r="B279" s="298" t="s">
        <v>152</v>
      </c>
      <c r="C279" s="298">
        <v>1118830</v>
      </c>
      <c r="D279" s="299">
        <v>29437830</v>
      </c>
      <c r="E279" s="300" t="s">
        <v>2756</v>
      </c>
      <c r="F279" s="300" t="s">
        <v>2757</v>
      </c>
      <c r="G279" s="298" t="s">
        <v>2758</v>
      </c>
      <c r="H279" s="298">
        <v>115309101</v>
      </c>
      <c r="I279" s="301">
        <v>30636</v>
      </c>
      <c r="J279" s="302">
        <f t="shared" si="4"/>
        <v>11</v>
      </c>
    </row>
    <row r="280" spans="1:10" ht="14.25" hidden="1">
      <c r="A280" s="298" t="s">
        <v>2726</v>
      </c>
      <c r="B280" s="298" t="s">
        <v>153</v>
      </c>
      <c r="C280" s="298">
        <v>1118872</v>
      </c>
      <c r="D280" s="299">
        <v>29284767</v>
      </c>
      <c r="E280" s="300" t="s">
        <v>2759</v>
      </c>
      <c r="F280" s="300" t="s">
        <v>2760</v>
      </c>
      <c r="G280" s="298">
        <v>37356887568</v>
      </c>
      <c r="H280" s="298">
        <v>112398575</v>
      </c>
      <c r="I280" s="301">
        <v>23857</v>
      </c>
      <c r="J280" s="302">
        <f t="shared" si="4"/>
        <v>11</v>
      </c>
    </row>
    <row r="281" spans="1:10" ht="14.25" hidden="1">
      <c r="A281" s="298" t="s">
        <v>2726</v>
      </c>
      <c r="B281" s="298" t="s">
        <v>154</v>
      </c>
      <c r="C281" s="298">
        <v>1112785</v>
      </c>
      <c r="D281" s="299">
        <v>29312469</v>
      </c>
      <c r="E281" s="300" t="s">
        <v>2761</v>
      </c>
      <c r="F281" s="300" t="s">
        <v>2762</v>
      </c>
      <c r="G281" s="298">
        <v>19390556520</v>
      </c>
      <c r="H281" s="298">
        <v>113485896</v>
      </c>
      <c r="I281" s="301">
        <v>21798</v>
      </c>
      <c r="J281" s="302">
        <f t="shared" si="4"/>
        <v>11</v>
      </c>
    </row>
    <row r="282" spans="1:10" ht="14.25" hidden="1">
      <c r="A282" s="298" t="s">
        <v>2763</v>
      </c>
      <c r="B282" s="298" t="s">
        <v>155</v>
      </c>
      <c r="C282" s="298">
        <v>1179787</v>
      </c>
      <c r="D282" s="299">
        <v>29488710</v>
      </c>
      <c r="E282" s="300" t="s">
        <v>2764</v>
      </c>
      <c r="F282" s="300" t="s">
        <v>2765</v>
      </c>
      <c r="G282" s="298">
        <v>39429296515</v>
      </c>
      <c r="H282" s="298">
        <v>112393101</v>
      </c>
      <c r="I282" s="301">
        <v>25939</v>
      </c>
      <c r="J282" s="302">
        <f t="shared" si="4"/>
        <v>11</v>
      </c>
    </row>
    <row r="283" spans="1:10" ht="14.25" hidden="1">
      <c r="A283" s="298" t="s">
        <v>2763</v>
      </c>
      <c r="B283" s="298" t="s">
        <v>155</v>
      </c>
      <c r="C283" s="298">
        <v>1167180</v>
      </c>
      <c r="D283" s="299">
        <v>29223016</v>
      </c>
      <c r="E283" s="300" t="s">
        <v>2766</v>
      </c>
      <c r="F283" s="300" t="s">
        <v>2767</v>
      </c>
      <c r="G283" s="298" t="s">
        <v>2768</v>
      </c>
      <c r="H283" s="298">
        <v>85200951</v>
      </c>
      <c r="I283" s="301">
        <v>36161</v>
      </c>
      <c r="J283" s="302">
        <f t="shared" si="4"/>
        <v>11</v>
      </c>
    </row>
    <row r="284" spans="1:10" ht="14.25" hidden="1">
      <c r="A284" s="298" t="s">
        <v>2763</v>
      </c>
      <c r="B284" s="298" t="s">
        <v>155</v>
      </c>
      <c r="C284" s="298">
        <v>1179832</v>
      </c>
      <c r="D284" s="299">
        <v>29222583</v>
      </c>
      <c r="E284" s="300" t="s">
        <v>2769</v>
      </c>
      <c r="F284" s="300" t="s">
        <v>2770</v>
      </c>
      <c r="G284" s="298" t="s">
        <v>2771</v>
      </c>
      <c r="H284" s="298">
        <v>115322612</v>
      </c>
      <c r="I284" s="301">
        <v>30051</v>
      </c>
      <c r="J284" s="302">
        <f t="shared" si="4"/>
        <v>11</v>
      </c>
    </row>
    <row r="285" spans="1:10" ht="14.25" hidden="1">
      <c r="A285" s="298" t="s">
        <v>2763</v>
      </c>
      <c r="B285" s="298" t="s">
        <v>155</v>
      </c>
      <c r="C285" s="298">
        <v>1109199</v>
      </c>
      <c r="D285" s="299">
        <v>525</v>
      </c>
      <c r="E285" s="300" t="s">
        <v>2772</v>
      </c>
      <c r="F285" s="300" t="s">
        <v>2773</v>
      </c>
      <c r="G285" s="298">
        <v>53665180597</v>
      </c>
      <c r="H285" s="298">
        <v>112381992</v>
      </c>
      <c r="I285" s="301">
        <v>25961</v>
      </c>
      <c r="J285" s="302">
        <f t="shared" si="4"/>
        <v>11</v>
      </c>
    </row>
    <row r="286" spans="1:10" ht="14.25" hidden="1">
      <c r="A286" s="298" t="s">
        <v>2763</v>
      </c>
      <c r="B286" s="298" t="s">
        <v>155</v>
      </c>
      <c r="C286" s="298">
        <v>1145462</v>
      </c>
      <c r="D286" s="299">
        <v>29222710</v>
      </c>
      <c r="E286" s="300" t="s">
        <v>2774</v>
      </c>
      <c r="F286" s="300" t="s">
        <v>2124</v>
      </c>
      <c r="G286" s="298" t="s">
        <v>2124</v>
      </c>
      <c r="H286" s="298" t="s">
        <v>2124</v>
      </c>
      <c r="I286" s="301"/>
      <c r="J286" s="302">
        <f t="shared" si="4"/>
        <v>11</v>
      </c>
    </row>
    <row r="287" spans="1:10" ht="14.25" hidden="1">
      <c r="A287" s="298" t="s">
        <v>2763</v>
      </c>
      <c r="B287" s="298" t="s">
        <v>156</v>
      </c>
      <c r="C287" s="298">
        <v>1176399</v>
      </c>
      <c r="D287" s="299">
        <v>29369053</v>
      </c>
      <c r="E287" s="300" t="s">
        <v>2775</v>
      </c>
      <c r="F287" s="300" t="s">
        <v>2776</v>
      </c>
      <c r="G287" s="298">
        <v>75611694500</v>
      </c>
      <c r="H287" s="298">
        <v>114506491</v>
      </c>
      <c r="I287" s="301">
        <v>27349</v>
      </c>
      <c r="J287" s="302">
        <f t="shared" si="4"/>
        <v>11</v>
      </c>
    </row>
    <row r="288" spans="1:10" ht="14.25" hidden="1">
      <c r="A288" s="298" t="s">
        <v>2763</v>
      </c>
      <c r="B288" s="298" t="s">
        <v>156</v>
      </c>
      <c r="C288" s="298">
        <v>1117175</v>
      </c>
      <c r="D288" s="299">
        <v>29223687</v>
      </c>
      <c r="E288" s="300" t="s">
        <v>2777</v>
      </c>
      <c r="F288" s="300" t="s">
        <v>2778</v>
      </c>
      <c r="G288" s="298" t="s">
        <v>2779</v>
      </c>
      <c r="H288" s="298">
        <v>92006942</v>
      </c>
      <c r="I288" s="301">
        <v>36161</v>
      </c>
      <c r="J288" s="302">
        <f t="shared" si="4"/>
        <v>11</v>
      </c>
    </row>
    <row r="289" spans="1:10" ht="14.25" hidden="1">
      <c r="A289" s="298" t="s">
        <v>2763</v>
      </c>
      <c r="B289" s="298" t="s">
        <v>157</v>
      </c>
      <c r="C289" s="298">
        <v>1178045</v>
      </c>
      <c r="D289" s="299">
        <v>29429129</v>
      </c>
      <c r="E289" s="300" t="s">
        <v>2780</v>
      </c>
      <c r="F289" s="300" t="s">
        <v>2781</v>
      </c>
      <c r="G289" s="298" t="s">
        <v>2782</v>
      </c>
      <c r="H289" s="298">
        <v>114738828</v>
      </c>
      <c r="I289" s="301">
        <v>30462</v>
      </c>
      <c r="J289" s="302">
        <f t="shared" si="4"/>
        <v>11</v>
      </c>
    </row>
    <row r="290" spans="1:10" ht="14.25" hidden="1">
      <c r="A290" s="298" t="s">
        <v>2763</v>
      </c>
      <c r="B290" s="298" t="s">
        <v>158</v>
      </c>
      <c r="C290" s="298">
        <v>1109423</v>
      </c>
      <c r="D290" s="299">
        <v>29092744</v>
      </c>
      <c r="E290" s="300" t="s">
        <v>2783</v>
      </c>
      <c r="F290" s="300" t="s">
        <v>2784</v>
      </c>
      <c r="G290" s="298">
        <v>91589622553</v>
      </c>
      <c r="H290" s="298">
        <v>115373605</v>
      </c>
      <c r="I290" s="301">
        <v>27582</v>
      </c>
      <c r="J290" s="302">
        <f t="shared" si="4"/>
        <v>11</v>
      </c>
    </row>
    <row r="291" spans="1:10" ht="14.25" hidden="1">
      <c r="A291" s="298" t="s">
        <v>2763</v>
      </c>
      <c r="B291" s="298" t="s">
        <v>159</v>
      </c>
      <c r="C291" s="298">
        <v>1176366</v>
      </c>
      <c r="D291" s="299">
        <v>29340080</v>
      </c>
      <c r="E291" s="300" t="s">
        <v>2785</v>
      </c>
      <c r="F291" s="300" t="s">
        <v>2786</v>
      </c>
      <c r="G291" s="298">
        <v>66476011553</v>
      </c>
      <c r="H291" s="298">
        <v>113951457</v>
      </c>
      <c r="I291" s="301">
        <v>26631</v>
      </c>
      <c r="J291" s="302">
        <f t="shared" si="4"/>
        <v>11</v>
      </c>
    </row>
    <row r="292" spans="1:10" ht="14.25" hidden="1">
      <c r="A292" s="298" t="s">
        <v>2763</v>
      </c>
      <c r="B292" s="298" t="s">
        <v>160</v>
      </c>
      <c r="C292" s="298">
        <v>1119470</v>
      </c>
      <c r="D292" s="299">
        <v>29226040</v>
      </c>
      <c r="E292" s="300" t="s">
        <v>2787</v>
      </c>
      <c r="F292" s="300" t="s">
        <v>2788</v>
      </c>
      <c r="G292" s="298" t="s">
        <v>2789</v>
      </c>
      <c r="H292" s="298">
        <v>85201283</v>
      </c>
      <c r="I292" s="301">
        <v>36161</v>
      </c>
      <c r="J292" s="302">
        <f t="shared" si="4"/>
        <v>11</v>
      </c>
    </row>
    <row r="293" spans="1:10" ht="14.25" hidden="1">
      <c r="A293" s="298" t="s">
        <v>2763</v>
      </c>
      <c r="B293" s="298" t="s">
        <v>161</v>
      </c>
      <c r="C293" s="298">
        <v>1117566</v>
      </c>
      <c r="D293" s="299">
        <v>29226147</v>
      </c>
      <c r="E293" s="300" t="s">
        <v>2790</v>
      </c>
      <c r="F293" s="300" t="s">
        <v>2791</v>
      </c>
      <c r="G293" s="298">
        <v>79262244568</v>
      </c>
      <c r="H293" s="298">
        <v>85200952</v>
      </c>
      <c r="I293" s="301">
        <v>36161</v>
      </c>
      <c r="J293" s="302">
        <f t="shared" si="4"/>
        <v>11</v>
      </c>
    </row>
    <row r="294" spans="1:10" ht="14.25" hidden="1">
      <c r="A294" s="298" t="s">
        <v>2763</v>
      </c>
      <c r="B294" s="298" t="s">
        <v>162</v>
      </c>
      <c r="C294" s="298">
        <v>1119445</v>
      </c>
      <c r="D294" s="299">
        <v>29226520</v>
      </c>
      <c r="E294" s="300" t="s">
        <v>2792</v>
      </c>
      <c r="F294" s="300" t="s">
        <v>2793</v>
      </c>
      <c r="G294" s="298">
        <v>96777397515</v>
      </c>
      <c r="H294" s="298">
        <v>113726250</v>
      </c>
      <c r="I294" s="301">
        <v>28237</v>
      </c>
      <c r="J294" s="302">
        <f t="shared" si="4"/>
        <v>11</v>
      </c>
    </row>
    <row r="295" spans="1:10" ht="14.25" hidden="1">
      <c r="A295" s="298" t="s">
        <v>2763</v>
      </c>
      <c r="B295" s="298" t="s">
        <v>162</v>
      </c>
      <c r="C295" s="298">
        <v>1118023</v>
      </c>
      <c r="D295" s="299">
        <v>29226864</v>
      </c>
      <c r="E295" s="300" t="s">
        <v>2794</v>
      </c>
      <c r="F295" s="300" t="s">
        <v>2795</v>
      </c>
      <c r="G295" s="298">
        <v>59312181572</v>
      </c>
      <c r="H295" s="298">
        <v>112583120</v>
      </c>
      <c r="I295" s="301">
        <v>26073</v>
      </c>
      <c r="J295" s="302">
        <f t="shared" si="4"/>
        <v>11</v>
      </c>
    </row>
    <row r="296" spans="1:10" ht="14.25" hidden="1">
      <c r="A296" s="298" t="s">
        <v>2763</v>
      </c>
      <c r="B296" s="298" t="s">
        <v>162</v>
      </c>
      <c r="C296" s="298">
        <v>1119461</v>
      </c>
      <c r="D296" s="299">
        <v>29227356</v>
      </c>
      <c r="E296" s="300" t="s">
        <v>2796</v>
      </c>
      <c r="F296" s="300" t="s">
        <v>2797</v>
      </c>
      <c r="G296" s="298" t="s">
        <v>2798</v>
      </c>
      <c r="H296" s="298">
        <v>85201057</v>
      </c>
      <c r="I296" s="301">
        <v>35255</v>
      </c>
      <c r="J296" s="302">
        <f t="shared" si="4"/>
        <v>11</v>
      </c>
    </row>
    <row r="297" spans="1:10" ht="14.25" hidden="1">
      <c r="A297" s="298" t="s">
        <v>2763</v>
      </c>
      <c r="B297" s="298" t="s">
        <v>164</v>
      </c>
      <c r="C297" s="298">
        <v>1110308</v>
      </c>
      <c r="D297" s="299">
        <v>29229839</v>
      </c>
      <c r="E297" s="300" t="s">
        <v>2799</v>
      </c>
      <c r="F297" s="300" t="s">
        <v>2800</v>
      </c>
      <c r="G297" s="298" t="s">
        <v>2801</v>
      </c>
      <c r="H297" s="298">
        <v>115458879</v>
      </c>
      <c r="I297" s="301">
        <v>30975</v>
      </c>
      <c r="J297" s="302">
        <f t="shared" si="4"/>
        <v>11</v>
      </c>
    </row>
    <row r="298" spans="1:10" ht="14.25" hidden="1">
      <c r="A298" s="298" t="s">
        <v>2763</v>
      </c>
      <c r="B298" s="298" t="s">
        <v>165</v>
      </c>
      <c r="C298" s="298">
        <v>1118066</v>
      </c>
      <c r="D298" s="299">
        <v>29230985</v>
      </c>
      <c r="E298" s="300" t="s">
        <v>2802</v>
      </c>
      <c r="F298" s="300" t="s">
        <v>2803</v>
      </c>
      <c r="G298" s="298" t="s">
        <v>2804</v>
      </c>
      <c r="H298" s="298">
        <v>85200196</v>
      </c>
      <c r="I298" s="301">
        <v>32416</v>
      </c>
      <c r="J298" s="302">
        <f t="shared" si="4"/>
        <v>11</v>
      </c>
    </row>
    <row r="299" spans="1:10" ht="14.25" hidden="1">
      <c r="A299" s="298" t="s">
        <v>2763</v>
      </c>
      <c r="B299" s="298" t="s">
        <v>166</v>
      </c>
      <c r="C299" s="298">
        <v>1178269</v>
      </c>
      <c r="D299" s="299">
        <v>29447690</v>
      </c>
      <c r="E299" s="300" t="s">
        <v>2805</v>
      </c>
      <c r="F299" s="300" t="s">
        <v>2806</v>
      </c>
      <c r="G299" s="298">
        <v>89740777520</v>
      </c>
      <c r="H299" s="298">
        <v>113765262</v>
      </c>
      <c r="I299" s="301">
        <v>27749</v>
      </c>
      <c r="J299" s="302">
        <f t="shared" si="4"/>
        <v>11</v>
      </c>
    </row>
    <row r="300" spans="1:10" ht="14.25" hidden="1">
      <c r="A300" s="298" t="s">
        <v>2763</v>
      </c>
      <c r="B300" s="298" t="s">
        <v>168</v>
      </c>
      <c r="C300" s="298">
        <v>1166796</v>
      </c>
      <c r="D300" s="299">
        <v>29231868</v>
      </c>
      <c r="E300" s="300" t="s">
        <v>2807</v>
      </c>
      <c r="F300" s="300" t="s">
        <v>2808</v>
      </c>
      <c r="G300" s="298">
        <v>88531210500</v>
      </c>
      <c r="H300" s="298">
        <v>115320563</v>
      </c>
      <c r="I300" s="301">
        <v>28327</v>
      </c>
      <c r="J300" s="302">
        <f t="shared" si="4"/>
        <v>11</v>
      </c>
    </row>
    <row r="301" spans="1:10" ht="14.25" hidden="1">
      <c r="A301" s="298" t="s">
        <v>2763</v>
      </c>
      <c r="B301" s="298" t="s">
        <v>169</v>
      </c>
      <c r="C301" s="298">
        <v>1176455</v>
      </c>
      <c r="D301" s="299">
        <v>29390109</v>
      </c>
      <c r="E301" s="300" t="s">
        <v>2809</v>
      </c>
      <c r="F301" s="300" t="s">
        <v>2810</v>
      </c>
      <c r="G301" s="298">
        <v>70746028504</v>
      </c>
      <c r="H301" s="298">
        <v>115318914</v>
      </c>
      <c r="I301" s="301">
        <v>28386</v>
      </c>
      <c r="J301" s="302">
        <f t="shared" si="4"/>
        <v>11</v>
      </c>
    </row>
    <row r="302" spans="1:10" ht="14.25" hidden="1">
      <c r="A302" s="298" t="s">
        <v>2763</v>
      </c>
      <c r="B302" s="298" t="s">
        <v>170</v>
      </c>
      <c r="C302" s="298">
        <v>1179694</v>
      </c>
      <c r="D302" s="299">
        <v>29479169</v>
      </c>
      <c r="E302" s="300" t="s">
        <v>2811</v>
      </c>
      <c r="F302" s="300" t="s">
        <v>2812</v>
      </c>
      <c r="G302" s="298" t="s">
        <v>2813</v>
      </c>
      <c r="H302" s="298">
        <v>115521931</v>
      </c>
      <c r="I302" s="301">
        <v>29905</v>
      </c>
      <c r="J302" s="302">
        <f t="shared" si="4"/>
        <v>11</v>
      </c>
    </row>
    <row r="303" spans="1:10" ht="14.25" hidden="1">
      <c r="A303" s="298" t="s">
        <v>2763</v>
      </c>
      <c r="B303" s="298" t="s">
        <v>171</v>
      </c>
      <c r="C303" s="298">
        <v>1177069</v>
      </c>
      <c r="D303" s="299">
        <v>29410452</v>
      </c>
      <c r="E303" s="300" t="s">
        <v>2814</v>
      </c>
      <c r="F303" s="300" t="s">
        <v>2815</v>
      </c>
      <c r="G303" s="298" t="s">
        <v>2816</v>
      </c>
      <c r="H303" s="298">
        <v>115490229</v>
      </c>
      <c r="I303" s="301">
        <v>29832</v>
      </c>
      <c r="J303" s="302">
        <f t="shared" si="4"/>
        <v>11</v>
      </c>
    </row>
    <row r="304" spans="1:10" ht="14.25" hidden="1">
      <c r="A304" s="298" t="s">
        <v>2763</v>
      </c>
      <c r="B304" s="298" t="s">
        <v>172</v>
      </c>
      <c r="C304" s="298">
        <v>1118414</v>
      </c>
      <c r="D304" s="299">
        <v>29234450</v>
      </c>
      <c r="E304" s="300" t="s">
        <v>2817</v>
      </c>
      <c r="F304" s="300" t="s">
        <v>2818</v>
      </c>
      <c r="G304" s="298">
        <v>91997542587</v>
      </c>
      <c r="H304" s="298">
        <v>92052638</v>
      </c>
      <c r="I304" s="301">
        <v>28187</v>
      </c>
      <c r="J304" s="302">
        <f t="shared" si="4"/>
        <v>11</v>
      </c>
    </row>
    <row r="305" spans="1:10" ht="14.25" hidden="1">
      <c r="A305" s="298" t="s">
        <v>2763</v>
      </c>
      <c r="B305" s="298" t="s">
        <v>173</v>
      </c>
      <c r="C305" s="298">
        <v>1166877</v>
      </c>
      <c r="D305" s="299">
        <v>29234913</v>
      </c>
      <c r="E305" s="300" t="s">
        <v>2819</v>
      </c>
      <c r="F305" s="300" t="s">
        <v>2820</v>
      </c>
      <c r="G305" s="298">
        <v>86230104504</v>
      </c>
      <c r="H305" s="298">
        <v>92104562</v>
      </c>
      <c r="I305" s="301">
        <v>36161</v>
      </c>
      <c r="J305" s="302">
        <f t="shared" si="4"/>
        <v>11</v>
      </c>
    </row>
    <row r="306" spans="1:10" ht="14.25" hidden="1">
      <c r="A306" s="298" t="s">
        <v>2763</v>
      </c>
      <c r="B306" s="298" t="s">
        <v>174</v>
      </c>
      <c r="C306" s="298">
        <v>1118287</v>
      </c>
      <c r="D306" s="299">
        <v>29235138</v>
      </c>
      <c r="E306" s="300" t="s">
        <v>2821</v>
      </c>
      <c r="F306" s="300" t="s">
        <v>2822</v>
      </c>
      <c r="G306" s="298" t="s">
        <v>2823</v>
      </c>
      <c r="H306" s="298">
        <v>115419126</v>
      </c>
      <c r="I306" s="301">
        <v>36161</v>
      </c>
      <c r="J306" s="302">
        <f t="shared" si="4"/>
        <v>11</v>
      </c>
    </row>
    <row r="307" spans="1:10" ht="14.25" hidden="1">
      <c r="A307" s="298" t="s">
        <v>2763</v>
      </c>
      <c r="B307" s="298" t="s">
        <v>175</v>
      </c>
      <c r="C307" s="298">
        <v>1109563</v>
      </c>
      <c r="D307" s="299">
        <v>29235260</v>
      </c>
      <c r="E307" s="300" t="s">
        <v>2824</v>
      </c>
      <c r="F307" s="300" t="s">
        <v>2825</v>
      </c>
      <c r="G307" s="298">
        <v>56111908553</v>
      </c>
      <c r="H307" s="298">
        <v>113473734</v>
      </c>
      <c r="I307" s="301">
        <v>26367</v>
      </c>
      <c r="J307" s="302">
        <f t="shared" si="4"/>
        <v>11</v>
      </c>
    </row>
    <row r="308" spans="1:10" ht="14.25" hidden="1">
      <c r="A308" s="298" t="s">
        <v>2763</v>
      </c>
      <c r="B308" s="298" t="s">
        <v>176</v>
      </c>
      <c r="C308" s="298">
        <v>1110529</v>
      </c>
      <c r="D308" s="299">
        <v>29236550</v>
      </c>
      <c r="E308" s="300" t="s">
        <v>2826</v>
      </c>
      <c r="F308" s="300" t="s">
        <v>2827</v>
      </c>
      <c r="G308" s="298">
        <v>63795582504</v>
      </c>
      <c r="H308" s="298">
        <v>114506475</v>
      </c>
      <c r="I308" s="301">
        <v>26907</v>
      </c>
      <c r="J308" s="302">
        <f t="shared" si="4"/>
        <v>11</v>
      </c>
    </row>
    <row r="309" spans="1:10" ht="14.25" hidden="1">
      <c r="A309" s="298" t="s">
        <v>2828</v>
      </c>
      <c r="B309" s="298" t="s">
        <v>177</v>
      </c>
      <c r="C309" s="298">
        <v>1178278</v>
      </c>
      <c r="D309" s="299">
        <v>29535808</v>
      </c>
      <c r="E309" s="300" t="s">
        <v>2035</v>
      </c>
      <c r="F309" s="300" t="s">
        <v>2829</v>
      </c>
      <c r="G309" s="298">
        <v>59898437472</v>
      </c>
      <c r="H309" s="298">
        <v>114504114</v>
      </c>
      <c r="I309" s="301">
        <v>25676</v>
      </c>
      <c r="J309" s="302">
        <f t="shared" si="4"/>
        <v>11</v>
      </c>
    </row>
    <row r="310" spans="1:10" ht="14.25" hidden="1">
      <c r="A310" s="298" t="s">
        <v>2828</v>
      </c>
      <c r="B310" s="298" t="s">
        <v>178</v>
      </c>
      <c r="C310" s="298">
        <v>1176454</v>
      </c>
      <c r="D310" s="299">
        <v>29393353</v>
      </c>
      <c r="E310" s="300" t="s">
        <v>2830</v>
      </c>
      <c r="F310" s="300" t="s">
        <v>2831</v>
      </c>
      <c r="G310" s="298">
        <v>90676920500</v>
      </c>
      <c r="H310" s="298">
        <v>114772717</v>
      </c>
      <c r="I310" s="301">
        <v>36161</v>
      </c>
      <c r="J310" s="302">
        <f t="shared" si="4"/>
        <v>11</v>
      </c>
    </row>
    <row r="311" spans="1:10" ht="14.25" hidden="1">
      <c r="A311" s="298" t="s">
        <v>2828</v>
      </c>
      <c r="B311" s="298" t="s">
        <v>179</v>
      </c>
      <c r="C311" s="298">
        <v>1179687</v>
      </c>
      <c r="D311" s="299">
        <v>29477441</v>
      </c>
      <c r="E311" s="300" t="s">
        <v>2832</v>
      </c>
      <c r="F311" s="300" t="s">
        <v>2833</v>
      </c>
      <c r="G311" s="298">
        <v>96910585534</v>
      </c>
      <c r="H311" s="298">
        <v>114720859</v>
      </c>
      <c r="I311" s="301">
        <v>29199</v>
      </c>
      <c r="J311" s="302">
        <f t="shared" si="4"/>
        <v>11</v>
      </c>
    </row>
    <row r="312" spans="1:10" ht="14.25" hidden="1">
      <c r="A312" s="298" t="s">
        <v>2828</v>
      </c>
      <c r="B312" s="298" t="s">
        <v>179</v>
      </c>
      <c r="C312" s="298">
        <v>1179592</v>
      </c>
      <c r="D312" s="299">
        <v>29470560</v>
      </c>
      <c r="E312" s="300" t="s">
        <v>2834</v>
      </c>
      <c r="F312" s="300" t="s">
        <v>2835</v>
      </c>
      <c r="G312" s="298" t="s">
        <v>2836</v>
      </c>
      <c r="H312" s="298">
        <v>115311849</v>
      </c>
      <c r="I312" s="301">
        <v>30787</v>
      </c>
      <c r="J312" s="302">
        <f t="shared" si="4"/>
        <v>11</v>
      </c>
    </row>
    <row r="313" spans="1:10" ht="14.25" hidden="1">
      <c r="A313" s="298" t="s">
        <v>2828</v>
      </c>
      <c r="B313" s="298" t="s">
        <v>179</v>
      </c>
      <c r="C313" s="298">
        <v>1179712</v>
      </c>
      <c r="D313" s="299">
        <v>29485100</v>
      </c>
      <c r="E313" s="300" t="s">
        <v>2837</v>
      </c>
      <c r="F313" s="300" t="s">
        <v>2838</v>
      </c>
      <c r="G313" s="298" t="s">
        <v>2839</v>
      </c>
      <c r="H313" s="298">
        <v>85201173</v>
      </c>
      <c r="I313" s="301">
        <v>36161</v>
      </c>
      <c r="J313" s="302">
        <f t="shared" si="4"/>
        <v>11</v>
      </c>
    </row>
    <row r="314" spans="1:10" ht="14.25" hidden="1">
      <c r="A314" s="298" t="s">
        <v>2828</v>
      </c>
      <c r="B314" s="298" t="s">
        <v>180</v>
      </c>
      <c r="C314" s="298">
        <v>1161638</v>
      </c>
      <c r="D314" s="299">
        <v>29023688</v>
      </c>
      <c r="E314" s="300" t="s">
        <v>2840</v>
      </c>
      <c r="F314" s="300" t="s">
        <v>2841</v>
      </c>
      <c r="G314" s="298" t="s">
        <v>2842</v>
      </c>
      <c r="H314" s="298">
        <v>113764177</v>
      </c>
      <c r="I314" s="301">
        <v>28523</v>
      </c>
      <c r="J314" s="302">
        <f t="shared" si="4"/>
        <v>11</v>
      </c>
    </row>
    <row r="315" spans="1:10" ht="14.25" hidden="1">
      <c r="A315" s="298" t="s">
        <v>2828</v>
      </c>
      <c r="B315" s="298" t="s">
        <v>180</v>
      </c>
      <c r="C315" s="298">
        <v>1170823</v>
      </c>
      <c r="D315" s="299">
        <v>29024323</v>
      </c>
      <c r="E315" s="300" t="s">
        <v>2843</v>
      </c>
      <c r="F315" s="300" t="s">
        <v>2844</v>
      </c>
      <c r="G315" s="298" t="s">
        <v>2845</v>
      </c>
      <c r="H315" s="298">
        <v>114612072</v>
      </c>
      <c r="I315" s="301">
        <v>28411</v>
      </c>
      <c r="J315" s="302">
        <f t="shared" si="4"/>
        <v>11</v>
      </c>
    </row>
    <row r="316" spans="1:10" ht="14.25" hidden="1">
      <c r="A316" s="298" t="s">
        <v>2828</v>
      </c>
      <c r="B316" s="298" t="s">
        <v>180</v>
      </c>
      <c r="C316" s="298">
        <v>1161654</v>
      </c>
      <c r="D316" s="299">
        <v>29024129</v>
      </c>
      <c r="E316" s="300" t="s">
        <v>2846</v>
      </c>
      <c r="F316" s="300" t="s">
        <v>2847</v>
      </c>
      <c r="G316" s="298" t="s">
        <v>2848</v>
      </c>
      <c r="H316" s="298">
        <v>115533920</v>
      </c>
      <c r="I316" s="301">
        <v>28949</v>
      </c>
      <c r="J316" s="302">
        <f t="shared" si="4"/>
        <v>11</v>
      </c>
    </row>
    <row r="317" spans="1:10" ht="14.25" hidden="1">
      <c r="A317" s="298" t="s">
        <v>2828</v>
      </c>
      <c r="B317" s="298" t="s">
        <v>180</v>
      </c>
      <c r="C317" s="298">
        <v>1179779</v>
      </c>
      <c r="D317" s="299">
        <v>29360463</v>
      </c>
      <c r="E317" s="300" t="s">
        <v>2849</v>
      </c>
      <c r="F317" s="300" t="s">
        <v>2850</v>
      </c>
      <c r="G317" s="298">
        <v>68062737420</v>
      </c>
      <c r="H317" s="298">
        <v>113856013</v>
      </c>
      <c r="I317" s="301"/>
      <c r="J317" s="302">
        <f t="shared" si="4"/>
        <v>11</v>
      </c>
    </row>
    <row r="318" spans="1:10" ht="14.25" hidden="1">
      <c r="A318" s="298" t="s">
        <v>2828</v>
      </c>
      <c r="B318" s="298" t="s">
        <v>182</v>
      </c>
      <c r="C318" s="298">
        <v>1179111</v>
      </c>
      <c r="D318" s="299">
        <v>29456509</v>
      </c>
      <c r="E318" s="300" t="s">
        <v>2851</v>
      </c>
      <c r="F318" s="300" t="s">
        <v>2852</v>
      </c>
      <c r="G318" s="298" t="s">
        <v>2853</v>
      </c>
      <c r="H318" s="298">
        <v>115311857</v>
      </c>
      <c r="I318" s="301">
        <v>31960</v>
      </c>
      <c r="J318" s="302">
        <f t="shared" si="4"/>
        <v>11</v>
      </c>
    </row>
    <row r="319" spans="1:10" ht="14.25" hidden="1">
      <c r="A319" s="298" t="s">
        <v>2828</v>
      </c>
      <c r="B319" s="298" t="s">
        <v>182</v>
      </c>
      <c r="C319" s="298">
        <v>1179788</v>
      </c>
      <c r="D319" s="299">
        <v>44175</v>
      </c>
      <c r="E319" s="300" t="s">
        <v>2854</v>
      </c>
      <c r="F319" s="300" t="s">
        <v>2124</v>
      </c>
      <c r="G319" s="298" t="s">
        <v>2124</v>
      </c>
      <c r="H319" s="298" t="s">
        <v>2124</v>
      </c>
      <c r="I319" s="301"/>
      <c r="J319" s="302">
        <f t="shared" si="4"/>
        <v>11</v>
      </c>
    </row>
    <row r="320" spans="1:10" ht="14.25" hidden="1">
      <c r="A320" s="298" t="s">
        <v>2828</v>
      </c>
      <c r="B320" s="298" t="s">
        <v>182</v>
      </c>
      <c r="C320" s="298">
        <v>1120494</v>
      </c>
      <c r="D320" s="299">
        <v>29024803</v>
      </c>
      <c r="E320" s="300" t="s">
        <v>2026</v>
      </c>
      <c r="F320" s="300" t="s">
        <v>2855</v>
      </c>
      <c r="G320" s="298">
        <v>47596643515</v>
      </c>
      <c r="H320" s="298">
        <v>113568018</v>
      </c>
      <c r="I320" s="301">
        <v>24964</v>
      </c>
      <c r="J320" s="302">
        <f t="shared" si="4"/>
        <v>11</v>
      </c>
    </row>
    <row r="321" spans="1:10" ht="14.25" hidden="1">
      <c r="A321" s="298" t="s">
        <v>2828</v>
      </c>
      <c r="B321" s="298" t="s">
        <v>182</v>
      </c>
      <c r="C321" s="298">
        <v>1161085</v>
      </c>
      <c r="D321" s="299">
        <v>29024641</v>
      </c>
      <c r="E321" s="300" t="s">
        <v>2856</v>
      </c>
      <c r="F321" s="300" t="s">
        <v>2857</v>
      </c>
      <c r="G321" s="298">
        <v>63876825504</v>
      </c>
      <c r="H321" s="298">
        <v>113858007</v>
      </c>
      <c r="I321" s="301">
        <v>26927</v>
      </c>
      <c r="J321" s="302">
        <f t="shared" si="4"/>
        <v>11</v>
      </c>
    </row>
    <row r="322" spans="1:10" ht="14.25" hidden="1">
      <c r="A322" s="298" t="s">
        <v>2828</v>
      </c>
      <c r="B322" s="298" t="s">
        <v>182</v>
      </c>
      <c r="C322" s="298">
        <v>1120311</v>
      </c>
      <c r="D322" s="299">
        <v>29025028</v>
      </c>
      <c r="E322" s="300" t="s">
        <v>2858</v>
      </c>
      <c r="F322" s="300" t="s">
        <v>2859</v>
      </c>
      <c r="G322" s="298">
        <v>74775413449</v>
      </c>
      <c r="H322" s="298">
        <v>113772227</v>
      </c>
      <c r="I322" s="301">
        <v>25738</v>
      </c>
      <c r="J322" s="302">
        <f t="shared" si="4"/>
        <v>11</v>
      </c>
    </row>
    <row r="323" spans="1:10" ht="14.25" hidden="1">
      <c r="A323" s="298" t="s">
        <v>2828</v>
      </c>
      <c r="B323" s="298" t="s">
        <v>182</v>
      </c>
      <c r="C323" s="298">
        <v>1120338</v>
      </c>
      <c r="D323" s="299">
        <v>29024765</v>
      </c>
      <c r="E323" s="300" t="s">
        <v>2860</v>
      </c>
      <c r="F323" s="300" t="s">
        <v>2861</v>
      </c>
      <c r="G323" s="298">
        <v>28532593828</v>
      </c>
      <c r="H323" s="298">
        <v>115532592</v>
      </c>
      <c r="I323" s="301">
        <v>28998</v>
      </c>
      <c r="J323" s="302">
        <f t="shared" ref="J323:J386" si="5">LEN(G323)</f>
        <v>11</v>
      </c>
    </row>
    <row r="324" spans="1:10" ht="14.25" hidden="1">
      <c r="A324" s="298" t="s">
        <v>2828</v>
      </c>
      <c r="B324" s="298" t="s">
        <v>182</v>
      </c>
      <c r="C324" s="298">
        <v>1176930</v>
      </c>
      <c r="D324" s="299">
        <v>29408628</v>
      </c>
      <c r="E324" s="300" t="s">
        <v>2862</v>
      </c>
      <c r="F324" s="300" t="s">
        <v>2863</v>
      </c>
      <c r="G324" s="298" t="s">
        <v>2864</v>
      </c>
      <c r="H324" s="298">
        <v>85200707</v>
      </c>
      <c r="I324" s="301">
        <v>36161</v>
      </c>
      <c r="J324" s="302">
        <f t="shared" si="5"/>
        <v>11</v>
      </c>
    </row>
    <row r="325" spans="1:10" ht="14.25" hidden="1">
      <c r="A325" s="298" t="s">
        <v>2828</v>
      </c>
      <c r="B325" s="298" t="s">
        <v>182</v>
      </c>
      <c r="C325" s="298">
        <v>1120389</v>
      </c>
      <c r="D325" s="299">
        <v>29024862</v>
      </c>
      <c r="E325" s="300" t="s">
        <v>2865</v>
      </c>
      <c r="F325" s="300" t="s">
        <v>2866</v>
      </c>
      <c r="G325" s="298">
        <v>52026272549</v>
      </c>
      <c r="H325" s="298">
        <v>114504172</v>
      </c>
      <c r="I325" s="301">
        <v>25564</v>
      </c>
      <c r="J325" s="302">
        <f t="shared" si="5"/>
        <v>11</v>
      </c>
    </row>
    <row r="326" spans="1:10" ht="14.25" hidden="1">
      <c r="A326" s="298" t="s">
        <v>2828</v>
      </c>
      <c r="B326" s="298" t="s">
        <v>182</v>
      </c>
      <c r="C326" s="298">
        <v>1161034</v>
      </c>
      <c r="D326" s="299">
        <v>29024528</v>
      </c>
      <c r="E326" s="300" t="s">
        <v>2867</v>
      </c>
      <c r="F326" s="300" t="s">
        <v>2868</v>
      </c>
      <c r="G326" s="298">
        <v>92083692500</v>
      </c>
      <c r="H326" s="298">
        <v>113442157</v>
      </c>
      <c r="I326" s="301">
        <v>27833</v>
      </c>
      <c r="J326" s="302">
        <f t="shared" si="5"/>
        <v>11</v>
      </c>
    </row>
    <row r="327" spans="1:10" ht="14.25" hidden="1">
      <c r="A327" s="298" t="s">
        <v>2828</v>
      </c>
      <c r="B327" s="298" t="s">
        <v>182</v>
      </c>
      <c r="C327" s="298">
        <v>1160950</v>
      </c>
      <c r="D327" s="299">
        <v>29024846</v>
      </c>
      <c r="E327" s="300" t="s">
        <v>2869</v>
      </c>
      <c r="F327" s="300" t="s">
        <v>2870</v>
      </c>
      <c r="G327" s="298">
        <v>34006249420</v>
      </c>
      <c r="H327" s="298">
        <v>113544399</v>
      </c>
      <c r="I327" s="301">
        <v>23255</v>
      </c>
      <c r="J327" s="302">
        <f t="shared" si="5"/>
        <v>11</v>
      </c>
    </row>
    <row r="328" spans="1:10" ht="14.25" hidden="1">
      <c r="A328" s="298" t="s">
        <v>2828</v>
      </c>
      <c r="B328" s="298" t="s">
        <v>182</v>
      </c>
      <c r="C328" s="298">
        <v>1120664</v>
      </c>
      <c r="D328" s="299">
        <v>29024536</v>
      </c>
      <c r="E328" s="300" t="s">
        <v>2871</v>
      </c>
      <c r="F328" s="300" t="s">
        <v>2872</v>
      </c>
      <c r="G328" s="298" t="s">
        <v>2873</v>
      </c>
      <c r="H328" s="298">
        <v>115351441</v>
      </c>
      <c r="I328" s="301">
        <v>36161</v>
      </c>
      <c r="J328" s="302">
        <f t="shared" si="5"/>
        <v>11</v>
      </c>
    </row>
    <row r="329" spans="1:10" ht="14.25" hidden="1">
      <c r="A329" s="298" t="s">
        <v>2828</v>
      </c>
      <c r="B329" s="298" t="s">
        <v>182</v>
      </c>
      <c r="C329" s="298">
        <v>1178255</v>
      </c>
      <c r="D329" s="299">
        <v>29467004</v>
      </c>
      <c r="E329" s="300" t="s">
        <v>1910</v>
      </c>
      <c r="F329" s="300" t="s">
        <v>2874</v>
      </c>
      <c r="G329" s="298">
        <v>62168274568</v>
      </c>
      <c r="H329" s="298">
        <v>113954748</v>
      </c>
      <c r="I329" s="301">
        <v>36161</v>
      </c>
      <c r="J329" s="302">
        <f t="shared" si="5"/>
        <v>11</v>
      </c>
    </row>
    <row r="330" spans="1:10" ht="14.25" hidden="1">
      <c r="A330" s="298" t="s">
        <v>2828</v>
      </c>
      <c r="B330" s="298" t="s">
        <v>182</v>
      </c>
      <c r="C330" s="298">
        <v>1120761</v>
      </c>
      <c r="D330" s="299">
        <v>29024722</v>
      </c>
      <c r="E330" s="300" t="s">
        <v>2875</v>
      </c>
      <c r="F330" s="300" t="s">
        <v>2876</v>
      </c>
      <c r="G330" s="298">
        <v>60767391004</v>
      </c>
      <c r="H330" s="298">
        <v>92011234</v>
      </c>
      <c r="I330" s="301">
        <v>26133</v>
      </c>
      <c r="J330" s="302">
        <f t="shared" si="5"/>
        <v>11</v>
      </c>
    </row>
    <row r="331" spans="1:10" ht="14.25" hidden="1">
      <c r="A331" s="298" t="s">
        <v>2828</v>
      </c>
      <c r="B331" s="298" t="s">
        <v>182</v>
      </c>
      <c r="C331" s="298">
        <v>1178378</v>
      </c>
      <c r="D331" s="299">
        <v>29859808</v>
      </c>
      <c r="E331" s="300" t="s">
        <v>2877</v>
      </c>
      <c r="F331" s="300" t="s">
        <v>2878</v>
      </c>
      <c r="G331" s="298" t="s">
        <v>2879</v>
      </c>
      <c r="H331" s="298">
        <v>85201538</v>
      </c>
      <c r="I331" s="301">
        <v>36161</v>
      </c>
      <c r="J331" s="302">
        <f t="shared" si="5"/>
        <v>11</v>
      </c>
    </row>
    <row r="332" spans="1:10" ht="14.25" hidden="1">
      <c r="A332" s="298" t="s">
        <v>2828</v>
      </c>
      <c r="B332" s="298" t="s">
        <v>182</v>
      </c>
      <c r="C332" s="298">
        <v>1176091</v>
      </c>
      <c r="D332" s="299">
        <v>29025117</v>
      </c>
      <c r="E332" s="300" t="s">
        <v>2880</v>
      </c>
      <c r="F332" s="300" t="s">
        <v>2881</v>
      </c>
      <c r="G332" s="298" t="s">
        <v>2882</v>
      </c>
      <c r="H332" s="298">
        <v>115376996</v>
      </c>
      <c r="I332" s="301">
        <v>30601</v>
      </c>
      <c r="J332" s="302">
        <f t="shared" si="5"/>
        <v>11</v>
      </c>
    </row>
    <row r="333" spans="1:10" ht="14.25" hidden="1">
      <c r="A333" s="298" t="s">
        <v>2828</v>
      </c>
      <c r="B333" s="298" t="s">
        <v>182</v>
      </c>
      <c r="C333" s="298">
        <v>1120524</v>
      </c>
      <c r="D333" s="299">
        <v>29025052</v>
      </c>
      <c r="E333" s="300" t="s">
        <v>2883</v>
      </c>
      <c r="F333" s="300" t="s">
        <v>2884</v>
      </c>
      <c r="G333" s="298">
        <v>91995558591</v>
      </c>
      <c r="H333" s="298">
        <v>113581359</v>
      </c>
      <c r="I333" s="301">
        <v>28382</v>
      </c>
      <c r="J333" s="302">
        <f t="shared" si="5"/>
        <v>11</v>
      </c>
    </row>
    <row r="334" spans="1:10" ht="14.25" hidden="1">
      <c r="A334" s="298" t="s">
        <v>2828</v>
      </c>
      <c r="B334" s="298" t="s">
        <v>182</v>
      </c>
      <c r="C334" s="298">
        <v>1120613</v>
      </c>
      <c r="D334" s="299">
        <v>29025060</v>
      </c>
      <c r="E334" s="300" t="s">
        <v>2885</v>
      </c>
      <c r="F334" s="300" t="s">
        <v>2886</v>
      </c>
      <c r="G334" s="298">
        <v>43394337568</v>
      </c>
      <c r="H334" s="298">
        <v>112047263</v>
      </c>
      <c r="I334" s="301">
        <v>24393</v>
      </c>
      <c r="J334" s="302">
        <f t="shared" si="5"/>
        <v>11</v>
      </c>
    </row>
    <row r="335" spans="1:10" ht="14.25" hidden="1">
      <c r="A335" s="298" t="s">
        <v>2828</v>
      </c>
      <c r="B335" s="298" t="s">
        <v>182</v>
      </c>
      <c r="C335" s="298">
        <v>1120893</v>
      </c>
      <c r="D335" s="299">
        <v>29025001</v>
      </c>
      <c r="E335" s="300" t="s">
        <v>2887</v>
      </c>
      <c r="F335" s="300" t="s">
        <v>2888</v>
      </c>
      <c r="G335" s="298">
        <v>30352592400</v>
      </c>
      <c r="H335" s="298">
        <v>112327841</v>
      </c>
      <c r="I335" s="301">
        <v>22327</v>
      </c>
      <c r="J335" s="302">
        <f t="shared" si="5"/>
        <v>11</v>
      </c>
    </row>
    <row r="336" spans="1:10" ht="14.25" hidden="1">
      <c r="A336" s="298" t="s">
        <v>2828</v>
      </c>
      <c r="B336" s="298" t="s">
        <v>182</v>
      </c>
      <c r="C336" s="298">
        <v>1176428</v>
      </c>
      <c r="D336" s="299">
        <v>29390737</v>
      </c>
      <c r="E336" s="300" t="s">
        <v>147</v>
      </c>
      <c r="F336" s="300" t="s">
        <v>2889</v>
      </c>
      <c r="G336" s="298">
        <v>68769768587</v>
      </c>
      <c r="H336" s="298">
        <v>113607804</v>
      </c>
      <c r="I336" s="301">
        <v>26896</v>
      </c>
      <c r="J336" s="302">
        <f t="shared" si="5"/>
        <v>11</v>
      </c>
    </row>
    <row r="337" spans="1:10" ht="14.25" hidden="1">
      <c r="A337" s="298" t="s">
        <v>2828</v>
      </c>
      <c r="B337" s="298" t="s">
        <v>182</v>
      </c>
      <c r="C337" s="298">
        <v>1120915</v>
      </c>
      <c r="D337" s="299">
        <v>29024579</v>
      </c>
      <c r="E337" s="300" t="s">
        <v>2890</v>
      </c>
      <c r="F337" s="300" t="s">
        <v>2891</v>
      </c>
      <c r="G337" s="298">
        <v>90738780553</v>
      </c>
      <c r="H337" s="298">
        <v>113841830</v>
      </c>
      <c r="I337" s="301">
        <v>28060</v>
      </c>
      <c r="J337" s="302">
        <f t="shared" si="5"/>
        <v>11</v>
      </c>
    </row>
    <row r="338" spans="1:10" ht="14.25" hidden="1">
      <c r="A338" s="298" t="s">
        <v>2828</v>
      </c>
      <c r="B338" s="298" t="s">
        <v>183</v>
      </c>
      <c r="C338" s="298">
        <v>1121520</v>
      </c>
      <c r="D338" s="299">
        <v>29029732</v>
      </c>
      <c r="E338" s="300" t="s">
        <v>2892</v>
      </c>
      <c r="F338" s="300" t="s">
        <v>2893</v>
      </c>
      <c r="G338" s="298">
        <v>39627934534</v>
      </c>
      <c r="H338" s="298">
        <v>112565033</v>
      </c>
      <c r="I338" s="301">
        <v>25003</v>
      </c>
      <c r="J338" s="302">
        <f t="shared" si="5"/>
        <v>11</v>
      </c>
    </row>
    <row r="339" spans="1:10" ht="14.25" hidden="1">
      <c r="A339" s="298" t="s">
        <v>2828</v>
      </c>
      <c r="B339" s="298" t="s">
        <v>184</v>
      </c>
      <c r="C339" s="298">
        <v>1121342</v>
      </c>
      <c r="D339" s="299">
        <v>29031265</v>
      </c>
      <c r="E339" s="300" t="s">
        <v>2894</v>
      </c>
      <c r="F339" s="300" t="s">
        <v>2895</v>
      </c>
      <c r="G339" s="298">
        <v>92567185534</v>
      </c>
      <c r="H339" s="298">
        <v>114508841</v>
      </c>
      <c r="I339" s="301">
        <v>28777</v>
      </c>
      <c r="J339" s="302">
        <f t="shared" si="5"/>
        <v>11</v>
      </c>
    </row>
    <row r="340" spans="1:10" ht="14.25" hidden="1">
      <c r="A340" s="298" t="s">
        <v>2828</v>
      </c>
      <c r="B340" s="298" t="s">
        <v>184</v>
      </c>
      <c r="C340" s="298">
        <v>1121326</v>
      </c>
      <c r="D340" s="299">
        <v>29030137</v>
      </c>
      <c r="E340" s="300" t="s">
        <v>2896</v>
      </c>
      <c r="F340" s="300" t="s">
        <v>2897</v>
      </c>
      <c r="G340" s="298">
        <v>96692588553</v>
      </c>
      <c r="H340" s="298">
        <v>114509295</v>
      </c>
      <c r="I340" s="301">
        <v>28472</v>
      </c>
      <c r="J340" s="302">
        <f t="shared" si="5"/>
        <v>11</v>
      </c>
    </row>
    <row r="341" spans="1:10" ht="14.25" hidden="1">
      <c r="A341" s="298" t="s">
        <v>2828</v>
      </c>
      <c r="B341" s="298" t="s">
        <v>185</v>
      </c>
      <c r="C341" s="298">
        <v>1144156</v>
      </c>
      <c r="D341" s="299">
        <v>29031630</v>
      </c>
      <c r="E341" s="300" t="s">
        <v>2898</v>
      </c>
      <c r="F341" s="300" t="s">
        <v>2899</v>
      </c>
      <c r="G341" s="298">
        <v>35520817553</v>
      </c>
      <c r="H341" s="298">
        <v>112391696</v>
      </c>
      <c r="I341" s="301">
        <v>23374</v>
      </c>
      <c r="J341" s="302">
        <f t="shared" si="5"/>
        <v>11</v>
      </c>
    </row>
    <row r="342" spans="1:10" ht="14.25" hidden="1">
      <c r="A342" s="298" t="s">
        <v>2828</v>
      </c>
      <c r="B342" s="298" t="s">
        <v>186</v>
      </c>
      <c r="C342" s="298">
        <v>1120907</v>
      </c>
      <c r="D342" s="299">
        <v>29032334</v>
      </c>
      <c r="E342" s="300" t="s">
        <v>2900</v>
      </c>
      <c r="F342" s="300" t="s">
        <v>2901</v>
      </c>
      <c r="G342" s="298">
        <v>47338555400</v>
      </c>
      <c r="H342" s="298">
        <v>113553958</v>
      </c>
      <c r="I342" s="301">
        <v>23803</v>
      </c>
      <c r="J342" s="302">
        <f t="shared" si="5"/>
        <v>11</v>
      </c>
    </row>
    <row r="343" spans="1:10" ht="14.25" hidden="1">
      <c r="A343" s="298" t="s">
        <v>2828</v>
      </c>
      <c r="B343" s="298" t="s">
        <v>186</v>
      </c>
      <c r="C343" s="298">
        <v>1120508</v>
      </c>
      <c r="D343" s="299">
        <v>29032300</v>
      </c>
      <c r="E343" s="300" t="s">
        <v>2902</v>
      </c>
      <c r="F343" s="300" t="s">
        <v>2903</v>
      </c>
      <c r="G343" s="298">
        <v>56434987587</v>
      </c>
      <c r="H343" s="298">
        <v>112559977</v>
      </c>
      <c r="I343" s="301">
        <v>26228</v>
      </c>
      <c r="J343" s="302">
        <f t="shared" si="5"/>
        <v>11</v>
      </c>
    </row>
    <row r="344" spans="1:10" ht="14.25" hidden="1">
      <c r="A344" s="298" t="s">
        <v>2828</v>
      </c>
      <c r="B344" s="298" t="s">
        <v>187</v>
      </c>
      <c r="C344" s="298">
        <v>1161336</v>
      </c>
      <c r="D344" s="299">
        <v>29124484</v>
      </c>
      <c r="E344" s="300" t="s">
        <v>2904</v>
      </c>
      <c r="F344" s="300" t="s">
        <v>2905</v>
      </c>
      <c r="G344" s="298">
        <v>67571026504</v>
      </c>
      <c r="H344" s="298">
        <v>113914366</v>
      </c>
      <c r="I344" s="301">
        <v>25930</v>
      </c>
      <c r="J344" s="302">
        <f t="shared" si="5"/>
        <v>11</v>
      </c>
    </row>
    <row r="345" spans="1:10" ht="14.25" hidden="1">
      <c r="A345" s="298" t="s">
        <v>2828</v>
      </c>
      <c r="B345" s="298" t="s">
        <v>187</v>
      </c>
      <c r="C345" s="298">
        <v>1121423</v>
      </c>
      <c r="D345" s="299">
        <v>29124964</v>
      </c>
      <c r="E345" s="300" t="s">
        <v>2906</v>
      </c>
      <c r="F345" s="300" t="s">
        <v>2907</v>
      </c>
      <c r="G345" s="298">
        <v>37005561520</v>
      </c>
      <c r="H345" s="298">
        <v>112392749</v>
      </c>
      <c r="I345" s="301">
        <v>24050</v>
      </c>
      <c r="J345" s="302">
        <f t="shared" si="5"/>
        <v>11</v>
      </c>
    </row>
    <row r="346" spans="1:10" ht="14.25" hidden="1">
      <c r="A346" s="298" t="s">
        <v>2828</v>
      </c>
      <c r="B346" s="298" t="s">
        <v>187</v>
      </c>
      <c r="C346" s="298">
        <v>1161271</v>
      </c>
      <c r="D346" s="299">
        <v>29125537</v>
      </c>
      <c r="E346" s="300" t="s">
        <v>2908</v>
      </c>
      <c r="F346" s="300" t="s">
        <v>2909</v>
      </c>
      <c r="G346" s="298">
        <v>89668197534</v>
      </c>
      <c r="H346" s="298">
        <v>114047073</v>
      </c>
      <c r="I346" s="301">
        <v>27169</v>
      </c>
      <c r="J346" s="302">
        <f t="shared" si="5"/>
        <v>11</v>
      </c>
    </row>
    <row r="347" spans="1:10" ht="14.25" hidden="1">
      <c r="A347" s="298" t="s">
        <v>2828</v>
      </c>
      <c r="B347" s="298" t="s">
        <v>187</v>
      </c>
      <c r="C347" s="298">
        <v>1121474</v>
      </c>
      <c r="D347" s="299">
        <v>29124506</v>
      </c>
      <c r="E347" s="300" t="s">
        <v>2910</v>
      </c>
      <c r="F347" s="300" t="s">
        <v>2911</v>
      </c>
      <c r="G347" s="298">
        <v>33140391587</v>
      </c>
      <c r="H347" s="298">
        <v>111963157</v>
      </c>
      <c r="I347" s="301">
        <v>23611</v>
      </c>
      <c r="J347" s="302">
        <f t="shared" si="5"/>
        <v>11</v>
      </c>
    </row>
    <row r="348" spans="1:10" ht="14.25" hidden="1">
      <c r="A348" s="298" t="s">
        <v>2912</v>
      </c>
      <c r="B348" s="298" t="s">
        <v>188</v>
      </c>
      <c r="C348" s="298">
        <v>1129521</v>
      </c>
      <c r="D348" s="299">
        <v>29005752</v>
      </c>
      <c r="E348" s="300" t="s">
        <v>2913</v>
      </c>
      <c r="F348" s="300" t="s">
        <v>2914</v>
      </c>
      <c r="G348" s="298">
        <v>48306649591</v>
      </c>
      <c r="H348" s="298">
        <v>115543501</v>
      </c>
      <c r="I348" s="301">
        <v>27498</v>
      </c>
      <c r="J348" s="302">
        <f t="shared" si="5"/>
        <v>11</v>
      </c>
    </row>
    <row r="349" spans="1:10" ht="14.25" hidden="1">
      <c r="A349" s="298" t="s">
        <v>2912</v>
      </c>
      <c r="B349" s="298" t="s">
        <v>189</v>
      </c>
      <c r="C349" s="298">
        <v>1179377</v>
      </c>
      <c r="D349" s="299">
        <v>29464765</v>
      </c>
      <c r="E349" s="300" t="s">
        <v>2915</v>
      </c>
      <c r="F349" s="300" t="s">
        <v>2916</v>
      </c>
      <c r="G349" s="298" t="s">
        <v>2917</v>
      </c>
      <c r="H349" s="298">
        <v>114521954</v>
      </c>
      <c r="I349" s="301">
        <v>29662</v>
      </c>
      <c r="J349" s="302">
        <f t="shared" si="5"/>
        <v>11</v>
      </c>
    </row>
    <row r="350" spans="1:10" ht="14.25" hidden="1">
      <c r="A350" s="298" t="s">
        <v>2912</v>
      </c>
      <c r="B350" s="298" t="s">
        <v>189</v>
      </c>
      <c r="C350" s="298">
        <v>1129637</v>
      </c>
      <c r="D350" s="299">
        <v>29000599</v>
      </c>
      <c r="E350" s="300" t="s">
        <v>2918</v>
      </c>
      <c r="F350" s="300" t="s">
        <v>2919</v>
      </c>
      <c r="G350" s="298" t="s">
        <v>2920</v>
      </c>
      <c r="H350" s="298">
        <v>114533032</v>
      </c>
      <c r="I350" s="301">
        <v>29743</v>
      </c>
      <c r="J350" s="302">
        <f t="shared" si="5"/>
        <v>11</v>
      </c>
    </row>
    <row r="351" spans="1:10" ht="14.25" hidden="1">
      <c r="A351" s="298" t="s">
        <v>2912</v>
      </c>
      <c r="B351" s="298" t="s">
        <v>190</v>
      </c>
      <c r="C351" s="298">
        <v>1179339</v>
      </c>
      <c r="D351" s="299">
        <v>29461480</v>
      </c>
      <c r="E351" s="300" t="s">
        <v>2921</v>
      </c>
      <c r="F351" s="300" t="s">
        <v>2922</v>
      </c>
      <c r="G351" s="298">
        <v>44898819591</v>
      </c>
      <c r="H351" s="298">
        <v>112473024</v>
      </c>
      <c r="I351" s="301">
        <v>24017</v>
      </c>
      <c r="J351" s="302">
        <f t="shared" si="5"/>
        <v>11</v>
      </c>
    </row>
    <row r="352" spans="1:10" ht="14.25" hidden="1">
      <c r="A352" s="298" t="s">
        <v>2912</v>
      </c>
      <c r="B352" s="298" t="s">
        <v>190</v>
      </c>
      <c r="C352" s="298">
        <v>1179458</v>
      </c>
      <c r="D352" s="299">
        <v>29468396</v>
      </c>
      <c r="E352" s="300" t="s">
        <v>2923</v>
      </c>
      <c r="F352" s="300" t="s">
        <v>2924</v>
      </c>
      <c r="G352" s="298" t="s">
        <v>2925</v>
      </c>
      <c r="H352" s="298">
        <v>92049169</v>
      </c>
      <c r="I352" s="301">
        <v>36161</v>
      </c>
      <c r="J352" s="302">
        <f t="shared" si="5"/>
        <v>11</v>
      </c>
    </row>
    <row r="353" spans="1:10" ht="14.25" hidden="1">
      <c r="A353" s="298" t="s">
        <v>2912</v>
      </c>
      <c r="B353" s="298" t="s">
        <v>190</v>
      </c>
      <c r="C353" s="298">
        <v>1129742</v>
      </c>
      <c r="D353" s="299">
        <v>29000971</v>
      </c>
      <c r="E353" s="300" t="s">
        <v>2926</v>
      </c>
      <c r="F353" s="300" t="s">
        <v>2927</v>
      </c>
      <c r="G353" s="298" t="s">
        <v>2928</v>
      </c>
      <c r="H353" s="298">
        <v>92141405</v>
      </c>
      <c r="I353" s="301">
        <v>36161</v>
      </c>
      <c r="J353" s="302">
        <f t="shared" si="5"/>
        <v>11</v>
      </c>
    </row>
    <row r="354" spans="1:10" ht="14.25" hidden="1">
      <c r="A354" s="298" t="s">
        <v>2912</v>
      </c>
      <c r="B354" s="298" t="s">
        <v>190</v>
      </c>
      <c r="C354" s="298">
        <v>1129831</v>
      </c>
      <c r="D354" s="299">
        <v>29001498</v>
      </c>
      <c r="E354" s="300" t="s">
        <v>2929</v>
      </c>
      <c r="F354" s="300" t="s">
        <v>2930</v>
      </c>
      <c r="G354" s="298">
        <v>70499675568</v>
      </c>
      <c r="H354" s="298">
        <v>114597858</v>
      </c>
      <c r="I354" s="301">
        <v>28328</v>
      </c>
      <c r="J354" s="302">
        <f t="shared" si="5"/>
        <v>11</v>
      </c>
    </row>
    <row r="355" spans="1:10" ht="14.25" hidden="1">
      <c r="A355" s="298" t="s">
        <v>2912</v>
      </c>
      <c r="B355" s="298" t="s">
        <v>190</v>
      </c>
      <c r="C355" s="298">
        <v>1165382</v>
      </c>
      <c r="D355" s="299">
        <v>29000831</v>
      </c>
      <c r="E355" s="300" t="s">
        <v>2931</v>
      </c>
      <c r="F355" s="300" t="s">
        <v>2932</v>
      </c>
      <c r="G355" s="298">
        <v>77964977504</v>
      </c>
      <c r="H355" s="298">
        <v>112579977</v>
      </c>
      <c r="I355" s="301">
        <v>22904</v>
      </c>
      <c r="J355" s="302">
        <f t="shared" si="5"/>
        <v>11</v>
      </c>
    </row>
    <row r="356" spans="1:10" ht="14.25" hidden="1">
      <c r="A356" s="298" t="s">
        <v>2912</v>
      </c>
      <c r="B356" s="298" t="s">
        <v>190</v>
      </c>
      <c r="C356" s="298">
        <v>1139896</v>
      </c>
      <c r="D356" s="299">
        <v>29000840</v>
      </c>
      <c r="E356" s="300" t="s">
        <v>2933</v>
      </c>
      <c r="F356" s="300" t="s">
        <v>2934</v>
      </c>
      <c r="G356" s="298">
        <v>32096046572</v>
      </c>
      <c r="H356" s="298">
        <v>112548138</v>
      </c>
      <c r="I356" s="301">
        <v>25645</v>
      </c>
      <c r="J356" s="302">
        <f t="shared" si="5"/>
        <v>11</v>
      </c>
    </row>
    <row r="357" spans="1:10" ht="14.25" hidden="1">
      <c r="A357" s="298" t="s">
        <v>2912</v>
      </c>
      <c r="B357" s="298" t="s">
        <v>190</v>
      </c>
      <c r="C357" s="298">
        <v>1129696</v>
      </c>
      <c r="D357" s="299">
        <v>29001064</v>
      </c>
      <c r="E357" s="300" t="s">
        <v>2935</v>
      </c>
      <c r="F357" s="300" t="s">
        <v>2936</v>
      </c>
      <c r="G357" s="298" t="s">
        <v>2937</v>
      </c>
      <c r="H357" s="298">
        <v>115527822</v>
      </c>
      <c r="I357" s="301">
        <v>31656</v>
      </c>
      <c r="J357" s="302">
        <f t="shared" si="5"/>
        <v>11</v>
      </c>
    </row>
    <row r="358" spans="1:10" ht="14.25" hidden="1">
      <c r="A358" s="298" t="s">
        <v>2912</v>
      </c>
      <c r="B358" s="298" t="s">
        <v>190</v>
      </c>
      <c r="C358" s="298">
        <v>1178162</v>
      </c>
      <c r="D358" s="299">
        <v>29437881</v>
      </c>
      <c r="E358" s="300" t="s">
        <v>2938</v>
      </c>
      <c r="F358" s="300" t="s">
        <v>2939</v>
      </c>
      <c r="G358" s="298" t="s">
        <v>2940</v>
      </c>
      <c r="H358" s="298">
        <v>85200739</v>
      </c>
      <c r="I358" s="301">
        <v>31665</v>
      </c>
      <c r="J358" s="302">
        <f t="shared" si="5"/>
        <v>11</v>
      </c>
    </row>
    <row r="359" spans="1:10" ht="14.25" hidden="1">
      <c r="A359" s="298" t="s">
        <v>2912</v>
      </c>
      <c r="B359" s="298" t="s">
        <v>190</v>
      </c>
      <c r="C359" s="298">
        <v>1129718</v>
      </c>
      <c r="D359" s="299">
        <v>29336325</v>
      </c>
      <c r="E359" s="300" t="s">
        <v>2941</v>
      </c>
      <c r="F359" s="300" t="s">
        <v>2942</v>
      </c>
      <c r="G359" s="298" t="s">
        <v>2943</v>
      </c>
      <c r="H359" s="298">
        <v>92004516</v>
      </c>
      <c r="I359" s="301">
        <v>32431</v>
      </c>
      <c r="J359" s="302">
        <f t="shared" si="5"/>
        <v>11</v>
      </c>
    </row>
    <row r="360" spans="1:10" ht="14.25" hidden="1">
      <c r="A360" s="298" t="s">
        <v>2912</v>
      </c>
      <c r="B360" s="298" t="s">
        <v>190</v>
      </c>
      <c r="C360" s="298">
        <v>1129939</v>
      </c>
      <c r="D360" s="299">
        <v>29383218</v>
      </c>
      <c r="E360" s="300" t="s">
        <v>191</v>
      </c>
      <c r="F360" s="300" t="s">
        <v>2944</v>
      </c>
      <c r="G360" s="298">
        <v>55196918515</v>
      </c>
      <c r="H360" s="298">
        <v>113394469</v>
      </c>
      <c r="I360" s="301">
        <v>25951</v>
      </c>
      <c r="J360" s="302">
        <f t="shared" si="5"/>
        <v>11</v>
      </c>
    </row>
    <row r="361" spans="1:10" ht="14.25" hidden="1">
      <c r="A361" s="298" t="s">
        <v>2912</v>
      </c>
      <c r="B361" s="298" t="s">
        <v>190</v>
      </c>
      <c r="C361" s="298">
        <v>1129858</v>
      </c>
      <c r="D361" s="299">
        <v>29001773</v>
      </c>
      <c r="E361" s="300" t="s">
        <v>2945</v>
      </c>
      <c r="F361" s="300" t="s">
        <v>2946</v>
      </c>
      <c r="G361" s="298" t="s">
        <v>2947</v>
      </c>
      <c r="H361" s="298">
        <v>92004598</v>
      </c>
      <c r="I361" s="301">
        <v>36161</v>
      </c>
      <c r="J361" s="302">
        <f t="shared" si="5"/>
        <v>11</v>
      </c>
    </row>
    <row r="362" spans="1:10" ht="14.25" hidden="1">
      <c r="A362" s="298" t="s">
        <v>2912</v>
      </c>
      <c r="B362" s="298" t="s">
        <v>192</v>
      </c>
      <c r="C362" s="298">
        <v>1178003</v>
      </c>
      <c r="D362" s="299">
        <v>29418690</v>
      </c>
      <c r="E362" s="300" t="s">
        <v>2948</v>
      </c>
      <c r="F362" s="300" t="s">
        <v>2949</v>
      </c>
      <c r="G362" s="298" t="s">
        <v>2950</v>
      </c>
      <c r="H362" s="298">
        <v>114562730</v>
      </c>
      <c r="I362" s="301">
        <v>30057</v>
      </c>
      <c r="J362" s="302">
        <f t="shared" si="5"/>
        <v>11</v>
      </c>
    </row>
    <row r="363" spans="1:10" ht="14.25" hidden="1">
      <c r="A363" s="298" t="s">
        <v>2912</v>
      </c>
      <c r="B363" s="298" t="s">
        <v>193</v>
      </c>
      <c r="C363" s="298">
        <v>1129980</v>
      </c>
      <c r="D363" s="299">
        <v>29002427</v>
      </c>
      <c r="E363" s="300" t="s">
        <v>2951</v>
      </c>
      <c r="F363" s="300" t="s">
        <v>2952</v>
      </c>
      <c r="G363" s="298" t="s">
        <v>2953</v>
      </c>
      <c r="H363" s="298">
        <v>92118690</v>
      </c>
      <c r="I363" s="301">
        <v>36161</v>
      </c>
      <c r="J363" s="302">
        <f t="shared" si="5"/>
        <v>11</v>
      </c>
    </row>
    <row r="364" spans="1:10" ht="14.25" hidden="1">
      <c r="A364" s="298" t="s">
        <v>2912</v>
      </c>
      <c r="B364" s="298" t="s">
        <v>194</v>
      </c>
      <c r="C364" s="298">
        <v>1130260</v>
      </c>
      <c r="D364" s="299">
        <v>29007100</v>
      </c>
      <c r="E364" s="300" t="s">
        <v>2954</v>
      </c>
      <c r="F364" s="300" t="s">
        <v>2955</v>
      </c>
      <c r="G364" s="298">
        <v>54465419520</v>
      </c>
      <c r="H364" s="298">
        <v>112561330</v>
      </c>
      <c r="I364" s="301">
        <v>24753</v>
      </c>
      <c r="J364" s="302">
        <f t="shared" si="5"/>
        <v>11</v>
      </c>
    </row>
    <row r="365" spans="1:10" ht="14.25" hidden="1">
      <c r="A365" s="298" t="s">
        <v>2912</v>
      </c>
      <c r="B365" s="298" t="s">
        <v>195</v>
      </c>
      <c r="C365" s="298">
        <v>1169558</v>
      </c>
      <c r="D365" s="299">
        <v>29007887</v>
      </c>
      <c r="E365" s="300" t="s">
        <v>2956</v>
      </c>
      <c r="F365" s="300" t="s">
        <v>2957</v>
      </c>
      <c r="G365" s="298" t="s">
        <v>2958</v>
      </c>
      <c r="H365" s="298">
        <v>92053434</v>
      </c>
      <c r="I365" s="301">
        <v>36161</v>
      </c>
      <c r="J365" s="302">
        <f t="shared" si="5"/>
        <v>11</v>
      </c>
    </row>
    <row r="366" spans="1:10" ht="14.25" hidden="1">
      <c r="A366" s="298" t="s">
        <v>2912</v>
      </c>
      <c r="B366" s="298" t="s">
        <v>196</v>
      </c>
      <c r="C366" s="298">
        <v>1179662</v>
      </c>
      <c r="D366" s="299">
        <v>29474914</v>
      </c>
      <c r="E366" s="300" t="s">
        <v>2959</v>
      </c>
      <c r="F366" s="300" t="s">
        <v>2960</v>
      </c>
      <c r="G366" s="298">
        <v>99149206591</v>
      </c>
      <c r="H366" s="298">
        <v>114711575</v>
      </c>
      <c r="I366" s="301">
        <v>26860</v>
      </c>
      <c r="J366" s="302">
        <f t="shared" si="5"/>
        <v>11</v>
      </c>
    </row>
    <row r="367" spans="1:10" ht="14.25" hidden="1">
      <c r="A367" s="298" t="s">
        <v>2912</v>
      </c>
      <c r="B367" s="298" t="s">
        <v>2961</v>
      </c>
      <c r="C367" s="298">
        <v>1177102</v>
      </c>
      <c r="D367" s="299">
        <v>29427550</v>
      </c>
      <c r="E367" s="300" t="s">
        <v>2962</v>
      </c>
      <c r="F367" s="300" t="s">
        <v>2963</v>
      </c>
      <c r="G367" s="298">
        <v>61566802504</v>
      </c>
      <c r="H367" s="298">
        <v>113611641</v>
      </c>
      <c r="I367" s="301">
        <v>26150</v>
      </c>
      <c r="J367" s="302">
        <f t="shared" si="5"/>
        <v>11</v>
      </c>
    </row>
    <row r="368" spans="1:10" ht="14.25" hidden="1">
      <c r="A368" s="298" t="s">
        <v>2912</v>
      </c>
      <c r="B368" s="298" t="s">
        <v>2961</v>
      </c>
      <c r="C368" s="298">
        <v>1179440</v>
      </c>
      <c r="D368" s="299">
        <v>29464773</v>
      </c>
      <c r="E368" s="300" t="s">
        <v>2964</v>
      </c>
      <c r="F368" s="300" t="s">
        <v>2965</v>
      </c>
      <c r="G368" s="298" t="s">
        <v>2966</v>
      </c>
      <c r="H368" s="298">
        <v>115319075</v>
      </c>
      <c r="I368" s="301">
        <v>30167</v>
      </c>
      <c r="J368" s="302">
        <f t="shared" si="5"/>
        <v>11</v>
      </c>
    </row>
    <row r="369" spans="1:10" ht="14.25" hidden="1">
      <c r="A369" s="298" t="s">
        <v>2912</v>
      </c>
      <c r="B369" s="298" t="s">
        <v>2961</v>
      </c>
      <c r="C369" s="298">
        <v>1171390</v>
      </c>
      <c r="D369" s="299">
        <v>29379423</v>
      </c>
      <c r="E369" s="300" t="s">
        <v>2967</v>
      </c>
      <c r="F369" s="300" t="s">
        <v>2968</v>
      </c>
      <c r="G369" s="298">
        <v>36926302553</v>
      </c>
      <c r="H369" s="298">
        <v>113047355</v>
      </c>
      <c r="I369" s="301">
        <v>24809</v>
      </c>
      <c r="J369" s="302">
        <f t="shared" si="5"/>
        <v>11</v>
      </c>
    </row>
    <row r="370" spans="1:10" ht="14.25" hidden="1">
      <c r="A370" s="298" t="s">
        <v>2912</v>
      </c>
      <c r="B370" s="298" t="s">
        <v>199</v>
      </c>
      <c r="C370" s="298">
        <v>1178086</v>
      </c>
      <c r="D370" s="299">
        <v>29431662</v>
      </c>
      <c r="E370" s="300" t="s">
        <v>2969</v>
      </c>
      <c r="F370" s="300" t="s">
        <v>2970</v>
      </c>
      <c r="G370" s="298">
        <v>29122066500</v>
      </c>
      <c r="H370" s="298">
        <v>112568081</v>
      </c>
      <c r="I370" s="301">
        <v>23564</v>
      </c>
      <c r="J370" s="302">
        <f t="shared" si="5"/>
        <v>11</v>
      </c>
    </row>
    <row r="371" spans="1:10" ht="14.25" hidden="1">
      <c r="A371" s="298" t="s">
        <v>2912</v>
      </c>
      <c r="B371" s="298" t="s">
        <v>200</v>
      </c>
      <c r="C371" s="298">
        <v>1178288</v>
      </c>
      <c r="D371" s="299">
        <v>29526809</v>
      </c>
      <c r="E371" s="300" t="s">
        <v>2971</v>
      </c>
      <c r="F371" s="300" t="s">
        <v>2972</v>
      </c>
      <c r="G371" s="298">
        <v>88621537591</v>
      </c>
      <c r="H371" s="298">
        <v>85200307</v>
      </c>
      <c r="I371" s="301">
        <v>27815</v>
      </c>
      <c r="J371" s="302">
        <f t="shared" si="5"/>
        <v>11</v>
      </c>
    </row>
    <row r="372" spans="1:10" ht="14.25" hidden="1">
      <c r="A372" s="298" t="s">
        <v>2912</v>
      </c>
      <c r="B372" s="298" t="s">
        <v>200</v>
      </c>
      <c r="C372" s="298">
        <v>1130856</v>
      </c>
      <c r="D372" s="299">
        <v>29343003</v>
      </c>
      <c r="E372" s="300" t="s">
        <v>2973</v>
      </c>
      <c r="F372" s="300" t="s">
        <v>2974</v>
      </c>
      <c r="G372" s="298">
        <v>41100441549</v>
      </c>
      <c r="H372" s="298">
        <v>113095073</v>
      </c>
      <c r="I372" s="301">
        <v>24635</v>
      </c>
      <c r="J372" s="302">
        <f t="shared" si="5"/>
        <v>11</v>
      </c>
    </row>
    <row r="373" spans="1:10" ht="14.25" hidden="1">
      <c r="A373" s="298" t="s">
        <v>2912</v>
      </c>
      <c r="B373" s="298" t="s">
        <v>201</v>
      </c>
      <c r="C373" s="298">
        <v>1130929</v>
      </c>
      <c r="D373" s="299">
        <v>29009197</v>
      </c>
      <c r="E373" s="300" t="s">
        <v>1934</v>
      </c>
      <c r="F373" s="300" t="s">
        <v>2975</v>
      </c>
      <c r="G373" s="298" t="s">
        <v>2976</v>
      </c>
      <c r="H373" s="298">
        <v>114548613</v>
      </c>
      <c r="I373" s="301">
        <v>28935</v>
      </c>
      <c r="J373" s="302">
        <f t="shared" si="5"/>
        <v>11</v>
      </c>
    </row>
    <row r="374" spans="1:10" ht="14.25" hidden="1">
      <c r="A374" s="298" t="s">
        <v>2912</v>
      </c>
      <c r="B374" s="298" t="s">
        <v>203</v>
      </c>
      <c r="C374" s="298">
        <v>1176129</v>
      </c>
      <c r="D374" s="299">
        <v>29336082</v>
      </c>
      <c r="E374" s="300" t="s">
        <v>2977</v>
      </c>
      <c r="F374" s="300" t="s">
        <v>2978</v>
      </c>
      <c r="G374" s="298">
        <v>99476533587</v>
      </c>
      <c r="H374" s="298">
        <v>114662506</v>
      </c>
      <c r="I374" s="301">
        <v>29438</v>
      </c>
      <c r="J374" s="302">
        <f t="shared" si="5"/>
        <v>11</v>
      </c>
    </row>
    <row r="375" spans="1:10" ht="14.25" hidden="1">
      <c r="A375" s="298" t="s">
        <v>2912</v>
      </c>
      <c r="B375" s="298" t="s">
        <v>203</v>
      </c>
      <c r="C375" s="298">
        <v>1179619</v>
      </c>
      <c r="D375" s="299">
        <v>29470501</v>
      </c>
      <c r="E375" s="300" t="s">
        <v>2979</v>
      </c>
      <c r="F375" s="300" t="s">
        <v>2980</v>
      </c>
      <c r="G375" s="298" t="s">
        <v>2981</v>
      </c>
      <c r="H375" s="298">
        <v>92104491</v>
      </c>
      <c r="I375" s="301">
        <v>36161</v>
      </c>
      <c r="J375" s="302">
        <f t="shared" si="5"/>
        <v>11</v>
      </c>
    </row>
    <row r="376" spans="1:10" ht="14.25" hidden="1">
      <c r="A376" s="298" t="s">
        <v>2912</v>
      </c>
      <c r="B376" s="298" t="s">
        <v>205</v>
      </c>
      <c r="C376" s="298">
        <v>1165455</v>
      </c>
      <c r="D376" s="299">
        <v>29010438</v>
      </c>
      <c r="E376" s="300" t="s">
        <v>2982</v>
      </c>
      <c r="F376" s="300" t="s">
        <v>2983</v>
      </c>
      <c r="G376" s="298">
        <v>96250194568</v>
      </c>
      <c r="H376" s="298">
        <v>115139522</v>
      </c>
      <c r="I376" s="301">
        <v>36161</v>
      </c>
      <c r="J376" s="302">
        <f t="shared" si="5"/>
        <v>11</v>
      </c>
    </row>
    <row r="377" spans="1:10" ht="14.25" hidden="1">
      <c r="A377" s="298" t="s">
        <v>2984</v>
      </c>
      <c r="B377" s="298" t="s">
        <v>206</v>
      </c>
      <c r="C377" s="298">
        <v>1176443</v>
      </c>
      <c r="D377" s="299">
        <v>29384400</v>
      </c>
      <c r="E377" s="300" t="s">
        <v>2985</v>
      </c>
      <c r="F377" s="300" t="s">
        <v>2986</v>
      </c>
      <c r="G377" s="298">
        <v>63746620597</v>
      </c>
      <c r="H377" s="298">
        <v>115103440</v>
      </c>
      <c r="I377" s="301">
        <v>27205</v>
      </c>
      <c r="J377" s="302">
        <f t="shared" si="5"/>
        <v>11</v>
      </c>
    </row>
    <row r="378" spans="1:10" ht="14.25" hidden="1">
      <c r="A378" s="298" t="s">
        <v>2984</v>
      </c>
      <c r="B378" s="298" t="s">
        <v>207</v>
      </c>
      <c r="C378" s="298">
        <v>1176458</v>
      </c>
      <c r="D378" s="299">
        <v>29384389</v>
      </c>
      <c r="E378" s="300" t="s">
        <v>2987</v>
      </c>
      <c r="F378" s="300" t="s">
        <v>2988</v>
      </c>
      <c r="G378" s="298">
        <v>59677309587</v>
      </c>
      <c r="H378" s="298">
        <v>113726771</v>
      </c>
      <c r="I378" s="301">
        <v>25365</v>
      </c>
      <c r="J378" s="302">
        <f t="shared" si="5"/>
        <v>11</v>
      </c>
    </row>
    <row r="379" spans="1:10" ht="14.25" hidden="1">
      <c r="A379" s="298" t="s">
        <v>2984</v>
      </c>
      <c r="B379" s="298" t="s">
        <v>208</v>
      </c>
      <c r="C379" s="298">
        <v>1167709</v>
      </c>
      <c r="D379" s="299">
        <v>29205387</v>
      </c>
      <c r="E379" s="300" t="s">
        <v>2116</v>
      </c>
      <c r="F379" s="300" t="s">
        <v>2989</v>
      </c>
      <c r="G379" s="298">
        <v>31924689553</v>
      </c>
      <c r="H379" s="298">
        <v>111992936</v>
      </c>
      <c r="I379" s="301">
        <v>22912</v>
      </c>
      <c r="J379" s="302">
        <f t="shared" si="5"/>
        <v>11</v>
      </c>
    </row>
    <row r="380" spans="1:10" ht="14.25" hidden="1">
      <c r="A380" s="298" t="s">
        <v>2984</v>
      </c>
      <c r="B380" s="298" t="s">
        <v>209</v>
      </c>
      <c r="C380" s="298">
        <v>1165056</v>
      </c>
      <c r="D380" s="299">
        <v>29236606</v>
      </c>
      <c r="E380" s="300" t="s">
        <v>2990</v>
      </c>
      <c r="F380" s="300" t="s">
        <v>2991</v>
      </c>
      <c r="G380" s="298" t="s">
        <v>2992</v>
      </c>
      <c r="H380" s="298">
        <v>115402454</v>
      </c>
      <c r="I380" s="301">
        <v>29686</v>
      </c>
      <c r="J380" s="302">
        <f t="shared" si="5"/>
        <v>11</v>
      </c>
    </row>
    <row r="381" spans="1:10" ht="14.25" hidden="1">
      <c r="A381" s="298" t="s">
        <v>2984</v>
      </c>
      <c r="B381" s="298" t="s">
        <v>210</v>
      </c>
      <c r="C381" s="298">
        <v>1127960</v>
      </c>
      <c r="D381" s="299">
        <v>29206545</v>
      </c>
      <c r="E381" s="300" t="s">
        <v>2993</v>
      </c>
      <c r="F381" s="300" t="s">
        <v>2994</v>
      </c>
      <c r="G381" s="298">
        <v>57063613553</v>
      </c>
      <c r="H381" s="298">
        <v>112391719</v>
      </c>
      <c r="I381" s="301">
        <v>25550</v>
      </c>
      <c r="J381" s="302">
        <f t="shared" si="5"/>
        <v>11</v>
      </c>
    </row>
    <row r="382" spans="1:10" ht="14.25" hidden="1">
      <c r="A382" s="298" t="s">
        <v>2984</v>
      </c>
      <c r="B382" s="298" t="s">
        <v>211</v>
      </c>
      <c r="C382" s="298">
        <v>1179717</v>
      </c>
      <c r="D382" s="299">
        <v>29483395</v>
      </c>
      <c r="E382" s="300" t="s">
        <v>2995</v>
      </c>
      <c r="F382" s="300" t="s">
        <v>2996</v>
      </c>
      <c r="G382" s="298" t="s">
        <v>2997</v>
      </c>
      <c r="H382" s="298">
        <v>85200557</v>
      </c>
      <c r="I382" s="301">
        <v>36161</v>
      </c>
      <c r="J382" s="302">
        <f t="shared" si="5"/>
        <v>11</v>
      </c>
    </row>
    <row r="383" spans="1:10" ht="14.25" hidden="1">
      <c r="A383" s="298" t="s">
        <v>2984</v>
      </c>
      <c r="B383" s="298" t="s">
        <v>211</v>
      </c>
      <c r="C383" s="298">
        <v>1128177</v>
      </c>
      <c r="D383" s="299">
        <v>29208297</v>
      </c>
      <c r="E383" s="300" t="s">
        <v>212</v>
      </c>
      <c r="F383" s="300" t="s">
        <v>2998</v>
      </c>
      <c r="G383" s="298">
        <v>56484151504</v>
      </c>
      <c r="H383" s="298">
        <v>112390501</v>
      </c>
      <c r="I383" s="301">
        <v>25980</v>
      </c>
      <c r="J383" s="302">
        <f t="shared" si="5"/>
        <v>11</v>
      </c>
    </row>
    <row r="384" spans="1:10" ht="14.25" hidden="1">
      <c r="A384" s="298" t="s">
        <v>2984</v>
      </c>
      <c r="B384" s="298" t="s">
        <v>211</v>
      </c>
      <c r="C384" s="298">
        <v>1128088</v>
      </c>
      <c r="D384" s="299">
        <v>29209439</v>
      </c>
      <c r="E384" s="300" t="s">
        <v>2999</v>
      </c>
      <c r="F384" s="300" t="s">
        <v>3000</v>
      </c>
      <c r="G384" s="298">
        <v>43985874549</v>
      </c>
      <c r="H384" s="298">
        <v>112390519</v>
      </c>
      <c r="I384" s="301">
        <v>25083</v>
      </c>
      <c r="J384" s="302">
        <f t="shared" si="5"/>
        <v>11</v>
      </c>
    </row>
    <row r="385" spans="1:10" ht="14.25" hidden="1">
      <c r="A385" s="298" t="s">
        <v>2984</v>
      </c>
      <c r="B385" s="298" t="s">
        <v>213</v>
      </c>
      <c r="C385" s="298">
        <v>1127731</v>
      </c>
      <c r="D385" s="299">
        <v>29239354</v>
      </c>
      <c r="E385" s="300" t="s">
        <v>3001</v>
      </c>
      <c r="F385" s="300" t="s">
        <v>3002</v>
      </c>
      <c r="G385" s="298">
        <v>95592377568</v>
      </c>
      <c r="H385" s="298">
        <v>114549017</v>
      </c>
      <c r="I385" s="301">
        <v>28728</v>
      </c>
      <c r="J385" s="302">
        <f t="shared" si="5"/>
        <v>11</v>
      </c>
    </row>
    <row r="386" spans="1:10" ht="14.25" hidden="1">
      <c r="A386" s="298" t="s">
        <v>2984</v>
      </c>
      <c r="B386" s="298" t="s">
        <v>214</v>
      </c>
      <c r="C386" s="298">
        <v>1127634</v>
      </c>
      <c r="D386" s="299">
        <v>29240530</v>
      </c>
      <c r="E386" s="300" t="s">
        <v>3003</v>
      </c>
      <c r="F386" s="300" t="s">
        <v>3004</v>
      </c>
      <c r="G386" s="298">
        <v>59680601587</v>
      </c>
      <c r="H386" s="298">
        <v>112407170</v>
      </c>
      <c r="I386" s="301">
        <v>25997</v>
      </c>
      <c r="J386" s="302">
        <f t="shared" si="5"/>
        <v>11</v>
      </c>
    </row>
    <row r="387" spans="1:10" ht="14.25" hidden="1">
      <c r="A387" s="298" t="s">
        <v>2984</v>
      </c>
      <c r="B387" s="298" t="s">
        <v>214</v>
      </c>
      <c r="C387" s="298">
        <v>1127707</v>
      </c>
      <c r="D387" s="299">
        <v>29240131</v>
      </c>
      <c r="E387" s="300" t="s">
        <v>3005</v>
      </c>
      <c r="F387" s="300" t="s">
        <v>3006</v>
      </c>
      <c r="G387" s="298">
        <v>44622406500</v>
      </c>
      <c r="H387" s="298">
        <v>112405047</v>
      </c>
      <c r="I387" s="301">
        <v>24696</v>
      </c>
      <c r="J387" s="302">
        <f t="shared" ref="J387:J450" si="6">LEN(G387)</f>
        <v>11</v>
      </c>
    </row>
    <row r="388" spans="1:10" ht="14.25" hidden="1">
      <c r="A388" s="298" t="s">
        <v>3007</v>
      </c>
      <c r="B388" s="298" t="s">
        <v>215</v>
      </c>
      <c r="C388" s="298">
        <v>1176430</v>
      </c>
      <c r="D388" s="299">
        <v>29392365</v>
      </c>
      <c r="E388" s="300" t="s">
        <v>3008</v>
      </c>
      <c r="F388" s="300" t="s">
        <v>3009</v>
      </c>
      <c r="G388" s="298" t="s">
        <v>3010</v>
      </c>
      <c r="H388" s="298">
        <v>115530419</v>
      </c>
      <c r="I388" s="301">
        <v>36161</v>
      </c>
      <c r="J388" s="302">
        <f t="shared" si="6"/>
        <v>11</v>
      </c>
    </row>
    <row r="389" spans="1:10" ht="14.25" hidden="1">
      <c r="A389" s="298" t="s">
        <v>3007</v>
      </c>
      <c r="B389" s="298" t="s">
        <v>215</v>
      </c>
      <c r="C389" s="298">
        <v>1123817</v>
      </c>
      <c r="D389" s="299">
        <v>29256089</v>
      </c>
      <c r="E389" s="300" t="s">
        <v>3011</v>
      </c>
      <c r="F389" s="300" t="s">
        <v>3012</v>
      </c>
      <c r="G389" s="298">
        <v>79370063587</v>
      </c>
      <c r="H389" s="298">
        <v>114512280</v>
      </c>
      <c r="I389" s="301">
        <v>29733</v>
      </c>
      <c r="J389" s="302">
        <f t="shared" si="6"/>
        <v>11</v>
      </c>
    </row>
    <row r="390" spans="1:10" ht="14.25" hidden="1">
      <c r="A390" s="298" t="s">
        <v>3007</v>
      </c>
      <c r="B390" s="298" t="s">
        <v>216</v>
      </c>
      <c r="C390" s="298">
        <v>1128371</v>
      </c>
      <c r="D390" s="299">
        <v>29240638</v>
      </c>
      <c r="E390" s="300" t="s">
        <v>3013</v>
      </c>
      <c r="F390" s="300" t="s">
        <v>3014</v>
      </c>
      <c r="G390" s="298">
        <v>49999893520</v>
      </c>
      <c r="H390" s="298">
        <v>114065259</v>
      </c>
      <c r="I390" s="301">
        <v>25953</v>
      </c>
      <c r="J390" s="302">
        <f t="shared" si="6"/>
        <v>11</v>
      </c>
    </row>
    <row r="391" spans="1:10" ht="14.25" hidden="1">
      <c r="A391" s="298" t="s">
        <v>3007</v>
      </c>
      <c r="B391" s="298" t="s">
        <v>217</v>
      </c>
      <c r="C391" s="298">
        <v>1176710</v>
      </c>
      <c r="D391" s="299">
        <v>29410134</v>
      </c>
      <c r="E391" s="300" t="s">
        <v>3015</v>
      </c>
      <c r="F391" s="300" t="s">
        <v>3016</v>
      </c>
      <c r="G391" s="298">
        <v>83163077587</v>
      </c>
      <c r="H391" s="298">
        <v>114517662</v>
      </c>
      <c r="I391" s="301">
        <v>30282</v>
      </c>
      <c r="J391" s="302">
        <f t="shared" si="6"/>
        <v>11</v>
      </c>
    </row>
    <row r="392" spans="1:10" ht="14.25" hidden="1">
      <c r="A392" s="298" t="s">
        <v>3007</v>
      </c>
      <c r="B392" s="298" t="s">
        <v>217</v>
      </c>
      <c r="C392" s="298">
        <v>1178115</v>
      </c>
      <c r="D392" s="299">
        <v>29433568</v>
      </c>
      <c r="E392" s="300" t="s">
        <v>3017</v>
      </c>
      <c r="F392" s="300" t="s">
        <v>3018</v>
      </c>
      <c r="G392" s="298" t="s">
        <v>3019</v>
      </c>
      <c r="H392" s="298">
        <v>114511357</v>
      </c>
      <c r="I392" s="301">
        <v>36161</v>
      </c>
      <c r="J392" s="302">
        <f t="shared" si="6"/>
        <v>11</v>
      </c>
    </row>
    <row r="393" spans="1:10" ht="14.25" hidden="1">
      <c r="A393" s="298" t="s">
        <v>3007</v>
      </c>
      <c r="B393" s="298" t="s">
        <v>217</v>
      </c>
      <c r="C393" s="298">
        <v>1179778</v>
      </c>
      <c r="D393" s="299">
        <v>29242231</v>
      </c>
      <c r="E393" s="300" t="s">
        <v>3020</v>
      </c>
      <c r="F393" s="300" t="s">
        <v>3021</v>
      </c>
      <c r="G393" s="298" t="s">
        <v>3022</v>
      </c>
      <c r="H393" s="298">
        <v>114774345</v>
      </c>
      <c r="I393" s="301">
        <v>29421</v>
      </c>
      <c r="J393" s="302">
        <f t="shared" si="6"/>
        <v>11</v>
      </c>
    </row>
    <row r="394" spans="1:10" ht="14.25" hidden="1">
      <c r="A394" s="298" t="s">
        <v>3007</v>
      </c>
      <c r="B394" s="298" t="s">
        <v>219</v>
      </c>
      <c r="C394" s="298">
        <v>1170866</v>
      </c>
      <c r="D394" s="299">
        <v>29243882</v>
      </c>
      <c r="E394" s="300" t="s">
        <v>3023</v>
      </c>
      <c r="F394" s="300" t="s">
        <v>3024</v>
      </c>
      <c r="G394" s="298">
        <v>48513504572</v>
      </c>
      <c r="H394" s="298">
        <v>112726370</v>
      </c>
      <c r="I394" s="301">
        <v>25134</v>
      </c>
      <c r="J394" s="302">
        <f t="shared" si="6"/>
        <v>11</v>
      </c>
    </row>
    <row r="395" spans="1:10" ht="14.25" hidden="1">
      <c r="A395" s="298" t="s">
        <v>3007</v>
      </c>
      <c r="B395" s="298" t="s">
        <v>220</v>
      </c>
      <c r="C395" s="298">
        <v>1124163</v>
      </c>
      <c r="D395" s="299">
        <v>29214866</v>
      </c>
      <c r="E395" s="300" t="s">
        <v>3025</v>
      </c>
      <c r="F395" s="300" t="s">
        <v>3026</v>
      </c>
      <c r="G395" s="298">
        <v>46215964549</v>
      </c>
      <c r="H395" s="298">
        <v>112570884</v>
      </c>
      <c r="I395" s="301">
        <v>25480</v>
      </c>
      <c r="J395" s="302">
        <f t="shared" si="6"/>
        <v>11</v>
      </c>
    </row>
    <row r="396" spans="1:10" ht="14.25" hidden="1">
      <c r="A396" s="298" t="s">
        <v>3007</v>
      </c>
      <c r="B396" s="298" t="s">
        <v>221</v>
      </c>
      <c r="C396" s="298">
        <v>1124287</v>
      </c>
      <c r="D396" s="299">
        <v>29237629</v>
      </c>
      <c r="E396" s="300" t="s">
        <v>3027</v>
      </c>
      <c r="F396" s="300" t="s">
        <v>3028</v>
      </c>
      <c r="G396" s="298" t="s">
        <v>3029</v>
      </c>
      <c r="H396" s="298">
        <v>92004167</v>
      </c>
      <c r="I396" s="301">
        <v>36161</v>
      </c>
      <c r="J396" s="302">
        <f t="shared" si="6"/>
        <v>11</v>
      </c>
    </row>
    <row r="397" spans="1:10" ht="14.25" hidden="1">
      <c r="A397" s="298" t="s">
        <v>3007</v>
      </c>
      <c r="B397" s="298" t="s">
        <v>222</v>
      </c>
      <c r="C397" s="298">
        <v>1129319</v>
      </c>
      <c r="D397" s="299">
        <v>29243920</v>
      </c>
      <c r="E397" s="300" t="s">
        <v>3030</v>
      </c>
      <c r="F397" s="300" t="s">
        <v>3031</v>
      </c>
      <c r="G397" s="298" t="s">
        <v>3032</v>
      </c>
      <c r="H397" s="298">
        <v>114554842</v>
      </c>
      <c r="I397" s="301">
        <v>30336</v>
      </c>
      <c r="J397" s="302">
        <f t="shared" si="6"/>
        <v>11</v>
      </c>
    </row>
    <row r="398" spans="1:10" ht="14.25" hidden="1">
      <c r="A398" s="298" t="s">
        <v>3007</v>
      </c>
      <c r="B398" s="298" t="s">
        <v>222</v>
      </c>
      <c r="C398" s="298">
        <v>1176438</v>
      </c>
      <c r="D398" s="299">
        <v>29394414</v>
      </c>
      <c r="E398" s="300" t="s">
        <v>3033</v>
      </c>
      <c r="F398" s="300" t="s">
        <v>3034</v>
      </c>
      <c r="G398" s="298">
        <v>82181683549</v>
      </c>
      <c r="H398" s="298">
        <v>114510733</v>
      </c>
      <c r="I398" s="301">
        <v>29605</v>
      </c>
      <c r="J398" s="302">
        <f t="shared" si="6"/>
        <v>11</v>
      </c>
    </row>
    <row r="399" spans="1:10" ht="14.25" hidden="1">
      <c r="A399" s="298" t="s">
        <v>3007</v>
      </c>
      <c r="B399" s="298" t="s">
        <v>222</v>
      </c>
      <c r="C399" s="298">
        <v>1178149</v>
      </c>
      <c r="D399" s="299">
        <v>29437814</v>
      </c>
      <c r="E399" s="300" t="s">
        <v>3035</v>
      </c>
      <c r="F399" s="300" t="s">
        <v>3036</v>
      </c>
      <c r="G399" s="298" t="s">
        <v>3037</v>
      </c>
      <c r="H399" s="298">
        <v>115569345</v>
      </c>
      <c r="I399" s="301">
        <v>36161</v>
      </c>
      <c r="J399" s="302">
        <f t="shared" si="6"/>
        <v>11</v>
      </c>
    </row>
    <row r="400" spans="1:10" ht="14.25" hidden="1">
      <c r="A400" s="298" t="s">
        <v>3007</v>
      </c>
      <c r="B400" s="298" t="s">
        <v>222</v>
      </c>
      <c r="C400" s="298">
        <v>1128606</v>
      </c>
      <c r="D400" s="299">
        <v>29243947</v>
      </c>
      <c r="E400" s="300" t="s">
        <v>202</v>
      </c>
      <c r="F400" s="300" t="s">
        <v>3038</v>
      </c>
      <c r="G400" s="298">
        <v>65511360520</v>
      </c>
      <c r="H400" s="298">
        <v>114778276</v>
      </c>
      <c r="I400" s="301">
        <v>25960</v>
      </c>
      <c r="J400" s="302">
        <f t="shared" si="6"/>
        <v>11</v>
      </c>
    </row>
    <row r="401" spans="1:10" ht="14.25" hidden="1">
      <c r="A401" s="298" t="s">
        <v>3007</v>
      </c>
      <c r="B401" s="298" t="s">
        <v>223</v>
      </c>
      <c r="C401" s="298">
        <v>1178031</v>
      </c>
      <c r="D401" s="299">
        <v>29424348</v>
      </c>
      <c r="E401" s="300" t="s">
        <v>3039</v>
      </c>
      <c r="F401" s="300" t="s">
        <v>3040</v>
      </c>
      <c r="G401" s="298">
        <v>75248107504</v>
      </c>
      <c r="H401" s="298">
        <v>114123748</v>
      </c>
      <c r="I401" s="301">
        <v>36161</v>
      </c>
      <c r="J401" s="302">
        <f t="shared" si="6"/>
        <v>11</v>
      </c>
    </row>
    <row r="402" spans="1:10" ht="14.25" hidden="1">
      <c r="A402" s="298" t="s">
        <v>3007</v>
      </c>
      <c r="B402" s="298" t="s">
        <v>224</v>
      </c>
      <c r="C402" s="298">
        <v>1168039</v>
      </c>
      <c r="D402" s="299">
        <v>29260256</v>
      </c>
      <c r="E402" s="300" t="s">
        <v>3041</v>
      </c>
      <c r="F402" s="300" t="s">
        <v>3042</v>
      </c>
      <c r="G402" s="298">
        <v>16686950572</v>
      </c>
      <c r="H402" s="298">
        <v>111460913</v>
      </c>
      <c r="I402" s="301">
        <v>19662</v>
      </c>
      <c r="J402" s="302">
        <f t="shared" si="6"/>
        <v>11</v>
      </c>
    </row>
    <row r="403" spans="1:10" ht="14.25" hidden="1">
      <c r="A403" s="298" t="s">
        <v>3007</v>
      </c>
      <c r="B403" s="298" t="s">
        <v>225</v>
      </c>
      <c r="C403" s="304">
        <v>1178218</v>
      </c>
      <c r="D403" s="299">
        <v>29443334</v>
      </c>
      <c r="E403" s="300" t="s">
        <v>2492</v>
      </c>
      <c r="F403" s="300" t="s">
        <v>3043</v>
      </c>
      <c r="G403" s="298" t="s">
        <v>3044</v>
      </c>
      <c r="H403" s="298">
        <v>115542806</v>
      </c>
      <c r="I403" s="301">
        <v>29798</v>
      </c>
      <c r="J403" s="302">
        <f t="shared" si="6"/>
        <v>11</v>
      </c>
    </row>
    <row r="404" spans="1:10" ht="14.25" hidden="1">
      <c r="A404" s="298" t="s">
        <v>3007</v>
      </c>
      <c r="B404" s="298" t="s">
        <v>226</v>
      </c>
      <c r="C404" s="298">
        <v>1140606</v>
      </c>
      <c r="D404" s="299">
        <v>29248132</v>
      </c>
      <c r="E404" s="300" t="s">
        <v>3045</v>
      </c>
      <c r="F404" s="300" t="s">
        <v>3046</v>
      </c>
      <c r="G404" s="298">
        <v>62027140930</v>
      </c>
      <c r="H404" s="298">
        <v>115315348</v>
      </c>
      <c r="I404" s="301">
        <v>23763</v>
      </c>
      <c r="J404" s="302">
        <f t="shared" si="6"/>
        <v>11</v>
      </c>
    </row>
    <row r="405" spans="1:10" ht="14.25" hidden="1">
      <c r="A405" s="298" t="s">
        <v>3007</v>
      </c>
      <c r="B405" s="298" t="s">
        <v>3047</v>
      </c>
      <c r="C405" s="298">
        <v>1173130</v>
      </c>
      <c r="D405" s="299">
        <v>29237645</v>
      </c>
      <c r="E405" s="300" t="s">
        <v>3048</v>
      </c>
      <c r="F405" s="300" t="s">
        <v>3049</v>
      </c>
      <c r="G405" s="298" t="s">
        <v>3050</v>
      </c>
      <c r="H405" s="298">
        <v>115106244</v>
      </c>
      <c r="I405" s="301">
        <v>36161</v>
      </c>
      <c r="J405" s="302">
        <f t="shared" si="6"/>
        <v>11</v>
      </c>
    </row>
    <row r="406" spans="1:10" ht="14.25" hidden="1">
      <c r="A406" s="298" t="s">
        <v>3007</v>
      </c>
      <c r="B406" s="298" t="s">
        <v>228</v>
      </c>
      <c r="C406" s="304">
        <v>1124635</v>
      </c>
      <c r="D406" s="299">
        <v>29261660</v>
      </c>
      <c r="E406" s="300" t="s">
        <v>3051</v>
      </c>
      <c r="F406" s="300" t="s">
        <v>3052</v>
      </c>
      <c r="G406" s="298" t="s">
        <v>3053</v>
      </c>
      <c r="H406" s="298">
        <v>92052602</v>
      </c>
      <c r="I406" s="301">
        <v>36161</v>
      </c>
      <c r="J406" s="302">
        <f t="shared" si="6"/>
        <v>11</v>
      </c>
    </row>
    <row r="407" spans="1:10" ht="14.25" hidden="1">
      <c r="A407" s="298" t="s">
        <v>3007</v>
      </c>
      <c r="B407" s="298" t="s">
        <v>229</v>
      </c>
      <c r="C407" s="298">
        <v>1129130</v>
      </c>
      <c r="D407" s="299">
        <v>29251648</v>
      </c>
      <c r="E407" s="300" t="s">
        <v>2759</v>
      </c>
      <c r="F407" s="300" t="s">
        <v>3054</v>
      </c>
      <c r="G407" s="298">
        <v>50166735515</v>
      </c>
      <c r="H407" s="298">
        <v>113714318</v>
      </c>
      <c r="I407" s="301">
        <v>27448</v>
      </c>
      <c r="J407" s="302">
        <f t="shared" si="6"/>
        <v>11</v>
      </c>
    </row>
    <row r="408" spans="1:10" ht="14.25" hidden="1">
      <c r="A408" s="298" t="s">
        <v>3007</v>
      </c>
      <c r="B408" s="298" t="s">
        <v>230</v>
      </c>
      <c r="C408" s="298">
        <v>1176379</v>
      </c>
      <c r="D408" s="299">
        <v>29359805</v>
      </c>
      <c r="E408" s="300" t="s">
        <v>3055</v>
      </c>
      <c r="F408" s="300" t="s">
        <v>3056</v>
      </c>
      <c r="G408" s="298">
        <v>34021361553</v>
      </c>
      <c r="H408" s="298">
        <v>112411187</v>
      </c>
      <c r="I408" s="301">
        <v>23641</v>
      </c>
      <c r="J408" s="302">
        <f t="shared" si="6"/>
        <v>11</v>
      </c>
    </row>
    <row r="409" spans="1:10" ht="14.25" hidden="1">
      <c r="A409" s="298" t="s">
        <v>3007</v>
      </c>
      <c r="B409" s="298" t="s">
        <v>231</v>
      </c>
      <c r="C409" s="298">
        <v>1176197</v>
      </c>
      <c r="D409" s="299">
        <v>29263972</v>
      </c>
      <c r="E409" s="300" t="s">
        <v>3057</v>
      </c>
      <c r="F409" s="300" t="s">
        <v>3058</v>
      </c>
      <c r="G409" s="298">
        <v>85885428549</v>
      </c>
      <c r="H409" s="298">
        <v>115099714</v>
      </c>
      <c r="I409" s="301">
        <v>27421</v>
      </c>
      <c r="J409" s="302">
        <f t="shared" si="6"/>
        <v>11</v>
      </c>
    </row>
    <row r="410" spans="1:10" ht="14.25" hidden="1">
      <c r="A410" s="298" t="s">
        <v>3007</v>
      </c>
      <c r="B410" s="298" t="s">
        <v>231</v>
      </c>
      <c r="C410" s="298">
        <v>1129416</v>
      </c>
      <c r="D410" s="299">
        <v>29264049</v>
      </c>
      <c r="E410" s="300" t="s">
        <v>3059</v>
      </c>
      <c r="F410" s="300" t="s">
        <v>3060</v>
      </c>
      <c r="G410" s="298">
        <v>82064938591</v>
      </c>
      <c r="H410" s="298">
        <v>85200167</v>
      </c>
      <c r="I410" s="301">
        <v>36161</v>
      </c>
      <c r="J410" s="302">
        <f t="shared" si="6"/>
        <v>11</v>
      </c>
    </row>
    <row r="411" spans="1:10" ht="14.25" hidden="1">
      <c r="A411" s="298" t="s">
        <v>3007</v>
      </c>
      <c r="B411" s="298" t="s">
        <v>232</v>
      </c>
      <c r="C411" s="298">
        <v>1129432</v>
      </c>
      <c r="D411" s="299">
        <v>29254396</v>
      </c>
      <c r="E411" s="300" t="s">
        <v>3061</v>
      </c>
      <c r="F411" s="300" t="s">
        <v>3062</v>
      </c>
      <c r="G411" s="298">
        <v>99318768591</v>
      </c>
      <c r="H411" s="298">
        <v>113964565</v>
      </c>
      <c r="I411" s="301">
        <v>28461</v>
      </c>
      <c r="J411" s="302">
        <f t="shared" si="6"/>
        <v>11</v>
      </c>
    </row>
    <row r="412" spans="1:10" ht="14.25" hidden="1">
      <c r="A412" s="298" t="s">
        <v>3007</v>
      </c>
      <c r="B412" s="298" t="s">
        <v>233</v>
      </c>
      <c r="C412" s="298">
        <v>1177101</v>
      </c>
      <c r="D412" s="299">
        <v>29422167</v>
      </c>
      <c r="E412" s="300" t="s">
        <v>3063</v>
      </c>
      <c r="F412" s="300" t="s">
        <v>3064</v>
      </c>
      <c r="G412" s="298" t="s">
        <v>3065</v>
      </c>
      <c r="H412" s="298">
        <v>115320440</v>
      </c>
      <c r="I412" s="301">
        <v>31403</v>
      </c>
      <c r="J412" s="302">
        <f t="shared" si="6"/>
        <v>11</v>
      </c>
    </row>
    <row r="413" spans="1:10" ht="14.25" hidden="1">
      <c r="A413" s="298" t="s">
        <v>3007</v>
      </c>
      <c r="B413" s="298" t="s">
        <v>233</v>
      </c>
      <c r="C413" s="298">
        <v>1178173</v>
      </c>
      <c r="D413" s="299">
        <v>29442095</v>
      </c>
      <c r="E413" s="300" t="s">
        <v>3066</v>
      </c>
      <c r="F413" s="300" t="s">
        <v>3067</v>
      </c>
      <c r="G413" s="298">
        <v>79910017504</v>
      </c>
      <c r="H413" s="298">
        <v>115527872</v>
      </c>
      <c r="I413" s="301">
        <v>29281</v>
      </c>
      <c r="J413" s="302">
        <f t="shared" si="6"/>
        <v>11</v>
      </c>
    </row>
    <row r="414" spans="1:10" ht="14.25" hidden="1">
      <c r="A414" s="298" t="s">
        <v>3007</v>
      </c>
      <c r="B414" s="298" t="s">
        <v>234</v>
      </c>
      <c r="C414" s="298">
        <v>1127910</v>
      </c>
      <c r="D414" s="299">
        <v>29210950</v>
      </c>
      <c r="E414" s="300" t="s">
        <v>3068</v>
      </c>
      <c r="F414" s="300" t="s">
        <v>3069</v>
      </c>
      <c r="G414" s="298" t="s">
        <v>3070</v>
      </c>
      <c r="H414" s="298">
        <v>115551106</v>
      </c>
      <c r="I414" s="301">
        <v>32660</v>
      </c>
      <c r="J414" s="302">
        <f t="shared" si="6"/>
        <v>11</v>
      </c>
    </row>
    <row r="415" spans="1:10" ht="14.25" hidden="1">
      <c r="A415" s="298" t="s">
        <v>3007</v>
      </c>
      <c r="B415" s="298" t="s">
        <v>235</v>
      </c>
      <c r="C415" s="298">
        <v>1137346</v>
      </c>
      <c r="D415" s="299">
        <v>29254426</v>
      </c>
      <c r="E415" s="300" t="s">
        <v>3071</v>
      </c>
      <c r="F415" s="300" t="s">
        <v>3072</v>
      </c>
      <c r="G415" s="298">
        <v>87710315534</v>
      </c>
      <c r="H415" s="298">
        <v>114951947</v>
      </c>
      <c r="I415" s="301">
        <v>27640</v>
      </c>
      <c r="J415" s="302">
        <f t="shared" si="6"/>
        <v>11</v>
      </c>
    </row>
    <row r="416" spans="1:10" ht="14.25" hidden="1">
      <c r="A416" s="298" t="s">
        <v>3073</v>
      </c>
      <c r="B416" s="298" t="s">
        <v>236</v>
      </c>
      <c r="C416" s="298">
        <v>1123159</v>
      </c>
      <c r="D416" s="299">
        <v>29081319</v>
      </c>
      <c r="E416" s="300" t="s">
        <v>3074</v>
      </c>
      <c r="F416" s="300" t="s">
        <v>3075</v>
      </c>
      <c r="G416" s="298">
        <v>25178849515</v>
      </c>
      <c r="H416" s="298">
        <v>111985955</v>
      </c>
      <c r="I416" s="301">
        <v>22444</v>
      </c>
      <c r="J416" s="302">
        <f t="shared" si="6"/>
        <v>11</v>
      </c>
    </row>
    <row r="417" spans="1:10" ht="14.25" hidden="1">
      <c r="A417" s="298" t="s">
        <v>3073</v>
      </c>
      <c r="B417" s="298" t="s">
        <v>236</v>
      </c>
      <c r="C417" s="298">
        <v>1179112</v>
      </c>
      <c r="D417" s="299">
        <v>29450837</v>
      </c>
      <c r="E417" s="300" t="s">
        <v>3076</v>
      </c>
      <c r="F417" s="300" t="s">
        <v>3077</v>
      </c>
      <c r="G417" s="298" t="s">
        <v>3078</v>
      </c>
      <c r="H417" s="298">
        <v>115520024</v>
      </c>
      <c r="I417" s="301">
        <v>30461</v>
      </c>
      <c r="J417" s="302">
        <f t="shared" si="6"/>
        <v>11</v>
      </c>
    </row>
    <row r="418" spans="1:10" ht="14.25" hidden="1">
      <c r="A418" s="298" t="s">
        <v>3073</v>
      </c>
      <c r="B418" s="298" t="s">
        <v>236</v>
      </c>
      <c r="C418" s="298">
        <v>1164351</v>
      </c>
      <c r="D418" s="299">
        <v>29081440</v>
      </c>
      <c r="E418" s="300" t="s">
        <v>3079</v>
      </c>
      <c r="F418" s="300" t="s">
        <v>3080</v>
      </c>
      <c r="G418" s="298" t="s">
        <v>3081</v>
      </c>
      <c r="H418" s="298">
        <v>92048750</v>
      </c>
      <c r="I418" s="301">
        <v>32159</v>
      </c>
      <c r="J418" s="302">
        <f t="shared" si="6"/>
        <v>11</v>
      </c>
    </row>
    <row r="419" spans="1:10" ht="14.25" hidden="1">
      <c r="A419" s="298" t="s">
        <v>3073</v>
      </c>
      <c r="B419" s="298" t="s">
        <v>236</v>
      </c>
      <c r="C419" s="298">
        <v>1123183</v>
      </c>
      <c r="D419" s="299">
        <v>29081815</v>
      </c>
      <c r="E419" s="300" t="s">
        <v>3082</v>
      </c>
      <c r="F419" s="300" t="s">
        <v>3083</v>
      </c>
      <c r="G419" s="298">
        <v>12876240572</v>
      </c>
      <c r="H419" s="298">
        <v>112423370</v>
      </c>
      <c r="I419" s="301">
        <v>21824</v>
      </c>
      <c r="J419" s="302">
        <f t="shared" si="6"/>
        <v>11</v>
      </c>
    </row>
    <row r="420" spans="1:10" ht="14.25" hidden="1">
      <c r="A420" s="298" t="s">
        <v>3073</v>
      </c>
      <c r="B420" s="298" t="s">
        <v>237</v>
      </c>
      <c r="C420" s="298">
        <v>1123310</v>
      </c>
      <c r="D420" s="299">
        <v>29082234</v>
      </c>
      <c r="E420" s="300" t="s">
        <v>3084</v>
      </c>
      <c r="F420" s="300" t="s">
        <v>3085</v>
      </c>
      <c r="G420" s="298" t="s">
        <v>3086</v>
      </c>
      <c r="H420" s="298">
        <v>115527636</v>
      </c>
      <c r="I420" s="301">
        <v>30449</v>
      </c>
      <c r="J420" s="302">
        <f t="shared" si="6"/>
        <v>11</v>
      </c>
    </row>
    <row r="421" spans="1:10" ht="14.25" hidden="1">
      <c r="A421" s="298" t="s">
        <v>3073</v>
      </c>
      <c r="B421" s="298" t="s">
        <v>238</v>
      </c>
      <c r="C421" s="298">
        <v>1164343</v>
      </c>
      <c r="D421" s="299">
        <v>29083044</v>
      </c>
      <c r="E421" s="300" t="s">
        <v>3087</v>
      </c>
      <c r="F421" s="300" t="s">
        <v>3088</v>
      </c>
      <c r="G421" s="298">
        <v>39386589591</v>
      </c>
      <c r="H421" s="298">
        <v>112415173</v>
      </c>
      <c r="I421" s="301">
        <v>24280</v>
      </c>
      <c r="J421" s="302">
        <f t="shared" si="6"/>
        <v>11</v>
      </c>
    </row>
    <row r="422" spans="1:10" ht="14.25" hidden="1">
      <c r="A422" s="298" t="s">
        <v>3073</v>
      </c>
      <c r="B422" s="298" t="s">
        <v>239</v>
      </c>
      <c r="C422" s="298">
        <v>1123434</v>
      </c>
      <c r="D422" s="299">
        <v>29083354</v>
      </c>
      <c r="E422" s="300" t="s">
        <v>3089</v>
      </c>
      <c r="F422" s="300" t="s">
        <v>3090</v>
      </c>
      <c r="G422" s="298">
        <v>93577796553</v>
      </c>
      <c r="H422" s="298">
        <v>113826301</v>
      </c>
      <c r="I422" s="301">
        <v>28296</v>
      </c>
      <c r="J422" s="302">
        <f t="shared" si="6"/>
        <v>11</v>
      </c>
    </row>
    <row r="423" spans="1:10" ht="14.25" hidden="1">
      <c r="A423" s="298" t="s">
        <v>3073</v>
      </c>
      <c r="B423" s="298" t="s">
        <v>239</v>
      </c>
      <c r="C423" s="298">
        <v>1123485</v>
      </c>
      <c r="D423" s="299">
        <v>29084202</v>
      </c>
      <c r="E423" s="300" t="s">
        <v>3091</v>
      </c>
      <c r="F423" s="300" t="s">
        <v>3092</v>
      </c>
      <c r="G423" s="298" t="s">
        <v>3093</v>
      </c>
      <c r="H423" s="298">
        <v>115529989</v>
      </c>
      <c r="I423" s="301">
        <v>36161</v>
      </c>
      <c r="J423" s="302">
        <f t="shared" si="6"/>
        <v>11</v>
      </c>
    </row>
    <row r="424" spans="1:10" ht="14.25" hidden="1">
      <c r="A424" s="298" t="s">
        <v>3073</v>
      </c>
      <c r="B424" s="298" t="s">
        <v>239</v>
      </c>
      <c r="C424" s="298">
        <v>1176429</v>
      </c>
      <c r="D424" s="299">
        <v>29393949</v>
      </c>
      <c r="E424" s="300" t="s">
        <v>3094</v>
      </c>
      <c r="F424" s="300" t="s">
        <v>3095</v>
      </c>
      <c r="G424" s="298">
        <v>45587019500</v>
      </c>
      <c r="H424" s="298">
        <v>114289780</v>
      </c>
      <c r="I424" s="301">
        <v>24452</v>
      </c>
      <c r="J424" s="302">
        <f t="shared" si="6"/>
        <v>11</v>
      </c>
    </row>
    <row r="425" spans="1:10" ht="14.25" hidden="1">
      <c r="A425" s="298" t="s">
        <v>3073</v>
      </c>
      <c r="B425" s="298" t="s">
        <v>240</v>
      </c>
      <c r="C425" s="298">
        <v>1178268</v>
      </c>
      <c r="D425" s="299">
        <v>29581605</v>
      </c>
      <c r="E425" s="300" t="s">
        <v>3096</v>
      </c>
      <c r="F425" s="300" t="s">
        <v>3097</v>
      </c>
      <c r="G425" s="298" t="s">
        <v>3098</v>
      </c>
      <c r="H425" s="298">
        <v>85200915</v>
      </c>
      <c r="I425" s="301">
        <v>36161</v>
      </c>
      <c r="J425" s="302">
        <f t="shared" si="6"/>
        <v>11</v>
      </c>
    </row>
    <row r="426" spans="1:10" ht="14.25" hidden="1">
      <c r="A426" s="298" t="s">
        <v>3073</v>
      </c>
      <c r="B426" s="298" t="s">
        <v>241</v>
      </c>
      <c r="C426" s="298">
        <v>1123531</v>
      </c>
      <c r="D426" s="299">
        <v>29084784</v>
      </c>
      <c r="E426" s="300" t="s">
        <v>3099</v>
      </c>
      <c r="F426" s="300" t="s">
        <v>3100</v>
      </c>
      <c r="G426" s="298">
        <v>93609035587</v>
      </c>
      <c r="H426" s="298">
        <v>85201516</v>
      </c>
      <c r="I426" s="301">
        <v>28077</v>
      </c>
      <c r="J426" s="302">
        <f t="shared" si="6"/>
        <v>11</v>
      </c>
    </row>
    <row r="427" spans="1:10" ht="14.25" hidden="1">
      <c r="A427" s="298" t="s">
        <v>3073</v>
      </c>
      <c r="B427" s="298" t="s">
        <v>242</v>
      </c>
      <c r="C427" s="298">
        <v>1178398</v>
      </c>
      <c r="D427" s="299">
        <v>29980720</v>
      </c>
      <c r="E427" s="300" t="s">
        <v>3101</v>
      </c>
      <c r="F427" s="300" t="s">
        <v>3102</v>
      </c>
      <c r="G427" s="298" t="s">
        <v>3103</v>
      </c>
      <c r="H427" s="298">
        <v>115315673</v>
      </c>
      <c r="I427" s="301">
        <v>29694</v>
      </c>
      <c r="J427" s="302">
        <f t="shared" si="6"/>
        <v>11</v>
      </c>
    </row>
    <row r="428" spans="1:10" ht="14.25" hidden="1">
      <c r="A428" s="298" t="s">
        <v>3073</v>
      </c>
      <c r="B428" s="298" t="s">
        <v>243</v>
      </c>
      <c r="C428" s="298">
        <v>1123000</v>
      </c>
      <c r="D428" s="299">
        <v>29086914</v>
      </c>
      <c r="E428" s="300" t="s">
        <v>3104</v>
      </c>
      <c r="F428" s="300" t="s">
        <v>3105</v>
      </c>
      <c r="G428" s="298" t="s">
        <v>3106</v>
      </c>
      <c r="H428" s="298">
        <v>115312528</v>
      </c>
      <c r="I428" s="301">
        <v>32518</v>
      </c>
      <c r="J428" s="302">
        <f t="shared" si="6"/>
        <v>11</v>
      </c>
    </row>
    <row r="429" spans="1:10" ht="14.25" hidden="1">
      <c r="A429" s="298" t="s">
        <v>3073</v>
      </c>
      <c r="B429" s="298" t="s">
        <v>245</v>
      </c>
      <c r="C429" s="298">
        <v>1178016</v>
      </c>
      <c r="D429" s="299">
        <v>29426960</v>
      </c>
      <c r="E429" s="300" t="s">
        <v>3107</v>
      </c>
      <c r="F429" s="300" t="s">
        <v>3108</v>
      </c>
      <c r="G429" s="298">
        <v>93723016553</v>
      </c>
      <c r="H429" s="298">
        <v>113469052</v>
      </c>
      <c r="I429" s="301">
        <v>28253</v>
      </c>
      <c r="J429" s="302">
        <f t="shared" si="6"/>
        <v>11</v>
      </c>
    </row>
    <row r="430" spans="1:10" ht="14.25" hidden="1">
      <c r="A430" s="298" t="s">
        <v>3073</v>
      </c>
      <c r="B430" s="298" t="s">
        <v>246</v>
      </c>
      <c r="C430" s="298">
        <v>1178044</v>
      </c>
      <c r="D430" s="299">
        <v>29424038</v>
      </c>
      <c r="E430" s="300" t="s">
        <v>3109</v>
      </c>
      <c r="F430" s="300" t="s">
        <v>3110</v>
      </c>
      <c r="G430" s="298">
        <v>91604923504</v>
      </c>
      <c r="H430" s="298">
        <v>92013410</v>
      </c>
      <c r="I430" s="301">
        <v>27331</v>
      </c>
      <c r="J430" s="302">
        <f t="shared" si="6"/>
        <v>11</v>
      </c>
    </row>
    <row r="431" spans="1:10" ht="14.25" hidden="1">
      <c r="A431" s="298" t="s">
        <v>3073</v>
      </c>
      <c r="B431" s="298" t="s">
        <v>246</v>
      </c>
      <c r="C431" s="298">
        <v>1178426</v>
      </c>
      <c r="D431" s="299">
        <v>29441919</v>
      </c>
      <c r="E431" s="300" t="s">
        <v>3111</v>
      </c>
      <c r="F431" s="300" t="s">
        <v>3112</v>
      </c>
      <c r="G431" s="298" t="s">
        <v>3113</v>
      </c>
      <c r="H431" s="298">
        <v>92153963</v>
      </c>
      <c r="I431" s="301">
        <v>36161</v>
      </c>
      <c r="J431" s="302">
        <f t="shared" si="6"/>
        <v>11</v>
      </c>
    </row>
    <row r="432" spans="1:10" ht="14.25" hidden="1">
      <c r="A432" s="298" t="s">
        <v>3073</v>
      </c>
      <c r="B432" s="298" t="s">
        <v>247</v>
      </c>
      <c r="C432" s="298">
        <v>1123957</v>
      </c>
      <c r="D432" s="299">
        <v>29087236</v>
      </c>
      <c r="E432" s="300" t="s">
        <v>3114</v>
      </c>
      <c r="F432" s="300" t="s">
        <v>3115</v>
      </c>
      <c r="G432" s="298">
        <v>33474206591</v>
      </c>
      <c r="H432" s="298">
        <v>111985044</v>
      </c>
      <c r="I432" s="301">
        <v>23682</v>
      </c>
      <c r="J432" s="302">
        <f t="shared" si="6"/>
        <v>11</v>
      </c>
    </row>
    <row r="433" spans="1:10" ht="14.25" hidden="1">
      <c r="A433" s="298" t="s">
        <v>3073</v>
      </c>
      <c r="B433" s="298" t="s">
        <v>3116</v>
      </c>
      <c r="C433" s="298">
        <v>1178106</v>
      </c>
      <c r="D433" s="299">
        <v>29443113</v>
      </c>
      <c r="E433" s="300" t="s">
        <v>244</v>
      </c>
      <c r="F433" s="300" t="s">
        <v>3117</v>
      </c>
      <c r="G433" s="298">
        <v>66915970525</v>
      </c>
      <c r="H433" s="298">
        <v>113651007</v>
      </c>
      <c r="I433" s="301">
        <v>26067</v>
      </c>
      <c r="J433" s="302">
        <f t="shared" si="6"/>
        <v>11</v>
      </c>
    </row>
    <row r="434" spans="1:10" ht="14.25" hidden="1">
      <c r="A434" s="298" t="s">
        <v>3073</v>
      </c>
      <c r="B434" s="298" t="s">
        <v>249</v>
      </c>
      <c r="C434" s="298">
        <v>1123043</v>
      </c>
      <c r="D434" s="299">
        <v>29088240</v>
      </c>
      <c r="E434" s="300" t="s">
        <v>3118</v>
      </c>
      <c r="F434" s="300" t="s">
        <v>3119</v>
      </c>
      <c r="G434" s="298">
        <v>68748183504</v>
      </c>
      <c r="H434" s="298">
        <v>114753064</v>
      </c>
      <c r="I434" s="301">
        <v>26616</v>
      </c>
      <c r="J434" s="302">
        <f t="shared" si="6"/>
        <v>11</v>
      </c>
    </row>
    <row r="435" spans="1:10" ht="14.25" hidden="1">
      <c r="A435" s="298" t="s">
        <v>3120</v>
      </c>
      <c r="B435" s="298" t="s">
        <v>250</v>
      </c>
      <c r="C435" s="298">
        <v>1122730</v>
      </c>
      <c r="D435" s="299">
        <v>29080533</v>
      </c>
      <c r="E435" s="300" t="s">
        <v>3121</v>
      </c>
      <c r="F435" s="300" t="s">
        <v>3122</v>
      </c>
      <c r="G435" s="298">
        <v>24429996504</v>
      </c>
      <c r="H435" s="298">
        <v>111649965</v>
      </c>
      <c r="I435" s="301">
        <v>23209</v>
      </c>
      <c r="J435" s="302">
        <f t="shared" si="6"/>
        <v>11</v>
      </c>
    </row>
    <row r="436" spans="1:10" ht="14.25" hidden="1">
      <c r="A436" s="298" t="s">
        <v>3120</v>
      </c>
      <c r="B436" s="298" t="s">
        <v>251</v>
      </c>
      <c r="C436" s="298">
        <v>1179030</v>
      </c>
      <c r="D436" s="299">
        <v>29398282</v>
      </c>
      <c r="E436" s="300" t="s">
        <v>3123</v>
      </c>
      <c r="F436" s="300" t="s">
        <v>3124</v>
      </c>
      <c r="G436" s="298">
        <v>96732172549</v>
      </c>
      <c r="H436" s="298">
        <v>115550223</v>
      </c>
      <c r="I436" s="301">
        <v>29542</v>
      </c>
      <c r="J436" s="302">
        <f t="shared" si="6"/>
        <v>11</v>
      </c>
    </row>
    <row r="437" spans="1:10" ht="14.25" hidden="1">
      <c r="A437" s="298" t="s">
        <v>3120</v>
      </c>
      <c r="B437" s="298" t="s">
        <v>252</v>
      </c>
      <c r="C437" s="298">
        <v>1162243</v>
      </c>
      <c r="D437" s="299">
        <v>29069580</v>
      </c>
      <c r="E437" s="300" t="s">
        <v>3125</v>
      </c>
      <c r="F437" s="300" t="s">
        <v>3126</v>
      </c>
      <c r="G437" s="298" t="s">
        <v>3127</v>
      </c>
      <c r="H437" s="298">
        <v>114573765</v>
      </c>
      <c r="I437" s="301">
        <v>30303</v>
      </c>
      <c r="J437" s="302">
        <f t="shared" si="6"/>
        <v>11</v>
      </c>
    </row>
    <row r="438" spans="1:10" ht="14.25" hidden="1">
      <c r="A438" s="298" t="s">
        <v>3120</v>
      </c>
      <c r="B438" s="298" t="s">
        <v>252</v>
      </c>
      <c r="C438" s="298">
        <v>1179806</v>
      </c>
      <c r="D438" s="299">
        <v>29488656</v>
      </c>
      <c r="E438" s="300" t="s">
        <v>3128</v>
      </c>
      <c r="F438" s="300" t="s">
        <v>3129</v>
      </c>
      <c r="G438" s="298" t="s">
        <v>3130</v>
      </c>
      <c r="H438" s="298">
        <v>92118962</v>
      </c>
      <c r="I438" s="301">
        <v>36161</v>
      </c>
      <c r="J438" s="302">
        <f t="shared" si="6"/>
        <v>11</v>
      </c>
    </row>
    <row r="439" spans="1:10" ht="14.25" hidden="1">
      <c r="A439" s="298" t="s">
        <v>3120</v>
      </c>
      <c r="B439" s="298" t="s">
        <v>253</v>
      </c>
      <c r="C439" s="298">
        <v>1106904</v>
      </c>
      <c r="D439" s="299">
        <v>29139368</v>
      </c>
      <c r="E439" s="300" t="s">
        <v>2759</v>
      </c>
      <c r="F439" s="300" t="s">
        <v>3131</v>
      </c>
      <c r="G439" s="298">
        <v>86644491553</v>
      </c>
      <c r="H439" s="298">
        <v>113449515</v>
      </c>
      <c r="I439" s="301">
        <v>27019</v>
      </c>
      <c r="J439" s="302">
        <f t="shared" si="6"/>
        <v>11</v>
      </c>
    </row>
    <row r="440" spans="1:10" ht="14.25" hidden="1">
      <c r="A440" s="298" t="s">
        <v>3120</v>
      </c>
      <c r="B440" s="298" t="s">
        <v>254</v>
      </c>
      <c r="C440" s="298">
        <v>1179812</v>
      </c>
      <c r="D440" s="299">
        <v>29488575</v>
      </c>
      <c r="E440" s="300" t="s">
        <v>3132</v>
      </c>
      <c r="F440" s="300" t="s">
        <v>3133</v>
      </c>
      <c r="G440" s="298" t="s">
        <v>3134</v>
      </c>
      <c r="H440" s="298">
        <v>85200144</v>
      </c>
      <c r="I440" s="301">
        <v>36161</v>
      </c>
      <c r="J440" s="302">
        <f t="shared" si="6"/>
        <v>11</v>
      </c>
    </row>
    <row r="441" spans="1:10" ht="14.25" hidden="1">
      <c r="A441" s="298" t="s">
        <v>3120</v>
      </c>
      <c r="B441" s="298" t="s">
        <v>254</v>
      </c>
      <c r="C441" s="298">
        <v>1107323</v>
      </c>
      <c r="D441" s="299">
        <v>29101484</v>
      </c>
      <c r="E441" s="300" t="s">
        <v>3135</v>
      </c>
      <c r="F441" s="300" t="s">
        <v>3136</v>
      </c>
      <c r="G441" s="298">
        <v>45848831572</v>
      </c>
      <c r="H441" s="298">
        <v>113569593</v>
      </c>
      <c r="I441" s="301">
        <v>24254</v>
      </c>
      <c r="J441" s="302">
        <f t="shared" si="6"/>
        <v>11</v>
      </c>
    </row>
    <row r="442" spans="1:10" ht="14.25" hidden="1">
      <c r="A442" s="298" t="s">
        <v>3120</v>
      </c>
      <c r="B442" s="298" t="s">
        <v>254</v>
      </c>
      <c r="C442" s="298">
        <v>1160445</v>
      </c>
      <c r="D442" s="299">
        <v>29101719</v>
      </c>
      <c r="E442" s="300" t="s">
        <v>3137</v>
      </c>
      <c r="F442" s="300" t="s">
        <v>3138</v>
      </c>
      <c r="G442" s="298">
        <v>44816510591</v>
      </c>
      <c r="H442" s="298">
        <v>112381811</v>
      </c>
      <c r="I442" s="301">
        <v>24477</v>
      </c>
      <c r="J442" s="302">
        <f t="shared" si="6"/>
        <v>11</v>
      </c>
    </row>
    <row r="443" spans="1:10" ht="14.25" hidden="1">
      <c r="A443" s="298" t="s">
        <v>3120</v>
      </c>
      <c r="B443" s="298" t="s">
        <v>255</v>
      </c>
      <c r="C443" s="298">
        <v>1122861</v>
      </c>
      <c r="D443" s="299">
        <v>29085500</v>
      </c>
      <c r="E443" s="300" t="s">
        <v>3139</v>
      </c>
      <c r="F443" s="300" t="s">
        <v>3140</v>
      </c>
      <c r="G443" s="298">
        <v>39448460520</v>
      </c>
      <c r="H443" s="298">
        <v>112575614</v>
      </c>
      <c r="I443" s="301">
        <v>24138</v>
      </c>
      <c r="J443" s="302">
        <f t="shared" si="6"/>
        <v>11</v>
      </c>
    </row>
    <row r="444" spans="1:10" ht="14.25" hidden="1">
      <c r="A444" s="298" t="s">
        <v>3120</v>
      </c>
      <c r="B444" s="298" t="s">
        <v>256</v>
      </c>
      <c r="C444" s="298">
        <v>1160771</v>
      </c>
      <c r="D444" s="299">
        <v>29140633</v>
      </c>
      <c r="E444" s="300" t="s">
        <v>3141</v>
      </c>
      <c r="F444" s="300" t="s">
        <v>3142</v>
      </c>
      <c r="G444" s="298" t="s">
        <v>3143</v>
      </c>
      <c r="H444" s="298">
        <v>92003569</v>
      </c>
      <c r="I444" s="301">
        <v>36161</v>
      </c>
      <c r="J444" s="302">
        <f t="shared" si="6"/>
        <v>11</v>
      </c>
    </row>
    <row r="445" spans="1:10" ht="14.25" hidden="1">
      <c r="A445" s="298" t="s">
        <v>3120</v>
      </c>
      <c r="B445" s="298" t="s">
        <v>257</v>
      </c>
      <c r="C445" s="298">
        <v>1106840</v>
      </c>
      <c r="D445" s="299">
        <v>29141044</v>
      </c>
      <c r="E445" s="305" t="s">
        <v>3144</v>
      </c>
      <c r="F445" s="300" t="s">
        <v>3145</v>
      </c>
      <c r="G445" s="298">
        <v>96749598587</v>
      </c>
      <c r="H445" s="298">
        <v>114498193</v>
      </c>
      <c r="I445" s="301">
        <v>29582</v>
      </c>
      <c r="J445" s="302">
        <f t="shared" si="6"/>
        <v>11</v>
      </c>
    </row>
    <row r="446" spans="1:10" ht="14.25" hidden="1">
      <c r="A446" s="298" t="s">
        <v>3120</v>
      </c>
      <c r="B446" s="298" t="s">
        <v>258</v>
      </c>
      <c r="C446" s="298">
        <v>1107234</v>
      </c>
      <c r="D446" s="299">
        <v>29105684</v>
      </c>
      <c r="E446" s="300" t="s">
        <v>1935</v>
      </c>
      <c r="F446" s="300" t="s">
        <v>3146</v>
      </c>
      <c r="G446" s="298">
        <v>35548878549</v>
      </c>
      <c r="H446" s="298">
        <v>112434648</v>
      </c>
      <c r="I446" s="301">
        <v>23926</v>
      </c>
      <c r="J446" s="302">
        <f t="shared" si="6"/>
        <v>11</v>
      </c>
    </row>
    <row r="447" spans="1:10" ht="14.25" hidden="1">
      <c r="A447" s="298" t="s">
        <v>3120</v>
      </c>
      <c r="B447" s="298" t="s">
        <v>259</v>
      </c>
      <c r="C447" s="298">
        <v>1122705</v>
      </c>
      <c r="D447" s="299">
        <v>29077540</v>
      </c>
      <c r="E447" s="300" t="s">
        <v>3147</v>
      </c>
      <c r="F447" s="300" t="s">
        <v>3148</v>
      </c>
      <c r="G447" s="298">
        <v>92235638520</v>
      </c>
      <c r="H447" s="298">
        <v>114127297</v>
      </c>
      <c r="I447" s="301">
        <v>28463</v>
      </c>
      <c r="J447" s="302">
        <f t="shared" si="6"/>
        <v>11</v>
      </c>
    </row>
    <row r="448" spans="1:10" ht="14.25" hidden="1">
      <c r="A448" s="298" t="s">
        <v>3120</v>
      </c>
      <c r="B448" s="298" t="s">
        <v>260</v>
      </c>
      <c r="C448" s="298">
        <v>1138172</v>
      </c>
      <c r="D448" s="299">
        <v>29142709</v>
      </c>
      <c r="E448" s="300" t="s">
        <v>3149</v>
      </c>
      <c r="F448" s="300" t="s">
        <v>3150</v>
      </c>
      <c r="G448" s="298">
        <v>98196901534</v>
      </c>
      <c r="H448" s="298">
        <v>114730503</v>
      </c>
      <c r="I448" s="301">
        <v>29128</v>
      </c>
      <c r="J448" s="302">
        <f t="shared" si="6"/>
        <v>11</v>
      </c>
    </row>
    <row r="449" spans="1:10" ht="14.25" hidden="1">
      <c r="A449" s="298" t="s">
        <v>3120</v>
      </c>
      <c r="B449" s="298" t="s">
        <v>260</v>
      </c>
      <c r="C449" s="298">
        <v>1137982</v>
      </c>
      <c r="D449" s="299">
        <v>29142997</v>
      </c>
      <c r="E449" s="300" t="s">
        <v>1936</v>
      </c>
      <c r="F449" s="300" t="s">
        <v>3151</v>
      </c>
      <c r="G449" s="298" t="s">
        <v>3152</v>
      </c>
      <c r="H449" s="298">
        <v>115306226</v>
      </c>
      <c r="I449" s="301">
        <v>36161</v>
      </c>
      <c r="J449" s="302">
        <f t="shared" si="6"/>
        <v>11</v>
      </c>
    </row>
    <row r="450" spans="1:10" ht="14.25" hidden="1">
      <c r="A450" s="298" t="s">
        <v>3120</v>
      </c>
      <c r="B450" s="298" t="s">
        <v>260</v>
      </c>
      <c r="C450" s="298">
        <v>1138245</v>
      </c>
      <c r="D450" s="299">
        <v>29143365</v>
      </c>
      <c r="E450" s="300" t="s">
        <v>3153</v>
      </c>
      <c r="F450" s="300" t="s">
        <v>3154</v>
      </c>
      <c r="G450" s="298">
        <v>95896244568</v>
      </c>
      <c r="H450" s="298">
        <v>114216240</v>
      </c>
      <c r="I450" s="301">
        <v>28698</v>
      </c>
      <c r="J450" s="302">
        <f t="shared" si="6"/>
        <v>11</v>
      </c>
    </row>
    <row r="451" spans="1:10" ht="14.25" hidden="1">
      <c r="A451" s="298" t="s">
        <v>3120</v>
      </c>
      <c r="B451" s="298" t="s">
        <v>260</v>
      </c>
      <c r="C451" s="298">
        <v>1160828</v>
      </c>
      <c r="D451" s="299">
        <v>29143942</v>
      </c>
      <c r="E451" s="300" t="s">
        <v>3155</v>
      </c>
      <c r="F451" s="300" t="s">
        <v>3156</v>
      </c>
      <c r="G451" s="298">
        <v>25264842515</v>
      </c>
      <c r="H451" s="298">
        <v>111646226</v>
      </c>
      <c r="I451" s="301">
        <v>21723</v>
      </c>
      <c r="J451" s="302">
        <f t="shared" ref="J451:J514" si="7">LEN(G451)</f>
        <v>11</v>
      </c>
    </row>
    <row r="452" spans="1:10" ht="14.25" hidden="1">
      <c r="A452" s="298" t="s">
        <v>3120</v>
      </c>
      <c r="B452" s="298" t="s">
        <v>261</v>
      </c>
      <c r="C452" s="298">
        <v>1176125</v>
      </c>
      <c r="D452" s="299">
        <v>29354943</v>
      </c>
      <c r="E452" s="300" t="s">
        <v>3157</v>
      </c>
      <c r="F452" s="300" t="s">
        <v>3158</v>
      </c>
      <c r="G452" s="298" t="s">
        <v>3159</v>
      </c>
      <c r="H452" s="298">
        <v>115406482</v>
      </c>
      <c r="I452" s="301">
        <v>36161</v>
      </c>
      <c r="J452" s="302">
        <f t="shared" si="7"/>
        <v>11</v>
      </c>
    </row>
    <row r="453" spans="1:10" ht="14.25" hidden="1">
      <c r="A453" s="298" t="s">
        <v>3120</v>
      </c>
      <c r="B453" s="298" t="s">
        <v>261</v>
      </c>
      <c r="C453" s="298">
        <v>1179792</v>
      </c>
      <c r="D453" s="299">
        <v>29488192</v>
      </c>
      <c r="E453" s="300" t="s">
        <v>3160</v>
      </c>
      <c r="F453" s="300" t="s">
        <v>3161</v>
      </c>
      <c r="G453" s="298" t="s">
        <v>3162</v>
      </c>
      <c r="H453" s="298">
        <v>85200714</v>
      </c>
      <c r="I453" s="301">
        <v>31317</v>
      </c>
      <c r="J453" s="302">
        <f t="shared" si="7"/>
        <v>11</v>
      </c>
    </row>
    <row r="454" spans="1:10" ht="14.25" hidden="1">
      <c r="A454" s="298" t="s">
        <v>3120</v>
      </c>
      <c r="B454" s="298" t="s">
        <v>262</v>
      </c>
      <c r="C454" s="298">
        <v>1107684</v>
      </c>
      <c r="D454" s="299">
        <v>29110866</v>
      </c>
      <c r="E454" s="300" t="s">
        <v>3163</v>
      </c>
      <c r="F454" s="300" t="s">
        <v>3164</v>
      </c>
      <c r="G454" s="298">
        <v>91899125515</v>
      </c>
      <c r="H454" s="298">
        <v>115094837</v>
      </c>
      <c r="I454" s="301">
        <v>28103</v>
      </c>
      <c r="J454" s="302">
        <f t="shared" si="7"/>
        <v>11</v>
      </c>
    </row>
    <row r="455" spans="1:10" ht="14.25" hidden="1">
      <c r="A455" s="298" t="s">
        <v>3120</v>
      </c>
      <c r="B455" s="298" t="s">
        <v>262</v>
      </c>
      <c r="C455" s="298">
        <v>1107650</v>
      </c>
      <c r="D455" s="299">
        <v>29111285</v>
      </c>
      <c r="E455" s="300" t="s">
        <v>3165</v>
      </c>
      <c r="F455" s="300" t="s">
        <v>3166</v>
      </c>
      <c r="G455" s="298">
        <v>60639105572</v>
      </c>
      <c r="H455" s="298">
        <v>112579197</v>
      </c>
      <c r="I455" s="301">
        <v>23875</v>
      </c>
      <c r="J455" s="302">
        <f t="shared" si="7"/>
        <v>11</v>
      </c>
    </row>
    <row r="456" spans="1:10" ht="14.25" hidden="1">
      <c r="A456" s="298" t="s">
        <v>3120</v>
      </c>
      <c r="B456" s="298" t="s">
        <v>263</v>
      </c>
      <c r="C456" s="298">
        <v>1176069</v>
      </c>
      <c r="D456" s="299">
        <v>29088623</v>
      </c>
      <c r="E456" s="300" t="s">
        <v>3167</v>
      </c>
      <c r="F456" s="300" t="s">
        <v>3168</v>
      </c>
      <c r="G456" s="298" t="s">
        <v>3169</v>
      </c>
      <c r="H456" s="298">
        <v>115311946</v>
      </c>
      <c r="I456" s="301">
        <v>31039</v>
      </c>
      <c r="J456" s="302">
        <f t="shared" si="7"/>
        <v>11</v>
      </c>
    </row>
    <row r="457" spans="1:10" ht="14.25" hidden="1">
      <c r="A457" s="298" t="s">
        <v>3120</v>
      </c>
      <c r="B457" s="298" t="s">
        <v>264</v>
      </c>
      <c r="C457" s="298">
        <v>1122306</v>
      </c>
      <c r="D457" s="299">
        <v>29079934</v>
      </c>
      <c r="E457" s="300" t="s">
        <v>3170</v>
      </c>
      <c r="F457" s="300" t="s">
        <v>3171</v>
      </c>
      <c r="G457" s="298" t="s">
        <v>3172</v>
      </c>
      <c r="H457" s="298">
        <v>85200624</v>
      </c>
      <c r="I457" s="301">
        <v>36161</v>
      </c>
      <c r="J457" s="302">
        <f t="shared" si="7"/>
        <v>11</v>
      </c>
    </row>
    <row r="458" spans="1:10" ht="14.25" hidden="1">
      <c r="A458" s="298" t="s">
        <v>3173</v>
      </c>
      <c r="B458" s="298" t="s">
        <v>265</v>
      </c>
      <c r="C458" s="298">
        <v>1178027</v>
      </c>
      <c r="D458" s="299">
        <v>29068320</v>
      </c>
      <c r="E458" s="300" t="s">
        <v>3174</v>
      </c>
      <c r="F458" s="300" t="s">
        <v>3175</v>
      </c>
      <c r="G458" s="298" t="s">
        <v>3176</v>
      </c>
      <c r="H458" s="298">
        <v>113758388</v>
      </c>
      <c r="I458" s="301">
        <v>29090</v>
      </c>
      <c r="J458" s="302">
        <f t="shared" si="7"/>
        <v>11</v>
      </c>
    </row>
    <row r="459" spans="1:10" ht="14.25" hidden="1">
      <c r="A459" s="298" t="s">
        <v>3173</v>
      </c>
      <c r="B459" s="298" t="s">
        <v>266</v>
      </c>
      <c r="C459" s="298">
        <v>1176100</v>
      </c>
      <c r="D459" s="299">
        <v>29344247</v>
      </c>
      <c r="E459" s="300" t="s">
        <v>3177</v>
      </c>
      <c r="F459" s="300" t="s">
        <v>3178</v>
      </c>
      <c r="G459" s="298" t="s">
        <v>3179</v>
      </c>
      <c r="H459" s="298">
        <v>115511944</v>
      </c>
      <c r="I459" s="301">
        <v>30695</v>
      </c>
      <c r="J459" s="302">
        <f t="shared" si="7"/>
        <v>11</v>
      </c>
    </row>
    <row r="460" spans="1:10" ht="14.25" hidden="1">
      <c r="A460" s="298" t="s">
        <v>3173</v>
      </c>
      <c r="B460" s="298" t="s">
        <v>266</v>
      </c>
      <c r="C460" s="298">
        <v>1158157</v>
      </c>
      <c r="D460" s="299">
        <v>29071275</v>
      </c>
      <c r="E460" s="300" t="s">
        <v>3180</v>
      </c>
      <c r="F460" s="300" t="s">
        <v>3181</v>
      </c>
      <c r="G460" s="298" t="s">
        <v>3182</v>
      </c>
      <c r="H460" s="298">
        <v>115310673</v>
      </c>
      <c r="I460" s="301">
        <v>31162</v>
      </c>
      <c r="J460" s="302">
        <f t="shared" si="7"/>
        <v>11</v>
      </c>
    </row>
    <row r="461" spans="1:10" ht="14.25" hidden="1">
      <c r="A461" s="298" t="s">
        <v>3173</v>
      </c>
      <c r="B461" s="298" t="s">
        <v>266</v>
      </c>
      <c r="C461" s="298">
        <v>1121962</v>
      </c>
      <c r="D461" s="299">
        <v>29070350</v>
      </c>
      <c r="E461" s="300" t="s">
        <v>3183</v>
      </c>
      <c r="F461" s="300" t="s">
        <v>3184</v>
      </c>
      <c r="G461" s="298">
        <v>93800940515</v>
      </c>
      <c r="H461" s="298">
        <v>113689903</v>
      </c>
      <c r="I461" s="301">
        <v>26910</v>
      </c>
      <c r="J461" s="302">
        <f t="shared" si="7"/>
        <v>11</v>
      </c>
    </row>
    <row r="462" spans="1:10" ht="14.25" hidden="1">
      <c r="A462" s="298" t="s">
        <v>3173</v>
      </c>
      <c r="B462" s="298" t="s">
        <v>266</v>
      </c>
      <c r="C462" s="298">
        <v>1179765</v>
      </c>
      <c r="D462" s="299">
        <v>29486327</v>
      </c>
      <c r="E462" s="300" t="s">
        <v>3185</v>
      </c>
      <c r="F462" s="300" t="s">
        <v>3186</v>
      </c>
      <c r="G462" s="298">
        <v>89716205520</v>
      </c>
      <c r="H462" s="298">
        <v>114949657</v>
      </c>
      <c r="I462" s="301">
        <v>36161</v>
      </c>
      <c r="J462" s="302">
        <f t="shared" si="7"/>
        <v>11</v>
      </c>
    </row>
    <row r="463" spans="1:10" ht="14.25" hidden="1">
      <c r="A463" s="298" t="s">
        <v>3173</v>
      </c>
      <c r="B463" s="298" t="s">
        <v>267</v>
      </c>
      <c r="C463" s="298">
        <v>1122144</v>
      </c>
      <c r="D463" s="299">
        <v>29073014</v>
      </c>
      <c r="E463" s="300" t="s">
        <v>3187</v>
      </c>
      <c r="F463" s="300" t="s">
        <v>3188</v>
      </c>
      <c r="G463" s="298">
        <v>94922314504</v>
      </c>
      <c r="H463" s="298">
        <v>115319782</v>
      </c>
      <c r="I463" s="301">
        <v>28208</v>
      </c>
      <c r="J463" s="302">
        <f t="shared" si="7"/>
        <v>11</v>
      </c>
    </row>
    <row r="464" spans="1:10" ht="14.25" hidden="1">
      <c r="A464" s="298" t="s">
        <v>3173</v>
      </c>
      <c r="B464" s="298" t="s">
        <v>267</v>
      </c>
      <c r="C464" s="306">
        <v>1178026</v>
      </c>
      <c r="D464" s="299">
        <v>29425530</v>
      </c>
      <c r="E464" s="300" t="s">
        <v>3189</v>
      </c>
      <c r="F464" s="303" t="s">
        <v>3190</v>
      </c>
      <c r="G464" s="298">
        <v>51255960515</v>
      </c>
      <c r="H464" s="298">
        <v>114090262</v>
      </c>
      <c r="I464" s="301">
        <v>24936</v>
      </c>
      <c r="J464" s="302">
        <f t="shared" si="7"/>
        <v>11</v>
      </c>
    </row>
    <row r="465" spans="1:10" ht="14.25" hidden="1">
      <c r="A465" s="298" t="s">
        <v>3173</v>
      </c>
      <c r="B465" s="298" t="s">
        <v>268</v>
      </c>
      <c r="C465" s="307">
        <v>1122365</v>
      </c>
      <c r="D465" s="299">
        <v>29073324</v>
      </c>
      <c r="E465" s="300" t="s">
        <v>3191</v>
      </c>
      <c r="F465" s="300" t="s">
        <v>3192</v>
      </c>
      <c r="G465" s="298">
        <v>59415428520</v>
      </c>
      <c r="H465" s="298">
        <v>114947702</v>
      </c>
      <c r="I465" s="301">
        <v>27108</v>
      </c>
      <c r="J465" s="302">
        <f t="shared" si="7"/>
        <v>11</v>
      </c>
    </row>
    <row r="466" spans="1:10" ht="14.25" hidden="1">
      <c r="A466" s="298" t="s">
        <v>3173</v>
      </c>
      <c r="B466" s="298" t="s">
        <v>269</v>
      </c>
      <c r="C466" s="298">
        <v>1172419</v>
      </c>
      <c r="D466" s="299">
        <v>29075874</v>
      </c>
      <c r="E466" s="300" t="s">
        <v>3193</v>
      </c>
      <c r="F466" s="300" t="s">
        <v>3194</v>
      </c>
      <c r="G466" s="298" t="s">
        <v>3195</v>
      </c>
      <c r="H466" s="298">
        <v>85200776</v>
      </c>
      <c r="I466" s="301">
        <v>33170</v>
      </c>
      <c r="J466" s="302">
        <f t="shared" si="7"/>
        <v>11</v>
      </c>
    </row>
    <row r="467" spans="1:10" ht="14.25" hidden="1">
      <c r="A467" s="298" t="s">
        <v>3173</v>
      </c>
      <c r="B467" s="298" t="s">
        <v>269</v>
      </c>
      <c r="C467" s="307">
        <v>1179811</v>
      </c>
      <c r="D467" s="299">
        <v>29489563</v>
      </c>
      <c r="E467" s="300" t="s">
        <v>3196</v>
      </c>
      <c r="F467" s="300" t="s">
        <v>3197</v>
      </c>
      <c r="G467" s="298" t="s">
        <v>3198</v>
      </c>
      <c r="H467" s="298">
        <v>92104738</v>
      </c>
      <c r="I467" s="301">
        <v>36161</v>
      </c>
      <c r="J467" s="302">
        <f t="shared" si="7"/>
        <v>11</v>
      </c>
    </row>
    <row r="468" spans="1:10" ht="14.25" hidden="1">
      <c r="A468" s="298" t="s">
        <v>3173</v>
      </c>
      <c r="B468" s="298" t="s">
        <v>270</v>
      </c>
      <c r="C468" s="298">
        <v>1122233</v>
      </c>
      <c r="D468" s="299">
        <v>29079004</v>
      </c>
      <c r="E468" s="300" t="s">
        <v>3199</v>
      </c>
      <c r="F468" s="300" t="s">
        <v>3200</v>
      </c>
      <c r="G468" s="298">
        <v>27160823591</v>
      </c>
      <c r="H468" s="298">
        <v>111456299</v>
      </c>
      <c r="I468" s="301">
        <v>22706</v>
      </c>
      <c r="J468" s="302">
        <f t="shared" si="7"/>
        <v>11</v>
      </c>
    </row>
    <row r="469" spans="1:10" ht="14.25" hidden="1">
      <c r="A469" s="298" t="s">
        <v>3173</v>
      </c>
      <c r="B469" s="298" t="s">
        <v>271</v>
      </c>
      <c r="C469" s="298">
        <v>1161794</v>
      </c>
      <c r="D469" s="299">
        <v>29079055</v>
      </c>
      <c r="E469" s="300" t="s">
        <v>3201</v>
      </c>
      <c r="F469" s="300" t="s">
        <v>3202</v>
      </c>
      <c r="G469" s="298" t="s">
        <v>3203</v>
      </c>
      <c r="H469" s="298">
        <v>85200140</v>
      </c>
      <c r="I469" s="301">
        <v>36161</v>
      </c>
      <c r="J469" s="302">
        <f t="shared" si="7"/>
        <v>11</v>
      </c>
    </row>
    <row r="470" spans="1:10" ht="14.25" hidden="1">
      <c r="A470" s="298" t="s">
        <v>3173</v>
      </c>
      <c r="B470" s="298" t="s">
        <v>272</v>
      </c>
      <c r="C470" s="298">
        <v>1179205</v>
      </c>
      <c r="D470" s="299">
        <v>29441609</v>
      </c>
      <c r="E470" s="300" t="s">
        <v>3204</v>
      </c>
      <c r="F470" s="300" t="s">
        <v>3205</v>
      </c>
      <c r="G470" s="298">
        <v>85634484553</v>
      </c>
      <c r="H470" s="298">
        <v>114947710</v>
      </c>
      <c r="I470" s="301">
        <v>36161</v>
      </c>
      <c r="J470" s="302">
        <f t="shared" si="7"/>
        <v>11</v>
      </c>
    </row>
    <row r="471" spans="1:10" ht="14.25" hidden="1">
      <c r="A471" s="298" t="s">
        <v>3173</v>
      </c>
      <c r="B471" s="298" t="s">
        <v>273</v>
      </c>
      <c r="C471" s="298">
        <v>1176123</v>
      </c>
      <c r="D471" s="299">
        <v>29340330</v>
      </c>
      <c r="E471" s="300" t="s">
        <v>3206</v>
      </c>
      <c r="F471" s="300" t="s">
        <v>3207</v>
      </c>
      <c r="G471" s="298">
        <v>37181742515</v>
      </c>
      <c r="H471" s="298">
        <v>111950706</v>
      </c>
      <c r="I471" s="301">
        <v>24383</v>
      </c>
      <c r="J471" s="302">
        <f t="shared" si="7"/>
        <v>11</v>
      </c>
    </row>
    <row r="472" spans="1:10" ht="14.25" hidden="1">
      <c r="A472" s="298" t="s">
        <v>3208</v>
      </c>
      <c r="B472" s="298" t="s">
        <v>274</v>
      </c>
      <c r="C472" s="298">
        <v>1165846</v>
      </c>
      <c r="D472" s="299">
        <v>29125898</v>
      </c>
      <c r="E472" s="300" t="s">
        <v>2143</v>
      </c>
      <c r="F472" s="300" t="s">
        <v>3209</v>
      </c>
      <c r="G472" s="298">
        <v>86022045584</v>
      </c>
      <c r="H472" s="298">
        <v>92053923</v>
      </c>
      <c r="I472" s="301">
        <v>36161</v>
      </c>
      <c r="J472" s="302">
        <f t="shared" si="7"/>
        <v>11</v>
      </c>
    </row>
    <row r="473" spans="1:10" ht="14.25" hidden="1">
      <c r="A473" s="298" t="s">
        <v>3208</v>
      </c>
      <c r="B473" s="298" t="s">
        <v>275</v>
      </c>
      <c r="C473" s="298">
        <v>1114893</v>
      </c>
      <c r="D473" s="299">
        <v>29126126</v>
      </c>
      <c r="E473" s="300" t="s">
        <v>3210</v>
      </c>
      <c r="F473" s="300" t="s">
        <v>3211</v>
      </c>
      <c r="G473" s="298">
        <v>33212473568</v>
      </c>
      <c r="H473" s="298">
        <v>112441938</v>
      </c>
      <c r="I473" s="301">
        <v>22717</v>
      </c>
      <c r="J473" s="302">
        <f t="shared" si="7"/>
        <v>11</v>
      </c>
    </row>
    <row r="474" spans="1:10" ht="14.25" hidden="1">
      <c r="A474" s="298" t="s">
        <v>3208</v>
      </c>
      <c r="B474" s="298" t="s">
        <v>276</v>
      </c>
      <c r="C474" s="298">
        <v>1178319</v>
      </c>
      <c r="D474" s="299">
        <v>29599601</v>
      </c>
      <c r="E474" s="300" t="s">
        <v>3212</v>
      </c>
      <c r="F474" s="300" t="s">
        <v>3213</v>
      </c>
      <c r="G474" s="298" t="s">
        <v>3214</v>
      </c>
      <c r="H474" s="298">
        <v>92137675</v>
      </c>
      <c r="I474" s="301">
        <v>36161</v>
      </c>
      <c r="J474" s="302">
        <f t="shared" si="7"/>
        <v>11</v>
      </c>
    </row>
    <row r="475" spans="1:10" ht="14.25" hidden="1">
      <c r="A475" s="298" t="s">
        <v>3208</v>
      </c>
      <c r="B475" s="298" t="s">
        <v>276</v>
      </c>
      <c r="C475" s="298">
        <v>1178443</v>
      </c>
      <c r="D475" s="299">
        <v>29449340</v>
      </c>
      <c r="E475" s="300" t="s">
        <v>3215</v>
      </c>
      <c r="F475" s="300" t="s">
        <v>3216</v>
      </c>
      <c r="G475" s="298">
        <v>29614295449</v>
      </c>
      <c r="H475" s="298">
        <v>115807345</v>
      </c>
      <c r="I475" s="301">
        <v>22340</v>
      </c>
      <c r="J475" s="302">
        <f t="shared" si="7"/>
        <v>11</v>
      </c>
    </row>
    <row r="476" spans="1:10" ht="14.25" hidden="1">
      <c r="A476" s="298" t="s">
        <v>3208</v>
      </c>
      <c r="B476" s="298" t="s">
        <v>276</v>
      </c>
      <c r="C476" s="298">
        <v>1178096</v>
      </c>
      <c r="D476" s="299">
        <v>29429889</v>
      </c>
      <c r="E476" s="300" t="s">
        <v>3217</v>
      </c>
      <c r="F476" s="300" t="s">
        <v>3218</v>
      </c>
      <c r="G476" s="298" t="s">
        <v>3219</v>
      </c>
      <c r="H476" s="298">
        <v>92018002</v>
      </c>
      <c r="I476" s="301">
        <v>36161</v>
      </c>
      <c r="J476" s="302">
        <f t="shared" si="7"/>
        <v>11</v>
      </c>
    </row>
    <row r="477" spans="1:10" ht="14.25" hidden="1">
      <c r="A477" s="298" t="s">
        <v>3208</v>
      </c>
      <c r="B477" s="298" t="s">
        <v>276</v>
      </c>
      <c r="C477" s="298">
        <v>1179128</v>
      </c>
      <c r="D477" s="299">
        <v>29126550</v>
      </c>
      <c r="E477" s="300" t="s">
        <v>3220</v>
      </c>
      <c r="F477" s="300" t="s">
        <v>3221</v>
      </c>
      <c r="G477" s="298" t="s">
        <v>3222</v>
      </c>
      <c r="H477" s="298">
        <v>115749686</v>
      </c>
      <c r="I477" s="301">
        <v>30418</v>
      </c>
      <c r="J477" s="302">
        <f t="shared" si="7"/>
        <v>11</v>
      </c>
    </row>
    <row r="478" spans="1:10" ht="14.25" hidden="1">
      <c r="A478" s="298" t="s">
        <v>3208</v>
      </c>
      <c r="B478" s="298" t="s">
        <v>276</v>
      </c>
      <c r="C478" s="298">
        <v>1179131</v>
      </c>
      <c r="D478" s="299">
        <v>29463980</v>
      </c>
      <c r="E478" s="300" t="s">
        <v>3223</v>
      </c>
      <c r="F478" s="300" t="s">
        <v>3224</v>
      </c>
      <c r="G478" s="298" t="s">
        <v>3225</v>
      </c>
      <c r="H478" s="298">
        <v>115749678</v>
      </c>
      <c r="I478" s="301">
        <v>36161</v>
      </c>
      <c r="J478" s="302">
        <f t="shared" si="7"/>
        <v>11</v>
      </c>
    </row>
    <row r="479" spans="1:10" ht="14.25" hidden="1">
      <c r="A479" s="298" t="s">
        <v>3208</v>
      </c>
      <c r="B479" s="298" t="s">
        <v>277</v>
      </c>
      <c r="C479" s="298">
        <v>1178254</v>
      </c>
      <c r="D479" s="299">
        <v>29468000</v>
      </c>
      <c r="E479" s="300" t="s">
        <v>3226</v>
      </c>
      <c r="F479" s="300" t="s">
        <v>3227</v>
      </c>
      <c r="G479" s="298">
        <v>72824727500</v>
      </c>
      <c r="H479" s="298">
        <v>112569427</v>
      </c>
      <c r="I479" s="301">
        <v>23717</v>
      </c>
      <c r="J479" s="302">
        <f t="shared" si="7"/>
        <v>11</v>
      </c>
    </row>
    <row r="480" spans="1:10" ht="14.25" hidden="1">
      <c r="A480" s="298" t="s">
        <v>3208</v>
      </c>
      <c r="B480" s="298" t="s">
        <v>277</v>
      </c>
      <c r="C480" s="298">
        <v>1114729</v>
      </c>
      <c r="D480" s="299">
        <v>29126991</v>
      </c>
      <c r="E480" s="300" t="s">
        <v>3228</v>
      </c>
      <c r="F480" s="300" t="s">
        <v>3229</v>
      </c>
      <c r="G480" s="298">
        <v>15348970549</v>
      </c>
      <c r="H480" s="298">
        <v>112558311</v>
      </c>
      <c r="I480" s="301">
        <v>22640</v>
      </c>
      <c r="J480" s="302">
        <f t="shared" si="7"/>
        <v>11</v>
      </c>
    </row>
    <row r="481" spans="1:10" ht="14.25" hidden="1">
      <c r="A481" s="298" t="s">
        <v>3208</v>
      </c>
      <c r="B481" s="298" t="s">
        <v>278</v>
      </c>
      <c r="C481" s="298">
        <v>1178322</v>
      </c>
      <c r="D481" s="299">
        <v>29850843</v>
      </c>
      <c r="E481" s="300" t="s">
        <v>3230</v>
      </c>
      <c r="F481" s="300" t="s">
        <v>3231</v>
      </c>
      <c r="G481" s="298">
        <v>53525582587</v>
      </c>
      <c r="H481" s="298">
        <v>112441653</v>
      </c>
      <c r="I481" s="301">
        <v>25885</v>
      </c>
      <c r="J481" s="302">
        <f t="shared" si="7"/>
        <v>11</v>
      </c>
    </row>
    <row r="482" spans="1:10" ht="14.25" hidden="1">
      <c r="A482" s="298" t="s">
        <v>3208</v>
      </c>
      <c r="B482" s="298" t="s">
        <v>279</v>
      </c>
      <c r="C482" s="298">
        <v>1178049</v>
      </c>
      <c r="D482" s="299">
        <v>29423805</v>
      </c>
      <c r="E482" s="300" t="s">
        <v>3232</v>
      </c>
      <c r="F482" s="300" t="s">
        <v>3233</v>
      </c>
      <c r="G482" s="298">
        <v>31186602520</v>
      </c>
      <c r="H482" s="298">
        <v>111972669</v>
      </c>
      <c r="I482" s="301">
        <v>22792</v>
      </c>
      <c r="J482" s="302">
        <f t="shared" si="7"/>
        <v>11</v>
      </c>
    </row>
    <row r="483" spans="1:10" ht="14.25" hidden="1">
      <c r="A483" s="298" t="s">
        <v>3208</v>
      </c>
      <c r="B483" s="298" t="s">
        <v>280</v>
      </c>
      <c r="C483" s="298">
        <v>1114559</v>
      </c>
      <c r="D483" s="299">
        <v>29117666</v>
      </c>
      <c r="E483" s="300" t="s">
        <v>3234</v>
      </c>
      <c r="F483" s="300" t="s">
        <v>3235</v>
      </c>
      <c r="G483" s="298">
        <v>26970180506</v>
      </c>
      <c r="H483" s="298">
        <v>112569566</v>
      </c>
      <c r="I483" s="301">
        <v>22674</v>
      </c>
      <c r="J483" s="302">
        <f t="shared" si="7"/>
        <v>11</v>
      </c>
    </row>
    <row r="484" spans="1:10" ht="14.25" hidden="1">
      <c r="A484" s="298" t="s">
        <v>3208</v>
      </c>
      <c r="B484" s="298" t="s">
        <v>280</v>
      </c>
      <c r="C484" s="298">
        <v>1114680</v>
      </c>
      <c r="D484" s="299">
        <v>29117240</v>
      </c>
      <c r="E484" s="300" t="s">
        <v>3236</v>
      </c>
      <c r="F484" s="300" t="s">
        <v>3237</v>
      </c>
      <c r="G484" s="298">
        <v>68594097549</v>
      </c>
      <c r="H484" s="298">
        <v>114538943</v>
      </c>
      <c r="I484" s="301">
        <v>27430</v>
      </c>
      <c r="J484" s="302">
        <f t="shared" si="7"/>
        <v>11</v>
      </c>
    </row>
    <row r="485" spans="1:10" ht="14.25" hidden="1">
      <c r="A485" s="298" t="s">
        <v>3208</v>
      </c>
      <c r="B485" s="298" t="s">
        <v>280</v>
      </c>
      <c r="C485" s="298">
        <v>1179120</v>
      </c>
      <c r="D485" s="299">
        <v>29117194</v>
      </c>
      <c r="E485" s="300" t="s">
        <v>3238</v>
      </c>
      <c r="F485" s="300" t="s">
        <v>3239</v>
      </c>
      <c r="G485" s="298">
        <v>67314880549</v>
      </c>
      <c r="H485" s="298">
        <v>115754877</v>
      </c>
      <c r="I485" s="301">
        <v>27918</v>
      </c>
      <c r="J485" s="302">
        <f t="shared" si="7"/>
        <v>11</v>
      </c>
    </row>
    <row r="486" spans="1:10" ht="14.25" hidden="1">
      <c r="A486" s="298" t="s">
        <v>3208</v>
      </c>
      <c r="B486" s="298" t="s">
        <v>282</v>
      </c>
      <c r="C486" s="298">
        <v>1114478</v>
      </c>
      <c r="D486" s="299">
        <v>29128366</v>
      </c>
      <c r="E486" s="300" t="s">
        <v>3240</v>
      </c>
      <c r="F486" s="300" t="s">
        <v>3241</v>
      </c>
      <c r="G486" s="298" t="s">
        <v>3242</v>
      </c>
      <c r="H486" s="298">
        <v>115316637</v>
      </c>
      <c r="I486" s="301">
        <v>32462</v>
      </c>
      <c r="J486" s="302">
        <f t="shared" si="7"/>
        <v>11</v>
      </c>
    </row>
    <row r="487" spans="1:10" ht="14.25" hidden="1">
      <c r="A487" s="298" t="s">
        <v>3208</v>
      </c>
      <c r="B487" s="298" t="s">
        <v>284</v>
      </c>
      <c r="C487" s="298">
        <v>1178118</v>
      </c>
      <c r="D487" s="299">
        <v>29434530</v>
      </c>
      <c r="E487" s="300" t="s">
        <v>3243</v>
      </c>
      <c r="F487" s="300" t="s">
        <v>3244</v>
      </c>
      <c r="G487" s="298">
        <v>82420939549</v>
      </c>
      <c r="H487" s="298">
        <v>114591828</v>
      </c>
      <c r="I487" s="301">
        <v>28738</v>
      </c>
      <c r="J487" s="302">
        <f t="shared" si="7"/>
        <v>11</v>
      </c>
    </row>
    <row r="488" spans="1:10" ht="14.25" hidden="1">
      <c r="A488" s="298" t="s">
        <v>3208</v>
      </c>
      <c r="B488" s="298" t="s">
        <v>285</v>
      </c>
      <c r="C488" s="298">
        <v>1178136</v>
      </c>
      <c r="D488" s="299">
        <v>29436931</v>
      </c>
      <c r="E488" s="300" t="s">
        <v>2027</v>
      </c>
      <c r="F488" s="300" t="s">
        <v>3245</v>
      </c>
      <c r="G488" s="298">
        <v>49374842572</v>
      </c>
      <c r="H488" s="298">
        <v>113835805</v>
      </c>
      <c r="I488" s="301">
        <v>28320</v>
      </c>
      <c r="J488" s="302">
        <f t="shared" si="7"/>
        <v>11</v>
      </c>
    </row>
    <row r="489" spans="1:10" ht="14.25" hidden="1">
      <c r="A489" s="298" t="s">
        <v>3208</v>
      </c>
      <c r="B489" s="298" t="s">
        <v>286</v>
      </c>
      <c r="C489" s="298">
        <v>1177006</v>
      </c>
      <c r="D489" s="299">
        <v>29407834</v>
      </c>
      <c r="E489" s="300" t="s">
        <v>3246</v>
      </c>
      <c r="F489" s="300" t="s">
        <v>3247</v>
      </c>
      <c r="G489" s="298" t="s">
        <v>3248</v>
      </c>
      <c r="H489" s="298">
        <v>92018021</v>
      </c>
      <c r="I489" s="301">
        <v>32866</v>
      </c>
      <c r="J489" s="302">
        <f t="shared" si="7"/>
        <v>11</v>
      </c>
    </row>
    <row r="490" spans="1:10" ht="14.25" hidden="1">
      <c r="A490" s="298" t="s">
        <v>3208</v>
      </c>
      <c r="B490" s="298" t="s">
        <v>288</v>
      </c>
      <c r="C490" s="298">
        <v>1166133</v>
      </c>
      <c r="D490" s="299">
        <v>29131383</v>
      </c>
      <c r="E490" s="300" t="s">
        <v>3249</v>
      </c>
      <c r="F490" s="300" t="s">
        <v>3250</v>
      </c>
      <c r="G490" s="298" t="s">
        <v>3251</v>
      </c>
      <c r="H490" s="298">
        <v>115423523</v>
      </c>
      <c r="I490" s="301">
        <v>32783</v>
      </c>
      <c r="J490" s="302">
        <f t="shared" si="7"/>
        <v>11</v>
      </c>
    </row>
    <row r="491" spans="1:10" ht="14.25" hidden="1">
      <c r="A491" s="298" t="s">
        <v>3208</v>
      </c>
      <c r="B491" s="298" t="s">
        <v>289</v>
      </c>
      <c r="C491" s="298">
        <v>1115091</v>
      </c>
      <c r="D491" s="299">
        <v>29132045</v>
      </c>
      <c r="E491" s="300" t="s">
        <v>3252</v>
      </c>
      <c r="F491" s="300" t="s">
        <v>3253</v>
      </c>
      <c r="G491" s="298">
        <v>66509785587</v>
      </c>
      <c r="H491" s="298">
        <v>114719256</v>
      </c>
      <c r="I491" s="301">
        <v>26183</v>
      </c>
      <c r="J491" s="302">
        <f t="shared" si="7"/>
        <v>11</v>
      </c>
    </row>
    <row r="492" spans="1:10" ht="14.25" hidden="1">
      <c r="A492" s="298" t="s">
        <v>3208</v>
      </c>
      <c r="B492" s="298" t="s">
        <v>290</v>
      </c>
      <c r="C492" s="298">
        <v>1138539</v>
      </c>
      <c r="D492" s="299">
        <v>29113881</v>
      </c>
      <c r="E492" s="300" t="s">
        <v>3254</v>
      </c>
      <c r="F492" s="300" t="s">
        <v>3255</v>
      </c>
      <c r="G492" s="298">
        <v>82448370559</v>
      </c>
      <c r="H492" s="298">
        <v>114560673</v>
      </c>
      <c r="I492" s="301">
        <v>30378</v>
      </c>
      <c r="J492" s="302">
        <f t="shared" si="7"/>
        <v>11</v>
      </c>
    </row>
    <row r="493" spans="1:10" ht="14.25" hidden="1">
      <c r="A493" s="298" t="s">
        <v>3208</v>
      </c>
      <c r="B493" s="298" t="s">
        <v>291</v>
      </c>
      <c r="C493" s="298">
        <v>1115342</v>
      </c>
      <c r="D493" s="299">
        <v>29132711</v>
      </c>
      <c r="E493" s="300" t="s">
        <v>3256</v>
      </c>
      <c r="F493" s="300" t="s">
        <v>3257</v>
      </c>
      <c r="G493" s="298">
        <v>80055915515</v>
      </c>
      <c r="H493" s="298">
        <v>114572557</v>
      </c>
      <c r="I493" s="301">
        <v>29272</v>
      </c>
      <c r="J493" s="302">
        <f t="shared" si="7"/>
        <v>11</v>
      </c>
    </row>
    <row r="494" spans="1:10" ht="14.25" hidden="1">
      <c r="A494" s="298" t="s">
        <v>3208</v>
      </c>
      <c r="B494" s="298" t="s">
        <v>292</v>
      </c>
      <c r="C494" s="298">
        <v>1115326</v>
      </c>
      <c r="D494" s="299">
        <v>29133130</v>
      </c>
      <c r="E494" s="300" t="s">
        <v>293</v>
      </c>
      <c r="F494" s="300" t="s">
        <v>3258</v>
      </c>
      <c r="G494" s="298">
        <v>25737015572</v>
      </c>
      <c r="H494" s="298">
        <v>112483778</v>
      </c>
      <c r="I494" s="301">
        <v>22410</v>
      </c>
      <c r="J494" s="302">
        <f t="shared" si="7"/>
        <v>11</v>
      </c>
    </row>
    <row r="495" spans="1:10" ht="14.25" hidden="1">
      <c r="A495" s="298" t="s">
        <v>3208</v>
      </c>
      <c r="B495" s="298" t="s">
        <v>292</v>
      </c>
      <c r="C495" s="298">
        <v>1178084</v>
      </c>
      <c r="D495" s="299">
        <v>29428530</v>
      </c>
      <c r="E495" s="300" t="s">
        <v>3259</v>
      </c>
      <c r="F495" s="300" t="s">
        <v>3260</v>
      </c>
      <c r="G495" s="298">
        <v>31308384572</v>
      </c>
      <c r="H495" s="298">
        <v>112569299</v>
      </c>
      <c r="I495" s="301">
        <v>23443</v>
      </c>
      <c r="J495" s="302">
        <f t="shared" si="7"/>
        <v>11</v>
      </c>
    </row>
    <row r="496" spans="1:10" ht="14.25" hidden="1">
      <c r="A496" s="298" t="s">
        <v>3208</v>
      </c>
      <c r="B496" s="298" t="s">
        <v>292</v>
      </c>
      <c r="C496" s="298">
        <v>1115393</v>
      </c>
      <c r="D496" s="299">
        <v>29133955</v>
      </c>
      <c r="E496" s="300" t="s">
        <v>3261</v>
      </c>
      <c r="F496" s="300" t="s">
        <v>3262</v>
      </c>
      <c r="G496" s="298">
        <v>53679296568</v>
      </c>
      <c r="H496" s="298">
        <v>113974730</v>
      </c>
      <c r="I496" s="301">
        <v>25260</v>
      </c>
      <c r="J496" s="302">
        <f t="shared" si="7"/>
        <v>11</v>
      </c>
    </row>
    <row r="497" spans="1:10" ht="14.25" hidden="1">
      <c r="A497" s="298" t="s">
        <v>3208</v>
      </c>
      <c r="B497" s="298" t="s">
        <v>292</v>
      </c>
      <c r="C497" s="298">
        <v>1178429</v>
      </c>
      <c r="D497" s="299">
        <v>29398940</v>
      </c>
      <c r="E497" s="300" t="s">
        <v>3263</v>
      </c>
      <c r="F497" s="300" t="s">
        <v>3264</v>
      </c>
      <c r="G497" s="298">
        <v>64789756572</v>
      </c>
      <c r="H497" s="298">
        <v>113774350</v>
      </c>
      <c r="I497" s="301">
        <v>26592</v>
      </c>
      <c r="J497" s="302">
        <f t="shared" si="7"/>
        <v>11</v>
      </c>
    </row>
    <row r="498" spans="1:10" ht="14.25" hidden="1">
      <c r="A498" s="298" t="s">
        <v>3208</v>
      </c>
      <c r="B498" s="298" t="s">
        <v>292</v>
      </c>
      <c r="C498" s="298">
        <v>1179798</v>
      </c>
      <c r="D498" s="299">
        <v>29133130</v>
      </c>
      <c r="E498" s="300" t="s">
        <v>3265</v>
      </c>
      <c r="F498" s="300" t="s">
        <v>2124</v>
      </c>
      <c r="G498" s="298" t="s">
        <v>2124</v>
      </c>
      <c r="H498" s="298" t="s">
        <v>2124</v>
      </c>
      <c r="I498" s="301"/>
      <c r="J498" s="302">
        <f t="shared" si="7"/>
        <v>11</v>
      </c>
    </row>
    <row r="499" spans="1:10" ht="14.25" hidden="1">
      <c r="A499" s="298" t="s">
        <v>3208</v>
      </c>
      <c r="B499" s="298" t="s">
        <v>294</v>
      </c>
      <c r="C499" s="298">
        <v>1114303</v>
      </c>
      <c r="D499" s="299">
        <v>29114500</v>
      </c>
      <c r="E499" s="300" t="s">
        <v>3266</v>
      </c>
      <c r="F499" s="300" t="s">
        <v>3267</v>
      </c>
      <c r="G499" s="298">
        <v>43385770530</v>
      </c>
      <c r="H499" s="298">
        <v>114100619</v>
      </c>
      <c r="I499" s="301">
        <v>24636</v>
      </c>
      <c r="J499" s="302">
        <f t="shared" si="7"/>
        <v>11</v>
      </c>
    </row>
    <row r="500" spans="1:10" ht="14.25" hidden="1">
      <c r="A500" s="298" t="s">
        <v>3208</v>
      </c>
      <c r="B500" s="298" t="s">
        <v>295</v>
      </c>
      <c r="C500" s="298">
        <v>1171196</v>
      </c>
      <c r="D500" s="299">
        <v>29115396</v>
      </c>
      <c r="E500" s="300" t="s">
        <v>3268</v>
      </c>
      <c r="F500" s="300" t="s">
        <v>3269</v>
      </c>
      <c r="G500" s="298" t="s">
        <v>3270</v>
      </c>
      <c r="H500" s="298">
        <v>92009451</v>
      </c>
      <c r="I500" s="301">
        <v>36161</v>
      </c>
      <c r="J500" s="302">
        <f t="shared" si="7"/>
        <v>11</v>
      </c>
    </row>
    <row r="501" spans="1:10" ht="14.25" hidden="1">
      <c r="A501" s="298" t="s">
        <v>3271</v>
      </c>
      <c r="B501" s="298" t="s">
        <v>296</v>
      </c>
      <c r="C501" s="298">
        <v>1178221</v>
      </c>
      <c r="D501" s="299">
        <v>29446740</v>
      </c>
      <c r="E501" s="300" t="s">
        <v>3272</v>
      </c>
      <c r="F501" s="300" t="s">
        <v>3273</v>
      </c>
      <c r="G501" s="298">
        <v>13985353549</v>
      </c>
      <c r="H501" s="298">
        <v>111769236</v>
      </c>
      <c r="I501" s="301">
        <v>19724</v>
      </c>
      <c r="J501" s="302">
        <f t="shared" si="7"/>
        <v>11</v>
      </c>
    </row>
    <row r="502" spans="1:10" ht="14.25" hidden="1">
      <c r="A502" s="298" t="s">
        <v>3271</v>
      </c>
      <c r="B502" s="298" t="s">
        <v>297</v>
      </c>
      <c r="C502" s="298">
        <v>1107927</v>
      </c>
      <c r="D502" s="299">
        <v>29149835</v>
      </c>
      <c r="E502" s="300" t="s">
        <v>3274</v>
      </c>
      <c r="F502" s="300" t="s">
        <v>3275</v>
      </c>
      <c r="G502" s="298" t="s">
        <v>3276</v>
      </c>
      <c r="H502" s="298">
        <v>85200040</v>
      </c>
      <c r="I502" s="301">
        <v>36161</v>
      </c>
      <c r="J502" s="302">
        <f t="shared" si="7"/>
        <v>11</v>
      </c>
    </row>
    <row r="503" spans="1:10" ht="14.25" hidden="1">
      <c r="A503" s="298" t="s">
        <v>3271</v>
      </c>
      <c r="B503" s="298" t="s">
        <v>297</v>
      </c>
      <c r="C503" s="298">
        <v>1176092</v>
      </c>
      <c r="D503" s="299">
        <v>29150450</v>
      </c>
      <c r="E503" s="300" t="s">
        <v>3277</v>
      </c>
      <c r="F503" s="300" t="s">
        <v>3278</v>
      </c>
      <c r="G503" s="298">
        <v>72530820520</v>
      </c>
      <c r="H503" s="298">
        <v>114067463</v>
      </c>
      <c r="I503" s="301">
        <v>27593</v>
      </c>
      <c r="J503" s="302">
        <f t="shared" si="7"/>
        <v>11</v>
      </c>
    </row>
    <row r="504" spans="1:10" ht="14.25" hidden="1">
      <c r="A504" s="298" t="s">
        <v>3271</v>
      </c>
      <c r="B504" s="298" t="s">
        <v>297</v>
      </c>
      <c r="C504" s="298">
        <v>1107773</v>
      </c>
      <c r="D504" s="299">
        <v>29150310</v>
      </c>
      <c r="E504" s="300" t="s">
        <v>3279</v>
      </c>
      <c r="F504" s="300" t="s">
        <v>3280</v>
      </c>
      <c r="G504" s="298">
        <v>40246086572</v>
      </c>
      <c r="H504" s="298">
        <v>112552810</v>
      </c>
      <c r="I504" s="301">
        <v>23144</v>
      </c>
      <c r="J504" s="302">
        <f t="shared" si="7"/>
        <v>11</v>
      </c>
    </row>
    <row r="505" spans="1:10" ht="14.25" hidden="1">
      <c r="A505" s="298" t="s">
        <v>3271</v>
      </c>
      <c r="B505" s="298" t="s">
        <v>297</v>
      </c>
      <c r="C505" s="298">
        <v>1135637</v>
      </c>
      <c r="D505" s="299">
        <v>29150418</v>
      </c>
      <c r="E505" s="300" t="s">
        <v>3281</v>
      </c>
      <c r="F505" s="300" t="s">
        <v>3282</v>
      </c>
      <c r="G505" s="298" t="s">
        <v>3283</v>
      </c>
      <c r="H505" s="298">
        <v>115429676</v>
      </c>
      <c r="I505" s="301">
        <v>30217</v>
      </c>
      <c r="J505" s="302">
        <f t="shared" si="7"/>
        <v>11</v>
      </c>
    </row>
    <row r="506" spans="1:10" ht="14.25" hidden="1">
      <c r="A506" s="298" t="s">
        <v>3271</v>
      </c>
      <c r="B506" s="298" t="s">
        <v>297</v>
      </c>
      <c r="C506" s="298">
        <v>1176465</v>
      </c>
      <c r="D506" s="299">
        <v>29395712</v>
      </c>
      <c r="E506" s="300" t="s">
        <v>298</v>
      </c>
      <c r="F506" s="300" t="s">
        <v>3284</v>
      </c>
      <c r="G506" s="298">
        <v>21749540525</v>
      </c>
      <c r="H506" s="298">
        <v>113600365</v>
      </c>
      <c r="I506" s="301">
        <v>26190</v>
      </c>
      <c r="J506" s="302">
        <f t="shared" si="7"/>
        <v>11</v>
      </c>
    </row>
    <row r="507" spans="1:10" ht="14.25" hidden="1">
      <c r="A507" s="298" t="s">
        <v>3271</v>
      </c>
      <c r="B507" s="298" t="s">
        <v>297</v>
      </c>
      <c r="C507" s="298">
        <v>1178266</v>
      </c>
      <c r="D507" s="299">
        <v>29456800</v>
      </c>
      <c r="E507" s="300" t="s">
        <v>3285</v>
      </c>
      <c r="F507" s="300" t="s">
        <v>3286</v>
      </c>
      <c r="G507" s="298" t="s">
        <v>3287</v>
      </c>
      <c r="H507" s="298">
        <v>92004053</v>
      </c>
      <c r="I507" s="301">
        <v>36161</v>
      </c>
      <c r="J507" s="302">
        <f t="shared" si="7"/>
        <v>11</v>
      </c>
    </row>
    <row r="508" spans="1:10" ht="14.25" hidden="1">
      <c r="A508" s="298" t="s">
        <v>3271</v>
      </c>
      <c r="B508" s="298" t="s">
        <v>297</v>
      </c>
      <c r="C508" s="298">
        <v>1178440</v>
      </c>
      <c r="D508" s="299">
        <v>29999812</v>
      </c>
      <c r="E508" s="300" t="s">
        <v>3288</v>
      </c>
      <c r="F508" s="300" t="s">
        <v>3289</v>
      </c>
      <c r="G508" s="298">
        <v>45620571572</v>
      </c>
      <c r="H508" s="298">
        <v>113581927</v>
      </c>
      <c r="I508" s="301">
        <v>24644</v>
      </c>
      <c r="J508" s="302">
        <f t="shared" si="7"/>
        <v>11</v>
      </c>
    </row>
    <row r="509" spans="1:10" ht="14.25" hidden="1">
      <c r="A509" s="298" t="s">
        <v>3271</v>
      </c>
      <c r="B509" s="298" t="s">
        <v>297</v>
      </c>
      <c r="C509" s="298">
        <v>1178077</v>
      </c>
      <c r="D509" s="299">
        <v>29431530</v>
      </c>
      <c r="E509" s="300" t="s">
        <v>3290</v>
      </c>
      <c r="F509" s="300" t="s">
        <v>3291</v>
      </c>
      <c r="G509" s="298">
        <v>53868692568</v>
      </c>
      <c r="H509" s="298">
        <v>113750712</v>
      </c>
      <c r="I509" s="301">
        <v>25580</v>
      </c>
      <c r="J509" s="302">
        <f t="shared" si="7"/>
        <v>11</v>
      </c>
    </row>
    <row r="510" spans="1:10" ht="14.25" hidden="1">
      <c r="A510" s="298" t="s">
        <v>3271</v>
      </c>
      <c r="B510" s="298" t="s">
        <v>297</v>
      </c>
      <c r="C510" s="298">
        <v>1108028</v>
      </c>
      <c r="D510" s="299">
        <v>29150663</v>
      </c>
      <c r="E510" s="300" t="s">
        <v>3292</v>
      </c>
      <c r="F510" s="300" t="s">
        <v>3293</v>
      </c>
      <c r="G510" s="298">
        <v>72517662568</v>
      </c>
      <c r="H510" s="298">
        <v>113710673</v>
      </c>
      <c r="I510" s="301">
        <v>26655</v>
      </c>
      <c r="J510" s="302">
        <f t="shared" si="7"/>
        <v>11</v>
      </c>
    </row>
    <row r="511" spans="1:10" ht="14.25" hidden="1">
      <c r="A511" s="298" t="s">
        <v>3271</v>
      </c>
      <c r="B511" s="298" t="s">
        <v>297</v>
      </c>
      <c r="C511" s="298">
        <v>1169809</v>
      </c>
      <c r="D511" s="299">
        <v>29150442</v>
      </c>
      <c r="E511" s="300" t="s">
        <v>3294</v>
      </c>
      <c r="F511" s="300" t="s">
        <v>3295</v>
      </c>
      <c r="G511" s="298">
        <v>54582091504</v>
      </c>
      <c r="H511" s="298">
        <v>112745552</v>
      </c>
      <c r="I511" s="301">
        <v>25289</v>
      </c>
      <c r="J511" s="302">
        <f t="shared" si="7"/>
        <v>11</v>
      </c>
    </row>
    <row r="512" spans="1:10" ht="14.25" hidden="1">
      <c r="A512" s="298" t="s">
        <v>3271</v>
      </c>
      <c r="B512" s="298" t="s">
        <v>297</v>
      </c>
      <c r="C512" s="298">
        <v>1177089</v>
      </c>
      <c r="D512" s="299">
        <v>29417163</v>
      </c>
      <c r="E512" s="300" t="s">
        <v>147</v>
      </c>
      <c r="F512" s="300" t="s">
        <v>3296</v>
      </c>
      <c r="G512" s="298">
        <v>35174854549</v>
      </c>
      <c r="H512" s="298">
        <v>113701975</v>
      </c>
      <c r="I512" s="301">
        <v>25588</v>
      </c>
      <c r="J512" s="302">
        <f t="shared" si="7"/>
        <v>11</v>
      </c>
    </row>
    <row r="513" spans="1:10" ht="14.25" hidden="1">
      <c r="A513" s="298" t="s">
        <v>3271</v>
      </c>
      <c r="B513" s="298" t="s">
        <v>297</v>
      </c>
      <c r="C513" s="298">
        <v>1105207</v>
      </c>
      <c r="D513" s="299">
        <v>29150370</v>
      </c>
      <c r="E513" s="300" t="s">
        <v>3297</v>
      </c>
      <c r="F513" s="300" t="s">
        <v>3298</v>
      </c>
      <c r="G513" s="298">
        <v>34068287520</v>
      </c>
      <c r="H513" s="298">
        <v>111940214</v>
      </c>
      <c r="I513" s="301">
        <v>24249</v>
      </c>
      <c r="J513" s="302">
        <f t="shared" si="7"/>
        <v>11</v>
      </c>
    </row>
    <row r="514" spans="1:10" ht="14.25" hidden="1">
      <c r="A514" s="298" t="s">
        <v>3271</v>
      </c>
      <c r="B514" s="298" t="s">
        <v>297</v>
      </c>
      <c r="C514" s="298">
        <v>1107960</v>
      </c>
      <c r="D514" s="299">
        <v>29150191</v>
      </c>
      <c r="E514" s="300" t="s">
        <v>3299</v>
      </c>
      <c r="F514" s="300" t="s">
        <v>3300</v>
      </c>
      <c r="G514" s="298">
        <v>64774732591</v>
      </c>
      <c r="H514" s="298">
        <v>113968585</v>
      </c>
      <c r="I514" s="301">
        <v>36161</v>
      </c>
      <c r="J514" s="302">
        <f t="shared" si="7"/>
        <v>11</v>
      </c>
    </row>
    <row r="515" spans="1:10" ht="14.25" hidden="1">
      <c r="A515" s="298" t="s">
        <v>3271</v>
      </c>
      <c r="B515" s="298" t="s">
        <v>297</v>
      </c>
      <c r="C515" s="298">
        <v>1107862</v>
      </c>
      <c r="D515" s="299">
        <v>29150590</v>
      </c>
      <c r="E515" s="300" t="s">
        <v>3301</v>
      </c>
      <c r="F515" s="300" t="s">
        <v>3302</v>
      </c>
      <c r="G515" s="298">
        <v>39358968591</v>
      </c>
      <c r="H515" s="298">
        <v>113599580</v>
      </c>
      <c r="I515" s="301">
        <v>26021</v>
      </c>
      <c r="J515" s="302">
        <f t="shared" ref="J515:J578" si="8">LEN(G515)</f>
        <v>11</v>
      </c>
    </row>
    <row r="516" spans="1:10" ht="14.25" hidden="1">
      <c r="A516" s="298" t="s">
        <v>3271</v>
      </c>
      <c r="B516" s="298" t="s">
        <v>299</v>
      </c>
      <c r="C516" s="298">
        <v>1107730</v>
      </c>
      <c r="D516" s="299">
        <v>29151651</v>
      </c>
      <c r="E516" s="300" t="s">
        <v>3303</v>
      </c>
      <c r="F516" s="300" t="s">
        <v>3304</v>
      </c>
      <c r="G516" s="298">
        <v>44462549520</v>
      </c>
      <c r="H516" s="298">
        <v>112571173</v>
      </c>
      <c r="I516" s="301">
        <v>24599</v>
      </c>
      <c r="J516" s="302">
        <f t="shared" si="8"/>
        <v>11</v>
      </c>
    </row>
    <row r="517" spans="1:10" ht="14.25" hidden="1">
      <c r="A517" s="298" t="s">
        <v>3271</v>
      </c>
      <c r="B517" s="298" t="s">
        <v>299</v>
      </c>
      <c r="C517" s="298">
        <v>1107749</v>
      </c>
      <c r="D517" s="299">
        <v>29151554</v>
      </c>
      <c r="E517" s="300" t="s">
        <v>3305</v>
      </c>
      <c r="F517" s="300" t="s">
        <v>3306</v>
      </c>
      <c r="G517" s="298" t="s">
        <v>3307</v>
      </c>
      <c r="H517" s="298">
        <v>115303383</v>
      </c>
      <c r="I517" s="301">
        <v>31866</v>
      </c>
      <c r="J517" s="302">
        <f t="shared" si="8"/>
        <v>11</v>
      </c>
    </row>
    <row r="518" spans="1:10" ht="14.25" hidden="1">
      <c r="A518" s="298" t="s">
        <v>3271</v>
      </c>
      <c r="B518" s="298" t="s">
        <v>300</v>
      </c>
      <c r="C518" s="298">
        <v>1179312</v>
      </c>
      <c r="D518" s="299">
        <v>29461464</v>
      </c>
      <c r="E518" s="300" t="s">
        <v>3308</v>
      </c>
      <c r="F518" s="300" t="s">
        <v>3309</v>
      </c>
      <c r="G518" s="298">
        <v>68530625587</v>
      </c>
      <c r="H518" s="298">
        <v>114498397</v>
      </c>
      <c r="I518" s="301">
        <v>27205</v>
      </c>
      <c r="J518" s="302">
        <f t="shared" si="8"/>
        <v>11</v>
      </c>
    </row>
    <row r="519" spans="1:10" ht="14.25" hidden="1">
      <c r="A519" s="298" t="s">
        <v>3271</v>
      </c>
      <c r="B519" s="298" t="s">
        <v>301</v>
      </c>
      <c r="C519" s="298">
        <v>1179439</v>
      </c>
      <c r="D519" s="299">
        <v>29465400</v>
      </c>
      <c r="E519" s="300" t="s">
        <v>3310</v>
      </c>
      <c r="F519" s="300" t="s">
        <v>3311</v>
      </c>
      <c r="G519" s="298" t="s">
        <v>3312</v>
      </c>
      <c r="H519" s="298">
        <v>115301404</v>
      </c>
      <c r="I519" s="301">
        <v>36161</v>
      </c>
      <c r="J519" s="302">
        <f t="shared" si="8"/>
        <v>11</v>
      </c>
    </row>
    <row r="520" spans="1:10" ht="14.25" hidden="1">
      <c r="A520" s="298" t="s">
        <v>3271</v>
      </c>
      <c r="B520" s="298" t="s">
        <v>302</v>
      </c>
      <c r="C520" s="298">
        <v>1108656</v>
      </c>
      <c r="D520" s="299">
        <v>29155401</v>
      </c>
      <c r="E520" s="300" t="s">
        <v>3313</v>
      </c>
      <c r="F520" s="300" t="s">
        <v>3314</v>
      </c>
      <c r="G520" s="298" t="s">
        <v>3315</v>
      </c>
      <c r="H520" s="298">
        <v>85200038</v>
      </c>
      <c r="I520" s="301">
        <v>36161</v>
      </c>
      <c r="J520" s="302">
        <f t="shared" si="8"/>
        <v>11</v>
      </c>
    </row>
    <row r="521" spans="1:10" ht="14.25" hidden="1">
      <c r="A521" s="298" t="s">
        <v>3271</v>
      </c>
      <c r="B521" s="298" t="s">
        <v>303</v>
      </c>
      <c r="C521" s="298">
        <v>1108648</v>
      </c>
      <c r="D521" s="299">
        <v>29158605</v>
      </c>
      <c r="E521" s="300" t="s">
        <v>3316</v>
      </c>
      <c r="F521" s="300" t="s">
        <v>3317</v>
      </c>
      <c r="G521" s="298">
        <v>96394730572</v>
      </c>
      <c r="H521" s="298">
        <v>114523362</v>
      </c>
      <c r="I521" s="301">
        <v>28497</v>
      </c>
      <c r="J521" s="302">
        <f t="shared" si="8"/>
        <v>11</v>
      </c>
    </row>
    <row r="522" spans="1:10" ht="14.25" hidden="1">
      <c r="A522" s="298" t="s">
        <v>3271</v>
      </c>
      <c r="B522" s="298" t="s">
        <v>303</v>
      </c>
      <c r="C522" s="298">
        <v>1108591</v>
      </c>
      <c r="D522" s="299">
        <v>29158893</v>
      </c>
      <c r="E522" s="300" t="s">
        <v>3318</v>
      </c>
      <c r="F522" s="300" t="s">
        <v>3319</v>
      </c>
      <c r="G522" s="298">
        <v>89313372568</v>
      </c>
      <c r="H522" s="298">
        <v>113491847</v>
      </c>
      <c r="I522" s="301">
        <v>27151</v>
      </c>
      <c r="J522" s="302">
        <f t="shared" si="8"/>
        <v>11</v>
      </c>
    </row>
    <row r="523" spans="1:10" ht="14.25" hidden="1">
      <c r="A523" s="298" t="s">
        <v>3271</v>
      </c>
      <c r="B523" s="298" t="s">
        <v>303</v>
      </c>
      <c r="C523" s="298">
        <v>1108729</v>
      </c>
      <c r="D523" s="299">
        <v>29158850</v>
      </c>
      <c r="E523" s="300" t="s">
        <v>3320</v>
      </c>
      <c r="F523" s="300" t="s">
        <v>3321</v>
      </c>
      <c r="G523" s="298">
        <v>83465138520</v>
      </c>
      <c r="H523" s="298">
        <v>114567853</v>
      </c>
      <c r="I523" s="301">
        <v>30650</v>
      </c>
      <c r="J523" s="302">
        <f t="shared" si="8"/>
        <v>11</v>
      </c>
    </row>
    <row r="524" spans="1:10" ht="14.25" hidden="1">
      <c r="A524" s="298" t="s">
        <v>3271</v>
      </c>
      <c r="B524" s="298" t="s">
        <v>304</v>
      </c>
      <c r="C524" s="298">
        <v>1108524</v>
      </c>
      <c r="D524" s="299">
        <v>29155673</v>
      </c>
      <c r="E524" s="300" t="s">
        <v>3322</v>
      </c>
      <c r="F524" s="300" t="s">
        <v>3323</v>
      </c>
      <c r="G524" s="298">
        <v>94727163500</v>
      </c>
      <c r="H524" s="298">
        <v>114151929</v>
      </c>
      <c r="I524" s="301">
        <v>36161</v>
      </c>
      <c r="J524" s="302">
        <f t="shared" si="8"/>
        <v>11</v>
      </c>
    </row>
    <row r="525" spans="1:10" ht="14.25" hidden="1">
      <c r="A525" s="298" t="s">
        <v>3271</v>
      </c>
      <c r="B525" s="298" t="s">
        <v>304</v>
      </c>
      <c r="C525" s="298">
        <v>1108532</v>
      </c>
      <c r="D525" s="299">
        <v>29155894</v>
      </c>
      <c r="E525" s="300" t="s">
        <v>3324</v>
      </c>
      <c r="F525" s="300" t="s">
        <v>2124</v>
      </c>
      <c r="G525" s="298" t="s">
        <v>2124</v>
      </c>
      <c r="H525" s="298" t="s">
        <v>2124</v>
      </c>
      <c r="I525" s="301"/>
      <c r="J525" s="302">
        <f t="shared" si="8"/>
        <v>11</v>
      </c>
    </row>
    <row r="526" spans="1:10" ht="14.25" hidden="1">
      <c r="A526" s="298" t="s">
        <v>3271</v>
      </c>
      <c r="B526" s="298" t="s">
        <v>305</v>
      </c>
      <c r="C526" s="298">
        <v>1114613</v>
      </c>
      <c r="D526" s="299">
        <v>29153190</v>
      </c>
      <c r="E526" s="300" t="s">
        <v>3325</v>
      </c>
      <c r="F526" s="300" t="s">
        <v>3326</v>
      </c>
      <c r="G526" s="298" t="s">
        <v>3327</v>
      </c>
      <c r="H526" s="298">
        <v>92003650</v>
      </c>
      <c r="I526" s="301">
        <v>30879</v>
      </c>
      <c r="J526" s="302">
        <f t="shared" si="8"/>
        <v>11</v>
      </c>
    </row>
    <row r="527" spans="1:10" ht="14.25" hidden="1">
      <c r="A527" s="298" t="s">
        <v>3271</v>
      </c>
      <c r="B527" s="298" t="s">
        <v>306</v>
      </c>
      <c r="C527" s="298">
        <v>1108753</v>
      </c>
      <c r="D527" s="299">
        <v>29156211</v>
      </c>
      <c r="E527" s="300" t="s">
        <v>3328</v>
      </c>
      <c r="F527" s="300" t="s">
        <v>3329</v>
      </c>
      <c r="G527" s="298">
        <v>46569685520</v>
      </c>
      <c r="H527" s="298">
        <v>113664369</v>
      </c>
      <c r="I527" s="301">
        <v>24905</v>
      </c>
      <c r="J527" s="302">
        <f t="shared" si="8"/>
        <v>11</v>
      </c>
    </row>
    <row r="528" spans="1:10" ht="14.25" hidden="1">
      <c r="A528" s="298" t="s">
        <v>3271</v>
      </c>
      <c r="B528" s="298" t="s">
        <v>306</v>
      </c>
      <c r="C528" s="298">
        <v>1179222</v>
      </c>
      <c r="D528" s="299">
        <v>29456495</v>
      </c>
      <c r="E528" s="300" t="s">
        <v>3330</v>
      </c>
      <c r="F528" s="300" t="s">
        <v>3331</v>
      </c>
      <c r="G528" s="298">
        <v>54681065587</v>
      </c>
      <c r="H528" s="298">
        <v>115536570</v>
      </c>
      <c r="I528" s="301">
        <v>25924</v>
      </c>
      <c r="J528" s="302">
        <f t="shared" si="8"/>
        <v>11</v>
      </c>
    </row>
    <row r="529" spans="1:10" ht="14.25" hidden="1">
      <c r="A529" s="298" t="s">
        <v>3271</v>
      </c>
      <c r="B529" s="298" t="s">
        <v>307</v>
      </c>
      <c r="C529" s="298">
        <v>1176401</v>
      </c>
      <c r="D529" s="299">
        <v>29373280</v>
      </c>
      <c r="E529" s="300" t="s">
        <v>3332</v>
      </c>
      <c r="F529" s="300" t="s">
        <v>3333</v>
      </c>
      <c r="G529" s="298">
        <v>23747234534</v>
      </c>
      <c r="H529" s="298">
        <v>111986464</v>
      </c>
      <c r="I529" s="301">
        <v>22694</v>
      </c>
      <c r="J529" s="302">
        <f t="shared" si="8"/>
        <v>11</v>
      </c>
    </row>
    <row r="530" spans="1:10" ht="14.25" hidden="1">
      <c r="A530" s="298" t="s">
        <v>3271</v>
      </c>
      <c r="B530" s="298" t="s">
        <v>308</v>
      </c>
      <c r="C530" s="298">
        <v>1179754</v>
      </c>
      <c r="D530" s="299">
        <v>29487900</v>
      </c>
      <c r="E530" s="300" t="s">
        <v>3334</v>
      </c>
      <c r="F530" s="300" t="s">
        <v>3335</v>
      </c>
      <c r="G530" s="298">
        <v>37625152472</v>
      </c>
      <c r="H530" s="298">
        <v>115555922</v>
      </c>
      <c r="I530" s="301">
        <v>23498</v>
      </c>
      <c r="J530" s="302">
        <f t="shared" si="8"/>
        <v>11</v>
      </c>
    </row>
    <row r="531" spans="1:10" ht="14.25" hidden="1">
      <c r="A531" s="298" t="s">
        <v>3271</v>
      </c>
      <c r="B531" s="298" t="s">
        <v>308</v>
      </c>
      <c r="C531" s="298">
        <v>1178078</v>
      </c>
      <c r="D531" s="299">
        <v>29430305</v>
      </c>
      <c r="E531" s="300" t="s">
        <v>3336</v>
      </c>
      <c r="F531" s="300" t="s">
        <v>3337</v>
      </c>
      <c r="G531" s="298">
        <v>59918454504</v>
      </c>
      <c r="H531" s="298">
        <v>113963365</v>
      </c>
      <c r="I531" s="301">
        <v>26777</v>
      </c>
      <c r="J531" s="302">
        <f t="shared" si="8"/>
        <v>11</v>
      </c>
    </row>
    <row r="532" spans="1:10" ht="14.25" hidden="1">
      <c r="A532" s="298" t="s">
        <v>3271</v>
      </c>
      <c r="B532" s="298" t="s">
        <v>308</v>
      </c>
      <c r="C532" s="298">
        <v>1178251</v>
      </c>
      <c r="D532" s="299">
        <v>29456606</v>
      </c>
      <c r="E532" s="300" t="s">
        <v>3338</v>
      </c>
      <c r="F532" s="300" t="s">
        <v>3339</v>
      </c>
      <c r="G532" s="298">
        <v>42621356591</v>
      </c>
      <c r="H532" s="298">
        <v>113692702</v>
      </c>
      <c r="I532" s="301">
        <v>24539</v>
      </c>
      <c r="J532" s="302">
        <f t="shared" si="8"/>
        <v>11</v>
      </c>
    </row>
    <row r="533" spans="1:10" ht="14.25" hidden="1">
      <c r="A533" s="298" t="s">
        <v>3271</v>
      </c>
      <c r="B533" s="298" t="s">
        <v>309</v>
      </c>
      <c r="C533" s="298">
        <v>1133936</v>
      </c>
      <c r="D533" s="299">
        <v>29159318</v>
      </c>
      <c r="E533" s="300" t="s">
        <v>3340</v>
      </c>
      <c r="F533" s="300" t="s">
        <v>3341</v>
      </c>
      <c r="G533" s="298">
        <v>81340290510</v>
      </c>
      <c r="H533" s="298">
        <v>114723140</v>
      </c>
      <c r="I533" s="301">
        <v>29902</v>
      </c>
      <c r="J533" s="302">
        <f t="shared" si="8"/>
        <v>11</v>
      </c>
    </row>
    <row r="534" spans="1:10" ht="14.25" hidden="1">
      <c r="A534" s="298" t="s">
        <v>3271</v>
      </c>
      <c r="B534" s="298" t="s">
        <v>310</v>
      </c>
      <c r="C534" s="298">
        <v>1179315</v>
      </c>
      <c r="D534" s="299">
        <v>29459915</v>
      </c>
      <c r="E534" s="300" t="s">
        <v>3342</v>
      </c>
      <c r="F534" s="300" t="s">
        <v>3343</v>
      </c>
      <c r="G534" s="298" t="s">
        <v>3344</v>
      </c>
      <c r="H534" s="298">
        <v>92018778</v>
      </c>
      <c r="I534" s="301">
        <v>31078</v>
      </c>
      <c r="J534" s="302">
        <f t="shared" si="8"/>
        <v>11</v>
      </c>
    </row>
    <row r="535" spans="1:10" ht="14.25" hidden="1">
      <c r="A535" s="298" t="s">
        <v>3271</v>
      </c>
      <c r="B535" s="298" t="s">
        <v>310</v>
      </c>
      <c r="C535" s="298">
        <v>1143494</v>
      </c>
      <c r="D535" s="299">
        <v>29129435</v>
      </c>
      <c r="E535" s="300" t="s">
        <v>3345</v>
      </c>
      <c r="F535" s="300" t="s">
        <v>3346</v>
      </c>
      <c r="G535" s="298">
        <v>41920376534</v>
      </c>
      <c r="H535" s="298">
        <v>113772641</v>
      </c>
      <c r="I535" s="301">
        <v>24689</v>
      </c>
      <c r="J535" s="302">
        <f t="shared" si="8"/>
        <v>11</v>
      </c>
    </row>
    <row r="536" spans="1:10" ht="14.25" hidden="1">
      <c r="A536" s="298" t="s">
        <v>3271</v>
      </c>
      <c r="B536" s="298" t="s">
        <v>311</v>
      </c>
      <c r="C536" s="298">
        <v>1108141</v>
      </c>
      <c r="D536" s="299">
        <v>29157536</v>
      </c>
      <c r="E536" s="300" t="s">
        <v>3347</v>
      </c>
      <c r="F536" s="300" t="s">
        <v>3348</v>
      </c>
      <c r="G536" s="298">
        <v>54422965549</v>
      </c>
      <c r="H536" s="298">
        <v>113469230</v>
      </c>
      <c r="I536" s="301">
        <v>24499</v>
      </c>
      <c r="J536" s="302">
        <f t="shared" si="8"/>
        <v>11</v>
      </c>
    </row>
    <row r="537" spans="1:10" ht="14.25" hidden="1">
      <c r="A537" s="298" t="s">
        <v>3271</v>
      </c>
      <c r="B537" s="298" t="s">
        <v>312</v>
      </c>
      <c r="C537" s="298">
        <v>1115229</v>
      </c>
      <c r="D537" s="299">
        <v>29131553</v>
      </c>
      <c r="E537" s="300" t="s">
        <v>3349</v>
      </c>
      <c r="F537" s="300" t="s">
        <v>3350</v>
      </c>
      <c r="G537" s="298">
        <v>36749028500</v>
      </c>
      <c r="H537" s="298">
        <v>111949674</v>
      </c>
      <c r="I537" s="301">
        <v>22892</v>
      </c>
      <c r="J537" s="302">
        <f t="shared" si="8"/>
        <v>11</v>
      </c>
    </row>
    <row r="538" spans="1:10" ht="14.25" hidden="1">
      <c r="A538" s="298" t="s">
        <v>3271</v>
      </c>
      <c r="B538" s="298" t="s">
        <v>312</v>
      </c>
      <c r="C538" s="298">
        <v>1178259</v>
      </c>
      <c r="D538" s="299">
        <v>29848873</v>
      </c>
      <c r="E538" s="300" t="s">
        <v>3351</v>
      </c>
      <c r="F538" s="300" t="s">
        <v>3352</v>
      </c>
      <c r="G538" s="298" t="s">
        <v>3353</v>
      </c>
      <c r="H538" s="298">
        <v>92003705</v>
      </c>
      <c r="I538" s="301">
        <v>36161</v>
      </c>
      <c r="J538" s="302">
        <f t="shared" si="8"/>
        <v>11</v>
      </c>
    </row>
    <row r="539" spans="1:10" ht="14.25" hidden="1">
      <c r="A539" s="298" t="s">
        <v>3271</v>
      </c>
      <c r="B539" s="298" t="s">
        <v>313</v>
      </c>
      <c r="C539" s="298">
        <v>1160186</v>
      </c>
      <c r="D539" s="299">
        <v>29104505</v>
      </c>
      <c r="E539" s="300" t="s">
        <v>3354</v>
      </c>
      <c r="F539" s="300" t="s">
        <v>3355</v>
      </c>
      <c r="G539" s="298">
        <v>93192320591</v>
      </c>
      <c r="H539" s="298">
        <v>113981622</v>
      </c>
      <c r="I539" s="301">
        <v>27579</v>
      </c>
      <c r="J539" s="302">
        <f t="shared" si="8"/>
        <v>11</v>
      </c>
    </row>
    <row r="540" spans="1:10" ht="14.25" hidden="1">
      <c r="A540" s="298" t="s">
        <v>3271</v>
      </c>
      <c r="B540" s="298" t="s">
        <v>314</v>
      </c>
      <c r="C540" s="298">
        <v>1108222</v>
      </c>
      <c r="D540" s="299">
        <v>29104580</v>
      </c>
      <c r="E540" s="300" t="s">
        <v>3356</v>
      </c>
      <c r="F540" s="300" t="s">
        <v>3357</v>
      </c>
      <c r="G540" s="298">
        <v>51088150500</v>
      </c>
      <c r="H540" s="298">
        <v>113774300</v>
      </c>
      <c r="I540" s="301">
        <v>23469</v>
      </c>
      <c r="J540" s="302">
        <f t="shared" si="8"/>
        <v>11</v>
      </c>
    </row>
    <row r="541" spans="1:10" ht="14.25" hidden="1">
      <c r="A541" s="298" t="s">
        <v>3271</v>
      </c>
      <c r="B541" s="298" t="s">
        <v>315</v>
      </c>
      <c r="C541" s="298">
        <v>1108320</v>
      </c>
      <c r="D541" s="299">
        <v>29153964</v>
      </c>
      <c r="E541" s="300" t="s">
        <v>3358</v>
      </c>
      <c r="F541" s="300" t="s">
        <v>3359</v>
      </c>
      <c r="G541" s="298">
        <v>32995717534</v>
      </c>
      <c r="H541" s="298">
        <v>111953500</v>
      </c>
      <c r="I541" s="301">
        <v>23929</v>
      </c>
      <c r="J541" s="302">
        <f t="shared" si="8"/>
        <v>11</v>
      </c>
    </row>
    <row r="542" spans="1:10" ht="14.25" hidden="1">
      <c r="A542" s="298" t="s">
        <v>3271</v>
      </c>
      <c r="B542" s="298" t="s">
        <v>315</v>
      </c>
      <c r="C542" s="298">
        <v>1108311</v>
      </c>
      <c r="D542" s="299">
        <v>29154618</v>
      </c>
      <c r="E542" s="300" t="s">
        <v>3360</v>
      </c>
      <c r="F542" s="300" t="s">
        <v>3361</v>
      </c>
      <c r="G542" s="298" t="s">
        <v>3362</v>
      </c>
      <c r="H542" s="298">
        <v>114523003</v>
      </c>
      <c r="I542" s="301">
        <v>30040</v>
      </c>
      <c r="J542" s="302">
        <f t="shared" si="8"/>
        <v>11</v>
      </c>
    </row>
    <row r="543" spans="1:10" ht="14.25" hidden="1">
      <c r="A543" s="298" t="s">
        <v>3271</v>
      </c>
      <c r="B543" s="298" t="s">
        <v>316</v>
      </c>
      <c r="C543" s="298">
        <v>1108273</v>
      </c>
      <c r="D543" s="299">
        <v>29154707</v>
      </c>
      <c r="E543" s="300" t="s">
        <v>3363</v>
      </c>
      <c r="F543" s="300" t="s">
        <v>3364</v>
      </c>
      <c r="G543" s="298">
        <v>90573390568</v>
      </c>
      <c r="H543" s="298">
        <v>113900943</v>
      </c>
      <c r="I543" s="301">
        <v>28612</v>
      </c>
      <c r="J543" s="302">
        <f t="shared" si="8"/>
        <v>11</v>
      </c>
    </row>
    <row r="544" spans="1:10" ht="14.25" hidden="1">
      <c r="A544" s="298" t="s">
        <v>3365</v>
      </c>
      <c r="B544" s="298" t="s">
        <v>317</v>
      </c>
      <c r="C544" s="298">
        <v>1105320</v>
      </c>
      <c r="D544" s="299">
        <v>29089115</v>
      </c>
      <c r="E544" s="300" t="s">
        <v>3366</v>
      </c>
      <c r="F544" s="300" t="s">
        <v>3367</v>
      </c>
      <c r="G544" s="298" t="s">
        <v>3368</v>
      </c>
      <c r="H544" s="298">
        <v>115489977</v>
      </c>
      <c r="I544" s="301">
        <v>31875</v>
      </c>
      <c r="J544" s="302">
        <f t="shared" si="8"/>
        <v>11</v>
      </c>
    </row>
    <row r="545" spans="1:10" ht="14.25" hidden="1">
      <c r="A545" s="298" t="s">
        <v>3365</v>
      </c>
      <c r="B545" s="298" t="s">
        <v>318</v>
      </c>
      <c r="C545" s="298">
        <v>1105436</v>
      </c>
      <c r="D545" s="299">
        <v>29157803</v>
      </c>
      <c r="E545" s="300" t="s">
        <v>3369</v>
      </c>
      <c r="F545" s="300" t="s">
        <v>3370</v>
      </c>
      <c r="G545" s="298">
        <v>90907183549</v>
      </c>
      <c r="H545" s="298">
        <v>114113094</v>
      </c>
      <c r="I545" s="301">
        <v>28396</v>
      </c>
      <c r="J545" s="302">
        <f t="shared" si="8"/>
        <v>11</v>
      </c>
    </row>
    <row r="546" spans="1:10" ht="14.25" hidden="1">
      <c r="A546" s="298" t="s">
        <v>3365</v>
      </c>
      <c r="B546" s="298" t="s">
        <v>319</v>
      </c>
      <c r="C546" s="298">
        <v>1105584</v>
      </c>
      <c r="D546" s="299">
        <v>29089964</v>
      </c>
      <c r="E546" s="300" t="s">
        <v>3371</v>
      </c>
      <c r="F546" s="300" t="s">
        <v>3372</v>
      </c>
      <c r="G546" s="298">
        <v>41657640515</v>
      </c>
      <c r="H546" s="298">
        <v>113487678</v>
      </c>
      <c r="I546" s="301">
        <v>23405</v>
      </c>
      <c r="J546" s="302">
        <f t="shared" si="8"/>
        <v>11</v>
      </c>
    </row>
    <row r="547" spans="1:10" ht="14.25" hidden="1">
      <c r="A547" s="298" t="s">
        <v>3365</v>
      </c>
      <c r="B547" s="298" t="s">
        <v>320</v>
      </c>
      <c r="C547" s="298">
        <v>1105460</v>
      </c>
      <c r="D547" s="299">
        <v>29090350</v>
      </c>
      <c r="E547" s="300" t="s">
        <v>3373</v>
      </c>
      <c r="F547" s="300" t="s">
        <v>3374</v>
      </c>
      <c r="G547" s="298" t="s">
        <v>3375</v>
      </c>
      <c r="H547" s="298">
        <v>92004286</v>
      </c>
      <c r="I547" s="301">
        <v>36161</v>
      </c>
      <c r="J547" s="302">
        <f t="shared" si="8"/>
        <v>11</v>
      </c>
    </row>
    <row r="548" spans="1:10" ht="14.25" hidden="1">
      <c r="A548" s="298" t="s">
        <v>3365</v>
      </c>
      <c r="B548" s="298" t="s">
        <v>321</v>
      </c>
      <c r="C548" s="298">
        <v>1105568</v>
      </c>
      <c r="D548" s="299">
        <v>29090865</v>
      </c>
      <c r="E548" s="300" t="s">
        <v>3376</v>
      </c>
      <c r="F548" s="300" t="s">
        <v>3377</v>
      </c>
      <c r="G548" s="298">
        <v>49983881500</v>
      </c>
      <c r="H548" s="298">
        <v>113854370</v>
      </c>
      <c r="I548" s="301">
        <v>24139</v>
      </c>
      <c r="J548" s="302">
        <f t="shared" si="8"/>
        <v>11</v>
      </c>
    </row>
    <row r="549" spans="1:10" ht="14.25" hidden="1">
      <c r="A549" s="298" t="s">
        <v>3365</v>
      </c>
      <c r="B549" s="298" t="s">
        <v>322</v>
      </c>
      <c r="C549" s="298">
        <v>1105266</v>
      </c>
      <c r="D549" s="299">
        <v>29091470</v>
      </c>
      <c r="E549" s="300" t="s">
        <v>3378</v>
      </c>
      <c r="F549" s="300" t="s">
        <v>3379</v>
      </c>
      <c r="G549" s="298">
        <v>36657794568</v>
      </c>
      <c r="H549" s="298">
        <v>112751668</v>
      </c>
      <c r="I549" s="301">
        <v>24227</v>
      </c>
      <c r="J549" s="302">
        <f t="shared" si="8"/>
        <v>11</v>
      </c>
    </row>
    <row r="550" spans="1:10" ht="14.25" hidden="1">
      <c r="A550" s="298" t="s">
        <v>3365</v>
      </c>
      <c r="B550" s="298" t="s">
        <v>324</v>
      </c>
      <c r="C550" s="298">
        <v>1105169</v>
      </c>
      <c r="D550" s="299">
        <v>29092191</v>
      </c>
      <c r="E550" s="300" t="s">
        <v>3380</v>
      </c>
      <c r="F550" s="300" t="s">
        <v>3381</v>
      </c>
      <c r="G550" s="298">
        <v>37254731534</v>
      </c>
      <c r="H550" s="298">
        <v>112566453</v>
      </c>
      <c r="I550" s="301">
        <v>23996</v>
      </c>
      <c r="J550" s="302">
        <f t="shared" si="8"/>
        <v>11</v>
      </c>
    </row>
    <row r="551" spans="1:10" ht="14.25" hidden="1">
      <c r="A551" s="298" t="s">
        <v>3365</v>
      </c>
      <c r="B551" s="298" t="s">
        <v>324</v>
      </c>
      <c r="C551" s="298">
        <v>1105100</v>
      </c>
      <c r="D551" s="299">
        <v>29092213</v>
      </c>
      <c r="E551" s="300" t="s">
        <v>3382</v>
      </c>
      <c r="F551" s="300" t="s">
        <v>3383</v>
      </c>
      <c r="G551" s="298" t="s">
        <v>3384</v>
      </c>
      <c r="H551" s="298">
        <v>111193689</v>
      </c>
      <c r="I551" s="301">
        <v>19671</v>
      </c>
      <c r="J551" s="302">
        <f t="shared" si="8"/>
        <v>11</v>
      </c>
    </row>
    <row r="552" spans="1:10" ht="14.25" hidden="1">
      <c r="A552" s="298" t="s">
        <v>3365</v>
      </c>
      <c r="B552" s="298" t="s">
        <v>325</v>
      </c>
      <c r="C552" s="298">
        <v>1178101</v>
      </c>
      <c r="D552" s="299">
        <v>29436842</v>
      </c>
      <c r="E552" s="300" t="s">
        <v>3385</v>
      </c>
      <c r="F552" s="300" t="s">
        <v>3386</v>
      </c>
      <c r="G552" s="298">
        <v>30877555591</v>
      </c>
      <c r="H552" s="298">
        <v>113959170</v>
      </c>
      <c r="I552" s="301">
        <v>23864</v>
      </c>
      <c r="J552" s="302">
        <f t="shared" si="8"/>
        <v>11</v>
      </c>
    </row>
    <row r="553" spans="1:10" ht="14.25" hidden="1">
      <c r="A553" s="298" t="s">
        <v>3365</v>
      </c>
      <c r="B553" s="298" t="s">
        <v>325</v>
      </c>
      <c r="C553" s="298">
        <v>1178163</v>
      </c>
      <c r="D553" s="299">
        <v>29380375</v>
      </c>
      <c r="E553" s="300" t="s">
        <v>3387</v>
      </c>
      <c r="F553" s="300" t="s">
        <v>3388</v>
      </c>
      <c r="G553" s="298">
        <v>98607839500</v>
      </c>
      <c r="H553" s="298">
        <v>114612145</v>
      </c>
      <c r="I553" s="301">
        <v>29116</v>
      </c>
      <c r="J553" s="302">
        <f t="shared" si="8"/>
        <v>11</v>
      </c>
    </row>
    <row r="554" spans="1:10" ht="14.25" hidden="1">
      <c r="A554" s="298" t="s">
        <v>3365</v>
      </c>
      <c r="B554" s="298" t="s">
        <v>325</v>
      </c>
      <c r="C554" s="298">
        <v>1142994</v>
      </c>
      <c r="D554" s="299">
        <v>29093295</v>
      </c>
      <c r="E554" s="300" t="s">
        <v>3389</v>
      </c>
      <c r="F554" s="300" t="s">
        <v>3390</v>
      </c>
      <c r="G554" s="298">
        <v>33988153591</v>
      </c>
      <c r="H554" s="298">
        <v>111973851</v>
      </c>
      <c r="I554" s="301">
        <v>23434</v>
      </c>
      <c r="J554" s="302">
        <f t="shared" si="8"/>
        <v>11</v>
      </c>
    </row>
    <row r="555" spans="1:10" ht="14.25" hidden="1">
      <c r="A555" s="298" t="s">
        <v>3365</v>
      </c>
      <c r="B555" s="298" t="s">
        <v>325</v>
      </c>
      <c r="C555" s="298">
        <v>1105975</v>
      </c>
      <c r="D555" s="299">
        <v>29093520</v>
      </c>
      <c r="E555" s="300" t="s">
        <v>2028</v>
      </c>
      <c r="F555" s="300" t="s">
        <v>3391</v>
      </c>
      <c r="G555" s="298">
        <v>42803055520</v>
      </c>
      <c r="H555" s="298">
        <v>114498224</v>
      </c>
      <c r="I555" s="301">
        <v>27387</v>
      </c>
      <c r="J555" s="302">
        <f t="shared" si="8"/>
        <v>11</v>
      </c>
    </row>
    <row r="556" spans="1:10" ht="14.25" hidden="1">
      <c r="A556" s="298" t="s">
        <v>3365</v>
      </c>
      <c r="B556" s="298" t="s">
        <v>325</v>
      </c>
      <c r="C556" s="298">
        <v>1105797</v>
      </c>
      <c r="D556" s="299">
        <v>29432960</v>
      </c>
      <c r="E556" s="300" t="s">
        <v>3392</v>
      </c>
      <c r="F556" s="300" t="s">
        <v>3393</v>
      </c>
      <c r="G556" s="298" t="s">
        <v>3394</v>
      </c>
      <c r="H556" s="298">
        <v>115313689</v>
      </c>
      <c r="I556" s="301">
        <v>31364</v>
      </c>
      <c r="J556" s="302">
        <f t="shared" si="8"/>
        <v>11</v>
      </c>
    </row>
    <row r="557" spans="1:10" ht="14.25" hidden="1">
      <c r="A557" s="298" t="s">
        <v>3365</v>
      </c>
      <c r="B557" s="298" t="s">
        <v>325</v>
      </c>
      <c r="C557" s="298">
        <v>1105754</v>
      </c>
      <c r="D557" s="299">
        <v>29093457</v>
      </c>
      <c r="E557" s="300" t="s">
        <v>3395</v>
      </c>
      <c r="F557" s="300" t="s">
        <v>3396</v>
      </c>
      <c r="G557" s="298">
        <v>56270720591</v>
      </c>
      <c r="H557" s="298">
        <v>113158871</v>
      </c>
      <c r="I557" s="301">
        <v>26414</v>
      </c>
      <c r="J557" s="302">
        <f t="shared" si="8"/>
        <v>11</v>
      </c>
    </row>
    <row r="558" spans="1:10" ht="14.25" hidden="1">
      <c r="A558" s="298" t="s">
        <v>3365</v>
      </c>
      <c r="B558" s="298" t="s">
        <v>325</v>
      </c>
      <c r="C558" s="298">
        <v>1179657</v>
      </c>
      <c r="D558" s="299">
        <v>29474264</v>
      </c>
      <c r="E558" s="300" t="s">
        <v>3397</v>
      </c>
      <c r="F558" s="300" t="s">
        <v>3398</v>
      </c>
      <c r="G558" s="298">
        <v>98405446591</v>
      </c>
      <c r="H558" s="298">
        <v>114154155</v>
      </c>
      <c r="I558" s="301">
        <v>29021</v>
      </c>
      <c r="J558" s="302">
        <f t="shared" si="8"/>
        <v>11</v>
      </c>
    </row>
    <row r="559" spans="1:10" ht="14.25" hidden="1">
      <c r="A559" s="298" t="s">
        <v>3365</v>
      </c>
      <c r="B559" s="298" t="s">
        <v>325</v>
      </c>
      <c r="C559" s="298">
        <v>1163894</v>
      </c>
      <c r="D559" s="299">
        <v>29097509</v>
      </c>
      <c r="E559" s="300" t="s">
        <v>3399</v>
      </c>
      <c r="F559" s="300" t="s">
        <v>3400</v>
      </c>
      <c r="G559" s="298">
        <v>93116527504</v>
      </c>
      <c r="H559" s="298">
        <v>115494192</v>
      </c>
      <c r="I559" s="301">
        <v>36161</v>
      </c>
      <c r="J559" s="302">
        <f t="shared" si="8"/>
        <v>11</v>
      </c>
    </row>
    <row r="560" spans="1:10" ht="14.25" hidden="1">
      <c r="A560" s="298" t="s">
        <v>3365</v>
      </c>
      <c r="B560" s="298" t="s">
        <v>325</v>
      </c>
      <c r="C560" s="298">
        <v>1105878</v>
      </c>
      <c r="D560" s="299">
        <v>29093317</v>
      </c>
      <c r="E560" s="300" t="s">
        <v>3401</v>
      </c>
      <c r="F560" s="300" t="s">
        <v>3402</v>
      </c>
      <c r="G560" s="298">
        <v>87130793520</v>
      </c>
      <c r="H560" s="298">
        <v>113482157</v>
      </c>
      <c r="I560" s="301">
        <v>27633</v>
      </c>
      <c r="J560" s="302">
        <f t="shared" si="8"/>
        <v>11</v>
      </c>
    </row>
    <row r="561" spans="1:10" ht="14.25" hidden="1">
      <c r="A561" s="298" t="s">
        <v>3365</v>
      </c>
      <c r="B561" s="298" t="s">
        <v>325</v>
      </c>
      <c r="C561" s="298">
        <v>1106467</v>
      </c>
      <c r="D561" s="299">
        <v>29093546</v>
      </c>
      <c r="E561" s="300" t="s">
        <v>3403</v>
      </c>
      <c r="F561" s="300" t="s">
        <v>3404</v>
      </c>
      <c r="G561" s="298">
        <v>64835138520</v>
      </c>
      <c r="H561" s="298">
        <v>113709135</v>
      </c>
      <c r="I561" s="301">
        <v>26142</v>
      </c>
      <c r="J561" s="302">
        <f t="shared" si="8"/>
        <v>11</v>
      </c>
    </row>
    <row r="562" spans="1:10" ht="14.25" hidden="1">
      <c r="A562" s="298" t="s">
        <v>3365</v>
      </c>
      <c r="B562" s="298" t="s">
        <v>325</v>
      </c>
      <c r="C562" s="298">
        <v>1106645</v>
      </c>
      <c r="D562" s="299">
        <v>29095166</v>
      </c>
      <c r="E562" s="300" t="s">
        <v>3405</v>
      </c>
      <c r="F562" s="300" t="s">
        <v>3406</v>
      </c>
      <c r="G562" s="298" t="s">
        <v>3407</v>
      </c>
      <c r="H562" s="298">
        <v>114542015</v>
      </c>
      <c r="I562" s="301">
        <v>36161</v>
      </c>
      <c r="J562" s="302">
        <f t="shared" si="8"/>
        <v>11</v>
      </c>
    </row>
    <row r="563" spans="1:10" ht="14.25" hidden="1">
      <c r="A563" s="298" t="s">
        <v>3365</v>
      </c>
      <c r="B563" s="298" t="s">
        <v>325</v>
      </c>
      <c r="C563" s="298">
        <v>1106386</v>
      </c>
      <c r="D563" s="299">
        <v>29094100</v>
      </c>
      <c r="E563" s="300" t="s">
        <v>3408</v>
      </c>
      <c r="F563" s="300" t="s">
        <v>3409</v>
      </c>
      <c r="G563" s="298">
        <v>39881903572</v>
      </c>
      <c r="H563" s="298">
        <v>111937198</v>
      </c>
      <c r="I563" s="301">
        <v>24645</v>
      </c>
      <c r="J563" s="302">
        <f t="shared" si="8"/>
        <v>11</v>
      </c>
    </row>
    <row r="564" spans="1:10" ht="14.25" hidden="1">
      <c r="A564" s="298" t="s">
        <v>3365</v>
      </c>
      <c r="B564" s="298" t="s">
        <v>325</v>
      </c>
      <c r="C564" s="298">
        <v>1105916</v>
      </c>
      <c r="D564" s="299">
        <v>29093511</v>
      </c>
      <c r="E564" s="300" t="s">
        <v>3410</v>
      </c>
      <c r="F564" s="300" t="s">
        <v>3411</v>
      </c>
      <c r="G564" s="298">
        <v>91074193504</v>
      </c>
      <c r="H564" s="298">
        <v>113592415</v>
      </c>
      <c r="I564" s="301">
        <v>27930</v>
      </c>
      <c r="J564" s="302">
        <f t="shared" si="8"/>
        <v>11</v>
      </c>
    </row>
    <row r="565" spans="1:10" ht="14.25" hidden="1">
      <c r="A565" s="298" t="s">
        <v>3365</v>
      </c>
      <c r="B565" s="298" t="s">
        <v>325</v>
      </c>
      <c r="C565" s="298">
        <v>1179770</v>
      </c>
      <c r="D565" s="299">
        <v>29094240</v>
      </c>
      <c r="E565" s="300" t="s">
        <v>3412</v>
      </c>
      <c r="F565" s="300" t="s">
        <v>3413</v>
      </c>
      <c r="G565" s="298">
        <v>98325515520</v>
      </c>
      <c r="H565" s="298">
        <v>114729170</v>
      </c>
      <c r="I565" s="301">
        <v>29304</v>
      </c>
      <c r="J565" s="302">
        <f t="shared" si="8"/>
        <v>11</v>
      </c>
    </row>
    <row r="566" spans="1:10" ht="14.25" hidden="1">
      <c r="A566" s="298" t="s">
        <v>3365</v>
      </c>
      <c r="B566" s="298" t="s">
        <v>325</v>
      </c>
      <c r="C566" s="298">
        <v>1106270</v>
      </c>
      <c r="D566" s="299">
        <v>29095140</v>
      </c>
      <c r="E566" s="300" t="s">
        <v>3414</v>
      </c>
      <c r="F566" s="300" t="s">
        <v>3415</v>
      </c>
      <c r="G566" s="298">
        <v>47997591591</v>
      </c>
      <c r="H566" s="298">
        <v>114127491</v>
      </c>
      <c r="I566" s="301">
        <v>24824</v>
      </c>
      <c r="J566" s="302">
        <f t="shared" si="8"/>
        <v>11</v>
      </c>
    </row>
    <row r="567" spans="1:10" ht="14.25" hidden="1">
      <c r="A567" s="298" t="s">
        <v>3365</v>
      </c>
      <c r="B567" s="298" t="s">
        <v>325</v>
      </c>
      <c r="C567" s="298">
        <v>1106564</v>
      </c>
      <c r="D567" s="299">
        <v>29094712</v>
      </c>
      <c r="E567" s="300" t="s">
        <v>3416</v>
      </c>
      <c r="F567" s="300" t="s">
        <v>3417</v>
      </c>
      <c r="G567" s="298">
        <v>90613287568</v>
      </c>
      <c r="H567" s="298">
        <v>113946371</v>
      </c>
      <c r="I567" s="301">
        <v>27781</v>
      </c>
      <c r="J567" s="302">
        <f t="shared" si="8"/>
        <v>11</v>
      </c>
    </row>
    <row r="568" spans="1:10" ht="14.25" hidden="1">
      <c r="A568" s="298" t="s">
        <v>3365</v>
      </c>
      <c r="B568" s="298" t="s">
        <v>325</v>
      </c>
      <c r="C568" s="298">
        <v>1179769</v>
      </c>
      <c r="D568" s="299">
        <v>29095158</v>
      </c>
      <c r="E568" s="300" t="s">
        <v>3418</v>
      </c>
      <c r="F568" s="300" t="s">
        <v>3419</v>
      </c>
      <c r="G568" s="298">
        <v>12260185568</v>
      </c>
      <c r="H568" s="298">
        <v>111132586</v>
      </c>
      <c r="I568" s="301">
        <v>21234</v>
      </c>
      <c r="J568" s="302">
        <f t="shared" si="8"/>
        <v>11</v>
      </c>
    </row>
    <row r="569" spans="1:10" ht="14.25" hidden="1">
      <c r="A569" s="298" t="s">
        <v>3365</v>
      </c>
      <c r="B569" s="298" t="s">
        <v>325</v>
      </c>
      <c r="C569" s="298">
        <v>1178137</v>
      </c>
      <c r="D569" s="299">
        <v>29441633</v>
      </c>
      <c r="E569" s="300" t="s">
        <v>3420</v>
      </c>
      <c r="F569" s="300" t="s">
        <v>3421</v>
      </c>
      <c r="G569" s="298">
        <v>93027931504</v>
      </c>
      <c r="H569" s="298">
        <v>113927034</v>
      </c>
      <c r="I569" s="301">
        <v>28145</v>
      </c>
      <c r="J569" s="302">
        <f t="shared" si="8"/>
        <v>11</v>
      </c>
    </row>
    <row r="570" spans="1:10" ht="14.25" hidden="1">
      <c r="A570" s="298" t="s">
        <v>3365</v>
      </c>
      <c r="B570" s="298" t="s">
        <v>325</v>
      </c>
      <c r="C570" s="298">
        <v>1160607</v>
      </c>
      <c r="D570" s="299">
        <v>29093341</v>
      </c>
      <c r="E570" s="300" t="s">
        <v>3422</v>
      </c>
      <c r="F570" s="300" t="s">
        <v>3423</v>
      </c>
      <c r="G570" s="298">
        <v>92827314568</v>
      </c>
      <c r="H570" s="298">
        <v>113693627</v>
      </c>
      <c r="I570" s="301">
        <v>27685</v>
      </c>
      <c r="J570" s="302">
        <f t="shared" si="8"/>
        <v>11</v>
      </c>
    </row>
    <row r="571" spans="1:10" ht="14.25" hidden="1">
      <c r="A571" s="298" t="s">
        <v>3365</v>
      </c>
      <c r="B571" s="298" t="s">
        <v>325</v>
      </c>
      <c r="C571" s="298">
        <v>1105932</v>
      </c>
      <c r="D571" s="299">
        <v>29096847</v>
      </c>
      <c r="E571" s="300" t="s">
        <v>3424</v>
      </c>
      <c r="F571" s="300" t="s">
        <v>3425</v>
      </c>
      <c r="G571" s="298">
        <v>98937987520</v>
      </c>
      <c r="H571" s="298">
        <v>114497951</v>
      </c>
      <c r="I571" s="301">
        <v>36161</v>
      </c>
      <c r="J571" s="302">
        <f t="shared" si="8"/>
        <v>11</v>
      </c>
    </row>
    <row r="572" spans="1:10" ht="14.25" hidden="1">
      <c r="A572" s="298" t="s">
        <v>3365</v>
      </c>
      <c r="B572" s="298" t="s">
        <v>325</v>
      </c>
      <c r="C572" s="298">
        <v>1106106</v>
      </c>
      <c r="D572" s="299">
        <v>29097541</v>
      </c>
      <c r="E572" s="300" t="s">
        <v>3426</v>
      </c>
      <c r="F572" s="300" t="s">
        <v>3427</v>
      </c>
      <c r="G572" s="298">
        <v>38539080559</v>
      </c>
      <c r="H572" s="298">
        <v>112463956</v>
      </c>
      <c r="I572" s="301">
        <v>24426</v>
      </c>
      <c r="J572" s="302">
        <f t="shared" si="8"/>
        <v>11</v>
      </c>
    </row>
    <row r="573" spans="1:10" ht="14.25" hidden="1">
      <c r="A573" s="298" t="s">
        <v>3365</v>
      </c>
      <c r="B573" s="298" t="s">
        <v>325</v>
      </c>
      <c r="C573" s="298">
        <v>1106394</v>
      </c>
      <c r="D573" s="299">
        <v>29095239</v>
      </c>
      <c r="E573" s="300" t="s">
        <v>3428</v>
      </c>
      <c r="F573" s="300" t="s">
        <v>3429</v>
      </c>
      <c r="G573" s="298">
        <v>97425354500</v>
      </c>
      <c r="H573" s="298">
        <v>114322588</v>
      </c>
      <c r="I573" s="301">
        <v>28301</v>
      </c>
      <c r="J573" s="302">
        <f t="shared" si="8"/>
        <v>11</v>
      </c>
    </row>
    <row r="574" spans="1:10" ht="14.25" hidden="1">
      <c r="A574" s="298" t="s">
        <v>3365</v>
      </c>
      <c r="B574" s="298" t="s">
        <v>325</v>
      </c>
      <c r="C574" s="298">
        <v>1106718</v>
      </c>
      <c r="D574" s="299">
        <v>29097703</v>
      </c>
      <c r="E574" s="300" t="s">
        <v>3430</v>
      </c>
      <c r="F574" s="300" t="s">
        <v>3431</v>
      </c>
      <c r="G574" s="298">
        <v>90843118504</v>
      </c>
      <c r="H574" s="298">
        <v>113108224</v>
      </c>
      <c r="I574" s="301">
        <v>27364</v>
      </c>
      <c r="J574" s="302">
        <f t="shared" si="8"/>
        <v>11</v>
      </c>
    </row>
    <row r="575" spans="1:10" ht="14.25" hidden="1">
      <c r="A575" s="298" t="s">
        <v>3365</v>
      </c>
      <c r="B575" s="298" t="s">
        <v>325</v>
      </c>
      <c r="C575" s="298">
        <v>1106211</v>
      </c>
      <c r="D575" s="299">
        <v>29096596</v>
      </c>
      <c r="E575" s="300" t="s">
        <v>3432</v>
      </c>
      <c r="F575" s="300" t="s">
        <v>3433</v>
      </c>
      <c r="G575" s="298">
        <v>97407445591</v>
      </c>
      <c r="H575" s="298">
        <v>115549086</v>
      </c>
      <c r="I575" s="301">
        <v>36161</v>
      </c>
      <c r="J575" s="302">
        <f t="shared" si="8"/>
        <v>11</v>
      </c>
    </row>
    <row r="576" spans="1:10" ht="14.25" hidden="1">
      <c r="A576" s="298" t="s">
        <v>3365</v>
      </c>
      <c r="B576" s="298" t="s">
        <v>325</v>
      </c>
      <c r="C576" s="298">
        <v>1178219</v>
      </c>
      <c r="D576" s="299">
        <v>29443768</v>
      </c>
      <c r="E576" s="300" t="s">
        <v>3434</v>
      </c>
      <c r="F576" s="300" t="s">
        <v>3435</v>
      </c>
      <c r="G576" s="298">
        <v>93957980500</v>
      </c>
      <c r="H576" s="298">
        <v>114255286</v>
      </c>
      <c r="I576" s="301">
        <v>28439</v>
      </c>
      <c r="J576" s="302">
        <f t="shared" si="8"/>
        <v>11</v>
      </c>
    </row>
    <row r="577" spans="1:10" ht="14.25" hidden="1">
      <c r="A577" s="298" t="s">
        <v>3365</v>
      </c>
      <c r="B577" s="298" t="s">
        <v>325</v>
      </c>
      <c r="C577" s="298">
        <v>1105886</v>
      </c>
      <c r="D577" s="299">
        <v>29093660</v>
      </c>
      <c r="E577" s="300" t="s">
        <v>3436</v>
      </c>
      <c r="F577" s="300" t="s">
        <v>3437</v>
      </c>
      <c r="G577" s="298">
        <v>18087566572</v>
      </c>
      <c r="H577" s="298">
        <v>112753246</v>
      </c>
      <c r="I577" s="301">
        <v>22297</v>
      </c>
      <c r="J577" s="302">
        <f t="shared" si="8"/>
        <v>11</v>
      </c>
    </row>
    <row r="578" spans="1:10" ht="14.25" hidden="1">
      <c r="A578" s="298" t="s">
        <v>3365</v>
      </c>
      <c r="B578" s="298" t="s">
        <v>325</v>
      </c>
      <c r="C578" s="298">
        <v>1105940</v>
      </c>
      <c r="D578" s="299">
        <v>29094194</v>
      </c>
      <c r="E578" s="300" t="s">
        <v>3438</v>
      </c>
      <c r="F578" s="300" t="s">
        <v>3439</v>
      </c>
      <c r="G578" s="298">
        <v>37214624591</v>
      </c>
      <c r="H578" s="298">
        <v>114509261</v>
      </c>
      <c r="I578" s="301">
        <v>23977</v>
      </c>
      <c r="J578" s="302">
        <f t="shared" si="8"/>
        <v>11</v>
      </c>
    </row>
    <row r="579" spans="1:10" ht="14.25" hidden="1">
      <c r="A579" s="298" t="s">
        <v>3365</v>
      </c>
      <c r="B579" s="298" t="s">
        <v>325</v>
      </c>
      <c r="C579" s="298">
        <v>1106742</v>
      </c>
      <c r="D579" s="299">
        <v>29093279</v>
      </c>
      <c r="E579" s="300" t="s">
        <v>202</v>
      </c>
      <c r="F579" s="300" t="s">
        <v>3440</v>
      </c>
      <c r="G579" s="298">
        <v>52676412515</v>
      </c>
      <c r="H579" s="298">
        <v>113327624</v>
      </c>
      <c r="I579" s="301">
        <v>26352</v>
      </c>
      <c r="J579" s="302">
        <f t="shared" ref="J579:J642" si="9">LEN(G579)</f>
        <v>11</v>
      </c>
    </row>
    <row r="580" spans="1:10" ht="14.25" hidden="1">
      <c r="A580" s="298" t="s">
        <v>3365</v>
      </c>
      <c r="B580" s="298" t="s">
        <v>325</v>
      </c>
      <c r="C580" s="298">
        <v>1176448</v>
      </c>
      <c r="D580" s="299">
        <v>29387728</v>
      </c>
      <c r="E580" s="300" t="s">
        <v>3441</v>
      </c>
      <c r="F580" s="300" t="s">
        <v>3442</v>
      </c>
      <c r="G580" s="298">
        <v>52683648553</v>
      </c>
      <c r="H580" s="298">
        <v>113956300</v>
      </c>
      <c r="I580" s="301">
        <v>26160</v>
      </c>
      <c r="J580" s="302">
        <f t="shared" si="9"/>
        <v>11</v>
      </c>
    </row>
    <row r="581" spans="1:10" ht="14.25" hidden="1">
      <c r="A581" s="298" t="s">
        <v>3365</v>
      </c>
      <c r="B581" s="298" t="s">
        <v>325</v>
      </c>
      <c r="C581" s="298">
        <v>1106297</v>
      </c>
      <c r="D581" s="299">
        <v>29094151</v>
      </c>
      <c r="E581" s="300" t="s">
        <v>3443</v>
      </c>
      <c r="F581" s="300" t="s">
        <v>3444</v>
      </c>
      <c r="G581" s="298">
        <v>63140012500</v>
      </c>
      <c r="H581" s="298">
        <v>113156463</v>
      </c>
      <c r="I581" s="301">
        <v>26462</v>
      </c>
      <c r="J581" s="302">
        <f t="shared" si="9"/>
        <v>11</v>
      </c>
    </row>
    <row r="582" spans="1:10" ht="14.25" hidden="1">
      <c r="A582" s="298" t="s">
        <v>3365</v>
      </c>
      <c r="B582" s="298" t="s">
        <v>325</v>
      </c>
      <c r="C582" s="298">
        <v>1106599</v>
      </c>
      <c r="D582" s="299">
        <v>29095212</v>
      </c>
      <c r="E582" s="300" t="s">
        <v>3445</v>
      </c>
      <c r="F582" s="300" t="s">
        <v>3446</v>
      </c>
      <c r="G582" s="298">
        <v>13776304553</v>
      </c>
      <c r="H582" s="298">
        <v>112600396</v>
      </c>
      <c r="I582" s="301">
        <v>22966</v>
      </c>
      <c r="J582" s="302">
        <f t="shared" si="9"/>
        <v>11</v>
      </c>
    </row>
    <row r="583" spans="1:10" ht="14.25" hidden="1">
      <c r="A583" s="298" t="s">
        <v>3365</v>
      </c>
      <c r="B583" s="298" t="s">
        <v>325</v>
      </c>
      <c r="C583" s="298">
        <v>1106491</v>
      </c>
      <c r="D583" s="299">
        <v>29093554</v>
      </c>
      <c r="E583" s="300" t="s">
        <v>3447</v>
      </c>
      <c r="F583" s="300" t="s">
        <v>3448</v>
      </c>
      <c r="G583" s="298">
        <v>89166205549</v>
      </c>
      <c r="H583" s="298">
        <v>113928959</v>
      </c>
      <c r="I583" s="301">
        <v>27313</v>
      </c>
      <c r="J583" s="302">
        <f t="shared" si="9"/>
        <v>11</v>
      </c>
    </row>
    <row r="584" spans="1:10" ht="14.25" hidden="1">
      <c r="A584" s="298" t="s">
        <v>3365</v>
      </c>
      <c r="B584" s="298" t="s">
        <v>325</v>
      </c>
      <c r="C584" s="298">
        <v>1176068</v>
      </c>
      <c r="D584" s="299">
        <v>29093473</v>
      </c>
      <c r="E584" s="300" t="s">
        <v>3449</v>
      </c>
      <c r="F584" s="300" t="s">
        <v>3450</v>
      </c>
      <c r="G584" s="298">
        <v>19032188534</v>
      </c>
      <c r="H584" s="298">
        <v>111954807</v>
      </c>
      <c r="I584" s="301">
        <v>22291</v>
      </c>
      <c r="J584" s="302">
        <f t="shared" si="9"/>
        <v>11</v>
      </c>
    </row>
    <row r="585" spans="1:10" ht="14.25" hidden="1">
      <c r="A585" s="298" t="s">
        <v>3365</v>
      </c>
      <c r="B585" s="298" t="s">
        <v>325</v>
      </c>
      <c r="C585" s="298">
        <v>1106289</v>
      </c>
      <c r="D585" s="299">
        <v>29093350</v>
      </c>
      <c r="E585" s="300" t="s">
        <v>3451</v>
      </c>
      <c r="F585" s="300" t="s">
        <v>3452</v>
      </c>
      <c r="G585" s="298">
        <v>70568251504</v>
      </c>
      <c r="H585" s="298">
        <v>113569470</v>
      </c>
      <c r="I585" s="301">
        <v>26694</v>
      </c>
      <c r="J585" s="302">
        <f t="shared" si="9"/>
        <v>11</v>
      </c>
    </row>
    <row r="586" spans="1:10" ht="14.25" hidden="1">
      <c r="A586" s="298" t="s">
        <v>3365</v>
      </c>
      <c r="B586" s="298" t="s">
        <v>325</v>
      </c>
      <c r="C586" s="298">
        <v>1106335</v>
      </c>
      <c r="D586" s="299">
        <v>29093260</v>
      </c>
      <c r="E586" s="300" t="s">
        <v>3453</v>
      </c>
      <c r="F586" s="300" t="s">
        <v>3454</v>
      </c>
      <c r="G586" s="298">
        <v>92085067549</v>
      </c>
      <c r="H586" s="298">
        <v>113929044</v>
      </c>
      <c r="I586" s="301">
        <v>27591</v>
      </c>
      <c r="J586" s="302">
        <f t="shared" si="9"/>
        <v>11</v>
      </c>
    </row>
    <row r="587" spans="1:10" ht="14.25" hidden="1">
      <c r="A587" s="298" t="s">
        <v>3365</v>
      </c>
      <c r="B587" s="298" t="s">
        <v>325</v>
      </c>
      <c r="C587" s="298">
        <v>1106637</v>
      </c>
      <c r="D587" s="299">
        <v>29095999</v>
      </c>
      <c r="E587" s="300" t="s">
        <v>3455</v>
      </c>
      <c r="F587" s="300" t="s">
        <v>3456</v>
      </c>
      <c r="G587" s="298" t="s">
        <v>3457</v>
      </c>
      <c r="H587" s="298">
        <v>114526425</v>
      </c>
      <c r="I587" s="301">
        <v>36161</v>
      </c>
      <c r="J587" s="302">
        <f t="shared" si="9"/>
        <v>11</v>
      </c>
    </row>
    <row r="588" spans="1:10" ht="14.25" hidden="1">
      <c r="A588" s="298" t="s">
        <v>3365</v>
      </c>
      <c r="B588" s="298" t="s">
        <v>325</v>
      </c>
      <c r="C588" s="298">
        <v>1179826</v>
      </c>
      <c r="D588" s="299">
        <v>44449</v>
      </c>
      <c r="E588" s="300" t="s">
        <v>3458</v>
      </c>
      <c r="F588" s="300" t="s">
        <v>3459</v>
      </c>
      <c r="G588" s="298">
        <v>98402650597</v>
      </c>
      <c r="H588" s="298">
        <v>114537832</v>
      </c>
      <c r="I588" s="301">
        <v>36161</v>
      </c>
      <c r="J588" s="302">
        <f t="shared" si="9"/>
        <v>11</v>
      </c>
    </row>
    <row r="589" spans="1:10" ht="14.25" hidden="1">
      <c r="A589" s="298" t="s">
        <v>3365</v>
      </c>
      <c r="B589" s="298" t="s">
        <v>325</v>
      </c>
      <c r="C589" s="298">
        <v>1106556</v>
      </c>
      <c r="D589" s="299">
        <v>29094798</v>
      </c>
      <c r="E589" s="300" t="s">
        <v>3460</v>
      </c>
      <c r="F589" s="300" t="s">
        <v>3461</v>
      </c>
      <c r="G589" s="298" t="s">
        <v>3462</v>
      </c>
      <c r="H589" s="298">
        <v>92004201</v>
      </c>
      <c r="I589" s="301">
        <v>36161</v>
      </c>
      <c r="J589" s="302">
        <f t="shared" si="9"/>
        <v>11</v>
      </c>
    </row>
    <row r="590" spans="1:10" ht="14.25" hidden="1">
      <c r="A590" s="298" t="s">
        <v>3365</v>
      </c>
      <c r="B590" s="298" t="s">
        <v>325</v>
      </c>
      <c r="C590" s="298">
        <v>1106220</v>
      </c>
      <c r="D590" s="299">
        <v>29094216</v>
      </c>
      <c r="E590" s="300" t="s">
        <v>3463</v>
      </c>
      <c r="F590" s="300" t="s">
        <v>3464</v>
      </c>
      <c r="G590" s="298" t="s">
        <v>3465</v>
      </c>
      <c r="H590" s="298">
        <v>114538600</v>
      </c>
      <c r="I590" s="301">
        <v>36161</v>
      </c>
      <c r="J590" s="302">
        <f t="shared" si="9"/>
        <v>11</v>
      </c>
    </row>
    <row r="591" spans="1:10" ht="14.25" hidden="1">
      <c r="A591" s="298" t="s">
        <v>3365</v>
      </c>
      <c r="B591" s="298" t="s">
        <v>325</v>
      </c>
      <c r="C591" s="298">
        <v>1142242</v>
      </c>
      <c r="D591" s="299">
        <v>29097665</v>
      </c>
      <c r="E591" s="300" t="s">
        <v>3466</v>
      </c>
      <c r="F591" s="300" t="s">
        <v>3467</v>
      </c>
      <c r="G591" s="298" t="s">
        <v>3468</v>
      </c>
      <c r="H591" s="298">
        <v>115497360</v>
      </c>
      <c r="I591" s="301">
        <v>36161</v>
      </c>
      <c r="J591" s="302">
        <f t="shared" si="9"/>
        <v>11</v>
      </c>
    </row>
    <row r="592" spans="1:10" ht="14.25" hidden="1">
      <c r="A592" s="298" t="s">
        <v>3365</v>
      </c>
      <c r="B592" s="298" t="s">
        <v>325</v>
      </c>
      <c r="C592" s="298">
        <v>1106084</v>
      </c>
      <c r="D592" s="299">
        <v>29095190</v>
      </c>
      <c r="E592" s="300" t="s">
        <v>3469</v>
      </c>
      <c r="F592" s="300" t="s">
        <v>3470</v>
      </c>
      <c r="G592" s="298">
        <v>61995649520</v>
      </c>
      <c r="H592" s="298">
        <v>113262646</v>
      </c>
      <c r="I592" s="301">
        <v>26137</v>
      </c>
      <c r="J592" s="302">
        <f t="shared" si="9"/>
        <v>11</v>
      </c>
    </row>
    <row r="593" spans="1:10" ht="14.25" hidden="1">
      <c r="A593" s="298" t="s">
        <v>3365</v>
      </c>
      <c r="B593" s="298" t="s">
        <v>325</v>
      </c>
      <c r="C593" s="298">
        <v>1176423</v>
      </c>
      <c r="D593" s="299">
        <v>29387736</v>
      </c>
      <c r="E593" s="300" t="s">
        <v>147</v>
      </c>
      <c r="F593" s="300" t="s">
        <v>3471</v>
      </c>
      <c r="G593" s="298">
        <v>34500480587</v>
      </c>
      <c r="H593" s="298">
        <v>113066642</v>
      </c>
      <c r="I593" s="301">
        <v>23649</v>
      </c>
      <c r="J593" s="302">
        <f t="shared" si="9"/>
        <v>11</v>
      </c>
    </row>
    <row r="594" spans="1:10" ht="14.25" hidden="1">
      <c r="A594" s="298" t="s">
        <v>3365</v>
      </c>
      <c r="B594" s="298" t="s">
        <v>325</v>
      </c>
      <c r="C594" s="298">
        <v>1105959</v>
      </c>
      <c r="D594" s="299">
        <v>29096243</v>
      </c>
      <c r="E594" s="300" t="s">
        <v>3472</v>
      </c>
      <c r="F594" s="300" t="s">
        <v>3473</v>
      </c>
      <c r="G594" s="298">
        <v>80818471549</v>
      </c>
      <c r="H594" s="298">
        <v>114586140</v>
      </c>
      <c r="I594" s="301">
        <v>29923</v>
      </c>
      <c r="J594" s="302">
        <f t="shared" si="9"/>
        <v>11</v>
      </c>
    </row>
    <row r="595" spans="1:10" ht="14.25" hidden="1">
      <c r="A595" s="298" t="s">
        <v>3365</v>
      </c>
      <c r="B595" s="298" t="s">
        <v>327</v>
      </c>
      <c r="C595" s="298">
        <v>1160380</v>
      </c>
      <c r="D595" s="299">
        <v>29098165</v>
      </c>
      <c r="E595" s="300" t="s">
        <v>3474</v>
      </c>
      <c r="F595" s="300" t="s">
        <v>3475</v>
      </c>
      <c r="G595" s="298">
        <v>70759685568</v>
      </c>
      <c r="H595" s="298">
        <v>113052423</v>
      </c>
      <c r="I595" s="301">
        <v>26551</v>
      </c>
      <c r="J595" s="302">
        <f t="shared" si="9"/>
        <v>11</v>
      </c>
    </row>
    <row r="596" spans="1:10" ht="14.25" hidden="1">
      <c r="A596" s="298" t="s">
        <v>3365</v>
      </c>
      <c r="B596" s="298" t="s">
        <v>328</v>
      </c>
      <c r="C596" s="298">
        <v>1107129</v>
      </c>
      <c r="D596" s="299">
        <v>29103290</v>
      </c>
      <c r="E596" s="300" t="s">
        <v>3476</v>
      </c>
      <c r="F596" s="300" t="s">
        <v>3477</v>
      </c>
      <c r="G596" s="298">
        <v>34050060582</v>
      </c>
      <c r="H596" s="298">
        <v>112389194</v>
      </c>
      <c r="I596" s="301">
        <v>22692</v>
      </c>
      <c r="J596" s="302">
        <f t="shared" si="9"/>
        <v>11</v>
      </c>
    </row>
    <row r="597" spans="1:10" ht="14.25" hidden="1">
      <c r="A597" s="298" t="s">
        <v>3365</v>
      </c>
      <c r="B597" s="298" t="s">
        <v>329</v>
      </c>
      <c r="C597" s="298">
        <v>1107404</v>
      </c>
      <c r="D597" s="299">
        <v>29107440</v>
      </c>
      <c r="E597" s="300" t="s">
        <v>3478</v>
      </c>
      <c r="F597" s="300" t="s">
        <v>3479</v>
      </c>
      <c r="G597" s="298">
        <v>51873486553</v>
      </c>
      <c r="H597" s="298">
        <v>113590065</v>
      </c>
      <c r="I597" s="301">
        <v>25750</v>
      </c>
      <c r="J597" s="302">
        <f t="shared" si="9"/>
        <v>11</v>
      </c>
    </row>
    <row r="598" spans="1:10" ht="14.25" hidden="1">
      <c r="A598" s="298" t="s">
        <v>3365</v>
      </c>
      <c r="B598" s="298" t="s">
        <v>329</v>
      </c>
      <c r="C598" s="298">
        <v>1107382</v>
      </c>
      <c r="D598" s="299">
        <v>29107466</v>
      </c>
      <c r="E598" s="300" t="s">
        <v>3480</v>
      </c>
      <c r="F598" s="300" t="s">
        <v>3481</v>
      </c>
      <c r="G598" s="298">
        <v>85988561500</v>
      </c>
      <c r="H598" s="298">
        <v>113466737</v>
      </c>
      <c r="I598" s="301">
        <v>27561</v>
      </c>
      <c r="J598" s="302">
        <f t="shared" si="9"/>
        <v>11</v>
      </c>
    </row>
    <row r="599" spans="1:10" ht="14.25" hidden="1">
      <c r="A599" s="298" t="s">
        <v>3365</v>
      </c>
      <c r="B599" s="298" t="s">
        <v>330</v>
      </c>
      <c r="C599" s="298">
        <v>1107420</v>
      </c>
      <c r="D599" s="299">
        <v>29108047</v>
      </c>
      <c r="E599" s="300" t="s">
        <v>3482</v>
      </c>
      <c r="F599" s="300" t="s">
        <v>3483</v>
      </c>
      <c r="G599" s="298">
        <v>84159308520</v>
      </c>
      <c r="H599" s="298">
        <v>92003966</v>
      </c>
      <c r="I599" s="301">
        <v>36161</v>
      </c>
      <c r="J599" s="302">
        <f t="shared" si="9"/>
        <v>11</v>
      </c>
    </row>
    <row r="600" spans="1:10" ht="14.25" hidden="1">
      <c r="A600" s="298" t="s">
        <v>3365</v>
      </c>
      <c r="B600" s="298" t="s">
        <v>331</v>
      </c>
      <c r="C600" s="298">
        <v>1107501</v>
      </c>
      <c r="D600" s="299">
        <v>29109361</v>
      </c>
      <c r="E600" s="300" t="s">
        <v>3484</v>
      </c>
      <c r="F600" s="300" t="s">
        <v>3485</v>
      </c>
      <c r="G600" s="298">
        <v>13765531553</v>
      </c>
      <c r="H600" s="298">
        <v>111162808</v>
      </c>
      <c r="I600" s="301">
        <v>20089</v>
      </c>
      <c r="J600" s="302">
        <f t="shared" si="9"/>
        <v>11</v>
      </c>
    </row>
    <row r="601" spans="1:10" ht="14.25" hidden="1">
      <c r="A601" s="298" t="s">
        <v>3365</v>
      </c>
      <c r="B601" s="298" t="s">
        <v>331</v>
      </c>
      <c r="C601" s="298">
        <v>1107455</v>
      </c>
      <c r="D601" s="299">
        <v>29108900</v>
      </c>
      <c r="E601" s="300" t="s">
        <v>3486</v>
      </c>
      <c r="F601" s="300" t="s">
        <v>3487</v>
      </c>
      <c r="G601" s="298">
        <v>61355941504</v>
      </c>
      <c r="H601" s="298">
        <v>112480128</v>
      </c>
      <c r="I601" s="301">
        <v>26658</v>
      </c>
      <c r="J601" s="302">
        <f t="shared" si="9"/>
        <v>11</v>
      </c>
    </row>
    <row r="602" spans="1:10" ht="14.25" hidden="1">
      <c r="A602" s="298" t="s">
        <v>3365</v>
      </c>
      <c r="B602" s="298" t="s">
        <v>332</v>
      </c>
      <c r="C602" s="298">
        <v>1107536</v>
      </c>
      <c r="D602" s="299">
        <v>29110076</v>
      </c>
      <c r="E602" s="300" t="s">
        <v>3488</v>
      </c>
      <c r="F602" s="300" t="s">
        <v>3489</v>
      </c>
      <c r="G602" s="298">
        <v>64689395500</v>
      </c>
      <c r="H602" s="298">
        <v>112465851</v>
      </c>
      <c r="I602" s="301">
        <v>26524</v>
      </c>
      <c r="J602" s="302">
        <f t="shared" si="9"/>
        <v>11</v>
      </c>
    </row>
    <row r="603" spans="1:10" ht="14.25" hidden="1">
      <c r="A603" s="298" t="s">
        <v>3365</v>
      </c>
      <c r="B603" s="298" t="s">
        <v>333</v>
      </c>
      <c r="C603" s="298">
        <v>1107706</v>
      </c>
      <c r="D603" s="299">
        <v>29111730</v>
      </c>
      <c r="E603" s="300" t="s">
        <v>3490</v>
      </c>
      <c r="F603" s="300" t="s">
        <v>3491</v>
      </c>
      <c r="G603" s="298">
        <v>12494968534</v>
      </c>
      <c r="H603" s="298">
        <v>111587757</v>
      </c>
      <c r="I603" s="301">
        <v>21567</v>
      </c>
      <c r="J603" s="302">
        <f t="shared" si="9"/>
        <v>11</v>
      </c>
    </row>
    <row r="604" spans="1:10" ht="14.25" hidden="1">
      <c r="A604" s="298" t="s">
        <v>3365</v>
      </c>
      <c r="B604" s="298" t="s">
        <v>334</v>
      </c>
      <c r="C604" s="298">
        <v>1178202</v>
      </c>
      <c r="D604" s="299">
        <v>29443288</v>
      </c>
      <c r="E604" s="300" t="s">
        <v>3492</v>
      </c>
      <c r="F604" s="300" t="s">
        <v>3493</v>
      </c>
      <c r="G604" s="298">
        <v>29748208591</v>
      </c>
      <c r="H604" s="298">
        <v>111964161</v>
      </c>
      <c r="I604" s="301">
        <v>23664</v>
      </c>
      <c r="J604" s="302">
        <f t="shared" si="9"/>
        <v>11</v>
      </c>
    </row>
    <row r="605" spans="1:10" ht="14.25" hidden="1">
      <c r="A605" s="298" t="s">
        <v>3365</v>
      </c>
      <c r="B605" s="298" t="s">
        <v>335</v>
      </c>
      <c r="C605" s="298">
        <v>1178047</v>
      </c>
      <c r="D605" s="299">
        <v>29432510</v>
      </c>
      <c r="E605" s="300" t="s">
        <v>3494</v>
      </c>
      <c r="F605" s="300" t="s">
        <v>3495</v>
      </c>
      <c r="G605" s="298" t="s">
        <v>3496</v>
      </c>
      <c r="H605" s="298">
        <v>111550823</v>
      </c>
      <c r="I605" s="301">
        <v>19008</v>
      </c>
      <c r="J605" s="302">
        <f t="shared" si="9"/>
        <v>11</v>
      </c>
    </row>
    <row r="606" spans="1:10" ht="14.25" hidden="1">
      <c r="A606" s="298" t="s">
        <v>3497</v>
      </c>
      <c r="B606" s="298" t="s">
        <v>336</v>
      </c>
      <c r="C606" s="298">
        <v>1124813</v>
      </c>
      <c r="D606" s="299">
        <v>29267420</v>
      </c>
      <c r="E606" s="300" t="s">
        <v>3498</v>
      </c>
      <c r="F606" s="300" t="s">
        <v>3499</v>
      </c>
      <c r="G606" s="298">
        <v>46931694553</v>
      </c>
      <c r="H606" s="298">
        <v>112557721</v>
      </c>
      <c r="I606" s="301">
        <v>25051</v>
      </c>
      <c r="J606" s="302">
        <f t="shared" si="9"/>
        <v>11</v>
      </c>
    </row>
    <row r="607" spans="1:10" ht="14.25" hidden="1">
      <c r="A607" s="298" t="s">
        <v>3497</v>
      </c>
      <c r="B607" s="298" t="s">
        <v>336</v>
      </c>
      <c r="C607" s="298">
        <v>1178405</v>
      </c>
      <c r="D607" s="299">
        <v>29395950</v>
      </c>
      <c r="E607" s="300" t="s">
        <v>3500</v>
      </c>
      <c r="F607" s="300" t="s">
        <v>3501</v>
      </c>
      <c r="G607" s="298" t="s">
        <v>3502</v>
      </c>
      <c r="H607" s="298">
        <v>92016534</v>
      </c>
      <c r="I607" s="301">
        <v>36161</v>
      </c>
      <c r="J607" s="302">
        <f t="shared" si="9"/>
        <v>11</v>
      </c>
    </row>
    <row r="608" spans="1:10" ht="14.25" hidden="1">
      <c r="A608" s="298" t="s">
        <v>3497</v>
      </c>
      <c r="B608" s="298" t="s">
        <v>337</v>
      </c>
      <c r="C608" s="298">
        <v>1123671</v>
      </c>
      <c r="D608" s="299">
        <v>29255597</v>
      </c>
      <c r="E608" s="300" t="s">
        <v>3503</v>
      </c>
      <c r="F608" s="300" t="s">
        <v>3504</v>
      </c>
      <c r="G608" s="298" t="s">
        <v>3505</v>
      </c>
      <c r="H608" s="298">
        <v>115530401</v>
      </c>
      <c r="I608" s="301">
        <v>36161</v>
      </c>
      <c r="J608" s="302">
        <f t="shared" si="9"/>
        <v>11</v>
      </c>
    </row>
    <row r="609" spans="1:10" ht="14.25" hidden="1">
      <c r="A609" s="298" t="s">
        <v>3497</v>
      </c>
      <c r="B609" s="298" t="s">
        <v>338</v>
      </c>
      <c r="C609" s="298">
        <v>1124856</v>
      </c>
      <c r="D609" s="299">
        <v>29267480</v>
      </c>
      <c r="E609" s="300" t="s">
        <v>3506</v>
      </c>
      <c r="F609" s="300" t="s">
        <v>3507</v>
      </c>
      <c r="G609" s="298">
        <v>90712501568</v>
      </c>
      <c r="H609" s="298">
        <v>114191602</v>
      </c>
      <c r="I609" s="301">
        <v>36161</v>
      </c>
      <c r="J609" s="302">
        <f t="shared" si="9"/>
        <v>11</v>
      </c>
    </row>
    <row r="610" spans="1:10" ht="14.25" hidden="1">
      <c r="A610" s="298" t="s">
        <v>3497</v>
      </c>
      <c r="B610" s="298" t="s">
        <v>338</v>
      </c>
      <c r="C610" s="298">
        <v>1178404</v>
      </c>
      <c r="D610" s="299">
        <v>29395860</v>
      </c>
      <c r="E610" s="300" t="s">
        <v>3508</v>
      </c>
      <c r="F610" s="300" t="s">
        <v>3509</v>
      </c>
      <c r="G610" s="298" t="s">
        <v>3510</v>
      </c>
      <c r="H610" s="298">
        <v>115528543</v>
      </c>
      <c r="I610" s="301">
        <v>31591</v>
      </c>
      <c r="J610" s="302">
        <f t="shared" si="9"/>
        <v>11</v>
      </c>
    </row>
    <row r="611" spans="1:10" ht="14.25" hidden="1">
      <c r="A611" s="298" t="s">
        <v>3497</v>
      </c>
      <c r="B611" s="298" t="s">
        <v>338</v>
      </c>
      <c r="C611" s="298">
        <v>1179113</v>
      </c>
      <c r="D611" s="299">
        <v>29449332</v>
      </c>
      <c r="E611" s="300" t="s">
        <v>3511</v>
      </c>
      <c r="F611" s="300" t="s">
        <v>3512</v>
      </c>
      <c r="G611" s="298">
        <v>57841756534</v>
      </c>
      <c r="H611" s="298">
        <v>114144621</v>
      </c>
      <c r="I611" s="301">
        <v>22238</v>
      </c>
      <c r="J611" s="302">
        <f t="shared" si="9"/>
        <v>11</v>
      </c>
    </row>
    <row r="612" spans="1:10" ht="14.25" hidden="1">
      <c r="A612" s="298" t="s">
        <v>3497</v>
      </c>
      <c r="B612" s="298" t="s">
        <v>339</v>
      </c>
      <c r="C612" s="298">
        <v>1124872</v>
      </c>
      <c r="D612" s="299">
        <v>29268168</v>
      </c>
      <c r="E612" s="300" t="s">
        <v>3513</v>
      </c>
      <c r="F612" s="300" t="s">
        <v>3514</v>
      </c>
      <c r="G612" s="298">
        <v>68940467515</v>
      </c>
      <c r="H612" s="298">
        <v>115094748</v>
      </c>
      <c r="I612" s="301">
        <v>26868</v>
      </c>
      <c r="J612" s="302">
        <f t="shared" si="9"/>
        <v>11</v>
      </c>
    </row>
    <row r="613" spans="1:10" ht="14.25" hidden="1">
      <c r="A613" s="298" t="s">
        <v>3497</v>
      </c>
      <c r="B613" s="298" t="s">
        <v>340</v>
      </c>
      <c r="C613" s="298">
        <v>1165706</v>
      </c>
      <c r="D613" s="299">
        <v>29269806</v>
      </c>
      <c r="E613" s="300" t="s">
        <v>3515</v>
      </c>
      <c r="F613" s="300" t="s">
        <v>3516</v>
      </c>
      <c r="G613" s="298">
        <v>50212850504</v>
      </c>
      <c r="H613" s="298">
        <v>112403493</v>
      </c>
      <c r="I613" s="301">
        <v>24965</v>
      </c>
      <c r="J613" s="302">
        <f t="shared" si="9"/>
        <v>11</v>
      </c>
    </row>
    <row r="614" spans="1:10" ht="14.25" hidden="1">
      <c r="A614" s="298" t="s">
        <v>3497</v>
      </c>
      <c r="B614" s="298" t="s">
        <v>341</v>
      </c>
      <c r="C614" s="298">
        <v>1165722</v>
      </c>
      <c r="D614" s="299">
        <v>29270570</v>
      </c>
      <c r="E614" s="300" t="s">
        <v>3517</v>
      </c>
      <c r="F614" s="300" t="s">
        <v>3518</v>
      </c>
      <c r="G614" s="298" t="s">
        <v>3519</v>
      </c>
      <c r="H614" s="298">
        <v>85200791</v>
      </c>
      <c r="I614" s="301">
        <v>32457</v>
      </c>
      <c r="J614" s="302">
        <f t="shared" si="9"/>
        <v>11</v>
      </c>
    </row>
    <row r="615" spans="1:10" ht="14.25" hidden="1">
      <c r="A615" s="298" t="s">
        <v>3497</v>
      </c>
      <c r="B615" s="298" t="s">
        <v>342</v>
      </c>
      <c r="C615" s="298">
        <v>1179137</v>
      </c>
      <c r="D615" s="299">
        <v>29449456</v>
      </c>
      <c r="E615" s="300" t="s">
        <v>3520</v>
      </c>
      <c r="F615" s="300" t="s">
        <v>3521</v>
      </c>
      <c r="G615" s="298">
        <v>31456748890</v>
      </c>
      <c r="H615" s="298">
        <v>115323163</v>
      </c>
      <c r="I615" s="301">
        <v>29141</v>
      </c>
      <c r="J615" s="302">
        <f t="shared" si="9"/>
        <v>11</v>
      </c>
    </row>
    <row r="616" spans="1:10" ht="14.25">
      <c r="A616" s="298" t="s">
        <v>3497</v>
      </c>
      <c r="B616" s="298" t="s">
        <v>342</v>
      </c>
      <c r="C616" s="298">
        <v>1178438</v>
      </c>
      <c r="D616" s="299">
        <v>29434734</v>
      </c>
      <c r="E616" s="300" t="s">
        <v>3522</v>
      </c>
      <c r="F616" s="300" t="s">
        <v>3523</v>
      </c>
      <c r="G616" s="298" t="s">
        <v>3524</v>
      </c>
      <c r="H616" s="298">
        <v>115321878</v>
      </c>
      <c r="I616" s="301">
        <v>30959</v>
      </c>
      <c r="J616" s="302">
        <f t="shared" si="9"/>
        <v>11</v>
      </c>
    </row>
    <row r="617" spans="1:10" ht="14.25" hidden="1">
      <c r="A617" s="298" t="s">
        <v>3497</v>
      </c>
      <c r="B617" s="298" t="s">
        <v>342</v>
      </c>
      <c r="C617" s="298">
        <v>1179136</v>
      </c>
      <c r="D617" s="299">
        <v>29449545</v>
      </c>
      <c r="E617" s="300" t="s">
        <v>3525</v>
      </c>
      <c r="F617" s="300" t="s">
        <v>3526</v>
      </c>
      <c r="G617" s="298" t="s">
        <v>3527</v>
      </c>
      <c r="H617" s="298">
        <v>92108706</v>
      </c>
      <c r="I617" s="301">
        <v>36161</v>
      </c>
      <c r="J617" s="302">
        <f t="shared" si="9"/>
        <v>11</v>
      </c>
    </row>
    <row r="618" spans="1:10" ht="14.25" hidden="1">
      <c r="A618" s="298" t="s">
        <v>3497</v>
      </c>
      <c r="B618" s="298" t="s">
        <v>343</v>
      </c>
      <c r="C618" s="298">
        <v>1177071</v>
      </c>
      <c r="D618" s="299">
        <v>29409535</v>
      </c>
      <c r="E618" s="300" t="s">
        <v>3528</v>
      </c>
      <c r="F618" s="300" t="s">
        <v>2124</v>
      </c>
      <c r="G618" s="298" t="s">
        <v>2124</v>
      </c>
      <c r="H618" s="298" t="s">
        <v>2124</v>
      </c>
      <c r="I618" s="301"/>
      <c r="J618" s="302">
        <f t="shared" si="9"/>
        <v>11</v>
      </c>
    </row>
    <row r="619" spans="1:10" ht="14.25" hidden="1">
      <c r="A619" s="298" t="s">
        <v>3497</v>
      </c>
      <c r="B619" s="298" t="s">
        <v>344</v>
      </c>
      <c r="C619" s="298">
        <v>1128878</v>
      </c>
      <c r="D619" s="299">
        <v>29258324</v>
      </c>
      <c r="E619" s="300" t="s">
        <v>3529</v>
      </c>
      <c r="F619" s="300" t="s">
        <v>3530</v>
      </c>
      <c r="G619" s="298">
        <v>89528689515</v>
      </c>
      <c r="H619" s="298">
        <v>85201257</v>
      </c>
      <c r="I619" s="301">
        <v>28019</v>
      </c>
      <c r="J619" s="302">
        <f t="shared" si="9"/>
        <v>11</v>
      </c>
    </row>
    <row r="620" spans="1:10" ht="14.25" hidden="1">
      <c r="A620" s="298" t="s">
        <v>3497</v>
      </c>
      <c r="B620" s="298" t="s">
        <v>345</v>
      </c>
      <c r="C620" s="298">
        <v>1128924</v>
      </c>
      <c r="D620" s="299">
        <v>29259630</v>
      </c>
      <c r="E620" s="300" t="s">
        <v>3531</v>
      </c>
      <c r="F620" s="300" t="s">
        <v>3532</v>
      </c>
      <c r="G620" s="298">
        <v>99778815534</v>
      </c>
      <c r="H620" s="298">
        <v>115103741</v>
      </c>
      <c r="I620" s="301">
        <v>36161</v>
      </c>
      <c r="J620" s="302">
        <f t="shared" si="9"/>
        <v>11</v>
      </c>
    </row>
    <row r="621" spans="1:10" ht="14.25" hidden="1">
      <c r="A621" s="298" t="s">
        <v>3497</v>
      </c>
      <c r="B621" s="298" t="s">
        <v>346</v>
      </c>
      <c r="C621" s="298">
        <v>1165277</v>
      </c>
      <c r="D621" s="299">
        <v>29281261</v>
      </c>
      <c r="E621" s="300" t="s">
        <v>3533</v>
      </c>
      <c r="F621" s="300" t="s">
        <v>3534</v>
      </c>
      <c r="G621" s="298">
        <v>10182918572</v>
      </c>
      <c r="H621" s="298">
        <v>113980600</v>
      </c>
      <c r="I621" s="301">
        <v>20211</v>
      </c>
      <c r="J621" s="302">
        <f t="shared" si="9"/>
        <v>11</v>
      </c>
    </row>
    <row r="622" spans="1:10" ht="14.25" hidden="1">
      <c r="A622" s="298" t="s">
        <v>3497</v>
      </c>
      <c r="B622" s="298" t="s">
        <v>346</v>
      </c>
      <c r="C622" s="298">
        <v>1179271</v>
      </c>
      <c r="D622" s="299">
        <v>29459028</v>
      </c>
      <c r="E622" s="300" t="s">
        <v>3535</v>
      </c>
      <c r="F622" s="300" t="s">
        <v>3536</v>
      </c>
      <c r="G622" s="298">
        <v>99802465534</v>
      </c>
      <c r="H622" s="298">
        <v>115096350</v>
      </c>
      <c r="I622" s="301">
        <v>36161</v>
      </c>
      <c r="J622" s="302">
        <f t="shared" si="9"/>
        <v>11</v>
      </c>
    </row>
    <row r="623" spans="1:10" ht="14.25" hidden="1">
      <c r="A623" s="298" t="s">
        <v>3497</v>
      </c>
      <c r="B623" s="298" t="s">
        <v>347</v>
      </c>
      <c r="C623" s="298">
        <v>1178271</v>
      </c>
      <c r="D623" s="299">
        <v>29535816</v>
      </c>
      <c r="E623" s="300" t="s">
        <v>2492</v>
      </c>
      <c r="F623" s="300" t="s">
        <v>3537</v>
      </c>
      <c r="G623" s="298" t="s">
        <v>3538</v>
      </c>
      <c r="H623" s="298">
        <v>92149622</v>
      </c>
      <c r="I623" s="301">
        <v>36161</v>
      </c>
      <c r="J623" s="302">
        <f t="shared" si="9"/>
        <v>11</v>
      </c>
    </row>
    <row r="624" spans="1:10" ht="14.25" hidden="1">
      <c r="A624" s="298" t="s">
        <v>3497</v>
      </c>
      <c r="B624" s="298" t="s">
        <v>348</v>
      </c>
      <c r="C624" s="298">
        <v>1176160</v>
      </c>
      <c r="D624" s="299">
        <v>29335132</v>
      </c>
      <c r="E624" s="300" t="s">
        <v>3539</v>
      </c>
      <c r="F624" s="303" t="s">
        <v>3540</v>
      </c>
      <c r="G624" s="298" t="s">
        <v>3541</v>
      </c>
      <c r="H624" s="298">
        <v>115523975</v>
      </c>
      <c r="I624" s="301">
        <v>36161</v>
      </c>
      <c r="J624" s="302">
        <f t="shared" si="9"/>
        <v>11</v>
      </c>
    </row>
    <row r="625" spans="1:10" ht="14.25" hidden="1">
      <c r="A625" s="298" t="s">
        <v>3497</v>
      </c>
      <c r="B625" s="298" t="s">
        <v>349</v>
      </c>
      <c r="C625" s="298">
        <v>1128460</v>
      </c>
      <c r="D625" s="299">
        <v>29249104</v>
      </c>
      <c r="E625" s="300" t="s">
        <v>3542</v>
      </c>
      <c r="F625" s="300" t="s">
        <v>3543</v>
      </c>
      <c r="G625" s="298" t="s">
        <v>3544</v>
      </c>
      <c r="H625" s="298">
        <v>114510505</v>
      </c>
      <c r="I625" s="301">
        <v>30584</v>
      </c>
      <c r="J625" s="302">
        <f t="shared" si="9"/>
        <v>11</v>
      </c>
    </row>
    <row r="626" spans="1:10" ht="14.25" hidden="1">
      <c r="A626" s="298" t="s">
        <v>3497</v>
      </c>
      <c r="B626" s="298" t="s">
        <v>350</v>
      </c>
      <c r="C626" s="298">
        <v>1141815</v>
      </c>
      <c r="D626" s="299">
        <v>29261481</v>
      </c>
      <c r="E626" s="300" t="s">
        <v>3545</v>
      </c>
      <c r="F626" s="300" t="s">
        <v>3546</v>
      </c>
      <c r="G626" s="298" t="s">
        <v>3547</v>
      </c>
      <c r="H626" s="298">
        <v>92055134</v>
      </c>
      <c r="I626" s="301">
        <v>36161</v>
      </c>
      <c r="J626" s="302">
        <f t="shared" si="9"/>
        <v>11</v>
      </c>
    </row>
    <row r="627" spans="1:10" ht="14.25" hidden="1">
      <c r="A627" s="298" t="s">
        <v>3497</v>
      </c>
      <c r="B627" s="298" t="s">
        <v>351</v>
      </c>
      <c r="C627" s="298">
        <v>1178113</v>
      </c>
      <c r="D627" s="299">
        <v>29434726</v>
      </c>
      <c r="E627" s="300" t="s">
        <v>3548</v>
      </c>
      <c r="F627" s="300" t="s">
        <v>3549</v>
      </c>
      <c r="G627" s="298" t="s">
        <v>3550</v>
      </c>
      <c r="H627" s="298">
        <v>115376962</v>
      </c>
      <c r="I627" s="301">
        <v>30781</v>
      </c>
      <c r="J627" s="302">
        <f t="shared" si="9"/>
        <v>11</v>
      </c>
    </row>
    <row r="628" spans="1:10" ht="14.25" hidden="1">
      <c r="A628" s="298" t="s">
        <v>3497</v>
      </c>
      <c r="B628" s="298" t="s">
        <v>352</v>
      </c>
      <c r="C628" s="298">
        <v>1129181</v>
      </c>
      <c r="D628" s="299">
        <v>29250285</v>
      </c>
      <c r="E628" s="300" t="s">
        <v>3551</v>
      </c>
      <c r="F628" s="300" t="s">
        <v>3552</v>
      </c>
      <c r="G628" s="298" t="s">
        <v>3553</v>
      </c>
      <c r="H628" s="298">
        <v>115324648</v>
      </c>
      <c r="I628" s="301">
        <v>30858</v>
      </c>
      <c r="J628" s="302">
        <f t="shared" si="9"/>
        <v>11</v>
      </c>
    </row>
    <row r="629" spans="1:10" ht="14.25" hidden="1">
      <c r="A629" s="298" t="s">
        <v>3497</v>
      </c>
      <c r="B629" s="298" t="s">
        <v>353</v>
      </c>
      <c r="C629" s="298">
        <v>1156634</v>
      </c>
      <c r="D629" s="299">
        <v>29261953</v>
      </c>
      <c r="E629" s="300" t="s">
        <v>3554</v>
      </c>
      <c r="F629" s="300" t="s">
        <v>3555</v>
      </c>
      <c r="G629" s="298" t="s">
        <v>3556</v>
      </c>
      <c r="H629" s="298">
        <v>114544164</v>
      </c>
      <c r="I629" s="301">
        <v>30743</v>
      </c>
      <c r="J629" s="302">
        <f t="shared" si="9"/>
        <v>11</v>
      </c>
    </row>
    <row r="630" spans="1:10" ht="14.25" hidden="1">
      <c r="A630" s="298" t="s">
        <v>3497</v>
      </c>
      <c r="B630" s="298" t="s">
        <v>354</v>
      </c>
      <c r="C630" s="298">
        <v>1124996</v>
      </c>
      <c r="D630" s="299">
        <v>29275474</v>
      </c>
      <c r="E630" s="300" t="s">
        <v>3557</v>
      </c>
      <c r="F630" s="300" t="s">
        <v>3558</v>
      </c>
      <c r="G630" s="298">
        <v>26305070504</v>
      </c>
      <c r="H630" s="298">
        <v>111651734</v>
      </c>
      <c r="I630" s="301">
        <v>22370</v>
      </c>
      <c r="J630" s="302">
        <f t="shared" si="9"/>
        <v>11</v>
      </c>
    </row>
    <row r="631" spans="1:10" ht="14.25" hidden="1">
      <c r="A631" s="298" t="s">
        <v>3497</v>
      </c>
      <c r="B631" s="298" t="s">
        <v>355</v>
      </c>
      <c r="C631" s="298">
        <v>1125062</v>
      </c>
      <c r="D631" s="299">
        <v>29277230</v>
      </c>
      <c r="E631" s="300" t="s">
        <v>3559</v>
      </c>
      <c r="F631" s="300" t="s">
        <v>3560</v>
      </c>
      <c r="G631" s="298">
        <v>65640055553</v>
      </c>
      <c r="H631" s="298">
        <v>112403891</v>
      </c>
      <c r="I631" s="301">
        <v>26198</v>
      </c>
      <c r="J631" s="302">
        <f t="shared" si="9"/>
        <v>11</v>
      </c>
    </row>
    <row r="632" spans="1:10" ht="14.25" hidden="1">
      <c r="A632" s="298" t="s">
        <v>3497</v>
      </c>
      <c r="B632" s="298" t="s">
        <v>355</v>
      </c>
      <c r="C632" s="298">
        <v>1125186</v>
      </c>
      <c r="D632" s="299">
        <v>29276411</v>
      </c>
      <c r="E632" s="300" t="s">
        <v>3561</v>
      </c>
      <c r="F632" s="300" t="s">
        <v>3562</v>
      </c>
      <c r="G632" s="298">
        <v>79694454549</v>
      </c>
      <c r="H632" s="298">
        <v>114597939</v>
      </c>
      <c r="I632" s="301">
        <v>29112</v>
      </c>
      <c r="J632" s="302">
        <f t="shared" si="9"/>
        <v>11</v>
      </c>
    </row>
    <row r="633" spans="1:10" ht="14.25" hidden="1">
      <c r="A633" s="298" t="s">
        <v>3497</v>
      </c>
      <c r="B633" s="298" t="s">
        <v>356</v>
      </c>
      <c r="C633" s="298">
        <v>1178071</v>
      </c>
      <c r="D633" s="299">
        <v>29428556</v>
      </c>
      <c r="E633" s="300" t="s">
        <v>3563</v>
      </c>
      <c r="F633" s="300" t="s">
        <v>3564</v>
      </c>
      <c r="G633" s="298">
        <v>97223450525</v>
      </c>
      <c r="H633" s="298">
        <v>113947513</v>
      </c>
      <c r="I633" s="301">
        <v>36161</v>
      </c>
      <c r="J633" s="302">
        <f t="shared" si="9"/>
        <v>11</v>
      </c>
    </row>
    <row r="634" spans="1:10" ht="14.25" hidden="1">
      <c r="A634" s="298" t="s">
        <v>3497</v>
      </c>
      <c r="B634" s="298" t="s">
        <v>357</v>
      </c>
      <c r="C634" s="298">
        <v>1124929</v>
      </c>
      <c r="D634" s="299">
        <v>29285291</v>
      </c>
      <c r="E634" s="300" t="s">
        <v>3565</v>
      </c>
      <c r="F634" s="300" t="s">
        <v>3566</v>
      </c>
      <c r="G634" s="298" t="s">
        <v>3567</v>
      </c>
      <c r="H634" s="298">
        <v>115381739</v>
      </c>
      <c r="I634" s="301">
        <v>31167</v>
      </c>
      <c r="J634" s="302">
        <f t="shared" si="9"/>
        <v>11</v>
      </c>
    </row>
    <row r="635" spans="1:10" ht="14.25" hidden="1">
      <c r="A635" s="298" t="s">
        <v>3497</v>
      </c>
      <c r="B635" s="298" t="s">
        <v>358</v>
      </c>
      <c r="C635" s="298">
        <v>1178248</v>
      </c>
      <c r="D635" s="299">
        <v>29265932</v>
      </c>
      <c r="E635" s="300" t="s">
        <v>3568</v>
      </c>
      <c r="F635" s="300" t="s">
        <v>3569</v>
      </c>
      <c r="G635" s="298">
        <v>40249247534</v>
      </c>
      <c r="H635" s="298">
        <v>113781585</v>
      </c>
      <c r="I635" s="301">
        <v>25067</v>
      </c>
      <c r="J635" s="302">
        <f t="shared" si="9"/>
        <v>11</v>
      </c>
    </row>
    <row r="636" spans="1:10" ht="14.25" hidden="1">
      <c r="A636" s="298" t="s">
        <v>3497</v>
      </c>
      <c r="B636" s="298" t="s">
        <v>359</v>
      </c>
      <c r="C636" s="298">
        <v>1179285</v>
      </c>
      <c r="D636" s="299">
        <v>29461472</v>
      </c>
      <c r="E636" s="300" t="s">
        <v>3570</v>
      </c>
      <c r="F636" s="300" t="s">
        <v>3571</v>
      </c>
      <c r="G636" s="298" t="s">
        <v>3572</v>
      </c>
      <c r="H636" s="298">
        <v>115291683</v>
      </c>
      <c r="I636" s="301">
        <v>36161</v>
      </c>
      <c r="J636" s="302">
        <f t="shared" si="9"/>
        <v>11</v>
      </c>
    </row>
    <row r="637" spans="1:10" ht="14.25" hidden="1">
      <c r="A637" s="298" t="s">
        <v>3497</v>
      </c>
      <c r="B637" s="298" t="s">
        <v>359</v>
      </c>
      <c r="C637" s="298">
        <v>1179790</v>
      </c>
      <c r="D637" s="299">
        <v>29494737</v>
      </c>
      <c r="E637" s="300" t="s">
        <v>3573</v>
      </c>
      <c r="F637" s="300" t="s">
        <v>3574</v>
      </c>
      <c r="G637" s="298">
        <v>94669880500</v>
      </c>
      <c r="H637" s="298">
        <v>114607865</v>
      </c>
      <c r="I637" s="301">
        <v>28358</v>
      </c>
      <c r="J637" s="302">
        <f t="shared" si="9"/>
        <v>11</v>
      </c>
    </row>
    <row r="638" spans="1:10" ht="14.25" hidden="1">
      <c r="A638" s="298" t="s">
        <v>3497</v>
      </c>
      <c r="B638" s="298" t="s">
        <v>359</v>
      </c>
      <c r="C638" s="298">
        <v>1179448</v>
      </c>
      <c r="D638" s="299">
        <v>29467861</v>
      </c>
      <c r="E638" s="300" t="s">
        <v>3575</v>
      </c>
      <c r="F638" s="300" t="s">
        <v>3576</v>
      </c>
      <c r="G638" s="298" t="s">
        <v>3577</v>
      </c>
      <c r="H638" s="298">
        <v>115322816</v>
      </c>
      <c r="I638" s="301">
        <v>29493</v>
      </c>
      <c r="J638" s="302">
        <f t="shared" si="9"/>
        <v>11</v>
      </c>
    </row>
    <row r="639" spans="1:10" ht="14.25" hidden="1">
      <c r="A639" s="298" t="s">
        <v>3497</v>
      </c>
      <c r="B639" s="298" t="s">
        <v>359</v>
      </c>
      <c r="C639" s="298">
        <v>1125429</v>
      </c>
      <c r="D639" s="299">
        <v>29277990</v>
      </c>
      <c r="E639" s="300" t="s">
        <v>3578</v>
      </c>
      <c r="F639" s="300" t="s">
        <v>3579</v>
      </c>
      <c r="G639" s="298" t="s">
        <v>3580</v>
      </c>
      <c r="H639" s="298">
        <v>114511420</v>
      </c>
      <c r="I639" s="301">
        <v>36161</v>
      </c>
      <c r="J639" s="302">
        <f t="shared" si="9"/>
        <v>11</v>
      </c>
    </row>
    <row r="640" spans="1:10" ht="14.25" hidden="1">
      <c r="A640" s="298" t="s">
        <v>3497</v>
      </c>
      <c r="B640" s="298" t="s">
        <v>359</v>
      </c>
      <c r="C640" s="298">
        <v>1125640</v>
      </c>
      <c r="D640" s="299">
        <v>29277787</v>
      </c>
      <c r="E640" s="300" t="s">
        <v>3581</v>
      </c>
      <c r="F640" s="300" t="s">
        <v>3582</v>
      </c>
      <c r="G640" s="298" t="s">
        <v>3583</v>
      </c>
      <c r="H640" s="298">
        <v>114578236</v>
      </c>
      <c r="I640" s="301">
        <v>29290</v>
      </c>
      <c r="J640" s="302">
        <f t="shared" si="9"/>
        <v>11</v>
      </c>
    </row>
    <row r="641" spans="1:10" ht="14.25" hidden="1">
      <c r="A641" s="298" t="s">
        <v>3497</v>
      </c>
      <c r="B641" s="298" t="s">
        <v>359</v>
      </c>
      <c r="C641" s="298">
        <v>1178119</v>
      </c>
      <c r="D641" s="299">
        <v>29433410</v>
      </c>
      <c r="E641" s="300" t="s">
        <v>3584</v>
      </c>
      <c r="F641" s="300" t="s">
        <v>3585</v>
      </c>
      <c r="G641" s="298">
        <v>85685283504</v>
      </c>
      <c r="H641" s="298">
        <v>113718370</v>
      </c>
      <c r="I641" s="301">
        <v>27269</v>
      </c>
      <c r="J641" s="302">
        <f t="shared" si="9"/>
        <v>11</v>
      </c>
    </row>
    <row r="642" spans="1:10" ht="14.25" hidden="1">
      <c r="A642" s="298" t="s">
        <v>3497</v>
      </c>
      <c r="B642" s="298" t="s">
        <v>359</v>
      </c>
      <c r="C642" s="298">
        <v>1125496</v>
      </c>
      <c r="D642" s="299">
        <v>29279810</v>
      </c>
      <c r="E642" s="300" t="s">
        <v>2759</v>
      </c>
      <c r="F642" s="300" t="s">
        <v>3586</v>
      </c>
      <c r="G642" s="298">
        <v>71155147553</v>
      </c>
      <c r="H642" s="298">
        <v>113406779</v>
      </c>
      <c r="I642" s="301">
        <v>26401</v>
      </c>
      <c r="J642" s="302">
        <f t="shared" si="9"/>
        <v>11</v>
      </c>
    </row>
    <row r="643" spans="1:10" ht="14.25" hidden="1">
      <c r="A643" s="298" t="s">
        <v>3497</v>
      </c>
      <c r="B643" s="298" t="s">
        <v>359</v>
      </c>
      <c r="C643" s="298">
        <v>1179223</v>
      </c>
      <c r="D643" s="299">
        <v>29456479</v>
      </c>
      <c r="E643" s="300" t="s">
        <v>3587</v>
      </c>
      <c r="F643" s="300" t="s">
        <v>3588</v>
      </c>
      <c r="G643" s="298">
        <v>60086173553</v>
      </c>
      <c r="H643" s="298">
        <v>113520183</v>
      </c>
      <c r="I643" s="301">
        <v>24635</v>
      </c>
      <c r="J643" s="302">
        <f t="shared" ref="J643:J706" si="10">LEN(G643)</f>
        <v>11</v>
      </c>
    </row>
    <row r="644" spans="1:10" ht="14.25" hidden="1">
      <c r="A644" s="298" t="s">
        <v>3497</v>
      </c>
      <c r="B644" s="298" t="s">
        <v>359</v>
      </c>
      <c r="C644" s="298">
        <v>1125992</v>
      </c>
      <c r="D644" s="299">
        <v>29279887</v>
      </c>
      <c r="E644" s="300" t="s">
        <v>3589</v>
      </c>
      <c r="F644" s="300" t="s">
        <v>3590</v>
      </c>
      <c r="G644" s="298">
        <v>78970989587</v>
      </c>
      <c r="H644" s="298">
        <v>114544156</v>
      </c>
      <c r="I644" s="301">
        <v>29373</v>
      </c>
      <c r="J644" s="302">
        <f t="shared" si="10"/>
        <v>11</v>
      </c>
    </row>
    <row r="645" spans="1:10" ht="14.25" hidden="1">
      <c r="A645" s="298" t="s">
        <v>3497</v>
      </c>
      <c r="B645" s="298" t="s">
        <v>359</v>
      </c>
      <c r="C645" s="298">
        <v>1125160</v>
      </c>
      <c r="D645" s="299">
        <v>29277809</v>
      </c>
      <c r="E645" s="300" t="s">
        <v>3591</v>
      </c>
      <c r="F645" s="300" t="s">
        <v>3592</v>
      </c>
      <c r="G645" s="298">
        <v>65636368534</v>
      </c>
      <c r="H645" s="298">
        <v>113552287</v>
      </c>
      <c r="I645" s="301">
        <v>25995</v>
      </c>
      <c r="J645" s="302">
        <f t="shared" si="10"/>
        <v>11</v>
      </c>
    </row>
    <row r="646" spans="1:10" ht="14.25" hidden="1">
      <c r="A646" s="298" t="s">
        <v>3497</v>
      </c>
      <c r="B646" s="298" t="s">
        <v>359</v>
      </c>
      <c r="C646" s="298">
        <v>1165358</v>
      </c>
      <c r="D646" s="299">
        <v>29279151</v>
      </c>
      <c r="E646" s="300" t="s">
        <v>3593</v>
      </c>
      <c r="F646" s="300" t="s">
        <v>3594</v>
      </c>
      <c r="G646" s="298">
        <v>91000858553</v>
      </c>
      <c r="H646" s="298">
        <v>114555173</v>
      </c>
      <c r="I646" s="301">
        <v>28678</v>
      </c>
      <c r="J646" s="302">
        <f t="shared" si="10"/>
        <v>11</v>
      </c>
    </row>
    <row r="647" spans="1:10" ht="14.25" hidden="1">
      <c r="A647" s="298" t="s">
        <v>3497</v>
      </c>
      <c r="B647" s="298" t="s">
        <v>359</v>
      </c>
      <c r="C647" s="298">
        <v>1176435</v>
      </c>
      <c r="D647" s="299">
        <v>29402830</v>
      </c>
      <c r="E647" s="300" t="s">
        <v>3595</v>
      </c>
      <c r="F647" s="300" t="s">
        <v>3596</v>
      </c>
      <c r="G647" s="298">
        <v>91856396568</v>
      </c>
      <c r="H647" s="298">
        <v>113438996</v>
      </c>
      <c r="I647" s="301">
        <v>27837</v>
      </c>
      <c r="J647" s="302">
        <f t="shared" si="10"/>
        <v>11</v>
      </c>
    </row>
    <row r="648" spans="1:10" ht="14.25" hidden="1">
      <c r="A648" s="298" t="s">
        <v>3497</v>
      </c>
      <c r="B648" s="298" t="s">
        <v>359</v>
      </c>
      <c r="C648" s="298">
        <v>1179246</v>
      </c>
      <c r="D648" s="299">
        <v>29457491</v>
      </c>
      <c r="E648" s="300" t="s">
        <v>3597</v>
      </c>
      <c r="F648" s="300" t="s">
        <v>3598</v>
      </c>
      <c r="G648" s="298">
        <v>31424750873</v>
      </c>
      <c r="H648" s="298">
        <v>115313493</v>
      </c>
      <c r="I648" s="301">
        <v>30822</v>
      </c>
      <c r="J648" s="302">
        <f t="shared" si="10"/>
        <v>11</v>
      </c>
    </row>
    <row r="649" spans="1:10" ht="14.25" hidden="1">
      <c r="A649" s="298" t="s">
        <v>3497</v>
      </c>
      <c r="B649" s="298" t="s">
        <v>359</v>
      </c>
      <c r="C649" s="298">
        <v>1179224</v>
      </c>
      <c r="D649" s="299">
        <v>29456487</v>
      </c>
      <c r="E649" s="300" t="s">
        <v>3599</v>
      </c>
      <c r="F649" s="300" t="s">
        <v>3600</v>
      </c>
      <c r="G649" s="298">
        <v>95626603549</v>
      </c>
      <c r="H649" s="298">
        <v>114511292</v>
      </c>
      <c r="I649" s="301">
        <v>28206</v>
      </c>
      <c r="J649" s="302">
        <f t="shared" si="10"/>
        <v>11</v>
      </c>
    </row>
    <row r="650" spans="1:10" ht="14.25" hidden="1">
      <c r="A650" s="298" t="s">
        <v>3497</v>
      </c>
      <c r="B650" s="298" t="s">
        <v>359</v>
      </c>
      <c r="C650" s="298">
        <v>1179822</v>
      </c>
      <c r="D650" s="299">
        <v>44414</v>
      </c>
      <c r="E650" s="300" t="s">
        <v>3601</v>
      </c>
      <c r="F650" s="300" t="s">
        <v>3602</v>
      </c>
      <c r="G650" s="298" t="s">
        <v>3603</v>
      </c>
      <c r="H650" s="298">
        <v>114574402</v>
      </c>
      <c r="I650" s="301">
        <v>30920</v>
      </c>
      <c r="J650" s="302">
        <f t="shared" si="10"/>
        <v>11</v>
      </c>
    </row>
    <row r="651" spans="1:10" ht="14.25" hidden="1">
      <c r="A651" s="298" t="s">
        <v>3497</v>
      </c>
      <c r="B651" s="298" t="s">
        <v>359</v>
      </c>
      <c r="C651" s="298">
        <v>1125224</v>
      </c>
      <c r="D651" s="299">
        <v>29278112</v>
      </c>
      <c r="E651" s="300" t="s">
        <v>3604</v>
      </c>
      <c r="F651" s="300" t="s">
        <v>3605</v>
      </c>
      <c r="G651" s="298">
        <v>69262276591</v>
      </c>
      <c r="H651" s="298">
        <v>112467528</v>
      </c>
      <c r="I651" s="301">
        <v>20229</v>
      </c>
      <c r="J651" s="302">
        <f t="shared" si="10"/>
        <v>11</v>
      </c>
    </row>
    <row r="652" spans="1:10" ht="14.25" hidden="1">
      <c r="A652" s="298" t="s">
        <v>3497</v>
      </c>
      <c r="B652" s="298" t="s">
        <v>359</v>
      </c>
      <c r="C652" s="298">
        <v>1125399</v>
      </c>
      <c r="D652" s="299">
        <v>29277752</v>
      </c>
      <c r="E652" s="300" t="s">
        <v>3606</v>
      </c>
      <c r="F652" s="300" t="s">
        <v>3607</v>
      </c>
      <c r="G652" s="298">
        <v>65621638549</v>
      </c>
      <c r="H652" s="298">
        <v>113563589</v>
      </c>
      <c r="I652" s="301">
        <v>26052</v>
      </c>
      <c r="J652" s="302">
        <f t="shared" si="10"/>
        <v>11</v>
      </c>
    </row>
    <row r="653" spans="1:10" ht="14.25" hidden="1">
      <c r="A653" s="298" t="s">
        <v>3497</v>
      </c>
      <c r="B653" s="298" t="s">
        <v>359</v>
      </c>
      <c r="C653" s="298">
        <v>1125305</v>
      </c>
      <c r="D653" s="299">
        <v>29279640</v>
      </c>
      <c r="E653" s="300" t="s">
        <v>1940</v>
      </c>
      <c r="F653" s="300" t="s">
        <v>3608</v>
      </c>
      <c r="G653" s="298">
        <v>91551234572</v>
      </c>
      <c r="H653" s="298">
        <v>113569331</v>
      </c>
      <c r="I653" s="301">
        <v>27277</v>
      </c>
      <c r="J653" s="302">
        <f t="shared" si="10"/>
        <v>11</v>
      </c>
    </row>
    <row r="654" spans="1:10" ht="14.25" hidden="1">
      <c r="A654" s="298" t="s">
        <v>3609</v>
      </c>
      <c r="B654" s="298" t="s">
        <v>362</v>
      </c>
      <c r="C654" s="298">
        <v>1178152</v>
      </c>
      <c r="D654" s="299">
        <v>29440173</v>
      </c>
      <c r="E654" s="300" t="s">
        <v>3610</v>
      </c>
      <c r="F654" s="300" t="s">
        <v>3611</v>
      </c>
      <c r="G654" s="298">
        <v>32689012553</v>
      </c>
      <c r="H654" s="298">
        <v>113595798</v>
      </c>
      <c r="I654" s="301">
        <v>23787</v>
      </c>
      <c r="J654" s="302">
        <f t="shared" si="10"/>
        <v>11</v>
      </c>
    </row>
    <row r="655" spans="1:10" ht="14.25" hidden="1">
      <c r="A655" s="298" t="s">
        <v>3609</v>
      </c>
      <c r="B655" s="298" t="s">
        <v>363</v>
      </c>
      <c r="C655" s="298">
        <v>1135394</v>
      </c>
      <c r="D655" s="299">
        <v>29163234</v>
      </c>
      <c r="E655" s="300" t="s">
        <v>3612</v>
      </c>
      <c r="F655" s="300" t="s">
        <v>3613</v>
      </c>
      <c r="G655" s="298" t="s">
        <v>3614</v>
      </c>
      <c r="H655" s="298">
        <v>115528349</v>
      </c>
      <c r="I655" s="301">
        <v>31201</v>
      </c>
      <c r="J655" s="302">
        <f t="shared" si="10"/>
        <v>11</v>
      </c>
    </row>
    <row r="656" spans="1:10" ht="14.25" hidden="1">
      <c r="A656" s="298" t="s">
        <v>3609</v>
      </c>
      <c r="B656" s="298" t="s">
        <v>363</v>
      </c>
      <c r="C656" s="298">
        <v>1133715</v>
      </c>
      <c r="D656" s="299">
        <v>29162610</v>
      </c>
      <c r="E656" s="300" t="s">
        <v>3615</v>
      </c>
      <c r="F656" s="300" t="s">
        <v>3616</v>
      </c>
      <c r="G656" s="298">
        <v>26868288549</v>
      </c>
      <c r="H656" s="298">
        <v>112721964</v>
      </c>
      <c r="I656" s="301">
        <v>22473</v>
      </c>
      <c r="J656" s="302">
        <f t="shared" si="10"/>
        <v>11</v>
      </c>
    </row>
    <row r="657" spans="1:10" ht="14.25" hidden="1">
      <c r="A657" s="298" t="s">
        <v>3609</v>
      </c>
      <c r="B657" s="298" t="s">
        <v>364</v>
      </c>
      <c r="C657" s="298">
        <v>1109059</v>
      </c>
      <c r="D657" s="299">
        <v>29163374</v>
      </c>
      <c r="E657" s="300" t="s">
        <v>3617</v>
      </c>
      <c r="F657" s="300" t="s">
        <v>3618</v>
      </c>
      <c r="G657" s="298">
        <v>92060013534</v>
      </c>
      <c r="H657" s="298">
        <v>114556373</v>
      </c>
      <c r="I657" s="301">
        <v>28296</v>
      </c>
      <c r="J657" s="302">
        <f t="shared" si="10"/>
        <v>11</v>
      </c>
    </row>
    <row r="658" spans="1:10" ht="14.25" hidden="1">
      <c r="A658" s="298" t="s">
        <v>3609</v>
      </c>
      <c r="B658" s="298" t="s">
        <v>365</v>
      </c>
      <c r="C658" s="298">
        <v>1108893</v>
      </c>
      <c r="D658" s="299">
        <v>29164826</v>
      </c>
      <c r="E658" s="300" t="s">
        <v>3619</v>
      </c>
      <c r="F658" s="300" t="s">
        <v>3620</v>
      </c>
      <c r="G658" s="298">
        <v>36456195500</v>
      </c>
      <c r="H658" s="298">
        <v>111947915</v>
      </c>
      <c r="I658" s="301">
        <v>23181</v>
      </c>
      <c r="J658" s="302">
        <f t="shared" si="10"/>
        <v>11</v>
      </c>
    </row>
    <row r="659" spans="1:10" ht="14.25" hidden="1">
      <c r="A659" s="298" t="s">
        <v>3609</v>
      </c>
      <c r="B659" s="298" t="s">
        <v>366</v>
      </c>
      <c r="C659" s="298">
        <v>1133618</v>
      </c>
      <c r="D659" s="299">
        <v>29165253</v>
      </c>
      <c r="E659" s="300" t="s">
        <v>3621</v>
      </c>
      <c r="F659" s="300" t="s">
        <v>3622</v>
      </c>
      <c r="G659" s="298" t="s">
        <v>3623</v>
      </c>
      <c r="H659" s="298">
        <v>92006226</v>
      </c>
      <c r="I659" s="301">
        <v>36161</v>
      </c>
      <c r="J659" s="302">
        <f t="shared" si="10"/>
        <v>11</v>
      </c>
    </row>
    <row r="660" spans="1:10" ht="14.25" hidden="1">
      <c r="A660" s="298" t="s">
        <v>3609</v>
      </c>
      <c r="B660" s="298" t="s">
        <v>366</v>
      </c>
      <c r="C660" s="298">
        <v>1133405</v>
      </c>
      <c r="D660" s="299">
        <v>29165407</v>
      </c>
      <c r="E660" s="300" t="s">
        <v>3624</v>
      </c>
      <c r="F660" s="300" t="s">
        <v>3625</v>
      </c>
      <c r="G660" s="298">
        <v>98684388534</v>
      </c>
      <c r="H660" s="298">
        <v>114739515</v>
      </c>
      <c r="I660" s="301">
        <v>28851</v>
      </c>
      <c r="J660" s="302">
        <f t="shared" si="10"/>
        <v>11</v>
      </c>
    </row>
    <row r="661" spans="1:10" ht="14.25" hidden="1">
      <c r="A661" s="298" t="s">
        <v>3609</v>
      </c>
      <c r="B661" s="298" t="s">
        <v>366</v>
      </c>
      <c r="C661" s="298">
        <v>1133502</v>
      </c>
      <c r="D661" s="299">
        <v>29165555</v>
      </c>
      <c r="E661" s="300" t="s">
        <v>3626</v>
      </c>
      <c r="F661" s="300" t="s">
        <v>3627</v>
      </c>
      <c r="G661" s="298">
        <v>79246320506</v>
      </c>
      <c r="H661" s="298">
        <v>114775121</v>
      </c>
      <c r="I661" s="301">
        <v>29392</v>
      </c>
      <c r="J661" s="302">
        <f t="shared" si="10"/>
        <v>11</v>
      </c>
    </row>
    <row r="662" spans="1:10" ht="14.25" hidden="1">
      <c r="A662" s="298" t="s">
        <v>3609</v>
      </c>
      <c r="B662" s="298" t="s">
        <v>366</v>
      </c>
      <c r="C662" s="298">
        <v>1176464</v>
      </c>
      <c r="D662" s="299">
        <v>29391466</v>
      </c>
      <c r="E662" s="300" t="s">
        <v>3628</v>
      </c>
      <c r="F662" s="300" t="s">
        <v>3629</v>
      </c>
      <c r="G662" s="298">
        <v>95405305553</v>
      </c>
      <c r="H662" s="298">
        <v>115515168</v>
      </c>
      <c r="I662" s="301">
        <v>28287</v>
      </c>
      <c r="J662" s="302">
        <f t="shared" si="10"/>
        <v>11</v>
      </c>
    </row>
    <row r="663" spans="1:10" ht="14.25" hidden="1">
      <c r="A663" s="298" t="s">
        <v>3609</v>
      </c>
      <c r="B663" s="298" t="s">
        <v>367</v>
      </c>
      <c r="C663" s="298">
        <v>1109164</v>
      </c>
      <c r="D663" s="299">
        <v>29166063</v>
      </c>
      <c r="E663" s="300" t="s">
        <v>3630</v>
      </c>
      <c r="F663" s="300" t="s">
        <v>3631</v>
      </c>
      <c r="G663" s="298">
        <v>96879572553</v>
      </c>
      <c r="H663" s="298">
        <v>114062332</v>
      </c>
      <c r="I663" s="301">
        <v>28983</v>
      </c>
      <c r="J663" s="302">
        <f t="shared" si="10"/>
        <v>11</v>
      </c>
    </row>
    <row r="664" spans="1:10" ht="14.25" hidden="1">
      <c r="A664" s="298" t="s">
        <v>3609</v>
      </c>
      <c r="B664" s="298" t="s">
        <v>368</v>
      </c>
      <c r="C664" s="298">
        <v>1134029</v>
      </c>
      <c r="D664" s="299">
        <v>29166314</v>
      </c>
      <c r="E664" s="300" t="s">
        <v>3632</v>
      </c>
      <c r="F664" s="300" t="s">
        <v>3633</v>
      </c>
      <c r="G664" s="298">
        <v>63445964572</v>
      </c>
      <c r="H664" s="298">
        <v>113723375</v>
      </c>
      <c r="I664" s="301">
        <v>26423</v>
      </c>
      <c r="J664" s="302">
        <f t="shared" si="10"/>
        <v>11</v>
      </c>
    </row>
    <row r="665" spans="1:10" ht="14.25" hidden="1">
      <c r="A665" s="298" t="s">
        <v>3609</v>
      </c>
      <c r="B665" s="298" t="s">
        <v>369</v>
      </c>
      <c r="C665" s="298">
        <v>1176201</v>
      </c>
      <c r="D665" s="299">
        <v>29375983</v>
      </c>
      <c r="E665" s="300" t="s">
        <v>3634</v>
      </c>
      <c r="F665" s="300" t="s">
        <v>3635</v>
      </c>
      <c r="G665" s="298">
        <v>82403376515</v>
      </c>
      <c r="H665" s="298">
        <v>114515555</v>
      </c>
      <c r="I665" s="301">
        <v>29849</v>
      </c>
      <c r="J665" s="302">
        <f t="shared" si="10"/>
        <v>11</v>
      </c>
    </row>
    <row r="666" spans="1:10" ht="14.25" hidden="1">
      <c r="A666" s="298" t="s">
        <v>3609</v>
      </c>
      <c r="B666" s="298" t="s">
        <v>369</v>
      </c>
      <c r="C666" s="298">
        <v>1133863</v>
      </c>
      <c r="D666" s="299">
        <v>29167388</v>
      </c>
      <c r="E666" s="300" t="s">
        <v>3636</v>
      </c>
      <c r="F666" s="300" t="s">
        <v>3637</v>
      </c>
      <c r="G666" s="298">
        <v>91940664500</v>
      </c>
      <c r="H666" s="298">
        <v>114736436</v>
      </c>
      <c r="I666" s="301">
        <v>36161</v>
      </c>
      <c r="J666" s="302">
        <f t="shared" si="10"/>
        <v>11</v>
      </c>
    </row>
    <row r="667" spans="1:10" ht="14.25" hidden="1">
      <c r="A667" s="298" t="s">
        <v>3609</v>
      </c>
      <c r="B667" s="298" t="s">
        <v>369</v>
      </c>
      <c r="C667" s="298">
        <v>1178153</v>
      </c>
      <c r="D667" s="299">
        <v>29444896</v>
      </c>
      <c r="E667" s="300" t="s">
        <v>3638</v>
      </c>
      <c r="F667" s="300" t="s">
        <v>3639</v>
      </c>
      <c r="G667" s="298">
        <v>95137858587</v>
      </c>
      <c r="H667" s="298">
        <v>114763645</v>
      </c>
      <c r="I667" s="301">
        <v>28224</v>
      </c>
      <c r="J667" s="302">
        <f t="shared" si="10"/>
        <v>11</v>
      </c>
    </row>
    <row r="668" spans="1:10" ht="14.25" hidden="1">
      <c r="A668" s="298" t="s">
        <v>3609</v>
      </c>
      <c r="B668" s="298" t="s">
        <v>369</v>
      </c>
      <c r="C668" s="298">
        <v>1166222</v>
      </c>
      <c r="D668" s="299">
        <v>29168775</v>
      </c>
      <c r="E668" s="300" t="s">
        <v>3640</v>
      </c>
      <c r="F668" s="300" t="s">
        <v>3641</v>
      </c>
      <c r="G668" s="298">
        <v>64599540544</v>
      </c>
      <c r="H668" s="298">
        <v>114517882</v>
      </c>
      <c r="I668" s="301">
        <v>26805</v>
      </c>
      <c r="J668" s="302">
        <f t="shared" si="10"/>
        <v>11</v>
      </c>
    </row>
    <row r="669" spans="1:10" ht="14.25" hidden="1">
      <c r="A669" s="298" t="s">
        <v>3609</v>
      </c>
      <c r="B669" s="298" t="s">
        <v>370</v>
      </c>
      <c r="C669" s="298">
        <v>1178143</v>
      </c>
      <c r="D669" s="299">
        <v>29441641</v>
      </c>
      <c r="E669" s="300" t="s">
        <v>3642</v>
      </c>
      <c r="F669" s="300" t="s">
        <v>3643</v>
      </c>
      <c r="G669" s="298">
        <v>49208497534</v>
      </c>
      <c r="H669" s="298">
        <v>113809391</v>
      </c>
      <c r="I669" s="301">
        <v>25371</v>
      </c>
      <c r="J669" s="302">
        <f t="shared" si="10"/>
        <v>11</v>
      </c>
    </row>
    <row r="670" spans="1:10" ht="14.25" hidden="1">
      <c r="A670" s="298" t="s">
        <v>3609</v>
      </c>
      <c r="B670" s="298" t="s">
        <v>371</v>
      </c>
      <c r="C670" s="298">
        <v>1178001</v>
      </c>
      <c r="D670" s="299">
        <v>29417287</v>
      </c>
      <c r="E670" s="300" t="s">
        <v>3644</v>
      </c>
      <c r="F670" s="300" t="s">
        <v>3645</v>
      </c>
      <c r="G670" s="298">
        <v>64968944500</v>
      </c>
      <c r="H670" s="298">
        <v>113049713</v>
      </c>
      <c r="I670" s="301">
        <v>26402</v>
      </c>
      <c r="J670" s="302">
        <f t="shared" si="10"/>
        <v>11</v>
      </c>
    </row>
    <row r="671" spans="1:10" ht="14.25" hidden="1">
      <c r="A671" s="298" t="s">
        <v>3609</v>
      </c>
      <c r="B671" s="298" t="s">
        <v>371</v>
      </c>
      <c r="C671" s="298">
        <v>1135610</v>
      </c>
      <c r="D671" s="299">
        <v>29169160</v>
      </c>
      <c r="E671" s="300" t="s">
        <v>3646</v>
      </c>
      <c r="F671" s="300" t="s">
        <v>3647</v>
      </c>
      <c r="G671" s="298">
        <v>54128005568</v>
      </c>
      <c r="H671" s="298">
        <v>112715141</v>
      </c>
      <c r="I671" s="301">
        <v>25306</v>
      </c>
      <c r="J671" s="302">
        <f t="shared" si="10"/>
        <v>11</v>
      </c>
    </row>
    <row r="672" spans="1:10" ht="14.25" hidden="1">
      <c r="A672" s="298" t="s">
        <v>3609</v>
      </c>
      <c r="B672" s="298" t="s">
        <v>372</v>
      </c>
      <c r="C672" s="298">
        <v>1145691</v>
      </c>
      <c r="D672" s="299">
        <v>29169607</v>
      </c>
      <c r="E672" s="300" t="s">
        <v>3648</v>
      </c>
      <c r="F672" s="300" t="s">
        <v>3649</v>
      </c>
      <c r="G672" s="298">
        <v>71706070500</v>
      </c>
      <c r="H672" s="298">
        <v>113569569</v>
      </c>
      <c r="I672" s="301">
        <v>26235</v>
      </c>
      <c r="J672" s="302">
        <f t="shared" si="10"/>
        <v>11</v>
      </c>
    </row>
    <row r="673" spans="1:10" ht="14.25" hidden="1">
      <c r="A673" s="298" t="s">
        <v>3609</v>
      </c>
      <c r="B673" s="298" t="s">
        <v>372</v>
      </c>
      <c r="C673" s="298">
        <v>1109326</v>
      </c>
      <c r="D673" s="299">
        <v>29169615</v>
      </c>
      <c r="E673" s="300" t="s">
        <v>202</v>
      </c>
      <c r="F673" s="300" t="s">
        <v>3650</v>
      </c>
      <c r="G673" s="298">
        <v>27788121568</v>
      </c>
      <c r="H673" s="298">
        <v>111537231</v>
      </c>
      <c r="I673" s="301">
        <v>23267</v>
      </c>
      <c r="J673" s="302">
        <f t="shared" si="10"/>
        <v>11</v>
      </c>
    </row>
    <row r="674" spans="1:10" ht="14.25" hidden="1">
      <c r="A674" s="298" t="s">
        <v>3609</v>
      </c>
      <c r="B674" s="298" t="s">
        <v>373</v>
      </c>
      <c r="C674" s="298">
        <v>1176467</v>
      </c>
      <c r="D674" s="299">
        <v>29400220</v>
      </c>
      <c r="E674" s="300" t="s">
        <v>3651</v>
      </c>
      <c r="F674" s="300" t="s">
        <v>3652</v>
      </c>
      <c r="G674" s="298">
        <v>78605679549</v>
      </c>
      <c r="H674" s="298">
        <v>115207498</v>
      </c>
      <c r="I674" s="301">
        <v>28786</v>
      </c>
      <c r="J674" s="302">
        <f t="shared" si="10"/>
        <v>11</v>
      </c>
    </row>
    <row r="675" spans="1:10" ht="14.25" hidden="1">
      <c r="A675" s="298" t="s">
        <v>3609</v>
      </c>
      <c r="B675" s="298" t="s">
        <v>374</v>
      </c>
      <c r="C675" s="298">
        <v>1134665</v>
      </c>
      <c r="D675" s="299">
        <v>29170877</v>
      </c>
      <c r="E675" s="300" t="s">
        <v>3653</v>
      </c>
      <c r="F675" s="300" t="s">
        <v>3654</v>
      </c>
      <c r="G675" s="298">
        <v>64371212549</v>
      </c>
      <c r="H675" s="298">
        <v>114124312</v>
      </c>
      <c r="I675" s="301">
        <v>26163</v>
      </c>
      <c r="J675" s="302">
        <f t="shared" si="10"/>
        <v>11</v>
      </c>
    </row>
    <row r="676" spans="1:10" ht="14.25" hidden="1">
      <c r="A676" s="298" t="s">
        <v>3609</v>
      </c>
      <c r="B676" s="298" t="s">
        <v>374</v>
      </c>
      <c r="C676" s="298">
        <v>1178262</v>
      </c>
      <c r="D676" s="299">
        <v>29432537</v>
      </c>
      <c r="E676" s="300" t="s">
        <v>3655</v>
      </c>
      <c r="F676" s="300" t="s">
        <v>3656</v>
      </c>
      <c r="G676" s="298">
        <v>68309996500</v>
      </c>
      <c r="H676" s="298">
        <v>113445464</v>
      </c>
      <c r="I676" s="301">
        <v>27030</v>
      </c>
      <c r="J676" s="302">
        <f t="shared" si="10"/>
        <v>11</v>
      </c>
    </row>
    <row r="677" spans="1:10" ht="14.25" hidden="1">
      <c r="A677" s="298" t="s">
        <v>3609</v>
      </c>
      <c r="B677" s="298" t="s">
        <v>374</v>
      </c>
      <c r="C677" s="298">
        <v>1178052</v>
      </c>
      <c r="D677" s="299">
        <v>29426383</v>
      </c>
      <c r="E677" s="300" t="s">
        <v>2311</v>
      </c>
      <c r="F677" s="300" t="s">
        <v>3657</v>
      </c>
      <c r="G677" s="298">
        <v>82179026587</v>
      </c>
      <c r="H677" s="298">
        <v>115549785</v>
      </c>
      <c r="I677" s="301">
        <v>30232</v>
      </c>
      <c r="J677" s="302">
        <f t="shared" si="10"/>
        <v>11</v>
      </c>
    </row>
    <row r="678" spans="1:10" ht="14.25" hidden="1">
      <c r="A678" s="298" t="s">
        <v>3609</v>
      </c>
      <c r="B678" s="298" t="s">
        <v>374</v>
      </c>
      <c r="C678" s="298">
        <v>1134568</v>
      </c>
      <c r="D678" s="299">
        <v>29170583</v>
      </c>
      <c r="E678" s="300" t="s">
        <v>3658</v>
      </c>
      <c r="F678" s="300" t="s">
        <v>3659</v>
      </c>
      <c r="G678" s="298">
        <v>91078580510</v>
      </c>
      <c r="H678" s="298">
        <v>113426389</v>
      </c>
      <c r="I678" s="301">
        <v>26352</v>
      </c>
      <c r="J678" s="302">
        <f t="shared" si="10"/>
        <v>11</v>
      </c>
    </row>
    <row r="679" spans="1:10" ht="14.25" hidden="1">
      <c r="A679" s="298" t="s">
        <v>3609</v>
      </c>
      <c r="B679" s="298" t="s">
        <v>375</v>
      </c>
      <c r="C679" s="298">
        <v>1176152</v>
      </c>
      <c r="D679" s="299">
        <v>29337534</v>
      </c>
      <c r="E679" s="300" t="s">
        <v>3660</v>
      </c>
      <c r="F679" s="300" t="s">
        <v>3661</v>
      </c>
      <c r="G679" s="298">
        <v>64608085549</v>
      </c>
      <c r="H679" s="298">
        <v>113556752</v>
      </c>
      <c r="I679" s="301">
        <v>26534</v>
      </c>
      <c r="J679" s="302">
        <f t="shared" si="10"/>
        <v>11</v>
      </c>
    </row>
    <row r="680" spans="1:10" ht="14.25" hidden="1">
      <c r="A680" s="298" t="s">
        <v>3609</v>
      </c>
      <c r="B680" s="298" t="s">
        <v>375</v>
      </c>
      <c r="C680" s="298">
        <v>1178087</v>
      </c>
      <c r="D680" s="299">
        <v>29432626</v>
      </c>
      <c r="E680" s="300" t="s">
        <v>3662</v>
      </c>
      <c r="F680" s="300" t="s">
        <v>3663</v>
      </c>
      <c r="G680" s="298">
        <v>54773989572</v>
      </c>
      <c r="H680" s="298">
        <v>112386455</v>
      </c>
      <c r="I680" s="301">
        <v>26747</v>
      </c>
      <c r="J680" s="302">
        <f t="shared" si="10"/>
        <v>11</v>
      </c>
    </row>
    <row r="681" spans="1:10" ht="14.25" hidden="1">
      <c r="A681" s="298" t="s">
        <v>3609</v>
      </c>
      <c r="B681" s="298" t="s">
        <v>375</v>
      </c>
      <c r="C681" s="298">
        <v>1164564</v>
      </c>
      <c r="D681" s="299">
        <v>29171610</v>
      </c>
      <c r="E681" s="300" t="s">
        <v>3664</v>
      </c>
      <c r="F681" s="300" t="s">
        <v>3665</v>
      </c>
      <c r="G681" s="298">
        <v>47572973515</v>
      </c>
      <c r="H681" s="298">
        <v>112578620</v>
      </c>
      <c r="I681" s="301">
        <v>25681</v>
      </c>
      <c r="J681" s="302">
        <f t="shared" si="10"/>
        <v>11</v>
      </c>
    </row>
    <row r="682" spans="1:10" ht="14.25" hidden="1">
      <c r="A682" s="298" t="s">
        <v>3609</v>
      </c>
      <c r="B682" s="298" t="s">
        <v>375</v>
      </c>
      <c r="C682" s="298">
        <v>1109652</v>
      </c>
      <c r="D682" s="299">
        <v>29171601</v>
      </c>
      <c r="E682" s="300" t="s">
        <v>3666</v>
      </c>
      <c r="F682" s="300" t="s">
        <v>3667</v>
      </c>
      <c r="G682" s="298">
        <v>75645777549</v>
      </c>
      <c r="H682" s="298">
        <v>114107069</v>
      </c>
      <c r="I682" s="301">
        <v>27260</v>
      </c>
      <c r="J682" s="302">
        <f t="shared" si="10"/>
        <v>11</v>
      </c>
    </row>
    <row r="683" spans="1:10" ht="14.25" hidden="1">
      <c r="A683" s="298" t="s">
        <v>3609</v>
      </c>
      <c r="B683" s="298" t="s">
        <v>376</v>
      </c>
      <c r="C683" s="298">
        <v>1134509</v>
      </c>
      <c r="D683" s="299">
        <v>29173531</v>
      </c>
      <c r="E683" s="300" t="s">
        <v>3668</v>
      </c>
      <c r="F683" s="300" t="s">
        <v>3669</v>
      </c>
      <c r="G683" s="298">
        <v>97648906520</v>
      </c>
      <c r="H683" s="298">
        <v>114514591</v>
      </c>
      <c r="I683" s="301">
        <v>29685</v>
      </c>
      <c r="J683" s="302">
        <f t="shared" si="10"/>
        <v>11</v>
      </c>
    </row>
    <row r="684" spans="1:10" ht="14.25" hidden="1">
      <c r="A684" s="298" t="s">
        <v>3609</v>
      </c>
      <c r="B684" s="298" t="s">
        <v>377</v>
      </c>
      <c r="C684" s="298">
        <v>1134657</v>
      </c>
      <c r="D684" s="299">
        <v>29172870</v>
      </c>
      <c r="E684" s="300" t="s">
        <v>2443</v>
      </c>
      <c r="F684" s="300" t="s">
        <v>3670</v>
      </c>
      <c r="G684" s="298">
        <v>95779590591</v>
      </c>
      <c r="H684" s="298">
        <v>113718655</v>
      </c>
      <c r="I684" s="301">
        <v>28058</v>
      </c>
      <c r="J684" s="302">
        <f t="shared" si="10"/>
        <v>11</v>
      </c>
    </row>
    <row r="685" spans="1:10" ht="14.25" hidden="1">
      <c r="A685" s="298" t="s">
        <v>3609</v>
      </c>
      <c r="B685" s="298" t="s">
        <v>378</v>
      </c>
      <c r="C685" s="298">
        <v>1134932</v>
      </c>
      <c r="D685" s="299">
        <v>29174180</v>
      </c>
      <c r="E685" s="300" t="s">
        <v>3671</v>
      </c>
      <c r="F685" s="300" t="s">
        <v>3672</v>
      </c>
      <c r="G685" s="298">
        <v>45798630544</v>
      </c>
      <c r="H685" s="298">
        <v>113836885</v>
      </c>
      <c r="I685" s="301">
        <v>24734</v>
      </c>
      <c r="J685" s="302">
        <f t="shared" si="10"/>
        <v>11</v>
      </c>
    </row>
    <row r="686" spans="1:10" ht="14.25" hidden="1">
      <c r="A686" s="298" t="s">
        <v>3609</v>
      </c>
      <c r="B686" s="298" t="s">
        <v>378</v>
      </c>
      <c r="C686" s="298">
        <v>1178265</v>
      </c>
      <c r="D686" s="299">
        <v>29981760</v>
      </c>
      <c r="E686" s="300" t="s">
        <v>3673</v>
      </c>
      <c r="F686" s="300" t="s">
        <v>3674</v>
      </c>
      <c r="G686" s="298" t="s">
        <v>3675</v>
      </c>
      <c r="H686" s="298">
        <v>85200631</v>
      </c>
      <c r="I686" s="301">
        <v>33139</v>
      </c>
      <c r="J686" s="302">
        <f t="shared" si="10"/>
        <v>11</v>
      </c>
    </row>
    <row r="687" spans="1:10" ht="14.25" hidden="1">
      <c r="A687" s="298" t="s">
        <v>3609</v>
      </c>
      <c r="B687" s="298" t="s">
        <v>378</v>
      </c>
      <c r="C687" s="298">
        <v>1138954</v>
      </c>
      <c r="D687" s="299">
        <v>29174546</v>
      </c>
      <c r="E687" s="300" t="s">
        <v>3676</v>
      </c>
      <c r="F687" s="300" t="s">
        <v>3677</v>
      </c>
      <c r="G687" s="298">
        <v>63457849587</v>
      </c>
      <c r="H687" s="298">
        <v>115521876</v>
      </c>
      <c r="I687" s="301">
        <v>26873</v>
      </c>
      <c r="J687" s="302">
        <f t="shared" si="10"/>
        <v>11</v>
      </c>
    </row>
    <row r="688" spans="1:10" ht="14.25" hidden="1">
      <c r="A688" s="298" t="s">
        <v>3609</v>
      </c>
      <c r="B688" s="298" t="s">
        <v>379</v>
      </c>
      <c r="C688" s="298">
        <v>1178053</v>
      </c>
      <c r="D688" s="299">
        <v>29432529</v>
      </c>
      <c r="E688" s="300" t="s">
        <v>3678</v>
      </c>
      <c r="F688" s="300" t="s">
        <v>3679</v>
      </c>
      <c r="G688" s="298" t="s">
        <v>3680</v>
      </c>
      <c r="H688" s="298">
        <v>115311019</v>
      </c>
      <c r="I688" s="301">
        <v>31402</v>
      </c>
      <c r="J688" s="302">
        <f t="shared" si="10"/>
        <v>11</v>
      </c>
    </row>
    <row r="689" spans="1:10" ht="14.25" hidden="1">
      <c r="A689" s="298" t="s">
        <v>3609</v>
      </c>
      <c r="B689" s="298" t="s">
        <v>380</v>
      </c>
      <c r="C689" s="298">
        <v>1178030</v>
      </c>
      <c r="D689" s="299">
        <v>29174805</v>
      </c>
      <c r="E689" s="300" t="s">
        <v>3681</v>
      </c>
      <c r="F689" s="300" t="s">
        <v>3682</v>
      </c>
      <c r="G689" s="298">
        <v>95257217520</v>
      </c>
      <c r="H689" s="298">
        <v>114947833</v>
      </c>
      <c r="I689" s="301">
        <v>27278</v>
      </c>
      <c r="J689" s="302">
        <f t="shared" si="10"/>
        <v>11</v>
      </c>
    </row>
    <row r="690" spans="1:10" ht="14.25" hidden="1">
      <c r="A690" s="298" t="s">
        <v>3683</v>
      </c>
      <c r="B690" s="298" t="s">
        <v>381</v>
      </c>
      <c r="C690" s="298">
        <v>1178051</v>
      </c>
      <c r="D690" s="299">
        <v>29425417</v>
      </c>
      <c r="E690" s="300" t="s">
        <v>3684</v>
      </c>
      <c r="F690" s="300" t="s">
        <v>3685</v>
      </c>
      <c r="G690" s="298">
        <v>73531316591</v>
      </c>
      <c r="H690" s="298">
        <v>113929125</v>
      </c>
      <c r="I690" s="301">
        <v>26194</v>
      </c>
      <c r="J690" s="302">
        <f t="shared" si="10"/>
        <v>11</v>
      </c>
    </row>
    <row r="691" spans="1:10" ht="14.25" hidden="1">
      <c r="A691" s="298" t="s">
        <v>3683</v>
      </c>
      <c r="B691" s="298" t="s">
        <v>382</v>
      </c>
      <c r="C691" s="298">
        <v>1110758</v>
      </c>
      <c r="D691" s="299">
        <v>29223652</v>
      </c>
      <c r="E691" s="300" t="s">
        <v>3686</v>
      </c>
      <c r="F691" s="300" t="s">
        <v>3687</v>
      </c>
      <c r="G691" s="298" t="s">
        <v>3688</v>
      </c>
      <c r="H691" s="298">
        <v>85200715</v>
      </c>
      <c r="I691" s="301">
        <v>36161</v>
      </c>
      <c r="J691" s="302">
        <f t="shared" si="10"/>
        <v>11</v>
      </c>
    </row>
    <row r="692" spans="1:10" ht="14.25" hidden="1">
      <c r="A692" s="298" t="s">
        <v>3683</v>
      </c>
      <c r="B692" s="298" t="s">
        <v>383</v>
      </c>
      <c r="C692" s="298">
        <v>1117310</v>
      </c>
      <c r="D692" s="299">
        <v>29293707</v>
      </c>
      <c r="E692" s="300" t="s">
        <v>3689</v>
      </c>
      <c r="F692" s="300" t="s">
        <v>3690</v>
      </c>
      <c r="G692" s="298" t="s">
        <v>3691</v>
      </c>
      <c r="H692" s="298">
        <v>115318875</v>
      </c>
      <c r="I692" s="301">
        <v>30935</v>
      </c>
      <c r="J692" s="302">
        <f t="shared" si="10"/>
        <v>11</v>
      </c>
    </row>
    <row r="693" spans="1:10" ht="14.25" hidden="1">
      <c r="A693" s="298" t="s">
        <v>3683</v>
      </c>
      <c r="B693" s="298" t="s">
        <v>384</v>
      </c>
      <c r="C693" s="298">
        <v>1117221</v>
      </c>
      <c r="D693" s="299">
        <v>29268524</v>
      </c>
      <c r="E693" s="300" t="s">
        <v>3692</v>
      </c>
      <c r="F693" s="300" t="s">
        <v>3693</v>
      </c>
      <c r="G693" s="298" t="s">
        <v>3694</v>
      </c>
      <c r="H693" s="298">
        <v>115316564</v>
      </c>
      <c r="I693" s="301">
        <v>31569</v>
      </c>
      <c r="J693" s="302">
        <f t="shared" si="10"/>
        <v>11</v>
      </c>
    </row>
    <row r="694" spans="1:10" ht="14.25" hidden="1">
      <c r="A694" s="298" t="s">
        <v>3683</v>
      </c>
      <c r="B694" s="298" t="s">
        <v>385</v>
      </c>
      <c r="C694" s="298">
        <v>1116950</v>
      </c>
      <c r="D694" s="299">
        <v>29271967</v>
      </c>
      <c r="E694" s="300" t="s">
        <v>3695</v>
      </c>
      <c r="F694" s="300" t="s">
        <v>3696</v>
      </c>
      <c r="G694" s="298">
        <v>10188069704</v>
      </c>
      <c r="H694" s="298">
        <v>114502560</v>
      </c>
      <c r="I694" s="301">
        <v>30194</v>
      </c>
      <c r="J694" s="302">
        <f t="shared" si="10"/>
        <v>11</v>
      </c>
    </row>
    <row r="695" spans="1:10" ht="14.25" hidden="1">
      <c r="A695" s="298" t="s">
        <v>3683</v>
      </c>
      <c r="B695" s="298" t="s">
        <v>386</v>
      </c>
      <c r="C695" s="298">
        <v>1158882</v>
      </c>
      <c r="D695" s="299">
        <v>29299268</v>
      </c>
      <c r="E695" s="300" t="s">
        <v>3697</v>
      </c>
      <c r="F695" s="300" t="s">
        <v>3698</v>
      </c>
      <c r="G695" s="298">
        <v>87520656500</v>
      </c>
      <c r="H695" s="298">
        <v>115308359</v>
      </c>
      <c r="I695" s="301">
        <v>36161</v>
      </c>
      <c r="J695" s="302">
        <f t="shared" si="10"/>
        <v>11</v>
      </c>
    </row>
    <row r="696" spans="1:10" ht="14.25" hidden="1">
      <c r="A696" s="298" t="s">
        <v>3683</v>
      </c>
      <c r="B696" s="298" t="s">
        <v>387</v>
      </c>
      <c r="C696" s="298">
        <v>1117108</v>
      </c>
      <c r="D696" s="299">
        <v>29300762</v>
      </c>
      <c r="E696" s="300" t="s">
        <v>3699</v>
      </c>
      <c r="F696" s="300" t="s">
        <v>3700</v>
      </c>
      <c r="G696" s="298">
        <v>92387438515</v>
      </c>
      <c r="H696" s="298">
        <v>113946541</v>
      </c>
      <c r="I696" s="301">
        <v>27768</v>
      </c>
      <c r="J696" s="302">
        <f t="shared" si="10"/>
        <v>11</v>
      </c>
    </row>
    <row r="697" spans="1:10" ht="14.25" hidden="1">
      <c r="A697" s="298" t="s">
        <v>3683</v>
      </c>
      <c r="B697" s="298" t="s">
        <v>387</v>
      </c>
      <c r="C697" s="298">
        <v>1178097</v>
      </c>
      <c r="D697" s="299">
        <v>29429781</v>
      </c>
      <c r="E697" s="300" t="s">
        <v>3701</v>
      </c>
      <c r="F697" s="300" t="s">
        <v>3702</v>
      </c>
      <c r="G697" s="298" t="s">
        <v>3703</v>
      </c>
      <c r="H697" s="298">
        <v>114502489</v>
      </c>
      <c r="I697" s="301">
        <v>29100</v>
      </c>
      <c r="J697" s="302">
        <f t="shared" si="10"/>
        <v>11</v>
      </c>
    </row>
    <row r="698" spans="1:10" ht="14.25" hidden="1">
      <c r="A698" s="298" t="s">
        <v>3683</v>
      </c>
      <c r="B698" s="298" t="s">
        <v>388</v>
      </c>
      <c r="C698" s="298">
        <v>1178377</v>
      </c>
      <c r="D698" s="299">
        <v>29848792</v>
      </c>
      <c r="E698" s="300" t="s">
        <v>3704</v>
      </c>
      <c r="F698" s="300" t="s">
        <v>3705</v>
      </c>
      <c r="G698" s="298">
        <v>80575447591</v>
      </c>
      <c r="H698" s="298">
        <v>115441903</v>
      </c>
      <c r="I698" s="301">
        <v>29484</v>
      </c>
      <c r="J698" s="302">
        <f t="shared" si="10"/>
        <v>11</v>
      </c>
    </row>
    <row r="699" spans="1:10" ht="14.25" hidden="1">
      <c r="A699" s="298" t="s">
        <v>3683</v>
      </c>
      <c r="B699" s="298" t="s">
        <v>388</v>
      </c>
      <c r="C699" s="298">
        <v>1166621</v>
      </c>
      <c r="D699" s="299">
        <v>29303702</v>
      </c>
      <c r="E699" s="300" t="s">
        <v>1941</v>
      </c>
      <c r="F699" s="300" t="s">
        <v>3706</v>
      </c>
      <c r="G699" s="298" t="s">
        <v>3707</v>
      </c>
      <c r="H699" s="298">
        <v>115092479</v>
      </c>
      <c r="I699" s="301">
        <v>29923</v>
      </c>
      <c r="J699" s="302">
        <f t="shared" si="10"/>
        <v>11</v>
      </c>
    </row>
    <row r="700" spans="1:10" ht="14.25" hidden="1">
      <c r="A700" s="298" t="s">
        <v>3683</v>
      </c>
      <c r="B700" s="298" t="s">
        <v>388</v>
      </c>
      <c r="C700" s="298">
        <v>1117035</v>
      </c>
      <c r="D700" s="299">
        <v>29303354</v>
      </c>
      <c r="E700" s="300" t="s">
        <v>3708</v>
      </c>
      <c r="F700" s="300" t="s">
        <v>3709</v>
      </c>
      <c r="G700" s="298">
        <v>57866171572</v>
      </c>
      <c r="H700" s="298">
        <v>112542417</v>
      </c>
      <c r="I700" s="301">
        <v>26038</v>
      </c>
      <c r="J700" s="302">
        <f t="shared" si="10"/>
        <v>11</v>
      </c>
    </row>
    <row r="701" spans="1:10" ht="14.25" hidden="1">
      <c r="A701" s="298" t="s">
        <v>3683</v>
      </c>
      <c r="B701" s="298" t="s">
        <v>388</v>
      </c>
      <c r="C701" s="298">
        <v>1176433</v>
      </c>
      <c r="D701" s="299">
        <v>29390532</v>
      </c>
      <c r="E701" s="300" t="s">
        <v>3710</v>
      </c>
      <c r="F701" s="300" t="s">
        <v>3711</v>
      </c>
      <c r="G701" s="298">
        <v>33861080591</v>
      </c>
      <c r="H701" s="298">
        <v>113532261</v>
      </c>
      <c r="I701" s="301">
        <v>24224</v>
      </c>
      <c r="J701" s="302">
        <f t="shared" si="10"/>
        <v>11</v>
      </c>
    </row>
    <row r="702" spans="1:10" ht="14.25" hidden="1">
      <c r="A702" s="298" t="s">
        <v>3683</v>
      </c>
      <c r="B702" s="298" t="s">
        <v>389</v>
      </c>
      <c r="C702" s="298">
        <v>1178015</v>
      </c>
      <c r="D702" s="299">
        <v>29429005</v>
      </c>
      <c r="E702" s="300" t="s">
        <v>3712</v>
      </c>
      <c r="F702" s="300" t="s">
        <v>3713</v>
      </c>
      <c r="G702" s="298" t="s">
        <v>3714</v>
      </c>
      <c r="H702" s="298">
        <v>114602920</v>
      </c>
      <c r="I702" s="301">
        <v>30317</v>
      </c>
      <c r="J702" s="302">
        <f t="shared" si="10"/>
        <v>11</v>
      </c>
    </row>
    <row r="703" spans="1:10" ht="14.25" hidden="1">
      <c r="A703" s="298" t="s">
        <v>3683</v>
      </c>
      <c r="B703" s="298" t="s">
        <v>390</v>
      </c>
      <c r="C703" s="298">
        <v>1117434</v>
      </c>
      <c r="D703" s="299">
        <v>29307759</v>
      </c>
      <c r="E703" s="300" t="s">
        <v>3715</v>
      </c>
      <c r="F703" s="300" t="s">
        <v>3716</v>
      </c>
      <c r="G703" s="298" t="s">
        <v>3717</v>
      </c>
      <c r="H703" s="298">
        <v>115418934</v>
      </c>
      <c r="I703" s="301">
        <v>30730</v>
      </c>
      <c r="J703" s="302">
        <f t="shared" si="10"/>
        <v>11</v>
      </c>
    </row>
    <row r="704" spans="1:10" ht="14.25" hidden="1">
      <c r="A704" s="298" t="s">
        <v>3683</v>
      </c>
      <c r="B704" s="298" t="s">
        <v>391</v>
      </c>
      <c r="C704" s="298">
        <v>1110294</v>
      </c>
      <c r="D704" s="299">
        <v>29309034</v>
      </c>
      <c r="E704" s="300" t="s">
        <v>3718</v>
      </c>
      <c r="F704" s="300" t="s">
        <v>3719</v>
      </c>
      <c r="G704" s="298" t="s">
        <v>3720</v>
      </c>
      <c r="H704" s="298">
        <v>85200659</v>
      </c>
      <c r="I704" s="301">
        <v>30622</v>
      </c>
      <c r="J704" s="302">
        <f t="shared" si="10"/>
        <v>11</v>
      </c>
    </row>
    <row r="705" spans="1:10" ht="14.25" hidden="1">
      <c r="A705" s="298" t="s">
        <v>3683</v>
      </c>
      <c r="B705" s="298" t="s">
        <v>392</v>
      </c>
      <c r="C705" s="298">
        <v>1179277</v>
      </c>
      <c r="D705" s="299">
        <v>29458994</v>
      </c>
      <c r="E705" s="300" t="s">
        <v>3721</v>
      </c>
      <c r="F705" s="300" t="s">
        <v>3722</v>
      </c>
      <c r="G705" s="298">
        <v>88624056500</v>
      </c>
      <c r="H705" s="298">
        <v>114602946</v>
      </c>
      <c r="I705" s="301">
        <v>36161</v>
      </c>
      <c r="J705" s="302">
        <f t="shared" si="10"/>
        <v>11</v>
      </c>
    </row>
    <row r="706" spans="1:10" ht="14.25" hidden="1">
      <c r="A706" s="298" t="s">
        <v>3683</v>
      </c>
      <c r="B706" s="298" t="s">
        <v>392</v>
      </c>
      <c r="C706" s="298">
        <v>1178421</v>
      </c>
      <c r="D706" s="299">
        <v>29397324</v>
      </c>
      <c r="E706" s="300" t="s">
        <v>3723</v>
      </c>
      <c r="F706" s="300" t="s">
        <v>2124</v>
      </c>
      <c r="G706" s="298" t="s">
        <v>2124</v>
      </c>
      <c r="H706" s="298" t="s">
        <v>2124</v>
      </c>
      <c r="I706" s="301"/>
      <c r="J706" s="302">
        <f t="shared" si="10"/>
        <v>11</v>
      </c>
    </row>
    <row r="707" spans="1:10" ht="14.25" hidden="1">
      <c r="A707" s="298" t="s">
        <v>3683</v>
      </c>
      <c r="B707" s="298" t="s">
        <v>392</v>
      </c>
      <c r="C707" s="298">
        <v>1117892</v>
      </c>
      <c r="D707" s="299">
        <v>29229529</v>
      </c>
      <c r="E707" s="300" t="s">
        <v>3724</v>
      </c>
      <c r="F707" s="300" t="s">
        <v>3725</v>
      </c>
      <c r="G707" s="298">
        <v>52889769534</v>
      </c>
      <c r="H707" s="298">
        <v>92018450</v>
      </c>
      <c r="I707" s="301">
        <v>36161</v>
      </c>
      <c r="J707" s="302">
        <f t="shared" ref="J707:J770" si="11">LEN(G707)</f>
        <v>11</v>
      </c>
    </row>
    <row r="708" spans="1:10" ht="14.25" hidden="1">
      <c r="A708" s="298" t="s">
        <v>3683</v>
      </c>
      <c r="B708" s="298" t="s">
        <v>392</v>
      </c>
      <c r="C708" s="298">
        <v>1179659</v>
      </c>
      <c r="D708" s="299">
        <v>29473900</v>
      </c>
      <c r="E708" s="300" t="s">
        <v>3726</v>
      </c>
      <c r="F708" s="300" t="s">
        <v>3727</v>
      </c>
      <c r="G708" s="298" t="s">
        <v>3728</v>
      </c>
      <c r="H708" s="298">
        <v>115623880</v>
      </c>
      <c r="I708" s="301">
        <v>31897</v>
      </c>
      <c r="J708" s="302">
        <f t="shared" si="11"/>
        <v>11</v>
      </c>
    </row>
    <row r="709" spans="1:10" ht="14.25" hidden="1">
      <c r="A709" s="298" t="s">
        <v>3683</v>
      </c>
      <c r="B709" s="298" t="s">
        <v>392</v>
      </c>
      <c r="C709" s="298">
        <v>1176093</v>
      </c>
      <c r="D709" s="299">
        <v>29227690</v>
      </c>
      <c r="E709" s="300" t="s">
        <v>3729</v>
      </c>
      <c r="F709" s="300" t="s">
        <v>3730</v>
      </c>
      <c r="G709" s="298">
        <v>75091607587</v>
      </c>
      <c r="H709" s="298">
        <v>114772628</v>
      </c>
      <c r="I709" s="301">
        <v>27275</v>
      </c>
      <c r="J709" s="302">
        <f t="shared" si="11"/>
        <v>11</v>
      </c>
    </row>
    <row r="710" spans="1:10" ht="14.25" hidden="1">
      <c r="A710" s="298" t="s">
        <v>3683</v>
      </c>
      <c r="B710" s="298" t="s">
        <v>392</v>
      </c>
      <c r="C710" s="298">
        <v>1117698</v>
      </c>
      <c r="D710" s="299">
        <v>29228549</v>
      </c>
      <c r="E710" s="300" t="s">
        <v>3731</v>
      </c>
      <c r="F710" s="300" t="s">
        <v>3732</v>
      </c>
      <c r="G710" s="298" t="s">
        <v>3733</v>
      </c>
      <c r="H710" s="298">
        <v>115325814</v>
      </c>
      <c r="I710" s="301">
        <v>29852</v>
      </c>
      <c r="J710" s="302">
        <f t="shared" si="11"/>
        <v>11</v>
      </c>
    </row>
    <row r="711" spans="1:10" ht="14.25" hidden="1">
      <c r="A711" s="298" t="s">
        <v>3683</v>
      </c>
      <c r="B711" s="298" t="s">
        <v>392</v>
      </c>
      <c r="C711" s="298">
        <v>1176664</v>
      </c>
      <c r="D711" s="299">
        <v>29408172</v>
      </c>
      <c r="E711" s="300" t="s">
        <v>3734</v>
      </c>
      <c r="F711" s="300" t="s">
        <v>3735</v>
      </c>
      <c r="G711" s="298" t="s">
        <v>3736</v>
      </c>
      <c r="H711" s="298">
        <v>114602912</v>
      </c>
      <c r="I711" s="301">
        <v>28112</v>
      </c>
      <c r="J711" s="302">
        <f t="shared" si="11"/>
        <v>11</v>
      </c>
    </row>
    <row r="712" spans="1:10" ht="14.25" hidden="1">
      <c r="A712" s="298" t="s">
        <v>3683</v>
      </c>
      <c r="B712" s="298" t="s">
        <v>392</v>
      </c>
      <c r="C712" s="298">
        <v>1117850</v>
      </c>
      <c r="D712" s="299">
        <v>29229421</v>
      </c>
      <c r="E712" s="300" t="s">
        <v>3737</v>
      </c>
      <c r="F712" s="300" t="s">
        <v>3738</v>
      </c>
      <c r="G712" s="298">
        <v>52303012520</v>
      </c>
      <c r="H712" s="298">
        <v>113364757</v>
      </c>
      <c r="I712" s="301">
        <v>27820</v>
      </c>
      <c r="J712" s="302">
        <f t="shared" si="11"/>
        <v>11</v>
      </c>
    </row>
    <row r="713" spans="1:10" ht="14.25" hidden="1">
      <c r="A713" s="298" t="s">
        <v>3683</v>
      </c>
      <c r="B713" s="298" t="s">
        <v>392</v>
      </c>
      <c r="C713" s="298">
        <v>1117701</v>
      </c>
      <c r="D713" s="299">
        <v>29229324</v>
      </c>
      <c r="E713" s="300" t="s">
        <v>3739</v>
      </c>
      <c r="F713" s="300" t="s">
        <v>3740</v>
      </c>
      <c r="G713" s="298" t="s">
        <v>3741</v>
      </c>
      <c r="H713" s="298">
        <v>115317609</v>
      </c>
      <c r="I713" s="301">
        <v>36161</v>
      </c>
      <c r="J713" s="302">
        <f t="shared" si="11"/>
        <v>11</v>
      </c>
    </row>
    <row r="714" spans="1:10" ht="14.25" hidden="1">
      <c r="A714" s="298" t="s">
        <v>3683</v>
      </c>
      <c r="B714" s="298" t="s">
        <v>392</v>
      </c>
      <c r="C714" s="298">
        <v>1117663</v>
      </c>
      <c r="D714" s="299">
        <v>29229294</v>
      </c>
      <c r="E714" s="300" t="s">
        <v>3742</v>
      </c>
      <c r="F714" s="300" t="s">
        <v>3743</v>
      </c>
      <c r="G714" s="298" t="s">
        <v>3744</v>
      </c>
      <c r="H714" s="298">
        <v>85200906</v>
      </c>
      <c r="I714" s="301">
        <v>36161</v>
      </c>
      <c r="J714" s="302">
        <f t="shared" si="11"/>
        <v>11</v>
      </c>
    </row>
    <row r="715" spans="1:10" ht="14.25" hidden="1">
      <c r="A715" s="298" t="s">
        <v>3683</v>
      </c>
      <c r="B715" s="298" t="s">
        <v>392</v>
      </c>
      <c r="C715" s="298">
        <v>1177092</v>
      </c>
      <c r="D715" s="299">
        <v>29416604</v>
      </c>
      <c r="E715" s="300" t="s">
        <v>1942</v>
      </c>
      <c r="F715" s="300" t="s">
        <v>3745</v>
      </c>
      <c r="G715" s="298">
        <v>67418686587</v>
      </c>
      <c r="H715" s="298">
        <v>112729831</v>
      </c>
      <c r="I715" s="301">
        <v>26241</v>
      </c>
      <c r="J715" s="302">
        <f t="shared" si="11"/>
        <v>11</v>
      </c>
    </row>
    <row r="716" spans="1:10" ht="14.25" hidden="1">
      <c r="A716" s="298" t="s">
        <v>3683</v>
      </c>
      <c r="B716" s="298" t="s">
        <v>392</v>
      </c>
      <c r="C716" s="298">
        <v>1117736</v>
      </c>
      <c r="D716" s="299">
        <v>29229464</v>
      </c>
      <c r="E716" s="300" t="s">
        <v>3746</v>
      </c>
      <c r="F716" s="300" t="s">
        <v>3747</v>
      </c>
      <c r="G716" s="298" t="s">
        <v>3748</v>
      </c>
      <c r="H716" s="298">
        <v>115347701</v>
      </c>
      <c r="I716" s="301">
        <v>31830</v>
      </c>
      <c r="J716" s="302">
        <f t="shared" si="11"/>
        <v>11</v>
      </c>
    </row>
    <row r="717" spans="1:10" ht="14.25" hidden="1">
      <c r="A717" s="298" t="s">
        <v>3683</v>
      </c>
      <c r="B717" s="298" t="s">
        <v>392</v>
      </c>
      <c r="C717" s="298">
        <v>1117868</v>
      </c>
      <c r="D717" s="299">
        <v>29227658</v>
      </c>
      <c r="E717" s="300" t="s">
        <v>3749</v>
      </c>
      <c r="F717" s="300" t="s">
        <v>3750</v>
      </c>
      <c r="G717" s="298">
        <v>94186804591</v>
      </c>
      <c r="H717" s="298">
        <v>113965969</v>
      </c>
      <c r="I717" s="301">
        <v>28024</v>
      </c>
      <c r="J717" s="302">
        <f t="shared" si="11"/>
        <v>11</v>
      </c>
    </row>
    <row r="718" spans="1:10" ht="14.25" hidden="1">
      <c r="A718" s="298" t="s">
        <v>3683</v>
      </c>
      <c r="B718" s="298" t="s">
        <v>393</v>
      </c>
      <c r="C718" s="298">
        <v>1178260</v>
      </c>
      <c r="D718" s="299">
        <v>29457602</v>
      </c>
      <c r="E718" s="300" t="s">
        <v>3751</v>
      </c>
      <c r="F718" s="300" t="s">
        <v>3752</v>
      </c>
      <c r="G718" s="298" t="s">
        <v>3753</v>
      </c>
      <c r="H718" s="298">
        <v>92017907</v>
      </c>
      <c r="I718" s="301">
        <v>36161</v>
      </c>
      <c r="J718" s="302">
        <f t="shared" si="11"/>
        <v>11</v>
      </c>
    </row>
    <row r="719" spans="1:10" ht="14.25" hidden="1">
      <c r="A719" s="298" t="s">
        <v>3683</v>
      </c>
      <c r="B719" s="298" t="s">
        <v>394</v>
      </c>
      <c r="C719" s="298">
        <v>1118147</v>
      </c>
      <c r="D719" s="299">
        <v>29273790</v>
      </c>
      <c r="E719" s="300" t="s">
        <v>3754</v>
      </c>
      <c r="F719" s="300" t="s">
        <v>3755</v>
      </c>
      <c r="G719" s="298">
        <v>95519807515</v>
      </c>
      <c r="H719" s="298">
        <v>114299638</v>
      </c>
      <c r="I719" s="301">
        <v>28654</v>
      </c>
      <c r="J719" s="302">
        <f t="shared" si="11"/>
        <v>11</v>
      </c>
    </row>
    <row r="720" spans="1:10" ht="14.25" hidden="1">
      <c r="A720" s="298" t="s">
        <v>3683</v>
      </c>
      <c r="B720" s="298" t="s">
        <v>395</v>
      </c>
      <c r="C720" s="298">
        <v>1178083</v>
      </c>
      <c r="D720" s="299">
        <v>29429498</v>
      </c>
      <c r="E720" s="300" t="s">
        <v>3756</v>
      </c>
      <c r="F720" s="300" t="s">
        <v>3757</v>
      </c>
      <c r="G720" s="298" t="s">
        <v>3758</v>
      </c>
      <c r="H720" s="298">
        <v>92119306</v>
      </c>
      <c r="I720" s="301">
        <v>36161</v>
      </c>
      <c r="J720" s="302">
        <f t="shared" si="11"/>
        <v>11</v>
      </c>
    </row>
    <row r="721" spans="1:10" ht="14.25" hidden="1">
      <c r="A721" s="298" t="s">
        <v>3683</v>
      </c>
      <c r="B721" s="298" t="s">
        <v>396</v>
      </c>
      <c r="C721" s="298">
        <v>1118406</v>
      </c>
      <c r="D721" s="299">
        <v>29314348</v>
      </c>
      <c r="E721" s="300" t="s">
        <v>3759</v>
      </c>
      <c r="F721" s="300" t="s">
        <v>2124</v>
      </c>
      <c r="G721" s="298" t="s">
        <v>2124</v>
      </c>
      <c r="H721" s="298" t="s">
        <v>2124</v>
      </c>
      <c r="I721" s="301"/>
      <c r="J721" s="302">
        <f t="shared" si="11"/>
        <v>11</v>
      </c>
    </row>
    <row r="722" spans="1:10" ht="14.25" hidden="1">
      <c r="A722" s="298" t="s">
        <v>3760</v>
      </c>
      <c r="B722" s="298" t="s">
        <v>397</v>
      </c>
      <c r="C722" s="298">
        <v>1178048</v>
      </c>
      <c r="D722" s="299">
        <v>29427541</v>
      </c>
      <c r="E722" s="300" t="s">
        <v>3761</v>
      </c>
      <c r="F722" s="300" t="s">
        <v>3762</v>
      </c>
      <c r="G722" s="298" t="s">
        <v>3763</v>
      </c>
      <c r="H722" s="298">
        <v>115404498</v>
      </c>
      <c r="I722" s="301">
        <v>36161</v>
      </c>
      <c r="J722" s="302">
        <f t="shared" si="11"/>
        <v>11</v>
      </c>
    </row>
    <row r="723" spans="1:10" ht="14.25" hidden="1">
      <c r="A723" s="298" t="s">
        <v>3760</v>
      </c>
      <c r="B723" s="298" t="s">
        <v>398</v>
      </c>
      <c r="C723" s="298">
        <v>1131674</v>
      </c>
      <c r="D723" s="299">
        <v>29011507</v>
      </c>
      <c r="E723" s="300" t="s">
        <v>2713</v>
      </c>
      <c r="F723" s="300" t="s">
        <v>3764</v>
      </c>
      <c r="G723" s="298">
        <v>49456776549</v>
      </c>
      <c r="H723" s="298">
        <v>85200303</v>
      </c>
      <c r="I723" s="301">
        <v>36161</v>
      </c>
      <c r="J723" s="302">
        <f t="shared" si="11"/>
        <v>11</v>
      </c>
    </row>
    <row r="724" spans="1:10" ht="14.25" hidden="1">
      <c r="A724" s="298" t="s">
        <v>3760</v>
      </c>
      <c r="B724" s="298" t="s">
        <v>399</v>
      </c>
      <c r="C724" s="298">
        <v>1131607</v>
      </c>
      <c r="D724" s="299">
        <v>29011604</v>
      </c>
      <c r="E724" s="300" t="s">
        <v>3765</v>
      </c>
      <c r="F724" s="300" t="s">
        <v>3766</v>
      </c>
      <c r="G724" s="298">
        <v>36892602134</v>
      </c>
      <c r="H724" s="298">
        <v>112042491</v>
      </c>
      <c r="I724" s="301">
        <v>24244</v>
      </c>
      <c r="J724" s="302">
        <f t="shared" si="11"/>
        <v>11</v>
      </c>
    </row>
    <row r="725" spans="1:10" ht="14.25" hidden="1">
      <c r="A725" s="298" t="s">
        <v>3760</v>
      </c>
      <c r="B725" s="298" t="s">
        <v>400</v>
      </c>
      <c r="C725" s="298">
        <v>1131534</v>
      </c>
      <c r="D725" s="299">
        <v>29012465</v>
      </c>
      <c r="E725" s="300" t="s">
        <v>3767</v>
      </c>
      <c r="F725" s="300" t="s">
        <v>3768</v>
      </c>
      <c r="G725" s="298" t="s">
        <v>3769</v>
      </c>
      <c r="H725" s="298">
        <v>92147814</v>
      </c>
      <c r="I725" s="301">
        <v>36161</v>
      </c>
      <c r="J725" s="302">
        <f t="shared" si="11"/>
        <v>11</v>
      </c>
    </row>
    <row r="726" spans="1:10" ht="14.25" hidden="1">
      <c r="A726" s="298" t="s">
        <v>3760</v>
      </c>
      <c r="B726" s="298" t="s">
        <v>401</v>
      </c>
      <c r="C726" s="298">
        <v>1131453</v>
      </c>
      <c r="D726" s="299">
        <v>29013275</v>
      </c>
      <c r="E726" s="300" t="s">
        <v>3770</v>
      </c>
      <c r="F726" s="300" t="s">
        <v>3771</v>
      </c>
      <c r="G726" s="298">
        <v>80481159568</v>
      </c>
      <c r="H726" s="298">
        <v>85200652</v>
      </c>
      <c r="I726" s="301">
        <v>29576</v>
      </c>
      <c r="J726" s="302">
        <f t="shared" si="11"/>
        <v>11</v>
      </c>
    </row>
    <row r="727" spans="1:10" ht="14.25" hidden="1">
      <c r="A727" s="298" t="s">
        <v>3760</v>
      </c>
      <c r="B727" s="298" t="s">
        <v>401</v>
      </c>
      <c r="C727" s="298">
        <v>1179830</v>
      </c>
      <c r="D727" s="299">
        <v>44459</v>
      </c>
      <c r="E727" s="300" t="s">
        <v>3772</v>
      </c>
      <c r="F727" s="300" t="s">
        <v>2124</v>
      </c>
      <c r="G727" s="298" t="s">
        <v>2124</v>
      </c>
      <c r="H727" s="298" t="s">
        <v>2124</v>
      </c>
      <c r="I727" s="301"/>
      <c r="J727" s="302">
        <f t="shared" si="11"/>
        <v>11</v>
      </c>
    </row>
    <row r="728" spans="1:10" ht="14.25" hidden="1">
      <c r="A728" s="298" t="s">
        <v>3760</v>
      </c>
      <c r="B728" s="298" t="s">
        <v>402</v>
      </c>
      <c r="C728" s="298">
        <v>1141726</v>
      </c>
      <c r="D728" s="299">
        <v>29013887</v>
      </c>
      <c r="E728" s="300" t="s">
        <v>3773</v>
      </c>
      <c r="F728" s="300" t="s">
        <v>3774</v>
      </c>
      <c r="G728" s="298">
        <v>73837539504</v>
      </c>
      <c r="H728" s="298">
        <v>112592721</v>
      </c>
      <c r="I728" s="301">
        <v>26698</v>
      </c>
      <c r="J728" s="302">
        <f t="shared" si="11"/>
        <v>11</v>
      </c>
    </row>
    <row r="729" spans="1:10" ht="14.25" hidden="1">
      <c r="A729" s="298" t="s">
        <v>3760</v>
      </c>
      <c r="B729" s="298" t="s">
        <v>403</v>
      </c>
      <c r="C729" s="298">
        <v>1179821</v>
      </c>
      <c r="D729" s="299">
        <v>44442</v>
      </c>
      <c r="E729" s="300" t="s">
        <v>3775</v>
      </c>
      <c r="F729" s="300" t="s">
        <v>2124</v>
      </c>
      <c r="G729" s="298" t="s">
        <v>2124</v>
      </c>
      <c r="H729" s="298" t="s">
        <v>2124</v>
      </c>
      <c r="I729" s="301"/>
      <c r="J729" s="302">
        <f t="shared" si="11"/>
        <v>11</v>
      </c>
    </row>
    <row r="730" spans="1:10" ht="14.25" hidden="1">
      <c r="A730" s="298" t="s">
        <v>3760</v>
      </c>
      <c r="B730" s="298" t="s">
        <v>403</v>
      </c>
      <c r="C730" s="298">
        <v>1132000</v>
      </c>
      <c r="D730" s="299">
        <v>29014433</v>
      </c>
      <c r="E730" s="300" t="s">
        <v>3776</v>
      </c>
      <c r="F730" s="300" t="s">
        <v>3777</v>
      </c>
      <c r="G730" s="298" t="s">
        <v>3778</v>
      </c>
      <c r="H730" s="298">
        <v>115321658</v>
      </c>
      <c r="I730" s="301">
        <v>36161</v>
      </c>
      <c r="J730" s="302">
        <f t="shared" si="11"/>
        <v>11</v>
      </c>
    </row>
    <row r="731" spans="1:10" ht="14.25" hidden="1">
      <c r="A731" s="298" t="s">
        <v>3760</v>
      </c>
      <c r="B731" s="298" t="s">
        <v>403</v>
      </c>
      <c r="C731" s="298">
        <v>1131860</v>
      </c>
      <c r="D731" s="299">
        <v>29015227</v>
      </c>
      <c r="E731" s="300" t="s">
        <v>404</v>
      </c>
      <c r="F731" s="300" t="s">
        <v>3779</v>
      </c>
      <c r="G731" s="298" t="s">
        <v>3780</v>
      </c>
      <c r="H731" s="298">
        <v>85201334</v>
      </c>
      <c r="I731" s="301">
        <v>36161</v>
      </c>
      <c r="J731" s="302">
        <f t="shared" si="11"/>
        <v>11</v>
      </c>
    </row>
    <row r="732" spans="1:10" ht="14.25" hidden="1">
      <c r="A732" s="298" t="s">
        <v>3760</v>
      </c>
      <c r="B732" s="298" t="s">
        <v>405</v>
      </c>
      <c r="C732" s="298">
        <v>1132158</v>
      </c>
      <c r="D732" s="299">
        <v>29015413</v>
      </c>
      <c r="E732" s="300" t="s">
        <v>3781</v>
      </c>
      <c r="F732" s="300" t="s">
        <v>3782</v>
      </c>
      <c r="G732" s="298" t="s">
        <v>3783</v>
      </c>
      <c r="H732" s="298">
        <v>85200299</v>
      </c>
      <c r="I732" s="301">
        <v>36161</v>
      </c>
      <c r="J732" s="302">
        <f t="shared" si="11"/>
        <v>11</v>
      </c>
    </row>
    <row r="733" spans="1:10" ht="14.25" hidden="1">
      <c r="A733" s="298" t="s">
        <v>3760</v>
      </c>
      <c r="B733" s="298" t="s">
        <v>406</v>
      </c>
      <c r="C733" s="298">
        <v>1167741</v>
      </c>
      <c r="D733" s="299">
        <v>29016339</v>
      </c>
      <c r="E733" s="300" t="s">
        <v>3784</v>
      </c>
      <c r="F733" s="300" t="s">
        <v>2124</v>
      </c>
      <c r="G733" s="298" t="s">
        <v>2124</v>
      </c>
      <c r="H733" s="298" t="s">
        <v>2124</v>
      </c>
      <c r="I733" s="301"/>
      <c r="J733" s="302">
        <f t="shared" si="11"/>
        <v>11</v>
      </c>
    </row>
    <row r="734" spans="1:10" ht="14.25" hidden="1">
      <c r="A734" s="298" t="s">
        <v>3760</v>
      </c>
      <c r="B734" s="298" t="s">
        <v>407</v>
      </c>
      <c r="C734" s="298">
        <v>1131798</v>
      </c>
      <c r="D734" s="299">
        <v>29016916</v>
      </c>
      <c r="E734" s="300" t="s">
        <v>3785</v>
      </c>
      <c r="F734" s="300" t="s">
        <v>3786</v>
      </c>
      <c r="G734" s="298" t="s">
        <v>3787</v>
      </c>
      <c r="H734" s="298">
        <v>85200732</v>
      </c>
      <c r="I734" s="301">
        <v>36161</v>
      </c>
      <c r="J734" s="302">
        <f t="shared" si="11"/>
        <v>11</v>
      </c>
    </row>
    <row r="735" spans="1:10" ht="14.25" hidden="1">
      <c r="A735" s="298" t="s">
        <v>3760</v>
      </c>
      <c r="B735" s="298" t="s">
        <v>408</v>
      </c>
      <c r="C735" s="298">
        <v>1131739</v>
      </c>
      <c r="D735" s="299">
        <v>29009880</v>
      </c>
      <c r="E735" s="300" t="s">
        <v>3788</v>
      </c>
      <c r="F735" s="300" t="s">
        <v>3789</v>
      </c>
      <c r="G735" s="298" t="s">
        <v>3790</v>
      </c>
      <c r="H735" s="298">
        <v>114607946</v>
      </c>
      <c r="I735" s="301">
        <v>36161</v>
      </c>
      <c r="J735" s="302">
        <f t="shared" si="11"/>
        <v>11</v>
      </c>
    </row>
    <row r="736" spans="1:10" ht="14.25" hidden="1">
      <c r="A736" s="298" t="s">
        <v>3791</v>
      </c>
      <c r="B736" s="298" t="s">
        <v>409</v>
      </c>
      <c r="C736" s="298">
        <v>1113960</v>
      </c>
      <c r="D736" s="299">
        <v>29032539</v>
      </c>
      <c r="E736" s="300" t="s">
        <v>3792</v>
      </c>
      <c r="F736" s="300" t="s">
        <v>3793</v>
      </c>
      <c r="G736" s="298" t="s">
        <v>3794</v>
      </c>
      <c r="H736" s="298">
        <v>92003835</v>
      </c>
      <c r="I736" s="301">
        <v>36161</v>
      </c>
      <c r="J736" s="302">
        <f t="shared" si="11"/>
        <v>11</v>
      </c>
    </row>
    <row r="737" spans="1:10" ht="14.25" hidden="1">
      <c r="A737" s="298" t="s">
        <v>3791</v>
      </c>
      <c r="B737" s="298" t="s">
        <v>409</v>
      </c>
      <c r="C737" s="298">
        <v>1113927</v>
      </c>
      <c r="D737" s="299">
        <v>29033047</v>
      </c>
      <c r="E737" s="300" t="s">
        <v>3795</v>
      </c>
      <c r="F737" s="300" t="s">
        <v>3796</v>
      </c>
      <c r="G737" s="298" t="s">
        <v>3797</v>
      </c>
      <c r="H737" s="298">
        <v>113975859</v>
      </c>
      <c r="I737" s="301">
        <v>28758</v>
      </c>
      <c r="J737" s="302">
        <f t="shared" si="11"/>
        <v>11</v>
      </c>
    </row>
    <row r="738" spans="1:10" ht="14.25" hidden="1">
      <c r="A738" s="298" t="s">
        <v>3791</v>
      </c>
      <c r="B738" s="298" t="s">
        <v>409</v>
      </c>
      <c r="C738" s="298">
        <v>1179245</v>
      </c>
      <c r="D738" s="299">
        <v>29456886</v>
      </c>
      <c r="E738" s="300" t="s">
        <v>3798</v>
      </c>
      <c r="F738" s="300" t="s">
        <v>3799</v>
      </c>
      <c r="G738" s="298" t="s">
        <v>3800</v>
      </c>
      <c r="H738" s="298">
        <v>114991078</v>
      </c>
      <c r="I738" s="301"/>
      <c r="J738" s="302">
        <f t="shared" si="11"/>
        <v>18</v>
      </c>
    </row>
    <row r="739" spans="1:10" ht="14.25" hidden="1">
      <c r="A739" s="298" t="s">
        <v>3791</v>
      </c>
      <c r="B739" s="298" t="s">
        <v>410</v>
      </c>
      <c r="C739" s="298">
        <v>1178070</v>
      </c>
      <c r="D739" s="299">
        <v>29424526</v>
      </c>
      <c r="E739" s="300" t="s">
        <v>3478</v>
      </c>
      <c r="F739" s="300" t="s">
        <v>3801</v>
      </c>
      <c r="G739" s="298" t="s">
        <v>3802</v>
      </c>
      <c r="H739" s="298">
        <v>115532649</v>
      </c>
      <c r="I739" s="301">
        <v>31839</v>
      </c>
      <c r="J739" s="302">
        <f t="shared" si="11"/>
        <v>11</v>
      </c>
    </row>
    <row r="740" spans="1:10" ht="14.25" hidden="1">
      <c r="A740" s="298" t="s">
        <v>3791</v>
      </c>
      <c r="B740" s="298" t="s">
        <v>410</v>
      </c>
      <c r="C740" s="298">
        <v>1113994</v>
      </c>
      <c r="D740" s="299">
        <v>29033187</v>
      </c>
      <c r="E740" s="300" t="s">
        <v>3803</v>
      </c>
      <c r="F740" s="300" t="s">
        <v>3804</v>
      </c>
      <c r="G740" s="298">
        <v>95130330587</v>
      </c>
      <c r="H740" s="298">
        <v>114531585</v>
      </c>
      <c r="I740" s="301">
        <v>29308</v>
      </c>
      <c r="J740" s="302">
        <f t="shared" si="11"/>
        <v>11</v>
      </c>
    </row>
    <row r="741" spans="1:10" ht="14.25" hidden="1">
      <c r="A741" s="298" t="s">
        <v>3791</v>
      </c>
      <c r="B741" s="298" t="s">
        <v>411</v>
      </c>
      <c r="C741" s="298">
        <v>1138504</v>
      </c>
      <c r="D741" s="299">
        <v>29034205</v>
      </c>
      <c r="E741" s="300" t="s">
        <v>3805</v>
      </c>
      <c r="F741" s="300" t="s">
        <v>3806</v>
      </c>
      <c r="G741" s="298" t="s">
        <v>3807</v>
      </c>
      <c r="H741" s="298">
        <v>115309397</v>
      </c>
      <c r="I741" s="301">
        <v>30910</v>
      </c>
      <c r="J741" s="302">
        <f t="shared" si="11"/>
        <v>11</v>
      </c>
    </row>
    <row r="742" spans="1:10" ht="19.5" hidden="1" customHeight="1">
      <c r="A742" s="298" t="s">
        <v>3791</v>
      </c>
      <c r="B742" s="298" t="s">
        <v>411</v>
      </c>
      <c r="C742" s="298">
        <v>1179669</v>
      </c>
      <c r="D742" s="299">
        <v>29493773</v>
      </c>
      <c r="E742" s="300" t="s">
        <v>3808</v>
      </c>
      <c r="F742" s="308" t="s">
        <v>3799</v>
      </c>
      <c r="G742" s="309" t="s">
        <v>3809</v>
      </c>
      <c r="H742" s="298">
        <v>114991078</v>
      </c>
      <c r="I742" s="301"/>
      <c r="J742" s="302">
        <f t="shared" si="11"/>
        <v>20</v>
      </c>
    </row>
    <row r="743" spans="1:10" ht="14.25" hidden="1">
      <c r="A743" s="298" t="s">
        <v>3791</v>
      </c>
      <c r="B743" s="298" t="s">
        <v>411</v>
      </c>
      <c r="C743" s="298">
        <v>1179123</v>
      </c>
      <c r="D743" s="299">
        <v>29354536</v>
      </c>
      <c r="E743" s="300" t="s">
        <v>3810</v>
      </c>
      <c r="F743" s="300" t="s">
        <v>3811</v>
      </c>
      <c r="G743" s="298" t="s">
        <v>3812</v>
      </c>
      <c r="H743" s="298">
        <v>115748444</v>
      </c>
      <c r="I743" s="301">
        <v>28946</v>
      </c>
      <c r="J743" s="302">
        <f t="shared" si="11"/>
        <v>11</v>
      </c>
    </row>
    <row r="744" spans="1:10" ht="14.25" hidden="1">
      <c r="A744" s="298" t="s">
        <v>3791</v>
      </c>
      <c r="B744" s="298" t="s">
        <v>411</v>
      </c>
      <c r="C744" s="298">
        <v>1179203</v>
      </c>
      <c r="D744" s="299">
        <v>29373018</v>
      </c>
      <c r="E744" s="300" t="s">
        <v>3813</v>
      </c>
      <c r="F744" s="300" t="s">
        <v>3814</v>
      </c>
      <c r="G744" s="298" t="s">
        <v>3815</v>
      </c>
      <c r="H744" s="298">
        <v>115770491</v>
      </c>
      <c r="I744" s="301">
        <v>33280</v>
      </c>
      <c r="J744" s="302">
        <f t="shared" si="11"/>
        <v>11</v>
      </c>
    </row>
    <row r="745" spans="1:10" ht="14.25" hidden="1">
      <c r="A745" s="298" t="s">
        <v>3791</v>
      </c>
      <c r="B745" s="298" t="s">
        <v>411</v>
      </c>
      <c r="C745" s="298">
        <v>1179202</v>
      </c>
      <c r="D745" s="299">
        <v>29033950</v>
      </c>
      <c r="E745" s="300" t="s">
        <v>3816</v>
      </c>
      <c r="F745" s="300" t="s">
        <v>3817</v>
      </c>
      <c r="G745" s="298">
        <v>90933222491</v>
      </c>
      <c r="H745" s="298">
        <v>115757744</v>
      </c>
      <c r="I745" s="301">
        <v>26904</v>
      </c>
      <c r="J745" s="302">
        <f t="shared" si="11"/>
        <v>11</v>
      </c>
    </row>
    <row r="746" spans="1:10" ht="14.25" hidden="1">
      <c r="A746" s="298" t="s">
        <v>3791</v>
      </c>
      <c r="B746" s="298" t="s">
        <v>411</v>
      </c>
      <c r="C746" s="298">
        <v>1179204</v>
      </c>
      <c r="D746" s="299">
        <v>29366739</v>
      </c>
      <c r="E746" s="300" t="s">
        <v>3818</v>
      </c>
      <c r="F746" s="300" t="s">
        <v>3799</v>
      </c>
      <c r="G746" s="298" t="s">
        <v>3819</v>
      </c>
      <c r="H746" s="298">
        <v>114991078</v>
      </c>
      <c r="I746" s="301"/>
      <c r="J746" s="302">
        <f t="shared" si="11"/>
        <v>19</v>
      </c>
    </row>
    <row r="747" spans="1:10" ht="14.25" hidden="1">
      <c r="A747" s="298" t="s">
        <v>3791</v>
      </c>
      <c r="B747" s="298" t="s">
        <v>411</v>
      </c>
      <c r="C747" s="298">
        <v>1179479</v>
      </c>
      <c r="D747" s="299">
        <v>29739624</v>
      </c>
      <c r="E747" s="300" t="s">
        <v>3820</v>
      </c>
      <c r="F747" s="300" t="s">
        <v>3799</v>
      </c>
      <c r="G747" s="298" t="s">
        <v>3821</v>
      </c>
      <c r="H747" s="298">
        <v>114991078</v>
      </c>
      <c r="I747" s="301"/>
      <c r="J747" s="302">
        <f t="shared" si="11"/>
        <v>20</v>
      </c>
    </row>
    <row r="748" spans="1:10" ht="14.25" hidden="1">
      <c r="A748" s="298" t="s">
        <v>3791</v>
      </c>
      <c r="B748" s="298" t="s">
        <v>412</v>
      </c>
      <c r="C748" s="298">
        <v>1114265</v>
      </c>
      <c r="D748" s="299">
        <v>29034280</v>
      </c>
      <c r="E748" s="300" t="s">
        <v>3822</v>
      </c>
      <c r="F748" s="300" t="s">
        <v>3823</v>
      </c>
      <c r="G748" s="298" t="s">
        <v>3824</v>
      </c>
      <c r="H748" s="298">
        <v>115315851</v>
      </c>
      <c r="I748" s="301">
        <v>32047</v>
      </c>
      <c r="J748" s="302">
        <f t="shared" si="11"/>
        <v>11</v>
      </c>
    </row>
    <row r="749" spans="1:10" ht="14.25" hidden="1">
      <c r="A749" s="298" t="s">
        <v>3791</v>
      </c>
      <c r="B749" s="298" t="s">
        <v>413</v>
      </c>
      <c r="C749" s="298">
        <v>1176143</v>
      </c>
      <c r="D749" s="299">
        <v>29332230</v>
      </c>
      <c r="E749" s="300" t="s">
        <v>3825</v>
      </c>
      <c r="F749" s="300" t="s">
        <v>3826</v>
      </c>
      <c r="G749" s="298" t="s">
        <v>3827</v>
      </c>
      <c r="H749" s="298">
        <v>114500160</v>
      </c>
      <c r="I749" s="301">
        <v>36161</v>
      </c>
      <c r="J749" s="302">
        <f t="shared" si="11"/>
        <v>11</v>
      </c>
    </row>
    <row r="750" spans="1:10" ht="14.25" hidden="1">
      <c r="A750" s="298" t="s">
        <v>3791</v>
      </c>
      <c r="B750" s="298" t="s">
        <v>413</v>
      </c>
      <c r="C750" s="298">
        <v>1114257</v>
      </c>
      <c r="D750" s="299">
        <v>29034922</v>
      </c>
      <c r="E750" s="300" t="s">
        <v>3828</v>
      </c>
      <c r="F750" s="300" t="s">
        <v>3829</v>
      </c>
      <c r="G750" s="298">
        <v>94855153591</v>
      </c>
      <c r="H750" s="298">
        <v>115402616</v>
      </c>
      <c r="I750" s="301">
        <v>27623</v>
      </c>
      <c r="J750" s="302">
        <f t="shared" si="11"/>
        <v>11</v>
      </c>
    </row>
    <row r="751" spans="1:10" ht="14.25" hidden="1">
      <c r="A751" s="298" t="s">
        <v>3791</v>
      </c>
      <c r="B751" s="298" t="s">
        <v>413</v>
      </c>
      <c r="C751" s="298">
        <v>1174292</v>
      </c>
      <c r="D751" s="299">
        <v>29034965</v>
      </c>
      <c r="E751" s="300" t="s">
        <v>3830</v>
      </c>
      <c r="F751" s="300" t="s">
        <v>3831</v>
      </c>
      <c r="G751" s="298">
        <v>62769979515</v>
      </c>
      <c r="H751" s="298">
        <v>113539506</v>
      </c>
      <c r="I751" s="301">
        <v>26304</v>
      </c>
      <c r="J751" s="302">
        <f t="shared" si="11"/>
        <v>11</v>
      </c>
    </row>
    <row r="752" spans="1:10" ht="14.25" hidden="1">
      <c r="A752" s="298" t="s">
        <v>3791</v>
      </c>
      <c r="B752" s="298" t="s">
        <v>413</v>
      </c>
      <c r="C752" s="298">
        <v>1117779</v>
      </c>
      <c r="D752" s="299">
        <v>29035007</v>
      </c>
      <c r="E752" s="300" t="s">
        <v>3832</v>
      </c>
      <c r="F752" s="300" t="s">
        <v>3833</v>
      </c>
      <c r="G752" s="298">
        <v>51067080520</v>
      </c>
      <c r="H752" s="298">
        <v>114723629</v>
      </c>
      <c r="I752" s="301">
        <v>25244</v>
      </c>
      <c r="J752" s="302">
        <f t="shared" si="11"/>
        <v>11</v>
      </c>
    </row>
    <row r="753" spans="1:10" ht="14.25" hidden="1">
      <c r="A753" s="298" t="s">
        <v>3791</v>
      </c>
      <c r="B753" s="298" t="s">
        <v>413</v>
      </c>
      <c r="C753" s="298">
        <v>1118040</v>
      </c>
      <c r="D753" s="299">
        <v>29034990</v>
      </c>
      <c r="E753" s="300" t="s">
        <v>3834</v>
      </c>
      <c r="F753" s="300" t="s">
        <v>3835</v>
      </c>
      <c r="G753" s="298" t="s">
        <v>3836</v>
      </c>
      <c r="H753" s="298">
        <v>92003826</v>
      </c>
      <c r="I753" s="301">
        <v>36161</v>
      </c>
      <c r="J753" s="302">
        <f t="shared" si="11"/>
        <v>11</v>
      </c>
    </row>
    <row r="754" spans="1:10" ht="14.25" hidden="1">
      <c r="A754" s="298" t="s">
        <v>3791</v>
      </c>
      <c r="B754" s="298" t="s">
        <v>413</v>
      </c>
      <c r="C754" s="298">
        <v>1176426</v>
      </c>
      <c r="D754" s="299">
        <v>29389976</v>
      </c>
      <c r="E754" s="300" t="s">
        <v>1942</v>
      </c>
      <c r="F754" s="300" t="s">
        <v>3837</v>
      </c>
      <c r="G754" s="298">
        <v>53585542549</v>
      </c>
      <c r="H754" s="298">
        <v>113766747</v>
      </c>
      <c r="I754" s="301">
        <v>25820</v>
      </c>
      <c r="J754" s="302">
        <f t="shared" si="11"/>
        <v>11</v>
      </c>
    </row>
    <row r="755" spans="1:10" ht="14.25" hidden="1">
      <c r="A755" s="298" t="s">
        <v>3791</v>
      </c>
      <c r="B755" s="298" t="s">
        <v>414</v>
      </c>
      <c r="C755" s="298">
        <v>1114133</v>
      </c>
      <c r="D755" s="299">
        <v>29036046</v>
      </c>
      <c r="E755" s="300" t="s">
        <v>3838</v>
      </c>
      <c r="F755" s="300" t="s">
        <v>3839</v>
      </c>
      <c r="G755" s="298">
        <v>54948681504</v>
      </c>
      <c r="H755" s="298">
        <v>112817650</v>
      </c>
      <c r="I755" s="301">
        <v>25464</v>
      </c>
      <c r="J755" s="302">
        <f t="shared" si="11"/>
        <v>11</v>
      </c>
    </row>
    <row r="756" spans="1:10" ht="14.25" hidden="1">
      <c r="A756" s="298" t="s">
        <v>3791</v>
      </c>
      <c r="B756" s="298" t="s">
        <v>414</v>
      </c>
      <c r="C756" s="298">
        <v>1178006</v>
      </c>
      <c r="D756" s="299">
        <v>29423708</v>
      </c>
      <c r="E756" s="300" t="s">
        <v>3840</v>
      </c>
      <c r="F756" s="300" t="s">
        <v>3841</v>
      </c>
      <c r="G756" s="298" t="s">
        <v>3842</v>
      </c>
      <c r="H756" s="298">
        <v>115748494</v>
      </c>
      <c r="I756" s="301">
        <v>36161</v>
      </c>
      <c r="J756" s="302">
        <f t="shared" si="11"/>
        <v>11</v>
      </c>
    </row>
    <row r="757" spans="1:10" ht="14.25" hidden="1">
      <c r="A757" s="298" t="s">
        <v>3843</v>
      </c>
      <c r="B757" s="298" t="s">
        <v>415</v>
      </c>
      <c r="C757" s="298">
        <v>1164998</v>
      </c>
      <c r="D757" s="299">
        <v>29047501</v>
      </c>
      <c r="E757" s="300" t="s">
        <v>3844</v>
      </c>
      <c r="F757" s="300" t="s">
        <v>3845</v>
      </c>
      <c r="G757" s="298" t="s">
        <v>3846</v>
      </c>
      <c r="H757" s="298">
        <v>115527806</v>
      </c>
      <c r="I757" s="301">
        <v>36161</v>
      </c>
      <c r="J757" s="302">
        <f t="shared" si="11"/>
        <v>11</v>
      </c>
    </row>
    <row r="758" spans="1:10" ht="14.25" hidden="1">
      <c r="A758" s="298" t="s">
        <v>3843</v>
      </c>
      <c r="B758" s="298" t="s">
        <v>416</v>
      </c>
      <c r="C758" s="298">
        <v>1119577</v>
      </c>
      <c r="D758" s="299">
        <v>29048184</v>
      </c>
      <c r="E758" s="300" t="s">
        <v>3847</v>
      </c>
      <c r="F758" s="300" t="s">
        <v>3848</v>
      </c>
      <c r="G758" s="298" t="s">
        <v>3849</v>
      </c>
      <c r="H758" s="298">
        <v>114725540</v>
      </c>
      <c r="I758" s="301">
        <v>30249</v>
      </c>
      <c r="J758" s="302">
        <f t="shared" si="11"/>
        <v>11</v>
      </c>
    </row>
    <row r="759" spans="1:10" ht="14.25" hidden="1">
      <c r="A759" s="298" t="s">
        <v>3843</v>
      </c>
      <c r="B759" s="298" t="s">
        <v>417</v>
      </c>
      <c r="C759" s="298">
        <v>1122020</v>
      </c>
      <c r="D759" s="299">
        <v>29069106</v>
      </c>
      <c r="E759" s="300" t="s">
        <v>3850</v>
      </c>
      <c r="F759" s="300" t="s">
        <v>3851</v>
      </c>
      <c r="G759" s="298" t="s">
        <v>3852</v>
      </c>
      <c r="H759" s="298">
        <v>92104681</v>
      </c>
      <c r="I759" s="301">
        <v>36161</v>
      </c>
      <c r="J759" s="302">
        <f t="shared" si="11"/>
        <v>11</v>
      </c>
    </row>
    <row r="760" spans="1:10" ht="14.25" hidden="1">
      <c r="A760" s="298" t="s">
        <v>3843</v>
      </c>
      <c r="B760" s="298" t="s">
        <v>418</v>
      </c>
      <c r="C760" s="298">
        <v>1119828</v>
      </c>
      <c r="D760" s="299">
        <v>29050057</v>
      </c>
      <c r="E760" s="300" t="s">
        <v>3853</v>
      </c>
      <c r="F760" s="300" t="s">
        <v>3854</v>
      </c>
      <c r="G760" s="298" t="s">
        <v>3855</v>
      </c>
      <c r="H760" s="298">
        <v>114518333</v>
      </c>
      <c r="I760" s="301">
        <v>36161</v>
      </c>
      <c r="J760" s="302">
        <f t="shared" si="11"/>
        <v>11</v>
      </c>
    </row>
    <row r="761" spans="1:10" ht="14.25" hidden="1">
      <c r="A761" s="298" t="s">
        <v>3843</v>
      </c>
      <c r="B761" s="298" t="s">
        <v>418</v>
      </c>
      <c r="C761" s="298">
        <v>1179314</v>
      </c>
      <c r="D761" s="299">
        <v>29461510</v>
      </c>
      <c r="E761" s="300" t="s">
        <v>3856</v>
      </c>
      <c r="F761" s="300" t="s">
        <v>3857</v>
      </c>
      <c r="G761" s="298" t="s">
        <v>3858</v>
      </c>
      <c r="H761" s="298">
        <v>115472409</v>
      </c>
      <c r="I761" s="301">
        <v>31840</v>
      </c>
      <c r="J761" s="302">
        <f t="shared" si="11"/>
        <v>11</v>
      </c>
    </row>
    <row r="762" spans="1:10" ht="14.25" hidden="1">
      <c r="A762" s="298" t="s">
        <v>3843</v>
      </c>
      <c r="B762" s="298" t="s">
        <v>418</v>
      </c>
      <c r="C762" s="298">
        <v>1179606</v>
      </c>
      <c r="D762" s="299">
        <v>29470579</v>
      </c>
      <c r="E762" s="300" t="s">
        <v>3859</v>
      </c>
      <c r="F762" s="300" t="s">
        <v>3860</v>
      </c>
      <c r="G762" s="298" t="s">
        <v>3861</v>
      </c>
      <c r="H762" s="298">
        <v>85201403</v>
      </c>
      <c r="I762" s="301">
        <v>33476</v>
      </c>
      <c r="J762" s="302">
        <f t="shared" si="11"/>
        <v>11</v>
      </c>
    </row>
    <row r="763" spans="1:10" ht="14.25" hidden="1">
      <c r="A763" s="298" t="s">
        <v>3843</v>
      </c>
      <c r="B763" s="298" t="s">
        <v>419</v>
      </c>
      <c r="C763" s="298">
        <v>1121172</v>
      </c>
      <c r="D763" s="299">
        <v>29050910</v>
      </c>
      <c r="E763" s="300" t="s">
        <v>3862</v>
      </c>
      <c r="F763" s="300" t="s">
        <v>3863</v>
      </c>
      <c r="G763" s="298">
        <v>73139513534</v>
      </c>
      <c r="H763" s="298">
        <v>112573036</v>
      </c>
      <c r="I763" s="301">
        <v>25947</v>
      </c>
      <c r="J763" s="302">
        <f t="shared" si="11"/>
        <v>11</v>
      </c>
    </row>
    <row r="764" spans="1:10" ht="14.25" hidden="1">
      <c r="A764" s="298" t="s">
        <v>3843</v>
      </c>
      <c r="B764" s="298" t="s">
        <v>420</v>
      </c>
      <c r="C764" s="298">
        <v>1176700</v>
      </c>
      <c r="D764" s="299">
        <v>29419468</v>
      </c>
      <c r="E764" s="300" t="s">
        <v>3864</v>
      </c>
      <c r="F764" s="300" t="s">
        <v>3865</v>
      </c>
      <c r="G764" s="298" t="s">
        <v>3866</v>
      </c>
      <c r="H764" s="298">
        <v>92141251</v>
      </c>
      <c r="I764" s="301">
        <v>36161</v>
      </c>
      <c r="J764" s="302">
        <f t="shared" si="11"/>
        <v>11</v>
      </c>
    </row>
    <row r="765" spans="1:10" ht="14.25" hidden="1">
      <c r="A765" s="298" t="s">
        <v>3843</v>
      </c>
      <c r="B765" s="298" t="s">
        <v>420</v>
      </c>
      <c r="C765" s="298">
        <v>1120257</v>
      </c>
      <c r="D765" s="299">
        <v>29053544</v>
      </c>
      <c r="E765" s="300" t="s">
        <v>3867</v>
      </c>
      <c r="F765" s="300" t="s">
        <v>3868</v>
      </c>
      <c r="G765" s="298">
        <v>56432771587</v>
      </c>
      <c r="H765" s="298">
        <v>112815268</v>
      </c>
      <c r="I765" s="301">
        <v>26028</v>
      </c>
      <c r="J765" s="302">
        <f t="shared" si="11"/>
        <v>11</v>
      </c>
    </row>
    <row r="766" spans="1:10" ht="14.25" hidden="1">
      <c r="A766" s="298" t="s">
        <v>3843</v>
      </c>
      <c r="B766" s="298" t="s">
        <v>421</v>
      </c>
      <c r="C766" s="298">
        <v>1144032</v>
      </c>
      <c r="D766" s="299">
        <v>29055067</v>
      </c>
      <c r="E766" s="300" t="s">
        <v>3869</v>
      </c>
      <c r="F766" s="300" t="s">
        <v>3870</v>
      </c>
      <c r="G766" s="298">
        <v>81531850553</v>
      </c>
      <c r="H766" s="298">
        <v>114496866</v>
      </c>
      <c r="I766" s="301">
        <v>29752</v>
      </c>
      <c r="J766" s="302">
        <f t="shared" si="11"/>
        <v>11</v>
      </c>
    </row>
    <row r="767" spans="1:10" ht="14.25" hidden="1">
      <c r="A767" s="298" t="s">
        <v>3843</v>
      </c>
      <c r="B767" s="298" t="s">
        <v>421</v>
      </c>
      <c r="C767" s="298">
        <v>1140452</v>
      </c>
      <c r="D767" s="299">
        <v>29055075</v>
      </c>
      <c r="E767" s="300" t="s">
        <v>3871</v>
      </c>
      <c r="F767" s="300" t="s">
        <v>3872</v>
      </c>
      <c r="G767" s="298" t="s">
        <v>3873</v>
      </c>
      <c r="H767" s="298">
        <v>115490041</v>
      </c>
      <c r="I767" s="301">
        <v>31233</v>
      </c>
      <c r="J767" s="302">
        <f t="shared" si="11"/>
        <v>11</v>
      </c>
    </row>
    <row r="768" spans="1:10" ht="14.25" hidden="1">
      <c r="A768" s="298" t="s">
        <v>3843</v>
      </c>
      <c r="B768" s="298" t="s">
        <v>422</v>
      </c>
      <c r="C768" s="298">
        <v>1164947</v>
      </c>
      <c r="D768" s="299">
        <v>29076846</v>
      </c>
      <c r="E768" s="300" t="s">
        <v>3874</v>
      </c>
      <c r="F768" s="300" t="s">
        <v>3875</v>
      </c>
      <c r="G768" s="298">
        <v>77662628515</v>
      </c>
      <c r="H768" s="298">
        <v>114110371</v>
      </c>
      <c r="I768" s="301">
        <v>28698</v>
      </c>
      <c r="J768" s="302">
        <f t="shared" si="11"/>
        <v>11</v>
      </c>
    </row>
    <row r="769" spans="1:10" ht="14.25" hidden="1">
      <c r="A769" s="298" t="s">
        <v>3843</v>
      </c>
      <c r="B769" s="298" t="s">
        <v>423</v>
      </c>
      <c r="C769" s="298">
        <v>1179286</v>
      </c>
      <c r="D769" s="299">
        <v>29461529</v>
      </c>
      <c r="E769" s="300" t="s">
        <v>3876</v>
      </c>
      <c r="F769" s="300" t="s">
        <v>3877</v>
      </c>
      <c r="G769" s="298">
        <v>42575095549</v>
      </c>
      <c r="H769" s="298">
        <v>113711051</v>
      </c>
      <c r="I769" s="301">
        <v>22703</v>
      </c>
      <c r="J769" s="302">
        <f t="shared" si="11"/>
        <v>11</v>
      </c>
    </row>
    <row r="770" spans="1:10" ht="14.25" hidden="1">
      <c r="A770" s="298" t="s">
        <v>3843</v>
      </c>
      <c r="B770" s="298" t="s">
        <v>423</v>
      </c>
      <c r="C770" s="298">
        <v>1144261</v>
      </c>
      <c r="D770" s="299">
        <v>29056616</v>
      </c>
      <c r="E770" s="300" t="s">
        <v>3878</v>
      </c>
      <c r="F770" s="300" t="s">
        <v>3879</v>
      </c>
      <c r="G770" s="298">
        <v>77712170525</v>
      </c>
      <c r="H770" s="298">
        <v>114723132</v>
      </c>
      <c r="I770" s="301">
        <v>28634</v>
      </c>
      <c r="J770" s="302">
        <f t="shared" si="11"/>
        <v>11</v>
      </c>
    </row>
    <row r="771" spans="1:10" ht="14.25" hidden="1">
      <c r="A771" s="298" t="s">
        <v>3843</v>
      </c>
      <c r="B771" s="298" t="s">
        <v>423</v>
      </c>
      <c r="C771" s="298">
        <v>1164602</v>
      </c>
      <c r="D771" s="299">
        <v>29055385</v>
      </c>
      <c r="E771" s="300" t="s">
        <v>3880</v>
      </c>
      <c r="F771" s="300" t="s">
        <v>3881</v>
      </c>
      <c r="G771" s="298" t="s">
        <v>3882</v>
      </c>
      <c r="H771" s="298">
        <v>114496882</v>
      </c>
      <c r="I771" s="301">
        <v>30136</v>
      </c>
      <c r="J771" s="302">
        <f t="shared" ref="J771:J834" si="12">LEN(G771)</f>
        <v>11</v>
      </c>
    </row>
    <row r="772" spans="1:10" ht="14.25" hidden="1">
      <c r="A772" s="298" t="s">
        <v>3843</v>
      </c>
      <c r="B772" s="298" t="s">
        <v>423</v>
      </c>
      <c r="C772" s="298">
        <v>1179287</v>
      </c>
      <c r="D772" s="299">
        <v>29461871</v>
      </c>
      <c r="E772" s="300" t="s">
        <v>3883</v>
      </c>
      <c r="F772" s="300" t="s">
        <v>3884</v>
      </c>
      <c r="G772" s="298">
        <v>73138886515</v>
      </c>
      <c r="H772" s="298">
        <v>112742512</v>
      </c>
      <c r="I772" s="301">
        <v>26756</v>
      </c>
      <c r="J772" s="302">
        <f t="shared" si="12"/>
        <v>11</v>
      </c>
    </row>
    <row r="773" spans="1:10" ht="14.25" hidden="1">
      <c r="A773" s="298" t="s">
        <v>3843</v>
      </c>
      <c r="B773" s="298" t="s">
        <v>423</v>
      </c>
      <c r="C773" s="298">
        <v>1121261</v>
      </c>
      <c r="D773" s="299">
        <v>29055393</v>
      </c>
      <c r="E773" s="300" t="s">
        <v>2356</v>
      </c>
      <c r="F773" s="300" t="s">
        <v>3885</v>
      </c>
      <c r="G773" s="298">
        <v>29213878591</v>
      </c>
      <c r="H773" s="298">
        <v>112557909</v>
      </c>
      <c r="I773" s="301">
        <v>23387</v>
      </c>
      <c r="J773" s="302">
        <f t="shared" si="12"/>
        <v>11</v>
      </c>
    </row>
    <row r="774" spans="1:10" ht="14.25" hidden="1">
      <c r="A774" s="298" t="s">
        <v>3843</v>
      </c>
      <c r="B774" s="298" t="s">
        <v>423</v>
      </c>
      <c r="C774" s="298">
        <v>1121156</v>
      </c>
      <c r="D774" s="299">
        <v>29056780</v>
      </c>
      <c r="E774" s="300" t="s">
        <v>3886</v>
      </c>
      <c r="F774" s="300" t="s">
        <v>3887</v>
      </c>
      <c r="G774" s="298">
        <v>68821077500</v>
      </c>
      <c r="H774" s="298">
        <v>113711116</v>
      </c>
      <c r="I774" s="301">
        <v>26712</v>
      </c>
      <c r="J774" s="302">
        <f t="shared" si="12"/>
        <v>11</v>
      </c>
    </row>
    <row r="775" spans="1:10" ht="14.25" hidden="1">
      <c r="A775" s="298" t="s">
        <v>3843</v>
      </c>
      <c r="B775" s="298" t="s">
        <v>423</v>
      </c>
      <c r="C775" s="298">
        <v>1120923</v>
      </c>
      <c r="D775" s="299">
        <v>29056144</v>
      </c>
      <c r="E775" s="300" t="s">
        <v>3888</v>
      </c>
      <c r="F775" s="300" t="s">
        <v>3889</v>
      </c>
      <c r="G775" s="298">
        <v>63815869587</v>
      </c>
      <c r="H775" s="298">
        <v>114500801</v>
      </c>
      <c r="I775" s="301">
        <v>26413</v>
      </c>
      <c r="J775" s="302">
        <f t="shared" si="12"/>
        <v>11</v>
      </c>
    </row>
    <row r="776" spans="1:10" ht="14.25" hidden="1">
      <c r="A776" s="298" t="s">
        <v>3843</v>
      </c>
      <c r="B776" s="298" t="s">
        <v>423</v>
      </c>
      <c r="C776" s="298">
        <v>1178104</v>
      </c>
      <c r="D776" s="299">
        <v>29433517</v>
      </c>
      <c r="E776" s="300" t="s">
        <v>147</v>
      </c>
      <c r="F776" s="300" t="s">
        <v>3890</v>
      </c>
      <c r="G776" s="298">
        <v>61903485568</v>
      </c>
      <c r="H776" s="298">
        <v>112750086</v>
      </c>
      <c r="I776" s="301">
        <v>25823</v>
      </c>
      <c r="J776" s="302">
        <f t="shared" si="12"/>
        <v>11</v>
      </c>
    </row>
    <row r="777" spans="1:10" ht="14.25" hidden="1">
      <c r="A777" s="298" t="s">
        <v>3891</v>
      </c>
      <c r="B777" s="298" t="s">
        <v>424</v>
      </c>
      <c r="C777" s="298">
        <v>1176611</v>
      </c>
      <c r="D777" s="299">
        <v>29447348</v>
      </c>
      <c r="E777" s="300" t="s">
        <v>3892</v>
      </c>
      <c r="F777" s="300" t="s">
        <v>3893</v>
      </c>
      <c r="G777" s="298">
        <v>53064356534</v>
      </c>
      <c r="H777" s="298">
        <v>113438695</v>
      </c>
      <c r="I777" s="301">
        <v>24145</v>
      </c>
      <c r="J777" s="302">
        <f t="shared" si="12"/>
        <v>11</v>
      </c>
    </row>
    <row r="778" spans="1:10" ht="14.25" hidden="1">
      <c r="A778" s="298" t="s">
        <v>3891</v>
      </c>
      <c r="B778" s="298" t="s">
        <v>424</v>
      </c>
      <c r="C778" s="298">
        <v>1177090</v>
      </c>
      <c r="D778" s="299">
        <v>29413680</v>
      </c>
      <c r="E778" s="300" t="s">
        <v>3894</v>
      </c>
      <c r="F778" s="300" t="s">
        <v>3895</v>
      </c>
      <c r="G778" s="298">
        <v>28278240515</v>
      </c>
      <c r="H778" s="298">
        <v>112425283</v>
      </c>
      <c r="I778" s="301">
        <v>20428</v>
      </c>
      <c r="J778" s="302">
        <f t="shared" si="12"/>
        <v>11</v>
      </c>
    </row>
    <row r="779" spans="1:10" ht="14.25" hidden="1">
      <c r="A779" s="298" t="s">
        <v>3891</v>
      </c>
      <c r="B779" s="298" t="s">
        <v>424</v>
      </c>
      <c r="C779" s="298">
        <v>1178445</v>
      </c>
      <c r="D779" s="299">
        <v>29448018</v>
      </c>
      <c r="E779" s="300" t="s">
        <v>3896</v>
      </c>
      <c r="F779" s="300" t="s">
        <v>3897</v>
      </c>
      <c r="G779" s="298">
        <v>78087260520</v>
      </c>
      <c r="H779" s="298">
        <v>92004316</v>
      </c>
      <c r="I779" s="301">
        <v>36161</v>
      </c>
      <c r="J779" s="302">
        <f t="shared" si="12"/>
        <v>11</v>
      </c>
    </row>
    <row r="780" spans="1:10" ht="14.25" hidden="1">
      <c r="A780" s="298" t="s">
        <v>3891</v>
      </c>
      <c r="B780" s="298" t="s">
        <v>424</v>
      </c>
      <c r="C780" s="298">
        <v>1178399</v>
      </c>
      <c r="D780" s="299">
        <v>29362016</v>
      </c>
      <c r="E780" s="300" t="s">
        <v>3898</v>
      </c>
      <c r="F780" s="300" t="s">
        <v>3899</v>
      </c>
      <c r="G780" s="298">
        <v>26790742549</v>
      </c>
      <c r="H780" s="298">
        <v>113764169</v>
      </c>
      <c r="I780" s="301">
        <v>23136</v>
      </c>
      <c r="J780" s="302">
        <f t="shared" si="12"/>
        <v>11</v>
      </c>
    </row>
    <row r="781" spans="1:10" ht="14.25" hidden="1">
      <c r="A781" s="298" t="s">
        <v>3891</v>
      </c>
      <c r="B781" s="298" t="s">
        <v>424</v>
      </c>
      <c r="C781" s="298">
        <v>1178400</v>
      </c>
      <c r="D781" s="299">
        <v>29982758</v>
      </c>
      <c r="E781" s="300" t="s">
        <v>3900</v>
      </c>
      <c r="F781" s="300" t="s">
        <v>3901</v>
      </c>
      <c r="G781" s="298">
        <v>76658023468</v>
      </c>
      <c r="H781" s="298">
        <v>113658245</v>
      </c>
      <c r="I781" s="301">
        <v>26063</v>
      </c>
      <c r="J781" s="302">
        <f t="shared" si="12"/>
        <v>11</v>
      </c>
    </row>
    <row r="782" spans="1:10" ht="14.25" hidden="1">
      <c r="A782" s="298" t="s">
        <v>3891</v>
      </c>
      <c r="B782" s="298" t="s">
        <v>424</v>
      </c>
      <c r="C782" s="298">
        <v>1101961</v>
      </c>
      <c r="D782" s="299">
        <v>29175771</v>
      </c>
      <c r="E782" s="300" t="s">
        <v>3902</v>
      </c>
      <c r="F782" s="300" t="s">
        <v>3903</v>
      </c>
      <c r="G782" s="298">
        <v>51104733587</v>
      </c>
      <c r="H782" s="298">
        <v>113688347</v>
      </c>
      <c r="I782" s="301">
        <v>23129</v>
      </c>
      <c r="J782" s="302">
        <f t="shared" si="12"/>
        <v>11</v>
      </c>
    </row>
    <row r="783" spans="1:10" ht="14.25" hidden="1">
      <c r="A783" s="298" t="s">
        <v>3891</v>
      </c>
      <c r="B783" s="298" t="s">
        <v>424</v>
      </c>
      <c r="C783" s="298">
        <v>1102259</v>
      </c>
      <c r="D783" s="299">
        <v>29175518</v>
      </c>
      <c r="E783" s="300" t="s">
        <v>3904</v>
      </c>
      <c r="F783" s="300" t="s">
        <v>3905</v>
      </c>
      <c r="G783" s="298">
        <v>99769387568</v>
      </c>
      <c r="H783" s="298">
        <v>114596454</v>
      </c>
      <c r="I783" s="301">
        <v>29444</v>
      </c>
      <c r="J783" s="302">
        <f t="shared" si="12"/>
        <v>11</v>
      </c>
    </row>
    <row r="784" spans="1:10" ht="14.25" hidden="1">
      <c r="A784" s="298" t="s">
        <v>3891</v>
      </c>
      <c r="B784" s="298" t="s">
        <v>424</v>
      </c>
      <c r="C784" s="298">
        <v>1104707</v>
      </c>
      <c r="D784" s="299">
        <v>29175950</v>
      </c>
      <c r="E784" s="300" t="s">
        <v>3906</v>
      </c>
      <c r="F784" s="300" t="s">
        <v>3907</v>
      </c>
      <c r="G784" s="298" t="s">
        <v>3908</v>
      </c>
      <c r="H784" s="298">
        <v>115332073</v>
      </c>
      <c r="I784" s="301">
        <v>36161</v>
      </c>
      <c r="J784" s="302">
        <f t="shared" si="12"/>
        <v>11</v>
      </c>
    </row>
    <row r="785" spans="1:10" ht="14.25" hidden="1">
      <c r="A785" s="298" t="s">
        <v>3891</v>
      </c>
      <c r="B785" s="298" t="s">
        <v>424</v>
      </c>
      <c r="C785" s="298">
        <v>1178420</v>
      </c>
      <c r="D785" s="299">
        <v>29397863</v>
      </c>
      <c r="E785" s="300" t="s">
        <v>3909</v>
      </c>
      <c r="F785" s="300" t="s">
        <v>3910</v>
      </c>
      <c r="G785" s="298">
        <v>33456240520</v>
      </c>
      <c r="H785" s="298">
        <v>113836974</v>
      </c>
      <c r="I785" s="301">
        <v>23027</v>
      </c>
      <c r="J785" s="302">
        <f t="shared" si="12"/>
        <v>11</v>
      </c>
    </row>
    <row r="786" spans="1:10" ht="14.25" hidden="1">
      <c r="A786" s="298" t="s">
        <v>3891</v>
      </c>
      <c r="B786" s="298" t="s">
        <v>425</v>
      </c>
      <c r="C786" s="298">
        <v>1104669</v>
      </c>
      <c r="D786" s="299">
        <v>29176409</v>
      </c>
      <c r="E786" s="300" t="s">
        <v>3911</v>
      </c>
      <c r="F786" s="300" t="s">
        <v>3912</v>
      </c>
      <c r="G786" s="298">
        <v>15260593553</v>
      </c>
      <c r="H786" s="298">
        <v>115319944</v>
      </c>
      <c r="I786" s="301">
        <v>22339</v>
      </c>
      <c r="J786" s="302">
        <f t="shared" si="12"/>
        <v>11</v>
      </c>
    </row>
    <row r="787" spans="1:10" ht="14.25" hidden="1">
      <c r="A787" s="298" t="s">
        <v>3891</v>
      </c>
      <c r="B787" s="298" t="s">
        <v>425</v>
      </c>
      <c r="C787" s="298">
        <v>1176410</v>
      </c>
      <c r="D787" s="299">
        <v>29383234</v>
      </c>
      <c r="E787" s="300" t="s">
        <v>3913</v>
      </c>
      <c r="F787" s="300" t="s">
        <v>3914</v>
      </c>
      <c r="G787" s="298">
        <v>44917368553</v>
      </c>
      <c r="H787" s="298">
        <v>113449434</v>
      </c>
      <c r="I787" s="301">
        <v>26620</v>
      </c>
      <c r="J787" s="302">
        <f t="shared" si="12"/>
        <v>11</v>
      </c>
    </row>
    <row r="788" spans="1:10" ht="14.25" hidden="1">
      <c r="A788" s="298" t="s">
        <v>3891</v>
      </c>
      <c r="B788" s="298" t="s">
        <v>425</v>
      </c>
      <c r="C788" s="298">
        <v>1177099</v>
      </c>
      <c r="D788" s="299">
        <v>29415969</v>
      </c>
      <c r="E788" s="300" t="s">
        <v>3915</v>
      </c>
      <c r="F788" s="300" t="s">
        <v>3916</v>
      </c>
      <c r="G788" s="298">
        <v>36585874587</v>
      </c>
      <c r="H788" s="298">
        <v>113667634</v>
      </c>
      <c r="I788" s="301">
        <v>23933</v>
      </c>
      <c r="J788" s="302">
        <f t="shared" si="12"/>
        <v>11</v>
      </c>
    </row>
    <row r="789" spans="1:10" ht="14.25" hidden="1">
      <c r="A789" s="298" t="s">
        <v>3891</v>
      </c>
      <c r="B789" s="298" t="s">
        <v>425</v>
      </c>
      <c r="C789" s="298">
        <v>1104863</v>
      </c>
      <c r="D789" s="299">
        <v>29176808</v>
      </c>
      <c r="E789" s="300" t="s">
        <v>3917</v>
      </c>
      <c r="F789" s="300" t="s">
        <v>3918</v>
      </c>
      <c r="G789" s="298">
        <v>57994870520</v>
      </c>
      <c r="H789" s="298">
        <v>112362346</v>
      </c>
      <c r="I789" s="301">
        <v>25695</v>
      </c>
      <c r="J789" s="302">
        <f t="shared" si="12"/>
        <v>11</v>
      </c>
    </row>
    <row r="790" spans="1:10" ht="14.25" hidden="1">
      <c r="A790" s="298" t="s">
        <v>3891</v>
      </c>
      <c r="B790" s="298" t="s">
        <v>425</v>
      </c>
      <c r="C790" s="298">
        <v>1103719</v>
      </c>
      <c r="D790" s="299">
        <v>29177090</v>
      </c>
      <c r="E790" s="300" t="s">
        <v>3919</v>
      </c>
      <c r="F790" s="300" t="s">
        <v>3920</v>
      </c>
      <c r="G790" s="298">
        <v>72511877520</v>
      </c>
      <c r="H790" s="298">
        <v>113652493</v>
      </c>
      <c r="I790" s="301">
        <v>25969</v>
      </c>
      <c r="J790" s="302">
        <f t="shared" si="12"/>
        <v>11</v>
      </c>
    </row>
    <row r="791" spans="1:10" ht="14.25" hidden="1">
      <c r="A791" s="298" t="s">
        <v>3891</v>
      </c>
      <c r="B791" s="298" t="s">
        <v>3921</v>
      </c>
      <c r="C791" s="298">
        <v>1179670</v>
      </c>
      <c r="D791" s="299">
        <v>29475082</v>
      </c>
      <c r="E791" s="300" t="s">
        <v>3922</v>
      </c>
      <c r="F791" s="300" t="s">
        <v>3923</v>
      </c>
      <c r="G791" s="298">
        <v>91801125520</v>
      </c>
      <c r="H791" s="298">
        <v>113890172</v>
      </c>
      <c r="I791" s="301">
        <v>27871</v>
      </c>
      <c r="J791" s="302">
        <f t="shared" si="12"/>
        <v>11</v>
      </c>
    </row>
    <row r="792" spans="1:10" ht="14.25" hidden="1">
      <c r="A792" s="298" t="s">
        <v>3891</v>
      </c>
      <c r="B792" s="298" t="s">
        <v>3921</v>
      </c>
      <c r="C792" s="298">
        <v>1178035</v>
      </c>
      <c r="D792" s="299">
        <v>29427959</v>
      </c>
      <c r="E792" s="300" t="s">
        <v>3924</v>
      </c>
      <c r="F792" s="300" t="s">
        <v>3925</v>
      </c>
      <c r="G792" s="298">
        <v>38575744534</v>
      </c>
      <c r="H792" s="298">
        <v>113998035</v>
      </c>
      <c r="I792" s="301">
        <v>23812</v>
      </c>
      <c r="J792" s="302">
        <f t="shared" si="12"/>
        <v>11</v>
      </c>
    </row>
    <row r="793" spans="1:10" ht="14.25" hidden="1">
      <c r="A793" s="298" t="s">
        <v>3891</v>
      </c>
      <c r="B793" s="298" t="s">
        <v>428</v>
      </c>
      <c r="C793" s="298">
        <v>1102453</v>
      </c>
      <c r="D793" s="299">
        <v>29177812</v>
      </c>
      <c r="E793" s="300" t="s">
        <v>3199</v>
      </c>
      <c r="F793" s="300" t="s">
        <v>3926</v>
      </c>
      <c r="G793" s="298">
        <v>71610626591</v>
      </c>
      <c r="H793" s="298">
        <v>113667595</v>
      </c>
      <c r="I793" s="301">
        <v>27199</v>
      </c>
      <c r="J793" s="302">
        <f t="shared" si="12"/>
        <v>11</v>
      </c>
    </row>
    <row r="794" spans="1:10" ht="14.25" hidden="1">
      <c r="A794" s="298" t="s">
        <v>3891</v>
      </c>
      <c r="B794" s="298" t="s">
        <v>429</v>
      </c>
      <c r="C794" s="298">
        <v>1178431</v>
      </c>
      <c r="D794" s="299">
        <v>29398673</v>
      </c>
      <c r="E794" s="300" t="s">
        <v>3927</v>
      </c>
      <c r="F794" s="300" t="s">
        <v>3928</v>
      </c>
      <c r="G794" s="298">
        <v>71691839515</v>
      </c>
      <c r="H794" s="298">
        <v>114182750</v>
      </c>
      <c r="I794" s="301">
        <v>24947</v>
      </c>
      <c r="J794" s="302">
        <f t="shared" si="12"/>
        <v>11</v>
      </c>
    </row>
    <row r="795" spans="1:10" ht="14.25" hidden="1">
      <c r="A795" s="298" t="s">
        <v>3891</v>
      </c>
      <c r="B795" s="298" t="s">
        <v>429</v>
      </c>
      <c r="C795" s="298">
        <v>1100256</v>
      </c>
      <c r="D795" s="299">
        <v>29178320</v>
      </c>
      <c r="E795" s="300" t="s">
        <v>3929</v>
      </c>
      <c r="F795" s="300" t="s">
        <v>3930</v>
      </c>
      <c r="G795" s="298">
        <v>87873990591</v>
      </c>
      <c r="H795" s="298">
        <v>114130339</v>
      </c>
      <c r="I795" s="301">
        <v>27524</v>
      </c>
      <c r="J795" s="302">
        <f t="shared" si="12"/>
        <v>11</v>
      </c>
    </row>
    <row r="796" spans="1:10" ht="14.25" hidden="1">
      <c r="A796" s="298" t="s">
        <v>3891</v>
      </c>
      <c r="B796" s="298" t="s">
        <v>429</v>
      </c>
      <c r="C796" s="298">
        <v>1100477</v>
      </c>
      <c r="D796" s="299">
        <v>29178487</v>
      </c>
      <c r="E796" s="300" t="s">
        <v>3931</v>
      </c>
      <c r="F796" s="300" t="s">
        <v>3932</v>
      </c>
      <c r="G796" s="298">
        <v>56779020559</v>
      </c>
      <c r="H796" s="298">
        <v>112601075</v>
      </c>
      <c r="I796" s="301">
        <v>25401</v>
      </c>
      <c r="J796" s="302">
        <f t="shared" si="12"/>
        <v>11</v>
      </c>
    </row>
    <row r="797" spans="1:10" ht="14.25" hidden="1">
      <c r="A797" s="298" t="s">
        <v>3891</v>
      </c>
      <c r="B797" s="298" t="s">
        <v>429</v>
      </c>
      <c r="C797" s="298">
        <v>1100809</v>
      </c>
      <c r="D797" s="299">
        <v>29178231</v>
      </c>
      <c r="E797" s="300" t="s">
        <v>3933</v>
      </c>
      <c r="F797" s="300" t="s">
        <v>3934</v>
      </c>
      <c r="G797" s="298">
        <v>50507613520</v>
      </c>
      <c r="H797" s="298">
        <v>113887975</v>
      </c>
      <c r="I797" s="301">
        <v>25998</v>
      </c>
      <c r="J797" s="302">
        <f t="shared" si="12"/>
        <v>11</v>
      </c>
    </row>
    <row r="798" spans="1:10" ht="14.25" hidden="1">
      <c r="A798" s="298" t="s">
        <v>3891</v>
      </c>
      <c r="B798" s="298" t="s">
        <v>429</v>
      </c>
      <c r="C798" s="298">
        <v>1102470</v>
      </c>
      <c r="D798" s="299">
        <v>29178550</v>
      </c>
      <c r="E798" s="300" t="s">
        <v>3935</v>
      </c>
      <c r="F798" s="300" t="s">
        <v>3936</v>
      </c>
      <c r="G798" s="298" t="s">
        <v>3937</v>
      </c>
      <c r="H798" s="298">
        <v>114503574</v>
      </c>
      <c r="I798" s="301">
        <v>29418</v>
      </c>
      <c r="J798" s="302">
        <f t="shared" si="12"/>
        <v>11</v>
      </c>
    </row>
    <row r="799" spans="1:10" ht="14.25" hidden="1">
      <c r="A799" s="298" t="s">
        <v>3891</v>
      </c>
      <c r="B799" s="298" t="s">
        <v>429</v>
      </c>
      <c r="C799" s="298">
        <v>1110081</v>
      </c>
      <c r="D799" s="299">
        <v>29178584</v>
      </c>
      <c r="E799" s="300" t="s">
        <v>3938</v>
      </c>
      <c r="F799" s="300" t="s">
        <v>3939</v>
      </c>
      <c r="G799" s="298">
        <v>57655073520</v>
      </c>
      <c r="H799" s="298">
        <v>113331110</v>
      </c>
      <c r="I799" s="301">
        <v>26043</v>
      </c>
      <c r="J799" s="302">
        <f t="shared" si="12"/>
        <v>11</v>
      </c>
    </row>
    <row r="800" spans="1:10" ht="14.25" hidden="1">
      <c r="A800" s="298" t="s">
        <v>3891</v>
      </c>
      <c r="B800" s="298" t="s">
        <v>429</v>
      </c>
      <c r="C800" s="298">
        <v>1176364</v>
      </c>
      <c r="D800" s="299">
        <v>29359635</v>
      </c>
      <c r="E800" s="300" t="s">
        <v>3940</v>
      </c>
      <c r="F800" s="300" t="s">
        <v>3941</v>
      </c>
      <c r="G800" s="298">
        <v>89727592520</v>
      </c>
      <c r="H800" s="298">
        <v>114099444</v>
      </c>
      <c r="I800" s="301">
        <v>27482</v>
      </c>
      <c r="J800" s="302">
        <f t="shared" si="12"/>
        <v>11</v>
      </c>
    </row>
    <row r="801" spans="1:10" ht="14.25" hidden="1">
      <c r="A801" s="298" t="s">
        <v>3891</v>
      </c>
      <c r="B801" s="298" t="s">
        <v>430</v>
      </c>
      <c r="C801" s="298">
        <v>1101147</v>
      </c>
      <c r="D801" s="299">
        <v>29179220</v>
      </c>
      <c r="E801" s="300" t="s">
        <v>3942</v>
      </c>
      <c r="F801" s="300" t="s">
        <v>3943</v>
      </c>
      <c r="G801" s="298" t="s">
        <v>3944</v>
      </c>
      <c r="H801" s="298">
        <v>92105211</v>
      </c>
      <c r="I801" s="301">
        <v>36161</v>
      </c>
      <c r="J801" s="302">
        <f t="shared" si="12"/>
        <v>11</v>
      </c>
    </row>
    <row r="802" spans="1:10" ht="14.25" hidden="1">
      <c r="A802" s="298" t="s">
        <v>3891</v>
      </c>
      <c r="B802" s="298" t="s">
        <v>431</v>
      </c>
      <c r="C802" s="298">
        <v>1176073</v>
      </c>
      <c r="D802" s="299">
        <v>29160227</v>
      </c>
      <c r="E802" s="300" t="s">
        <v>3945</v>
      </c>
      <c r="F802" s="300" t="s">
        <v>3946</v>
      </c>
      <c r="G802" s="298">
        <v>56298005587</v>
      </c>
      <c r="H802" s="298">
        <v>112594317</v>
      </c>
      <c r="I802" s="301">
        <v>25674</v>
      </c>
      <c r="J802" s="302">
        <f t="shared" si="12"/>
        <v>11</v>
      </c>
    </row>
    <row r="803" spans="1:10" ht="14.25" hidden="1">
      <c r="A803" s="298" t="s">
        <v>3891</v>
      </c>
      <c r="B803" s="298" t="s">
        <v>431</v>
      </c>
      <c r="C803" s="298">
        <v>1134134</v>
      </c>
      <c r="D803" s="299">
        <v>29159539</v>
      </c>
      <c r="E803" s="300" t="s">
        <v>3947</v>
      </c>
      <c r="F803" s="300" t="s">
        <v>3948</v>
      </c>
      <c r="G803" s="298">
        <v>78860091500</v>
      </c>
      <c r="H803" s="298">
        <v>114938193</v>
      </c>
      <c r="I803" s="301">
        <v>36161</v>
      </c>
      <c r="J803" s="302">
        <f t="shared" si="12"/>
        <v>11</v>
      </c>
    </row>
    <row r="804" spans="1:10" ht="14.25" hidden="1">
      <c r="A804" s="298" t="s">
        <v>3891</v>
      </c>
      <c r="B804" s="298" t="s">
        <v>432</v>
      </c>
      <c r="C804" s="298">
        <v>1176461</v>
      </c>
      <c r="D804" s="299">
        <v>29391253</v>
      </c>
      <c r="E804" s="300" t="s">
        <v>244</v>
      </c>
      <c r="F804" s="300" t="s">
        <v>3949</v>
      </c>
      <c r="G804" s="298">
        <v>67029493591</v>
      </c>
      <c r="H804" s="298">
        <v>113466957</v>
      </c>
      <c r="I804" s="301">
        <v>26453</v>
      </c>
      <c r="J804" s="302">
        <f t="shared" si="12"/>
        <v>11</v>
      </c>
    </row>
    <row r="805" spans="1:10" ht="14.25" hidden="1">
      <c r="A805" s="298" t="s">
        <v>3891</v>
      </c>
      <c r="B805" s="298" t="s">
        <v>432</v>
      </c>
      <c r="C805" s="298">
        <v>1166354</v>
      </c>
      <c r="D805" s="299">
        <v>29160502</v>
      </c>
      <c r="E805" s="300" t="s">
        <v>3950</v>
      </c>
      <c r="F805" s="300" t="s">
        <v>3951</v>
      </c>
      <c r="G805" s="298">
        <v>41795539534</v>
      </c>
      <c r="H805" s="298">
        <v>113954617</v>
      </c>
      <c r="I805" s="301">
        <v>23553</v>
      </c>
      <c r="J805" s="302">
        <f t="shared" si="12"/>
        <v>11</v>
      </c>
    </row>
    <row r="806" spans="1:10" ht="14.25" hidden="1">
      <c r="A806" s="298" t="s">
        <v>3891</v>
      </c>
      <c r="B806" s="298" t="s">
        <v>433</v>
      </c>
      <c r="C806" s="298">
        <v>1179480</v>
      </c>
      <c r="D806" s="299">
        <v>41500</v>
      </c>
      <c r="E806" s="300" t="s">
        <v>3952</v>
      </c>
      <c r="F806" s="300" t="s">
        <v>3953</v>
      </c>
      <c r="G806" s="298">
        <v>79377084504</v>
      </c>
      <c r="H806" s="298">
        <v>114107899</v>
      </c>
      <c r="I806" s="301">
        <v>28981</v>
      </c>
      <c r="J806" s="302">
        <f t="shared" si="12"/>
        <v>11</v>
      </c>
    </row>
    <row r="807" spans="1:10" ht="14.25" hidden="1">
      <c r="A807" s="298" t="s">
        <v>3891</v>
      </c>
      <c r="B807" s="298" t="s">
        <v>433</v>
      </c>
      <c r="C807" s="298">
        <v>1103441</v>
      </c>
      <c r="D807" s="299">
        <v>29199182</v>
      </c>
      <c r="E807" s="300" t="s">
        <v>3954</v>
      </c>
      <c r="F807" s="300" t="s">
        <v>3955</v>
      </c>
      <c r="G807" s="298">
        <v>51458748553</v>
      </c>
      <c r="H807" s="298">
        <v>113180983</v>
      </c>
      <c r="I807" s="301">
        <v>26394</v>
      </c>
      <c r="J807" s="302">
        <f t="shared" si="12"/>
        <v>11</v>
      </c>
    </row>
    <row r="808" spans="1:10" ht="14.25" hidden="1">
      <c r="A808" s="298" t="s">
        <v>3891</v>
      </c>
      <c r="B808" s="298" t="s">
        <v>433</v>
      </c>
      <c r="C808" s="298">
        <v>1176420</v>
      </c>
      <c r="D808" s="299">
        <v>29386632</v>
      </c>
      <c r="E808" s="300" t="s">
        <v>3956</v>
      </c>
      <c r="F808" s="300" t="s">
        <v>3957</v>
      </c>
      <c r="G808" s="298">
        <v>58646841553</v>
      </c>
      <c r="H808" s="298">
        <v>112533816</v>
      </c>
      <c r="I808" s="301">
        <v>25344</v>
      </c>
      <c r="J808" s="302">
        <f t="shared" si="12"/>
        <v>11</v>
      </c>
    </row>
    <row r="809" spans="1:10" ht="14.25" hidden="1">
      <c r="A809" s="298" t="s">
        <v>3891</v>
      </c>
      <c r="B809" s="298" t="s">
        <v>433</v>
      </c>
      <c r="C809" s="298">
        <v>1174500</v>
      </c>
      <c r="D809" s="299">
        <v>29179815</v>
      </c>
      <c r="E809" s="300" t="s">
        <v>3958</v>
      </c>
      <c r="F809" s="300" t="s">
        <v>3959</v>
      </c>
      <c r="G809" s="298">
        <v>35927933572</v>
      </c>
      <c r="H809" s="298">
        <v>112362401</v>
      </c>
      <c r="I809" s="301">
        <v>24717</v>
      </c>
      <c r="J809" s="302">
        <f t="shared" si="12"/>
        <v>11</v>
      </c>
    </row>
    <row r="810" spans="1:10" ht="14.25" hidden="1">
      <c r="A810" s="298" t="s">
        <v>3891</v>
      </c>
      <c r="B810" s="298" t="s">
        <v>433</v>
      </c>
      <c r="C810" s="298">
        <v>1104049</v>
      </c>
      <c r="D810" s="299">
        <v>29200342</v>
      </c>
      <c r="E810" s="300" t="s">
        <v>3960</v>
      </c>
      <c r="F810" s="300" t="s">
        <v>3961</v>
      </c>
      <c r="G810" s="298">
        <v>39733319520</v>
      </c>
      <c r="H810" s="298">
        <v>112422405</v>
      </c>
      <c r="I810" s="301">
        <v>24448</v>
      </c>
      <c r="J810" s="302">
        <f t="shared" si="12"/>
        <v>11</v>
      </c>
    </row>
    <row r="811" spans="1:10" ht="14.25" hidden="1">
      <c r="A811" s="298" t="s">
        <v>3891</v>
      </c>
      <c r="B811" s="298" t="s">
        <v>433</v>
      </c>
      <c r="C811" s="298">
        <v>1176075</v>
      </c>
      <c r="D811" s="299">
        <v>29193999</v>
      </c>
      <c r="E811" s="300" t="s">
        <v>3962</v>
      </c>
      <c r="F811" s="300" t="s">
        <v>2124</v>
      </c>
      <c r="G811" s="298" t="s">
        <v>2124</v>
      </c>
      <c r="H811" s="298" t="s">
        <v>2124</v>
      </c>
      <c r="I811" s="301"/>
      <c r="J811" s="302">
        <f t="shared" si="12"/>
        <v>11</v>
      </c>
    </row>
    <row r="812" spans="1:10" ht="14.25" hidden="1">
      <c r="A812" s="298" t="s">
        <v>3891</v>
      </c>
      <c r="B812" s="298" t="s">
        <v>433</v>
      </c>
      <c r="C812" s="298">
        <v>1101309</v>
      </c>
      <c r="D812" s="299">
        <v>29179548</v>
      </c>
      <c r="E812" s="300" t="s">
        <v>3963</v>
      </c>
      <c r="F812" s="300" t="s">
        <v>3964</v>
      </c>
      <c r="G812" s="298">
        <v>59417102591</v>
      </c>
      <c r="H812" s="298">
        <v>113033990</v>
      </c>
      <c r="I812" s="301">
        <v>25720</v>
      </c>
      <c r="J812" s="302">
        <f t="shared" si="12"/>
        <v>11</v>
      </c>
    </row>
    <row r="813" spans="1:10" ht="14.25" hidden="1">
      <c r="A813" s="298" t="s">
        <v>3891</v>
      </c>
      <c r="B813" s="298" t="s">
        <v>433</v>
      </c>
      <c r="C813" s="298">
        <v>1101368</v>
      </c>
      <c r="D813" s="299">
        <v>29179394</v>
      </c>
      <c r="E813" s="300" t="s">
        <v>3965</v>
      </c>
      <c r="F813" s="300" t="s">
        <v>3966</v>
      </c>
      <c r="G813" s="298">
        <v>13268686591</v>
      </c>
      <c r="H813" s="298">
        <v>115405949</v>
      </c>
      <c r="I813" s="301">
        <v>21375</v>
      </c>
      <c r="J813" s="302">
        <f t="shared" si="12"/>
        <v>11</v>
      </c>
    </row>
    <row r="814" spans="1:10" ht="14.25" hidden="1">
      <c r="A814" s="298" t="s">
        <v>3891</v>
      </c>
      <c r="B814" s="298" t="s">
        <v>433</v>
      </c>
      <c r="C814" s="298">
        <v>1101430</v>
      </c>
      <c r="D814" s="299">
        <v>29179629</v>
      </c>
      <c r="E814" s="300" t="s">
        <v>3967</v>
      </c>
      <c r="F814" s="300" t="s">
        <v>3968</v>
      </c>
      <c r="G814" s="298">
        <v>24070050582</v>
      </c>
      <c r="H814" s="298">
        <v>112349479</v>
      </c>
      <c r="I814" s="301">
        <v>22881</v>
      </c>
      <c r="J814" s="302">
        <f t="shared" si="12"/>
        <v>11</v>
      </c>
    </row>
    <row r="815" spans="1:10" ht="14.25" hidden="1">
      <c r="A815" s="298" t="s">
        <v>3891</v>
      </c>
      <c r="B815" s="298" t="s">
        <v>433</v>
      </c>
      <c r="C815" s="298">
        <v>1101490</v>
      </c>
      <c r="D815" s="299">
        <v>29179491</v>
      </c>
      <c r="E815" s="300" t="s">
        <v>3969</v>
      </c>
      <c r="F815" s="300" t="s">
        <v>3970</v>
      </c>
      <c r="G815" s="298">
        <v>68490224587</v>
      </c>
      <c r="H815" s="298">
        <v>112734129</v>
      </c>
      <c r="I815" s="301">
        <v>27282</v>
      </c>
      <c r="J815" s="302">
        <f t="shared" si="12"/>
        <v>11</v>
      </c>
    </row>
    <row r="816" spans="1:10" ht="14.25" hidden="1">
      <c r="A816" s="298" t="s">
        <v>3891</v>
      </c>
      <c r="B816" s="298" t="s">
        <v>433</v>
      </c>
      <c r="C816" s="298">
        <v>1101511</v>
      </c>
      <c r="D816" s="299">
        <v>29983720</v>
      </c>
      <c r="E816" s="300" t="s">
        <v>3971</v>
      </c>
      <c r="F816" s="300" t="s">
        <v>3972</v>
      </c>
      <c r="G816" s="298">
        <v>15752194504</v>
      </c>
      <c r="H816" s="298">
        <v>113498166</v>
      </c>
      <c r="I816" s="301">
        <v>21881</v>
      </c>
      <c r="J816" s="302">
        <f t="shared" si="12"/>
        <v>11</v>
      </c>
    </row>
    <row r="817" spans="1:10" ht="14.25" hidden="1">
      <c r="A817" s="298" t="s">
        <v>3891</v>
      </c>
      <c r="B817" s="298" t="s">
        <v>433</v>
      </c>
      <c r="C817" s="298">
        <v>1101163</v>
      </c>
      <c r="D817" s="299">
        <v>29180490</v>
      </c>
      <c r="E817" s="300" t="s">
        <v>3973</v>
      </c>
      <c r="F817" s="300" t="s">
        <v>3974</v>
      </c>
      <c r="G817" s="298">
        <v>54385270597</v>
      </c>
      <c r="H817" s="298">
        <v>114022609</v>
      </c>
      <c r="I817" s="301">
        <v>25537</v>
      </c>
      <c r="J817" s="302">
        <f t="shared" si="12"/>
        <v>11</v>
      </c>
    </row>
    <row r="818" spans="1:10" ht="14.25" hidden="1">
      <c r="A818" s="298" t="s">
        <v>3891</v>
      </c>
      <c r="B818" s="298" t="s">
        <v>433</v>
      </c>
      <c r="C818" s="298">
        <v>1102941</v>
      </c>
      <c r="D818" s="299">
        <v>29196434</v>
      </c>
      <c r="E818" s="300" t="s">
        <v>3975</v>
      </c>
      <c r="F818" s="300" t="s">
        <v>3976</v>
      </c>
      <c r="G818" s="298">
        <v>81846894549</v>
      </c>
      <c r="H818" s="298">
        <v>115291625</v>
      </c>
      <c r="I818" s="301">
        <v>29273</v>
      </c>
      <c r="J818" s="302">
        <f t="shared" si="12"/>
        <v>11</v>
      </c>
    </row>
    <row r="819" spans="1:10" ht="14.25" hidden="1">
      <c r="A819" s="298" t="s">
        <v>3891</v>
      </c>
      <c r="B819" s="298" t="s">
        <v>433</v>
      </c>
      <c r="C819" s="298">
        <v>1103778</v>
      </c>
      <c r="D819" s="299">
        <v>29199387</v>
      </c>
      <c r="E819" s="300" t="s">
        <v>3977</v>
      </c>
      <c r="F819" s="300" t="s">
        <v>3978</v>
      </c>
      <c r="G819" s="298">
        <v>90863763553</v>
      </c>
      <c r="H819" s="298">
        <v>113438904</v>
      </c>
      <c r="I819" s="301">
        <v>27439</v>
      </c>
      <c r="J819" s="302">
        <f t="shared" si="12"/>
        <v>11</v>
      </c>
    </row>
    <row r="820" spans="1:10" ht="14.25" hidden="1">
      <c r="A820" s="298" t="s">
        <v>3891</v>
      </c>
      <c r="B820" s="298" t="s">
        <v>433</v>
      </c>
      <c r="C820" s="298">
        <v>1104936</v>
      </c>
      <c r="D820" s="299">
        <v>29187320</v>
      </c>
      <c r="E820" s="300" t="s">
        <v>3979</v>
      </c>
      <c r="F820" s="300" t="s">
        <v>3980</v>
      </c>
      <c r="G820" s="298">
        <v>56543042591</v>
      </c>
      <c r="H820" s="298">
        <v>112474274</v>
      </c>
      <c r="I820" s="301">
        <v>25285</v>
      </c>
      <c r="J820" s="302">
        <f t="shared" si="12"/>
        <v>11</v>
      </c>
    </row>
    <row r="821" spans="1:10" ht="14.25" hidden="1">
      <c r="A821" s="298" t="s">
        <v>3891</v>
      </c>
      <c r="B821" s="298" t="s">
        <v>433</v>
      </c>
      <c r="C821" s="298">
        <v>1102186</v>
      </c>
      <c r="D821" s="299">
        <v>29191190</v>
      </c>
      <c r="E821" s="300" t="s">
        <v>3981</v>
      </c>
      <c r="F821" s="300" t="s">
        <v>3982</v>
      </c>
      <c r="G821" s="298">
        <v>64143520559</v>
      </c>
      <c r="H821" s="298">
        <v>113048327</v>
      </c>
      <c r="I821" s="301">
        <v>26882</v>
      </c>
      <c r="J821" s="302">
        <f t="shared" si="12"/>
        <v>11</v>
      </c>
    </row>
    <row r="822" spans="1:10" ht="14.25" hidden="1">
      <c r="A822" s="298" t="s">
        <v>3891</v>
      </c>
      <c r="B822" s="298" t="s">
        <v>433</v>
      </c>
      <c r="C822" s="298">
        <v>1104693</v>
      </c>
      <c r="D822" s="299">
        <v>29181631</v>
      </c>
      <c r="E822" s="300" t="s">
        <v>3983</v>
      </c>
      <c r="F822" s="300" t="s">
        <v>3984</v>
      </c>
      <c r="G822" s="298">
        <v>14605155520</v>
      </c>
      <c r="H822" s="298">
        <v>112724912</v>
      </c>
      <c r="I822" s="301">
        <v>21754</v>
      </c>
      <c r="J822" s="302">
        <f t="shared" si="12"/>
        <v>11</v>
      </c>
    </row>
    <row r="823" spans="1:10" ht="14.25" hidden="1">
      <c r="A823" s="298" t="s">
        <v>3891</v>
      </c>
      <c r="B823" s="298" t="s">
        <v>433</v>
      </c>
      <c r="C823" s="298">
        <v>1102550</v>
      </c>
      <c r="D823" s="299">
        <v>29180104</v>
      </c>
      <c r="E823" s="300" t="s">
        <v>3985</v>
      </c>
      <c r="F823" s="300" t="s">
        <v>3986</v>
      </c>
      <c r="G823" s="298">
        <v>15329984572</v>
      </c>
      <c r="H823" s="298">
        <v>114010377</v>
      </c>
      <c r="I823" s="301">
        <v>22209</v>
      </c>
      <c r="J823" s="302">
        <f t="shared" si="12"/>
        <v>11</v>
      </c>
    </row>
    <row r="824" spans="1:10" ht="14.25" hidden="1">
      <c r="A824" s="298" t="s">
        <v>3891</v>
      </c>
      <c r="B824" s="298" t="s">
        <v>433</v>
      </c>
      <c r="C824" s="298">
        <v>1103514</v>
      </c>
      <c r="D824" s="299">
        <v>29181542</v>
      </c>
      <c r="E824" s="300" t="s">
        <v>3987</v>
      </c>
      <c r="F824" s="300" t="s">
        <v>3988</v>
      </c>
      <c r="G824" s="298">
        <v>42542294534</v>
      </c>
      <c r="H824" s="298">
        <v>113108313</v>
      </c>
      <c r="I824" s="301">
        <v>24557</v>
      </c>
      <c r="J824" s="302">
        <f t="shared" si="12"/>
        <v>11</v>
      </c>
    </row>
    <row r="825" spans="1:10" ht="14.25" hidden="1">
      <c r="A825" s="298" t="s">
        <v>3891</v>
      </c>
      <c r="B825" s="298" t="s">
        <v>433</v>
      </c>
      <c r="C825" s="298">
        <v>1178175</v>
      </c>
      <c r="D825" s="299">
        <v>29447151</v>
      </c>
      <c r="E825" s="300" t="s">
        <v>3989</v>
      </c>
      <c r="F825" s="300" t="s">
        <v>3990</v>
      </c>
      <c r="G825" s="298">
        <v>32573383504</v>
      </c>
      <c r="H825" s="298">
        <v>112510371</v>
      </c>
      <c r="I825" s="301">
        <v>23636</v>
      </c>
      <c r="J825" s="302">
        <f t="shared" si="12"/>
        <v>11</v>
      </c>
    </row>
    <row r="826" spans="1:10" ht="14.25" hidden="1">
      <c r="A826" s="298" t="s">
        <v>3891</v>
      </c>
      <c r="B826" s="298" t="s">
        <v>433</v>
      </c>
      <c r="C826" s="298">
        <v>1100736</v>
      </c>
      <c r="D826" s="299">
        <v>29181151</v>
      </c>
      <c r="E826" s="300" t="s">
        <v>3991</v>
      </c>
      <c r="F826" s="300" t="s">
        <v>3992</v>
      </c>
      <c r="G826" s="298">
        <v>24293512500</v>
      </c>
      <c r="H826" s="298">
        <v>111789309</v>
      </c>
      <c r="I826" s="301">
        <v>21737</v>
      </c>
      <c r="J826" s="302">
        <f t="shared" si="12"/>
        <v>11</v>
      </c>
    </row>
    <row r="827" spans="1:10" ht="14.25" hidden="1">
      <c r="A827" s="298" t="s">
        <v>3891</v>
      </c>
      <c r="B827" s="298" t="s">
        <v>433</v>
      </c>
      <c r="C827" s="298">
        <v>1178323</v>
      </c>
      <c r="D827" s="299">
        <v>29882729</v>
      </c>
      <c r="E827" s="300" t="s">
        <v>3993</v>
      </c>
      <c r="F827" s="300" t="s">
        <v>3994</v>
      </c>
      <c r="G827" s="298">
        <v>31419461591</v>
      </c>
      <c r="H827" s="298">
        <v>112307029</v>
      </c>
      <c r="I827" s="301">
        <v>23304</v>
      </c>
      <c r="J827" s="302">
        <f t="shared" si="12"/>
        <v>11</v>
      </c>
    </row>
    <row r="828" spans="1:10" ht="14.25" hidden="1">
      <c r="A828" s="298" t="s">
        <v>3891</v>
      </c>
      <c r="B828" s="298" t="s">
        <v>433</v>
      </c>
      <c r="C828" s="298">
        <v>1179208</v>
      </c>
      <c r="D828" s="299">
        <v>29460026</v>
      </c>
      <c r="E828" s="300" t="s">
        <v>3995</v>
      </c>
      <c r="F828" s="300" t="s">
        <v>3996</v>
      </c>
      <c r="G828" s="298">
        <v>86658565520</v>
      </c>
      <c r="H828" s="298">
        <v>114449893</v>
      </c>
      <c r="I828" s="301">
        <v>27189</v>
      </c>
      <c r="J828" s="302">
        <f t="shared" si="12"/>
        <v>11</v>
      </c>
    </row>
    <row r="829" spans="1:10" ht="14.25" hidden="1">
      <c r="A829" s="298" t="s">
        <v>3891</v>
      </c>
      <c r="B829" s="298" t="s">
        <v>433</v>
      </c>
      <c r="C829" s="298">
        <v>1100523</v>
      </c>
      <c r="D829" s="299">
        <v>29190738</v>
      </c>
      <c r="E829" s="300" t="s">
        <v>3997</v>
      </c>
      <c r="F829" s="300" t="s">
        <v>3998</v>
      </c>
      <c r="G829" s="298">
        <v>87577860549</v>
      </c>
      <c r="H829" s="298">
        <v>113475320</v>
      </c>
      <c r="I829" s="301">
        <v>26589</v>
      </c>
      <c r="J829" s="302">
        <f t="shared" si="12"/>
        <v>11</v>
      </c>
    </row>
    <row r="830" spans="1:10" ht="14.25" hidden="1">
      <c r="A830" s="298" t="s">
        <v>3891</v>
      </c>
      <c r="B830" s="298" t="s">
        <v>433</v>
      </c>
      <c r="C830" s="298">
        <v>1175280</v>
      </c>
      <c r="D830" s="299">
        <v>29192307</v>
      </c>
      <c r="E830" s="300" t="s">
        <v>3999</v>
      </c>
      <c r="F830" s="300" t="s">
        <v>4000</v>
      </c>
      <c r="G830" s="298">
        <v>64820211587</v>
      </c>
      <c r="H830" s="298">
        <v>113044488</v>
      </c>
      <c r="I830" s="301">
        <v>26666</v>
      </c>
      <c r="J830" s="302">
        <f t="shared" si="12"/>
        <v>11</v>
      </c>
    </row>
    <row r="831" spans="1:10" ht="14.25" hidden="1">
      <c r="A831" s="298" t="s">
        <v>3891</v>
      </c>
      <c r="B831" s="298" t="s">
        <v>433</v>
      </c>
      <c r="C831" s="298">
        <v>1176080</v>
      </c>
      <c r="D831" s="299">
        <v>29182115</v>
      </c>
      <c r="E831" s="300" t="s">
        <v>4001</v>
      </c>
      <c r="F831" s="300" t="s">
        <v>4002</v>
      </c>
      <c r="G831" s="298">
        <v>24764566591</v>
      </c>
      <c r="H831" s="298">
        <v>113915087</v>
      </c>
      <c r="I831" s="301">
        <v>22956</v>
      </c>
      <c r="J831" s="302">
        <f t="shared" si="12"/>
        <v>11</v>
      </c>
    </row>
    <row r="832" spans="1:10" ht="14.25" hidden="1">
      <c r="A832" s="298" t="s">
        <v>3891</v>
      </c>
      <c r="B832" s="298" t="s">
        <v>433</v>
      </c>
      <c r="C832" s="298">
        <v>1102046</v>
      </c>
      <c r="D832" s="299">
        <v>29182190</v>
      </c>
      <c r="E832" s="300" t="s">
        <v>4003</v>
      </c>
      <c r="F832" s="300" t="s">
        <v>4004</v>
      </c>
      <c r="G832" s="298">
        <v>44996675500</v>
      </c>
      <c r="H832" s="298">
        <v>113485993</v>
      </c>
      <c r="I832" s="301">
        <v>25466</v>
      </c>
      <c r="J832" s="302">
        <f t="shared" si="12"/>
        <v>11</v>
      </c>
    </row>
    <row r="833" spans="1:10" ht="14.25" hidden="1">
      <c r="A833" s="298" t="s">
        <v>3891</v>
      </c>
      <c r="B833" s="298" t="s">
        <v>433</v>
      </c>
      <c r="C833" s="298">
        <v>1176391</v>
      </c>
      <c r="D833" s="299">
        <v>29357896</v>
      </c>
      <c r="E833" s="300" t="s">
        <v>4005</v>
      </c>
      <c r="F833" s="300" t="s">
        <v>4006</v>
      </c>
      <c r="G833" s="298">
        <v>56797761549</v>
      </c>
      <c r="H833" s="298">
        <v>113477013</v>
      </c>
      <c r="I833" s="301">
        <v>25795</v>
      </c>
      <c r="J833" s="302">
        <f t="shared" si="12"/>
        <v>11</v>
      </c>
    </row>
    <row r="834" spans="1:10" ht="14.25" hidden="1">
      <c r="A834" s="298" t="s">
        <v>3891</v>
      </c>
      <c r="B834" s="298" t="s">
        <v>433</v>
      </c>
      <c r="C834" s="298">
        <v>1104650</v>
      </c>
      <c r="D834" s="299">
        <v>29181429</v>
      </c>
      <c r="E834" s="300" t="s">
        <v>4007</v>
      </c>
      <c r="F834" s="300" t="s">
        <v>4008</v>
      </c>
      <c r="G834" s="298">
        <v>44018720530</v>
      </c>
      <c r="H834" s="298">
        <v>112737779</v>
      </c>
      <c r="I834" s="301">
        <v>24697</v>
      </c>
      <c r="J834" s="302">
        <f t="shared" si="12"/>
        <v>11</v>
      </c>
    </row>
    <row r="835" spans="1:10" ht="14.25" hidden="1">
      <c r="A835" s="298" t="s">
        <v>3891</v>
      </c>
      <c r="B835" s="298" t="s">
        <v>433</v>
      </c>
      <c r="C835" s="298">
        <v>1176389</v>
      </c>
      <c r="D835" s="299">
        <v>29437377</v>
      </c>
      <c r="E835" s="300" t="s">
        <v>4009</v>
      </c>
      <c r="F835" s="300" t="s">
        <v>4010</v>
      </c>
      <c r="G835" s="298">
        <v>35848154520</v>
      </c>
      <c r="H835" s="298">
        <v>113056215</v>
      </c>
      <c r="I835" s="301">
        <v>24304</v>
      </c>
      <c r="J835" s="302">
        <f t="shared" ref="J835:J898" si="13">LEN(G835)</f>
        <v>11</v>
      </c>
    </row>
    <row r="836" spans="1:10" ht="14.25" hidden="1">
      <c r="A836" s="298" t="s">
        <v>3891</v>
      </c>
      <c r="B836" s="298" t="s">
        <v>433</v>
      </c>
      <c r="C836" s="298">
        <v>1100817</v>
      </c>
      <c r="D836" s="299">
        <v>29192617</v>
      </c>
      <c r="E836" s="300" t="s">
        <v>4011</v>
      </c>
      <c r="F836" s="300" t="s">
        <v>4012</v>
      </c>
      <c r="G836" s="298" t="s">
        <v>4013</v>
      </c>
      <c r="H836" s="298">
        <v>115535223</v>
      </c>
      <c r="I836" s="301">
        <v>31622</v>
      </c>
      <c r="J836" s="302">
        <f t="shared" si="13"/>
        <v>11</v>
      </c>
    </row>
    <row r="837" spans="1:10" ht="14.25" hidden="1">
      <c r="A837" s="298" t="s">
        <v>3891</v>
      </c>
      <c r="B837" s="298" t="s">
        <v>433</v>
      </c>
      <c r="C837" s="298">
        <v>1104731</v>
      </c>
      <c r="D837" s="299">
        <v>29187001</v>
      </c>
      <c r="E837" s="300" t="s">
        <v>4014</v>
      </c>
      <c r="F837" s="300" t="s">
        <v>4015</v>
      </c>
      <c r="G837" s="298">
        <v>35395141553</v>
      </c>
      <c r="H837" s="298">
        <v>111942753</v>
      </c>
      <c r="I837" s="301">
        <v>23720</v>
      </c>
      <c r="J837" s="302">
        <f t="shared" si="13"/>
        <v>11</v>
      </c>
    </row>
    <row r="838" spans="1:10" ht="14.25" hidden="1">
      <c r="A838" s="298" t="s">
        <v>3891</v>
      </c>
      <c r="B838" s="298" t="s">
        <v>433</v>
      </c>
      <c r="C838" s="298">
        <v>1100167</v>
      </c>
      <c r="D838" s="299">
        <v>29188903</v>
      </c>
      <c r="E838" s="300" t="s">
        <v>4016</v>
      </c>
      <c r="F838" s="300" t="s">
        <v>4017</v>
      </c>
      <c r="G838" s="298">
        <v>51542110572</v>
      </c>
      <c r="H838" s="298">
        <v>112363504</v>
      </c>
      <c r="I838" s="301">
        <v>25663</v>
      </c>
      <c r="J838" s="302">
        <f t="shared" si="13"/>
        <v>11</v>
      </c>
    </row>
    <row r="839" spans="1:10" ht="14.25" hidden="1">
      <c r="A839" s="298" t="s">
        <v>3891</v>
      </c>
      <c r="B839" s="298" t="s">
        <v>433</v>
      </c>
      <c r="C839" s="298">
        <v>1101651</v>
      </c>
      <c r="D839" s="299">
        <v>29190770</v>
      </c>
      <c r="E839" s="300" t="s">
        <v>4018</v>
      </c>
      <c r="F839" s="300" t="s">
        <v>4019</v>
      </c>
      <c r="G839" s="298">
        <v>42943868515</v>
      </c>
      <c r="H839" s="298">
        <v>114715812</v>
      </c>
      <c r="I839" s="301">
        <v>24973</v>
      </c>
      <c r="J839" s="302">
        <f t="shared" si="13"/>
        <v>11</v>
      </c>
    </row>
    <row r="840" spans="1:10" ht="14.25" hidden="1">
      <c r="A840" s="298" t="s">
        <v>3891</v>
      </c>
      <c r="B840" s="298" t="s">
        <v>433</v>
      </c>
      <c r="C840" s="298">
        <v>1100221</v>
      </c>
      <c r="D840" s="299">
        <v>29189047</v>
      </c>
      <c r="E840" s="300" t="s">
        <v>4020</v>
      </c>
      <c r="F840" s="300" t="s">
        <v>4021</v>
      </c>
      <c r="G840" s="298">
        <v>42164281500</v>
      </c>
      <c r="H840" s="298">
        <v>113748498</v>
      </c>
      <c r="I840" s="301">
        <v>24381</v>
      </c>
      <c r="J840" s="302">
        <f t="shared" si="13"/>
        <v>11</v>
      </c>
    </row>
    <row r="841" spans="1:10" ht="14.25" hidden="1">
      <c r="A841" s="298" t="s">
        <v>3891</v>
      </c>
      <c r="B841" s="298" t="s">
        <v>433</v>
      </c>
      <c r="C841" s="298">
        <v>1100418</v>
      </c>
      <c r="D841" s="299">
        <v>29189080</v>
      </c>
      <c r="E841" s="300" t="s">
        <v>4022</v>
      </c>
      <c r="F841" s="300" t="s">
        <v>4023</v>
      </c>
      <c r="G841" s="298">
        <v>21675325553</v>
      </c>
      <c r="H841" s="298">
        <v>113468983</v>
      </c>
      <c r="I841" s="301">
        <v>23237</v>
      </c>
      <c r="J841" s="302">
        <f t="shared" si="13"/>
        <v>11</v>
      </c>
    </row>
    <row r="842" spans="1:10" ht="14.25" hidden="1">
      <c r="A842" s="298" t="s">
        <v>3891</v>
      </c>
      <c r="B842" s="298" t="s">
        <v>433</v>
      </c>
      <c r="C842" s="298">
        <v>1100434</v>
      </c>
      <c r="D842" s="299">
        <v>29182077</v>
      </c>
      <c r="E842" s="300" t="s">
        <v>4024</v>
      </c>
      <c r="F842" s="300" t="s">
        <v>4025</v>
      </c>
      <c r="G842" s="298">
        <v>54890829504</v>
      </c>
      <c r="H842" s="298">
        <v>112754323</v>
      </c>
      <c r="I842" s="301">
        <v>25459</v>
      </c>
      <c r="J842" s="302">
        <f t="shared" si="13"/>
        <v>11</v>
      </c>
    </row>
    <row r="843" spans="1:10" ht="14.25" hidden="1">
      <c r="A843" s="298" t="s">
        <v>3891</v>
      </c>
      <c r="B843" s="298" t="s">
        <v>433</v>
      </c>
      <c r="C843" s="298">
        <v>1100400</v>
      </c>
      <c r="D843" s="299">
        <v>29182689</v>
      </c>
      <c r="E843" s="300" t="s">
        <v>4026</v>
      </c>
      <c r="F843" s="300" t="s">
        <v>4027</v>
      </c>
      <c r="G843" s="298">
        <v>90443691568</v>
      </c>
      <c r="H843" s="298">
        <v>113930003</v>
      </c>
      <c r="I843" s="301">
        <v>27624</v>
      </c>
      <c r="J843" s="302">
        <f t="shared" si="13"/>
        <v>11</v>
      </c>
    </row>
    <row r="844" spans="1:10" ht="14.25" hidden="1">
      <c r="A844" s="298" t="s">
        <v>3891</v>
      </c>
      <c r="B844" s="298" t="s">
        <v>433</v>
      </c>
      <c r="C844" s="298">
        <v>1100485</v>
      </c>
      <c r="D844" s="299">
        <v>29192013</v>
      </c>
      <c r="E844" s="300" t="s">
        <v>4028</v>
      </c>
      <c r="F844" s="300" t="s">
        <v>4029</v>
      </c>
      <c r="G844" s="298">
        <v>53494059500</v>
      </c>
      <c r="H844" s="298">
        <v>113917241</v>
      </c>
      <c r="I844" s="301">
        <v>25970</v>
      </c>
      <c r="J844" s="302">
        <f t="shared" si="13"/>
        <v>11</v>
      </c>
    </row>
    <row r="845" spans="1:10" ht="14.25" hidden="1">
      <c r="A845" s="298" t="s">
        <v>3891</v>
      </c>
      <c r="B845" s="298" t="s">
        <v>433</v>
      </c>
      <c r="C845" s="298">
        <v>1178157</v>
      </c>
      <c r="D845" s="299">
        <v>29444667</v>
      </c>
      <c r="E845" s="300" t="s">
        <v>4030</v>
      </c>
      <c r="F845" s="300" t="s">
        <v>4031</v>
      </c>
      <c r="G845" s="298">
        <v>84123478549</v>
      </c>
      <c r="H845" s="298">
        <v>85201402</v>
      </c>
      <c r="I845" s="301">
        <v>31828</v>
      </c>
      <c r="J845" s="302">
        <f t="shared" si="13"/>
        <v>11</v>
      </c>
    </row>
    <row r="846" spans="1:10" ht="14.25" hidden="1">
      <c r="A846" s="298" t="s">
        <v>3891</v>
      </c>
      <c r="B846" s="298" t="s">
        <v>433</v>
      </c>
      <c r="C846" s="298">
        <v>1179805</v>
      </c>
      <c r="D846" s="299">
        <v>29494010</v>
      </c>
      <c r="E846" s="300" t="s">
        <v>4032</v>
      </c>
      <c r="F846" s="300" t="s">
        <v>4033</v>
      </c>
      <c r="G846" s="298" t="s">
        <v>4034</v>
      </c>
      <c r="H846" s="298">
        <v>114604427</v>
      </c>
      <c r="I846" s="301">
        <v>36161</v>
      </c>
      <c r="J846" s="302">
        <f t="shared" si="13"/>
        <v>11</v>
      </c>
    </row>
    <row r="847" spans="1:10" ht="14.25" hidden="1">
      <c r="A847" s="298" t="s">
        <v>3891</v>
      </c>
      <c r="B847" s="298" t="s">
        <v>433</v>
      </c>
      <c r="C847" s="298">
        <v>1100540</v>
      </c>
      <c r="D847" s="299">
        <v>29189241</v>
      </c>
      <c r="E847" s="300" t="s">
        <v>4035</v>
      </c>
      <c r="F847" s="300" t="s">
        <v>4036</v>
      </c>
      <c r="G847" s="298">
        <v>54675499520</v>
      </c>
      <c r="H847" s="298">
        <v>112454397</v>
      </c>
      <c r="I847" s="301">
        <v>25180</v>
      </c>
      <c r="J847" s="302">
        <f t="shared" si="13"/>
        <v>11</v>
      </c>
    </row>
    <row r="848" spans="1:10" ht="14.25" hidden="1">
      <c r="A848" s="298" t="s">
        <v>3891</v>
      </c>
      <c r="B848" s="298" t="s">
        <v>433</v>
      </c>
      <c r="C848" s="298">
        <v>1100612</v>
      </c>
      <c r="D848" s="299">
        <v>29182034</v>
      </c>
      <c r="E848" s="300" t="s">
        <v>4037</v>
      </c>
      <c r="F848" s="300" t="s">
        <v>4038</v>
      </c>
      <c r="G848" s="298">
        <v>28406184515</v>
      </c>
      <c r="H848" s="298">
        <v>112599294</v>
      </c>
      <c r="I848" s="301">
        <v>22799</v>
      </c>
      <c r="J848" s="302">
        <f t="shared" si="13"/>
        <v>11</v>
      </c>
    </row>
    <row r="849" spans="1:10" ht="14.25" hidden="1">
      <c r="A849" s="298" t="s">
        <v>3891</v>
      </c>
      <c r="B849" s="298" t="s">
        <v>433</v>
      </c>
      <c r="C849" s="298">
        <v>1102372</v>
      </c>
      <c r="D849" s="299">
        <v>29188792</v>
      </c>
      <c r="E849" s="300" t="s">
        <v>4039</v>
      </c>
      <c r="F849" s="300" t="s">
        <v>4040</v>
      </c>
      <c r="G849" s="298">
        <v>90750233591</v>
      </c>
      <c r="H849" s="298">
        <v>115293033</v>
      </c>
      <c r="I849" s="301">
        <v>27064</v>
      </c>
      <c r="J849" s="302">
        <f t="shared" si="13"/>
        <v>11</v>
      </c>
    </row>
    <row r="850" spans="1:10" ht="14.25" hidden="1">
      <c r="A850" s="298" t="s">
        <v>3891</v>
      </c>
      <c r="B850" s="298" t="s">
        <v>433</v>
      </c>
      <c r="C850" s="298">
        <v>1100388</v>
      </c>
      <c r="D850" s="299">
        <v>29189454</v>
      </c>
      <c r="E850" s="300" t="s">
        <v>4041</v>
      </c>
      <c r="F850" s="300" t="s">
        <v>4042</v>
      </c>
      <c r="G850" s="298">
        <v>53478843553</v>
      </c>
      <c r="H850" s="298">
        <v>113618685</v>
      </c>
      <c r="I850" s="301">
        <v>24567</v>
      </c>
      <c r="J850" s="302">
        <f t="shared" si="13"/>
        <v>11</v>
      </c>
    </row>
    <row r="851" spans="1:10" ht="14.25" hidden="1">
      <c r="A851" s="298" t="s">
        <v>3891</v>
      </c>
      <c r="B851" s="298" t="s">
        <v>433</v>
      </c>
      <c r="C851" s="298">
        <v>1101031</v>
      </c>
      <c r="D851" s="299">
        <v>29182093</v>
      </c>
      <c r="E851" s="300" t="s">
        <v>4043</v>
      </c>
      <c r="F851" s="300" t="s">
        <v>4044</v>
      </c>
      <c r="G851" s="298">
        <v>50685015572</v>
      </c>
      <c r="H851" s="298">
        <v>113051338</v>
      </c>
      <c r="I851" s="301">
        <v>25605</v>
      </c>
      <c r="J851" s="302">
        <f t="shared" si="13"/>
        <v>11</v>
      </c>
    </row>
    <row r="852" spans="1:10" ht="14.25" hidden="1">
      <c r="A852" s="298" t="s">
        <v>3891</v>
      </c>
      <c r="B852" s="298" t="s">
        <v>433</v>
      </c>
      <c r="C852" s="298">
        <v>1142463</v>
      </c>
      <c r="D852" s="299">
        <v>29191335</v>
      </c>
      <c r="E852" s="300" t="s">
        <v>4045</v>
      </c>
      <c r="F852" s="300" t="s">
        <v>4046</v>
      </c>
      <c r="G852" s="298">
        <v>67299636549</v>
      </c>
      <c r="H852" s="298">
        <v>115551782</v>
      </c>
      <c r="I852" s="301">
        <v>36161</v>
      </c>
      <c r="J852" s="302">
        <f t="shared" si="13"/>
        <v>11</v>
      </c>
    </row>
    <row r="853" spans="1:10" ht="14.25" hidden="1">
      <c r="A853" s="298" t="s">
        <v>3891</v>
      </c>
      <c r="B853" s="298" t="s">
        <v>433</v>
      </c>
      <c r="C853" s="298">
        <v>1145829</v>
      </c>
      <c r="D853" s="299">
        <v>29191270</v>
      </c>
      <c r="E853" s="300" t="s">
        <v>4047</v>
      </c>
      <c r="F853" s="300" t="s">
        <v>4048</v>
      </c>
      <c r="G853" s="298">
        <v>78062640515</v>
      </c>
      <c r="H853" s="298">
        <v>114512670</v>
      </c>
      <c r="I853" s="301">
        <v>28797</v>
      </c>
      <c r="J853" s="302">
        <f t="shared" si="13"/>
        <v>11</v>
      </c>
    </row>
    <row r="854" spans="1:10" ht="14.25" hidden="1">
      <c r="A854" s="298" t="s">
        <v>3891</v>
      </c>
      <c r="B854" s="298" t="s">
        <v>433</v>
      </c>
      <c r="C854" s="298">
        <v>1101074</v>
      </c>
      <c r="D854" s="299">
        <v>29190835</v>
      </c>
      <c r="E854" s="300" t="s">
        <v>4049</v>
      </c>
      <c r="F854" s="300" t="s">
        <v>4050</v>
      </c>
      <c r="G854" s="298">
        <v>39734625500</v>
      </c>
      <c r="H854" s="298">
        <v>112749514</v>
      </c>
      <c r="I854" s="301">
        <v>23522</v>
      </c>
      <c r="J854" s="302">
        <f t="shared" si="13"/>
        <v>11</v>
      </c>
    </row>
    <row r="855" spans="1:10" ht="14.25" hidden="1">
      <c r="A855" s="298" t="s">
        <v>3891</v>
      </c>
      <c r="B855" s="298" t="s">
        <v>433</v>
      </c>
      <c r="C855" s="298">
        <v>1176079</v>
      </c>
      <c r="D855" s="299">
        <v>29192188</v>
      </c>
      <c r="E855" s="300" t="s">
        <v>4051</v>
      </c>
      <c r="F855" s="300" t="s">
        <v>4052</v>
      </c>
      <c r="G855" s="298">
        <v>60741953587</v>
      </c>
      <c r="H855" s="298">
        <v>113485765</v>
      </c>
      <c r="I855" s="301">
        <v>26296</v>
      </c>
      <c r="J855" s="302">
        <f t="shared" si="13"/>
        <v>11</v>
      </c>
    </row>
    <row r="856" spans="1:10" ht="14.25" hidden="1">
      <c r="A856" s="298" t="s">
        <v>3891</v>
      </c>
      <c r="B856" s="298" t="s">
        <v>433</v>
      </c>
      <c r="C856" s="298">
        <v>1101937</v>
      </c>
      <c r="D856" s="299">
        <v>29190851</v>
      </c>
      <c r="E856" s="300" t="s">
        <v>4053</v>
      </c>
      <c r="F856" s="300" t="s">
        <v>4054</v>
      </c>
      <c r="G856" s="298">
        <v>29452830506</v>
      </c>
      <c r="H856" s="298">
        <v>112730840</v>
      </c>
      <c r="I856" s="301">
        <v>23398</v>
      </c>
      <c r="J856" s="302">
        <f t="shared" si="13"/>
        <v>11</v>
      </c>
    </row>
    <row r="857" spans="1:10" ht="14.25" hidden="1">
      <c r="A857" s="298" t="s">
        <v>3891</v>
      </c>
      <c r="B857" s="298" t="s">
        <v>433</v>
      </c>
      <c r="C857" s="298">
        <v>1102011</v>
      </c>
      <c r="D857" s="299">
        <v>29190860</v>
      </c>
      <c r="E857" s="300" t="s">
        <v>4055</v>
      </c>
      <c r="F857" s="300" t="s">
        <v>4056</v>
      </c>
      <c r="G857" s="298">
        <v>40438929500</v>
      </c>
      <c r="H857" s="298">
        <v>113887666</v>
      </c>
      <c r="I857" s="301">
        <v>24015</v>
      </c>
      <c r="J857" s="302">
        <f t="shared" si="13"/>
        <v>11</v>
      </c>
    </row>
    <row r="858" spans="1:10" ht="14.25" hidden="1">
      <c r="A858" s="298" t="s">
        <v>3891</v>
      </c>
      <c r="B858" s="298" t="s">
        <v>433</v>
      </c>
      <c r="C858" s="298">
        <v>1102534</v>
      </c>
      <c r="D858" s="299">
        <v>29191378</v>
      </c>
      <c r="E858" s="300" t="s">
        <v>4057</v>
      </c>
      <c r="F858" s="300" t="s">
        <v>4058</v>
      </c>
      <c r="G858" s="298">
        <v>78230870578</v>
      </c>
      <c r="H858" s="298">
        <v>115293449</v>
      </c>
      <c r="I858" s="301">
        <v>36161</v>
      </c>
      <c r="J858" s="302">
        <f t="shared" si="13"/>
        <v>11</v>
      </c>
    </row>
    <row r="859" spans="1:10" ht="14.25" hidden="1">
      <c r="A859" s="298" t="s">
        <v>3891</v>
      </c>
      <c r="B859" s="298" t="s">
        <v>433</v>
      </c>
      <c r="C859" s="298">
        <v>1102151</v>
      </c>
      <c r="D859" s="299">
        <v>29182697</v>
      </c>
      <c r="E859" s="300" t="s">
        <v>4059</v>
      </c>
      <c r="F859" s="300" t="s">
        <v>4060</v>
      </c>
      <c r="G859" s="298">
        <v>12301663515</v>
      </c>
      <c r="H859" s="298">
        <v>113198067</v>
      </c>
      <c r="I859" s="301">
        <v>20910</v>
      </c>
      <c r="J859" s="302">
        <f t="shared" si="13"/>
        <v>11</v>
      </c>
    </row>
    <row r="860" spans="1:10" ht="14.25" hidden="1">
      <c r="A860" s="298" t="s">
        <v>3891</v>
      </c>
      <c r="B860" s="298" t="s">
        <v>433</v>
      </c>
      <c r="C860" s="298">
        <v>1104260</v>
      </c>
      <c r="D860" s="299">
        <v>29190363</v>
      </c>
      <c r="E860" s="300" t="s">
        <v>4061</v>
      </c>
      <c r="F860" s="300" t="s">
        <v>4062</v>
      </c>
      <c r="G860" s="298">
        <v>47050438553</v>
      </c>
      <c r="H860" s="298">
        <v>113126997</v>
      </c>
      <c r="I860" s="301">
        <v>26098</v>
      </c>
      <c r="J860" s="302">
        <f t="shared" si="13"/>
        <v>11</v>
      </c>
    </row>
    <row r="861" spans="1:10" ht="14.25" hidden="1">
      <c r="A861" s="298" t="s">
        <v>3891</v>
      </c>
      <c r="B861" s="298" t="s">
        <v>433</v>
      </c>
      <c r="C861" s="298">
        <v>1102097</v>
      </c>
      <c r="D861" s="299">
        <v>29190878</v>
      </c>
      <c r="E861" s="300" t="s">
        <v>4063</v>
      </c>
      <c r="F861" s="300" t="s">
        <v>4064</v>
      </c>
      <c r="G861" s="298">
        <v>79193021534</v>
      </c>
      <c r="H861" s="298">
        <v>115407250</v>
      </c>
      <c r="I861" s="301">
        <v>36161</v>
      </c>
      <c r="J861" s="302">
        <f t="shared" si="13"/>
        <v>11</v>
      </c>
    </row>
    <row r="862" spans="1:10" ht="14.25" hidden="1">
      <c r="A862" s="298" t="s">
        <v>3891</v>
      </c>
      <c r="B862" s="298" t="s">
        <v>433</v>
      </c>
      <c r="C862" s="298">
        <v>1100345</v>
      </c>
      <c r="D862" s="299">
        <v>29182123</v>
      </c>
      <c r="E862" s="300" t="s">
        <v>4065</v>
      </c>
      <c r="F862" s="300" t="s">
        <v>4066</v>
      </c>
      <c r="G862" s="298">
        <v>63020289572</v>
      </c>
      <c r="H862" s="298">
        <v>112365221</v>
      </c>
      <c r="I862" s="301">
        <v>26463</v>
      </c>
      <c r="J862" s="302">
        <f t="shared" si="13"/>
        <v>11</v>
      </c>
    </row>
    <row r="863" spans="1:10" ht="14.25" hidden="1">
      <c r="A863" s="298" t="s">
        <v>3891</v>
      </c>
      <c r="B863" s="298" t="s">
        <v>433</v>
      </c>
      <c r="C863" s="298">
        <v>1176206</v>
      </c>
      <c r="D863" s="299">
        <v>29357829</v>
      </c>
      <c r="E863" s="300" t="s">
        <v>4067</v>
      </c>
      <c r="F863" s="300" t="s">
        <v>4068</v>
      </c>
      <c r="G863" s="298">
        <v>78270685534</v>
      </c>
      <c r="H863" s="298">
        <v>113471863</v>
      </c>
      <c r="I863" s="301">
        <v>27951</v>
      </c>
      <c r="J863" s="302">
        <f t="shared" si="13"/>
        <v>11</v>
      </c>
    </row>
    <row r="864" spans="1:10" ht="14.25" hidden="1">
      <c r="A864" s="298" t="s">
        <v>3891</v>
      </c>
      <c r="B864" s="298" t="s">
        <v>433</v>
      </c>
      <c r="C864" s="298">
        <v>1100493</v>
      </c>
      <c r="D864" s="299">
        <v>29190720</v>
      </c>
      <c r="E864" s="300" t="s">
        <v>4069</v>
      </c>
      <c r="F864" s="300" t="s">
        <v>4070</v>
      </c>
      <c r="G864" s="298">
        <v>56537689520</v>
      </c>
      <c r="H864" s="298">
        <v>113653106</v>
      </c>
      <c r="I864" s="301">
        <v>26138</v>
      </c>
      <c r="J864" s="302">
        <f t="shared" si="13"/>
        <v>11</v>
      </c>
    </row>
    <row r="865" spans="1:10" ht="14.25" hidden="1">
      <c r="A865" s="298" t="s">
        <v>3891</v>
      </c>
      <c r="B865" s="298" t="s">
        <v>433</v>
      </c>
      <c r="C865" s="298">
        <v>1176094</v>
      </c>
      <c r="D865" s="299">
        <v>29336627</v>
      </c>
      <c r="E865" s="300" t="s">
        <v>4071</v>
      </c>
      <c r="F865" s="300" t="s">
        <v>4072</v>
      </c>
      <c r="G865" s="298">
        <v>32655509587</v>
      </c>
      <c r="H865" s="298">
        <v>113472445</v>
      </c>
      <c r="I865" s="301">
        <v>23154</v>
      </c>
      <c r="J865" s="302">
        <f t="shared" si="13"/>
        <v>11</v>
      </c>
    </row>
    <row r="866" spans="1:10" ht="14.25" hidden="1">
      <c r="A866" s="298" t="s">
        <v>3891</v>
      </c>
      <c r="B866" s="298" t="s">
        <v>433</v>
      </c>
      <c r="C866" s="298">
        <v>1174713</v>
      </c>
      <c r="D866" s="299">
        <v>29191211</v>
      </c>
      <c r="E866" s="300" t="s">
        <v>4073</v>
      </c>
      <c r="F866" s="300" t="s">
        <v>4074</v>
      </c>
      <c r="G866" s="298">
        <v>67119808591</v>
      </c>
      <c r="H866" s="298">
        <v>113705173</v>
      </c>
      <c r="I866" s="301">
        <v>27128</v>
      </c>
      <c r="J866" s="302">
        <f t="shared" si="13"/>
        <v>11</v>
      </c>
    </row>
    <row r="867" spans="1:10" ht="14.25" hidden="1">
      <c r="A867" s="298" t="s">
        <v>3891</v>
      </c>
      <c r="B867" s="298" t="s">
        <v>433</v>
      </c>
      <c r="C867" s="298">
        <v>1179485</v>
      </c>
      <c r="D867" s="299">
        <v>29467934</v>
      </c>
      <c r="E867" s="300" t="s">
        <v>4075</v>
      </c>
      <c r="F867" s="300" t="s">
        <v>4076</v>
      </c>
      <c r="G867" s="298">
        <v>67808980587</v>
      </c>
      <c r="H867" s="298">
        <v>113513128</v>
      </c>
      <c r="I867" s="301">
        <v>27034</v>
      </c>
      <c r="J867" s="302">
        <f t="shared" si="13"/>
        <v>11</v>
      </c>
    </row>
    <row r="868" spans="1:10" ht="14.25" hidden="1">
      <c r="A868" s="298" t="s">
        <v>3891</v>
      </c>
      <c r="B868" s="298" t="s">
        <v>433</v>
      </c>
      <c r="C868" s="298">
        <v>1177094</v>
      </c>
      <c r="D868" s="299">
        <v>29414903</v>
      </c>
      <c r="E868" s="300" t="s">
        <v>4077</v>
      </c>
      <c r="F868" s="300" t="s">
        <v>4078</v>
      </c>
      <c r="G868" s="298">
        <v>70567760510</v>
      </c>
      <c r="H868" s="298">
        <v>113858489</v>
      </c>
      <c r="I868" s="301">
        <v>27593</v>
      </c>
      <c r="J868" s="302">
        <f t="shared" si="13"/>
        <v>11</v>
      </c>
    </row>
    <row r="869" spans="1:10" ht="14.25" hidden="1">
      <c r="A869" s="298" t="s">
        <v>3891</v>
      </c>
      <c r="B869" s="298" t="s">
        <v>433</v>
      </c>
      <c r="C869" s="298">
        <v>1176795</v>
      </c>
      <c r="D869" s="299">
        <v>29404282</v>
      </c>
      <c r="E869" s="300" t="s">
        <v>4079</v>
      </c>
      <c r="F869" s="300" t="s">
        <v>4080</v>
      </c>
      <c r="G869" s="298">
        <v>95013202515</v>
      </c>
      <c r="H869" s="298">
        <v>113670718</v>
      </c>
      <c r="I869" s="301">
        <v>28224</v>
      </c>
      <c r="J869" s="302">
        <f t="shared" si="13"/>
        <v>11</v>
      </c>
    </row>
    <row r="870" spans="1:10" ht="14.25" hidden="1">
      <c r="A870" s="298" t="s">
        <v>3891</v>
      </c>
      <c r="B870" s="298" t="s">
        <v>433</v>
      </c>
      <c r="C870" s="298">
        <v>1100370</v>
      </c>
      <c r="D870" s="299">
        <v>29191661</v>
      </c>
      <c r="E870" s="300" t="s">
        <v>4081</v>
      </c>
      <c r="F870" s="300" t="s">
        <v>4082</v>
      </c>
      <c r="G870" s="298">
        <v>31593372515</v>
      </c>
      <c r="H870" s="298">
        <v>113451732</v>
      </c>
      <c r="I870" s="301">
        <v>23745</v>
      </c>
      <c r="J870" s="302">
        <f t="shared" si="13"/>
        <v>11</v>
      </c>
    </row>
    <row r="871" spans="1:10" ht="14.25" hidden="1">
      <c r="A871" s="298" t="s">
        <v>3891</v>
      </c>
      <c r="B871" s="298" t="s">
        <v>433</v>
      </c>
      <c r="C871" s="298">
        <v>1101856</v>
      </c>
      <c r="D871" s="299">
        <v>29181470</v>
      </c>
      <c r="E871" s="300" t="s">
        <v>3328</v>
      </c>
      <c r="F871" s="300" t="s">
        <v>4083</v>
      </c>
      <c r="G871" s="298">
        <v>29629047500</v>
      </c>
      <c r="H871" s="298">
        <v>111558164</v>
      </c>
      <c r="I871" s="301">
        <v>23695</v>
      </c>
      <c r="J871" s="302">
        <f t="shared" si="13"/>
        <v>11</v>
      </c>
    </row>
    <row r="872" spans="1:10" ht="14.25" hidden="1">
      <c r="A872" s="298" t="s">
        <v>3891</v>
      </c>
      <c r="B872" s="298" t="s">
        <v>433</v>
      </c>
      <c r="C872" s="298">
        <v>1176096</v>
      </c>
      <c r="D872" s="299">
        <v>29336708</v>
      </c>
      <c r="E872" s="300" t="s">
        <v>4084</v>
      </c>
      <c r="F872" s="300" t="s">
        <v>4085</v>
      </c>
      <c r="G872" s="298">
        <v>91670721515</v>
      </c>
      <c r="H872" s="298">
        <v>113521197</v>
      </c>
      <c r="I872" s="301">
        <v>28126</v>
      </c>
      <c r="J872" s="302">
        <f t="shared" si="13"/>
        <v>11</v>
      </c>
    </row>
    <row r="873" spans="1:10" ht="14.25" hidden="1">
      <c r="A873" s="298" t="s">
        <v>3891</v>
      </c>
      <c r="B873" s="298" t="s">
        <v>433</v>
      </c>
      <c r="C873" s="298">
        <v>1104588</v>
      </c>
      <c r="D873" s="299">
        <v>29191840</v>
      </c>
      <c r="E873" s="300" t="s">
        <v>4086</v>
      </c>
      <c r="F873" s="300" t="s">
        <v>4087</v>
      </c>
      <c r="G873" s="298">
        <v>41668219549</v>
      </c>
      <c r="H873" s="298">
        <v>112502409</v>
      </c>
      <c r="I873" s="301">
        <v>24442</v>
      </c>
      <c r="J873" s="302">
        <f t="shared" si="13"/>
        <v>11</v>
      </c>
    </row>
    <row r="874" spans="1:10" ht="14.25" hidden="1">
      <c r="A874" s="298" t="s">
        <v>3891</v>
      </c>
      <c r="B874" s="298" t="s">
        <v>433</v>
      </c>
      <c r="C874" s="298">
        <v>1102992</v>
      </c>
      <c r="D874" s="299">
        <v>29182158</v>
      </c>
      <c r="E874" s="300" t="s">
        <v>4088</v>
      </c>
      <c r="F874" s="300" t="s">
        <v>4089</v>
      </c>
      <c r="G874" s="298">
        <v>42268281515</v>
      </c>
      <c r="H874" s="298">
        <v>112550949</v>
      </c>
      <c r="I874" s="301">
        <v>23561</v>
      </c>
      <c r="J874" s="302">
        <f t="shared" si="13"/>
        <v>11</v>
      </c>
    </row>
    <row r="875" spans="1:10" ht="14.25" hidden="1">
      <c r="A875" s="298" t="s">
        <v>3891</v>
      </c>
      <c r="B875" s="298" t="s">
        <v>433</v>
      </c>
      <c r="C875" s="298">
        <v>1103786</v>
      </c>
      <c r="D875" s="299">
        <v>29181496</v>
      </c>
      <c r="E875" s="300" t="s">
        <v>4090</v>
      </c>
      <c r="F875" s="300" t="s">
        <v>4091</v>
      </c>
      <c r="G875" s="298">
        <v>50545990530</v>
      </c>
      <c r="H875" s="298">
        <v>113916724</v>
      </c>
      <c r="I875" s="301">
        <v>25113</v>
      </c>
      <c r="J875" s="302">
        <f t="shared" si="13"/>
        <v>11</v>
      </c>
    </row>
    <row r="876" spans="1:10" ht="14.25" hidden="1">
      <c r="A876" s="298" t="s">
        <v>3891</v>
      </c>
      <c r="B876" s="298" t="s">
        <v>433</v>
      </c>
      <c r="C876" s="298">
        <v>1141939</v>
      </c>
      <c r="D876" s="299">
        <v>29192293</v>
      </c>
      <c r="E876" s="300" t="s">
        <v>4092</v>
      </c>
      <c r="F876" s="300" t="s">
        <v>4093</v>
      </c>
      <c r="G876" s="298">
        <v>50557840597</v>
      </c>
      <c r="H876" s="298">
        <v>112369364</v>
      </c>
      <c r="I876" s="301">
        <v>25951</v>
      </c>
      <c r="J876" s="302">
        <f t="shared" si="13"/>
        <v>11</v>
      </c>
    </row>
    <row r="877" spans="1:10" ht="14.25" hidden="1">
      <c r="A877" s="298" t="s">
        <v>3891</v>
      </c>
      <c r="B877" s="298" t="s">
        <v>433</v>
      </c>
      <c r="C877" s="298">
        <v>1103816</v>
      </c>
      <c r="D877" s="299">
        <v>29190894</v>
      </c>
      <c r="E877" s="300" t="s">
        <v>4094</v>
      </c>
      <c r="F877" s="300" t="s">
        <v>4095</v>
      </c>
      <c r="G877" s="298">
        <v>56706804568</v>
      </c>
      <c r="H877" s="298">
        <v>113487474</v>
      </c>
      <c r="I877" s="301">
        <v>26292</v>
      </c>
      <c r="J877" s="302">
        <f t="shared" si="13"/>
        <v>11</v>
      </c>
    </row>
    <row r="878" spans="1:10" ht="14.25" hidden="1">
      <c r="A878" s="298" t="s">
        <v>3891</v>
      </c>
      <c r="B878" s="298" t="s">
        <v>433</v>
      </c>
      <c r="C878" s="298">
        <v>1102666</v>
      </c>
      <c r="D878" s="299">
        <v>29181500</v>
      </c>
      <c r="E878" s="300" t="s">
        <v>4096</v>
      </c>
      <c r="F878" s="300" t="s">
        <v>4097</v>
      </c>
      <c r="G878" s="298">
        <v>61415669520</v>
      </c>
      <c r="H878" s="298">
        <v>113440985</v>
      </c>
      <c r="I878" s="301">
        <v>26460</v>
      </c>
      <c r="J878" s="302">
        <f t="shared" si="13"/>
        <v>11</v>
      </c>
    </row>
    <row r="879" spans="1:10" ht="14.25" hidden="1">
      <c r="A879" s="298" t="s">
        <v>3891</v>
      </c>
      <c r="B879" s="298" t="s">
        <v>433</v>
      </c>
      <c r="C879" s="298">
        <v>1178138</v>
      </c>
      <c r="D879" s="299">
        <v>29438934</v>
      </c>
      <c r="E879" s="300" t="s">
        <v>4098</v>
      </c>
      <c r="F879" s="300" t="s">
        <v>4099</v>
      </c>
      <c r="G879" s="298">
        <v>48959898520</v>
      </c>
      <c r="H879" s="298">
        <v>113955867</v>
      </c>
      <c r="I879" s="301">
        <v>25100</v>
      </c>
      <c r="J879" s="302">
        <f t="shared" si="13"/>
        <v>11</v>
      </c>
    </row>
    <row r="880" spans="1:10" ht="14.25" hidden="1">
      <c r="A880" s="298" t="s">
        <v>3891</v>
      </c>
      <c r="B880" s="298" t="s">
        <v>433</v>
      </c>
      <c r="C880" s="298">
        <v>1100426</v>
      </c>
      <c r="D880" s="299">
        <v>29192030</v>
      </c>
      <c r="E880" s="300" t="s">
        <v>4100</v>
      </c>
      <c r="F880" s="300" t="s">
        <v>4101</v>
      </c>
      <c r="G880" s="298">
        <v>46871764534</v>
      </c>
      <c r="H880" s="298">
        <v>112375399</v>
      </c>
      <c r="I880" s="301">
        <v>25461</v>
      </c>
      <c r="J880" s="302">
        <f t="shared" si="13"/>
        <v>11</v>
      </c>
    </row>
    <row r="881" spans="1:10" ht="14.25" hidden="1">
      <c r="A881" s="298" t="s">
        <v>3891</v>
      </c>
      <c r="B881" s="298" t="s">
        <v>433</v>
      </c>
      <c r="C881" s="298">
        <v>1104596</v>
      </c>
      <c r="D881" s="299">
        <v>29181534</v>
      </c>
      <c r="E881" s="300" t="s">
        <v>4102</v>
      </c>
      <c r="F881" s="300" t="s">
        <v>4103</v>
      </c>
      <c r="G881" s="298">
        <v>88945863591</v>
      </c>
      <c r="H881" s="298">
        <v>113764981</v>
      </c>
      <c r="I881" s="301">
        <v>27225</v>
      </c>
      <c r="J881" s="302">
        <f t="shared" si="13"/>
        <v>11</v>
      </c>
    </row>
    <row r="882" spans="1:10" ht="14.25" hidden="1">
      <c r="A882" s="298" t="s">
        <v>3891</v>
      </c>
      <c r="B882" s="298" t="s">
        <v>433</v>
      </c>
      <c r="C882" s="298">
        <v>1176422</v>
      </c>
      <c r="D882" s="299">
        <v>29392861</v>
      </c>
      <c r="E882" s="300" t="s">
        <v>2732</v>
      </c>
      <c r="F882" s="300" t="s">
        <v>4104</v>
      </c>
      <c r="G882" s="298">
        <v>40503216534</v>
      </c>
      <c r="H882" s="298">
        <v>112391329</v>
      </c>
      <c r="I882" s="301">
        <v>23456</v>
      </c>
      <c r="J882" s="302">
        <f t="shared" si="13"/>
        <v>11</v>
      </c>
    </row>
    <row r="883" spans="1:10" ht="14.25" hidden="1">
      <c r="A883" s="298" t="s">
        <v>3891</v>
      </c>
      <c r="B883" s="298" t="s">
        <v>433</v>
      </c>
      <c r="C883" s="298">
        <v>1104057</v>
      </c>
      <c r="D883" s="299">
        <v>29191068</v>
      </c>
      <c r="E883" s="300" t="s">
        <v>4105</v>
      </c>
      <c r="F883" s="300" t="s">
        <v>4106</v>
      </c>
      <c r="G883" s="298">
        <v>82459703520</v>
      </c>
      <c r="H883" s="298">
        <v>114449665</v>
      </c>
      <c r="I883" s="301">
        <v>27884</v>
      </c>
      <c r="J883" s="302">
        <f t="shared" si="13"/>
        <v>11</v>
      </c>
    </row>
    <row r="884" spans="1:10" ht="14.25" hidden="1">
      <c r="A884" s="298" t="s">
        <v>3891</v>
      </c>
      <c r="B884" s="298" t="s">
        <v>433</v>
      </c>
      <c r="C884" s="298">
        <v>1104600</v>
      </c>
      <c r="D884" s="299">
        <v>29182174</v>
      </c>
      <c r="E884" s="300" t="s">
        <v>4107</v>
      </c>
      <c r="F884" s="300" t="s">
        <v>4108</v>
      </c>
      <c r="G884" s="298">
        <v>78925460572</v>
      </c>
      <c r="H884" s="298">
        <v>113723171</v>
      </c>
      <c r="I884" s="301">
        <v>28944</v>
      </c>
      <c r="J884" s="302">
        <f t="shared" si="13"/>
        <v>11</v>
      </c>
    </row>
    <row r="885" spans="1:10" ht="14.25" hidden="1">
      <c r="A885" s="298" t="s">
        <v>3891</v>
      </c>
      <c r="B885" s="298" t="s">
        <v>433</v>
      </c>
      <c r="C885" s="298">
        <v>1102925</v>
      </c>
      <c r="D885" s="299">
        <v>29192153</v>
      </c>
      <c r="E885" s="300" t="s">
        <v>4109</v>
      </c>
      <c r="F885" s="300" t="s">
        <v>4110</v>
      </c>
      <c r="G885" s="298">
        <v>68214219515</v>
      </c>
      <c r="H885" s="298">
        <v>92004077</v>
      </c>
      <c r="I885" s="301">
        <v>28688</v>
      </c>
      <c r="J885" s="302">
        <f t="shared" si="13"/>
        <v>11</v>
      </c>
    </row>
    <row r="886" spans="1:10" ht="14.25" hidden="1">
      <c r="A886" s="298" t="s">
        <v>3891</v>
      </c>
      <c r="B886" s="298" t="s">
        <v>433</v>
      </c>
      <c r="C886" s="298">
        <v>1174721</v>
      </c>
      <c r="D886" s="299">
        <v>29195462</v>
      </c>
      <c r="E886" s="300" t="s">
        <v>4111</v>
      </c>
      <c r="F886" s="300" t="s">
        <v>4112</v>
      </c>
      <c r="G886" s="298">
        <v>51222698587</v>
      </c>
      <c r="H886" s="298">
        <v>113679801</v>
      </c>
      <c r="I886" s="301">
        <v>23759</v>
      </c>
      <c r="J886" s="302">
        <f t="shared" si="13"/>
        <v>11</v>
      </c>
    </row>
    <row r="887" spans="1:10" ht="14.25" hidden="1">
      <c r="A887" s="298" t="s">
        <v>3891</v>
      </c>
      <c r="B887" s="298" t="s">
        <v>433</v>
      </c>
      <c r="C887" s="298">
        <v>1103417</v>
      </c>
      <c r="D887" s="299">
        <v>29187583</v>
      </c>
      <c r="E887" s="300" t="s">
        <v>4113</v>
      </c>
      <c r="F887" s="300" t="s">
        <v>4114</v>
      </c>
      <c r="G887" s="298">
        <v>79658890563</v>
      </c>
      <c r="H887" s="298">
        <v>113750398</v>
      </c>
      <c r="I887" s="301">
        <v>28933</v>
      </c>
      <c r="J887" s="302">
        <f t="shared" si="13"/>
        <v>11</v>
      </c>
    </row>
    <row r="888" spans="1:10" ht="14.25" hidden="1">
      <c r="A888" s="298" t="s">
        <v>3891</v>
      </c>
      <c r="B888" s="298" t="s">
        <v>433</v>
      </c>
      <c r="C888" s="298">
        <v>1103859</v>
      </c>
      <c r="D888" s="299">
        <v>29182565</v>
      </c>
      <c r="E888" s="300" t="s">
        <v>4115</v>
      </c>
      <c r="F888" s="300" t="s">
        <v>4116</v>
      </c>
      <c r="G888" s="298">
        <v>82010943520</v>
      </c>
      <c r="H888" s="298">
        <v>115397845</v>
      </c>
      <c r="I888" s="301">
        <v>30325</v>
      </c>
      <c r="J888" s="302">
        <f t="shared" si="13"/>
        <v>11</v>
      </c>
    </row>
    <row r="889" spans="1:10" ht="14.25" hidden="1">
      <c r="A889" s="298" t="s">
        <v>3891</v>
      </c>
      <c r="B889" s="298" t="s">
        <v>433</v>
      </c>
      <c r="C889" s="298">
        <v>1178325</v>
      </c>
      <c r="D889" s="299">
        <v>29842727</v>
      </c>
      <c r="E889" s="300" t="s">
        <v>4117</v>
      </c>
      <c r="F889" s="300" t="s">
        <v>4118</v>
      </c>
      <c r="G889" s="298">
        <v>88725308572</v>
      </c>
      <c r="H889" s="298">
        <v>113484052</v>
      </c>
      <c r="I889" s="301">
        <v>27501</v>
      </c>
      <c r="J889" s="302">
        <f t="shared" si="13"/>
        <v>11</v>
      </c>
    </row>
    <row r="890" spans="1:10" ht="14.25" hidden="1">
      <c r="A890" s="298" t="s">
        <v>3891</v>
      </c>
      <c r="B890" s="298" t="s">
        <v>433</v>
      </c>
      <c r="C890" s="298">
        <v>1100973</v>
      </c>
      <c r="D890" s="299">
        <v>29191092</v>
      </c>
      <c r="E890" s="300" t="s">
        <v>4119</v>
      </c>
      <c r="F890" s="300" t="s">
        <v>4120</v>
      </c>
      <c r="G890" s="298">
        <v>54596726515</v>
      </c>
      <c r="H890" s="298">
        <v>113419780</v>
      </c>
      <c r="I890" s="301">
        <v>26860</v>
      </c>
      <c r="J890" s="302">
        <f t="shared" si="13"/>
        <v>11</v>
      </c>
    </row>
    <row r="891" spans="1:10" ht="14.25" hidden="1">
      <c r="A891" s="298" t="s">
        <v>3891</v>
      </c>
      <c r="B891" s="298" t="s">
        <v>433</v>
      </c>
      <c r="C891" s="298">
        <v>1100981</v>
      </c>
      <c r="D891" s="299">
        <v>29184460</v>
      </c>
      <c r="E891" s="300" t="s">
        <v>4121</v>
      </c>
      <c r="F891" s="300" t="s">
        <v>4122</v>
      </c>
      <c r="G891" s="298">
        <v>88658201520</v>
      </c>
      <c r="H891" s="298">
        <v>113436588</v>
      </c>
      <c r="I891" s="301">
        <v>26813</v>
      </c>
      <c r="J891" s="302">
        <f t="shared" si="13"/>
        <v>11</v>
      </c>
    </row>
    <row r="892" spans="1:10" ht="14.25" hidden="1">
      <c r="A892" s="298" t="s">
        <v>3891</v>
      </c>
      <c r="B892" s="298" t="s">
        <v>433</v>
      </c>
      <c r="C892" s="298">
        <v>1104570</v>
      </c>
      <c r="D892" s="299">
        <v>29191360</v>
      </c>
      <c r="E892" s="300" t="s">
        <v>4123</v>
      </c>
      <c r="F892" s="300" t="s">
        <v>4124</v>
      </c>
      <c r="G892" s="298">
        <v>32762747520</v>
      </c>
      <c r="H892" s="298">
        <v>113606727</v>
      </c>
      <c r="I892" s="301">
        <v>23444</v>
      </c>
      <c r="J892" s="302">
        <f t="shared" si="13"/>
        <v>11</v>
      </c>
    </row>
    <row r="893" spans="1:10" ht="14.25" hidden="1">
      <c r="A893" s="298" t="s">
        <v>3891</v>
      </c>
      <c r="B893" s="298" t="s">
        <v>433</v>
      </c>
      <c r="C893" s="298">
        <v>1173946</v>
      </c>
      <c r="D893" s="299">
        <v>29182131</v>
      </c>
      <c r="E893" s="300" t="s">
        <v>4125</v>
      </c>
      <c r="F893" s="300" t="s">
        <v>4126</v>
      </c>
      <c r="G893" s="298">
        <v>94604231591</v>
      </c>
      <c r="H893" s="298">
        <v>113893837</v>
      </c>
      <c r="I893" s="301">
        <v>29023</v>
      </c>
      <c r="J893" s="302">
        <f t="shared" si="13"/>
        <v>11</v>
      </c>
    </row>
    <row r="894" spans="1:10" ht="14.25" hidden="1">
      <c r="A894" s="298" t="s">
        <v>3891</v>
      </c>
      <c r="B894" s="298" t="s">
        <v>433</v>
      </c>
      <c r="C894" s="298">
        <v>1104642</v>
      </c>
      <c r="D894" s="299">
        <v>29184916</v>
      </c>
      <c r="E894" s="300" t="s">
        <v>4127</v>
      </c>
      <c r="F894" s="300" t="s">
        <v>4128</v>
      </c>
      <c r="G894" s="298">
        <v>72688360582</v>
      </c>
      <c r="H894" s="298">
        <v>113481559</v>
      </c>
      <c r="I894" s="301">
        <v>27446</v>
      </c>
      <c r="J894" s="302">
        <f t="shared" si="13"/>
        <v>11</v>
      </c>
    </row>
    <row r="895" spans="1:10" ht="14.25" hidden="1">
      <c r="A895" s="298" t="s">
        <v>3891</v>
      </c>
      <c r="B895" s="298" t="s">
        <v>433</v>
      </c>
      <c r="C895" s="298">
        <v>1101376</v>
      </c>
      <c r="D895" s="299">
        <v>29182247</v>
      </c>
      <c r="E895" s="300" t="s">
        <v>4129</v>
      </c>
      <c r="F895" s="300" t="s">
        <v>4130</v>
      </c>
      <c r="G895" s="298">
        <v>23325615520</v>
      </c>
      <c r="H895" s="298">
        <v>113045816</v>
      </c>
      <c r="I895" s="301">
        <v>22662</v>
      </c>
      <c r="J895" s="302">
        <f t="shared" si="13"/>
        <v>11</v>
      </c>
    </row>
    <row r="896" spans="1:10" ht="14.25" hidden="1">
      <c r="A896" s="298" t="s">
        <v>3891</v>
      </c>
      <c r="B896" s="298" t="s">
        <v>433</v>
      </c>
      <c r="C896" s="298">
        <v>1100949</v>
      </c>
      <c r="D896" s="299">
        <v>29192889</v>
      </c>
      <c r="E896" s="300" t="s">
        <v>4131</v>
      </c>
      <c r="F896" s="300" t="s">
        <v>4132</v>
      </c>
      <c r="G896" s="298">
        <v>45410216504</v>
      </c>
      <c r="H896" s="298">
        <v>113472411</v>
      </c>
      <c r="I896" s="301">
        <v>25141</v>
      </c>
      <c r="J896" s="302">
        <f t="shared" si="13"/>
        <v>11</v>
      </c>
    </row>
    <row r="897" spans="1:10" ht="14.25" hidden="1">
      <c r="A897" s="298" t="s">
        <v>3891</v>
      </c>
      <c r="B897" s="298" t="s">
        <v>433</v>
      </c>
      <c r="C897" s="298">
        <v>1163924</v>
      </c>
      <c r="D897" s="299">
        <v>29192277</v>
      </c>
      <c r="E897" s="300" t="s">
        <v>4133</v>
      </c>
      <c r="F897" s="300" t="s">
        <v>4134</v>
      </c>
      <c r="G897" s="298">
        <v>78268087587</v>
      </c>
      <c r="H897" s="298">
        <v>114723166</v>
      </c>
      <c r="I897" s="301">
        <v>36161</v>
      </c>
      <c r="J897" s="302">
        <f t="shared" si="13"/>
        <v>11</v>
      </c>
    </row>
    <row r="898" spans="1:10" ht="14.25" hidden="1">
      <c r="A898" s="298" t="s">
        <v>3891</v>
      </c>
      <c r="B898" s="298" t="s">
        <v>433</v>
      </c>
      <c r="C898" s="298">
        <v>1100337</v>
      </c>
      <c r="D898" s="299">
        <v>29189012</v>
      </c>
      <c r="E898" s="300" t="s">
        <v>4135</v>
      </c>
      <c r="F898" s="300" t="s">
        <v>4136</v>
      </c>
      <c r="G898" s="298">
        <v>80434509515</v>
      </c>
      <c r="H898" s="298">
        <v>114512777</v>
      </c>
      <c r="I898" s="301">
        <v>36161</v>
      </c>
      <c r="J898" s="302">
        <f t="shared" si="13"/>
        <v>11</v>
      </c>
    </row>
    <row r="899" spans="1:10" ht="14.25" hidden="1">
      <c r="A899" s="298" t="s">
        <v>3891</v>
      </c>
      <c r="B899" s="298" t="s">
        <v>433</v>
      </c>
      <c r="C899" s="298">
        <v>1102160</v>
      </c>
      <c r="D899" s="299">
        <v>29190754</v>
      </c>
      <c r="E899" s="300" t="s">
        <v>4137</v>
      </c>
      <c r="F899" s="300" t="s">
        <v>4138</v>
      </c>
      <c r="G899" s="298">
        <v>16323220563</v>
      </c>
      <c r="H899" s="298">
        <v>112341667</v>
      </c>
      <c r="I899" s="301">
        <v>21647</v>
      </c>
      <c r="J899" s="302">
        <f t="shared" ref="J899:J962" si="14">LEN(G899)</f>
        <v>11</v>
      </c>
    </row>
    <row r="900" spans="1:10" ht="14.25" hidden="1">
      <c r="A900" s="298" t="s">
        <v>3891</v>
      </c>
      <c r="B900" s="298" t="s">
        <v>433</v>
      </c>
      <c r="C900" s="298">
        <v>1100957</v>
      </c>
      <c r="D900" s="299">
        <v>29190916</v>
      </c>
      <c r="E900" s="300" t="s">
        <v>434</v>
      </c>
      <c r="F900" s="300" t="s">
        <v>4139</v>
      </c>
      <c r="G900" s="298">
        <v>69799210534</v>
      </c>
      <c r="H900" s="298">
        <v>113043636</v>
      </c>
      <c r="I900" s="301">
        <v>27439</v>
      </c>
      <c r="J900" s="302">
        <f t="shared" si="14"/>
        <v>11</v>
      </c>
    </row>
    <row r="901" spans="1:10" ht="14.25" hidden="1">
      <c r="A901" s="298" t="s">
        <v>3891</v>
      </c>
      <c r="B901" s="298" t="s">
        <v>433</v>
      </c>
      <c r="C901" s="298">
        <v>1100914</v>
      </c>
      <c r="D901" s="299">
        <v>29192064</v>
      </c>
      <c r="E901" s="300" t="s">
        <v>4140</v>
      </c>
      <c r="F901" s="300" t="s">
        <v>2124</v>
      </c>
      <c r="G901" s="298" t="s">
        <v>2124</v>
      </c>
      <c r="H901" s="298" t="s">
        <v>2124</v>
      </c>
      <c r="I901" s="301"/>
      <c r="J901" s="302">
        <f t="shared" si="14"/>
        <v>11</v>
      </c>
    </row>
    <row r="902" spans="1:10" ht="14.25" hidden="1">
      <c r="A902" s="298" t="s">
        <v>3891</v>
      </c>
      <c r="B902" s="298" t="s">
        <v>433</v>
      </c>
      <c r="C902" s="298">
        <v>1101449</v>
      </c>
      <c r="D902" s="299">
        <v>29191920</v>
      </c>
      <c r="E902" s="300" t="s">
        <v>2644</v>
      </c>
      <c r="F902" s="300" t="s">
        <v>4141</v>
      </c>
      <c r="G902" s="298">
        <v>71604987553</v>
      </c>
      <c r="H902" s="298">
        <v>113851542</v>
      </c>
      <c r="I902" s="301">
        <v>27668</v>
      </c>
      <c r="J902" s="302">
        <f t="shared" si="14"/>
        <v>11</v>
      </c>
    </row>
    <row r="903" spans="1:10" ht="14.25" hidden="1">
      <c r="A903" s="298" t="s">
        <v>3891</v>
      </c>
      <c r="B903" s="298" t="s">
        <v>433</v>
      </c>
      <c r="C903" s="298">
        <v>1102976</v>
      </c>
      <c r="D903" s="299">
        <v>29190932</v>
      </c>
      <c r="E903" s="300" t="s">
        <v>4142</v>
      </c>
      <c r="F903" s="300" t="s">
        <v>4143</v>
      </c>
      <c r="G903" s="298">
        <v>92584292572</v>
      </c>
      <c r="H903" s="298">
        <v>115407349</v>
      </c>
      <c r="I903" s="301">
        <v>28229</v>
      </c>
      <c r="J903" s="302">
        <f t="shared" si="14"/>
        <v>11</v>
      </c>
    </row>
    <row r="904" spans="1:10" ht="14.25" hidden="1">
      <c r="A904" s="298" t="s">
        <v>3891</v>
      </c>
      <c r="B904" s="298" t="s">
        <v>433</v>
      </c>
      <c r="C904" s="298">
        <v>1176205</v>
      </c>
      <c r="D904" s="299">
        <v>29359597</v>
      </c>
      <c r="E904" s="300" t="s">
        <v>3666</v>
      </c>
      <c r="F904" s="300" t="s">
        <v>4144</v>
      </c>
      <c r="G904" s="298">
        <v>67819320559</v>
      </c>
      <c r="H904" s="298">
        <v>114107865</v>
      </c>
      <c r="I904" s="301">
        <v>26526</v>
      </c>
      <c r="J904" s="302">
        <f t="shared" si="14"/>
        <v>11</v>
      </c>
    </row>
    <row r="905" spans="1:10" ht="14.25" hidden="1">
      <c r="A905" s="298" t="s">
        <v>3891</v>
      </c>
      <c r="B905" s="298" t="s">
        <v>433</v>
      </c>
      <c r="C905" s="298">
        <v>1103174</v>
      </c>
      <c r="D905" s="299">
        <v>29182719</v>
      </c>
      <c r="E905" s="300" t="s">
        <v>4145</v>
      </c>
      <c r="F905" s="300" t="s">
        <v>4146</v>
      </c>
      <c r="G905" s="298">
        <v>50814222587</v>
      </c>
      <c r="H905" s="298">
        <v>113650831</v>
      </c>
      <c r="I905" s="301">
        <v>24938</v>
      </c>
      <c r="J905" s="302">
        <f t="shared" si="14"/>
        <v>11</v>
      </c>
    </row>
    <row r="906" spans="1:10" ht="14.25" hidden="1">
      <c r="A906" s="298" t="s">
        <v>3891</v>
      </c>
      <c r="B906" s="298" t="s">
        <v>433</v>
      </c>
      <c r="C906" s="298">
        <v>1101872</v>
      </c>
      <c r="D906" s="299">
        <v>29182166</v>
      </c>
      <c r="E906" s="300" t="s">
        <v>4147</v>
      </c>
      <c r="F906" s="300" t="s">
        <v>4148</v>
      </c>
      <c r="G906" s="298">
        <v>21164380559</v>
      </c>
      <c r="H906" s="298">
        <v>111969098</v>
      </c>
      <c r="I906" s="301">
        <v>24706</v>
      </c>
      <c r="J906" s="302">
        <f t="shared" si="14"/>
        <v>11</v>
      </c>
    </row>
    <row r="907" spans="1:10" ht="14.25" hidden="1">
      <c r="A907" s="298" t="s">
        <v>3891</v>
      </c>
      <c r="B907" s="298" t="s">
        <v>433</v>
      </c>
      <c r="C907" s="298">
        <v>1101899</v>
      </c>
      <c r="D907" s="299">
        <v>29181488</v>
      </c>
      <c r="E907" s="300" t="s">
        <v>4149</v>
      </c>
      <c r="F907" s="300" t="s">
        <v>4150</v>
      </c>
      <c r="G907" s="298">
        <v>50538039515</v>
      </c>
      <c r="H907" s="298">
        <v>113178847</v>
      </c>
      <c r="I907" s="301">
        <v>25473</v>
      </c>
      <c r="J907" s="302">
        <f t="shared" si="14"/>
        <v>11</v>
      </c>
    </row>
    <row r="908" spans="1:10" ht="14.25" hidden="1">
      <c r="A908" s="298" t="s">
        <v>3891</v>
      </c>
      <c r="B908" s="298" t="s">
        <v>433</v>
      </c>
      <c r="C908" s="298">
        <v>1136498</v>
      </c>
      <c r="D908" s="299">
        <v>29190967</v>
      </c>
      <c r="E908" s="300" t="s">
        <v>4151</v>
      </c>
      <c r="F908" s="300" t="s">
        <v>4152</v>
      </c>
      <c r="G908" s="298">
        <v>29294282520</v>
      </c>
      <c r="H908" s="298">
        <v>112729912</v>
      </c>
      <c r="I908" s="301">
        <v>23231</v>
      </c>
      <c r="J908" s="302">
        <f t="shared" si="14"/>
        <v>11</v>
      </c>
    </row>
    <row r="909" spans="1:10" ht="14.25" hidden="1">
      <c r="A909" s="298" t="s">
        <v>3891</v>
      </c>
      <c r="B909" s="298" t="s">
        <v>433</v>
      </c>
      <c r="C909" s="298">
        <v>1103220</v>
      </c>
      <c r="D909" s="299">
        <v>29182042</v>
      </c>
      <c r="E909" s="300" t="s">
        <v>4153</v>
      </c>
      <c r="F909" s="300" t="s">
        <v>4154</v>
      </c>
      <c r="G909" s="298" t="s">
        <v>4155</v>
      </c>
      <c r="H909" s="298">
        <v>115551499</v>
      </c>
      <c r="I909" s="301">
        <v>30525</v>
      </c>
      <c r="J909" s="302">
        <f t="shared" si="14"/>
        <v>11</v>
      </c>
    </row>
    <row r="910" spans="1:10" ht="14.25" hidden="1">
      <c r="A910" s="298" t="s">
        <v>3891</v>
      </c>
      <c r="B910" s="298" t="s">
        <v>433</v>
      </c>
      <c r="C910" s="298">
        <v>1104413</v>
      </c>
      <c r="D910" s="299">
        <v>29192790</v>
      </c>
      <c r="E910" s="300" t="s">
        <v>4156</v>
      </c>
      <c r="F910" s="300" t="s">
        <v>4157</v>
      </c>
      <c r="G910" s="298">
        <v>72605650553</v>
      </c>
      <c r="H910" s="298">
        <v>113893772</v>
      </c>
      <c r="I910" s="301">
        <v>27449</v>
      </c>
      <c r="J910" s="302">
        <f t="shared" si="14"/>
        <v>11</v>
      </c>
    </row>
    <row r="911" spans="1:10" ht="14.25" hidden="1">
      <c r="A911" s="298" t="s">
        <v>3891</v>
      </c>
      <c r="B911" s="298" t="s">
        <v>433</v>
      </c>
      <c r="C911" s="298">
        <v>1101953</v>
      </c>
      <c r="D911" s="299">
        <v>29193095</v>
      </c>
      <c r="E911" s="300" t="s">
        <v>4158</v>
      </c>
      <c r="F911" s="300" t="s">
        <v>4159</v>
      </c>
      <c r="G911" s="298">
        <v>25771930504</v>
      </c>
      <c r="H911" s="298">
        <v>112493040</v>
      </c>
      <c r="I911" s="301">
        <v>23028</v>
      </c>
      <c r="J911" s="302">
        <f t="shared" si="14"/>
        <v>11</v>
      </c>
    </row>
    <row r="912" spans="1:10" ht="14.25" hidden="1">
      <c r="A912" s="298" t="s">
        <v>3891</v>
      </c>
      <c r="B912" s="298" t="s">
        <v>433</v>
      </c>
      <c r="C912" s="298">
        <v>1101988</v>
      </c>
      <c r="D912" s="299">
        <v>29190991</v>
      </c>
      <c r="E912" s="300" t="s">
        <v>4160</v>
      </c>
      <c r="F912" s="300" t="s">
        <v>4161</v>
      </c>
      <c r="G912" s="298" t="s">
        <v>4162</v>
      </c>
      <c r="H912" s="298">
        <v>112576686</v>
      </c>
      <c r="I912" s="301">
        <v>19044</v>
      </c>
      <c r="J912" s="302">
        <f t="shared" si="14"/>
        <v>11</v>
      </c>
    </row>
    <row r="913" spans="1:10" ht="14.25" hidden="1">
      <c r="A913" s="298" t="s">
        <v>3891</v>
      </c>
      <c r="B913" s="298" t="s">
        <v>433</v>
      </c>
      <c r="C913" s="298">
        <v>1102364</v>
      </c>
      <c r="D913" s="299">
        <v>29188768</v>
      </c>
      <c r="E913" s="300" t="s">
        <v>4163</v>
      </c>
      <c r="F913" s="300" t="s">
        <v>4164</v>
      </c>
      <c r="G913" s="298">
        <v>47932279534</v>
      </c>
      <c r="H913" s="298">
        <v>113709923</v>
      </c>
      <c r="I913" s="301">
        <v>25531</v>
      </c>
      <c r="J913" s="302">
        <f t="shared" si="14"/>
        <v>11</v>
      </c>
    </row>
    <row r="914" spans="1:10" ht="14.25" hidden="1">
      <c r="A914" s="298" t="s">
        <v>3891</v>
      </c>
      <c r="B914" s="298" t="s">
        <v>433</v>
      </c>
      <c r="C914" s="298">
        <v>1102445</v>
      </c>
      <c r="D914" s="299">
        <v>29191009</v>
      </c>
      <c r="E914" s="300" t="s">
        <v>4165</v>
      </c>
      <c r="F914" s="300" t="s">
        <v>4166</v>
      </c>
      <c r="G914" s="298">
        <v>38010828572</v>
      </c>
      <c r="H914" s="298">
        <v>113551003</v>
      </c>
      <c r="I914" s="301">
        <v>24471</v>
      </c>
      <c r="J914" s="302">
        <f t="shared" si="14"/>
        <v>11</v>
      </c>
    </row>
    <row r="915" spans="1:10" ht="14.25" hidden="1">
      <c r="A915" s="298" t="s">
        <v>3891</v>
      </c>
      <c r="B915" s="298" t="s">
        <v>433</v>
      </c>
      <c r="C915" s="298">
        <v>1101333</v>
      </c>
      <c r="D915" s="299">
        <v>29185351</v>
      </c>
      <c r="E915" s="300" t="s">
        <v>4167</v>
      </c>
      <c r="F915" s="300" t="s">
        <v>4168</v>
      </c>
      <c r="G915" s="298" t="s">
        <v>4169</v>
      </c>
      <c r="H915" s="298">
        <v>113567753</v>
      </c>
      <c r="I915" s="301">
        <v>20533</v>
      </c>
      <c r="J915" s="302">
        <f t="shared" si="14"/>
        <v>11</v>
      </c>
    </row>
    <row r="916" spans="1:10" ht="14.25" hidden="1">
      <c r="A916" s="298" t="s">
        <v>3891</v>
      </c>
      <c r="B916" s="298" t="s">
        <v>433</v>
      </c>
      <c r="C916" s="298">
        <v>1176446</v>
      </c>
      <c r="D916" s="299">
        <v>29386535</v>
      </c>
      <c r="E916" s="300" t="s">
        <v>4170</v>
      </c>
      <c r="F916" s="300" t="s">
        <v>4171</v>
      </c>
      <c r="G916" s="298">
        <v>21270228587</v>
      </c>
      <c r="H916" s="298">
        <v>111497300</v>
      </c>
      <c r="I916" s="301">
        <v>22876</v>
      </c>
      <c r="J916" s="302">
        <f t="shared" si="14"/>
        <v>11</v>
      </c>
    </row>
    <row r="917" spans="1:10" ht="14.25" hidden="1">
      <c r="A917" s="298" t="s">
        <v>3891</v>
      </c>
      <c r="B917" s="298" t="s">
        <v>433</v>
      </c>
      <c r="C917" s="298">
        <v>1102542</v>
      </c>
      <c r="D917" s="299">
        <v>29190908</v>
      </c>
      <c r="E917" s="300" t="s">
        <v>4172</v>
      </c>
      <c r="F917" s="300" t="s">
        <v>4173</v>
      </c>
      <c r="G917" s="298">
        <v>46741054553</v>
      </c>
      <c r="H917" s="298">
        <v>113887941</v>
      </c>
      <c r="I917" s="301">
        <v>25068</v>
      </c>
      <c r="J917" s="302">
        <f t="shared" si="14"/>
        <v>11</v>
      </c>
    </row>
    <row r="918" spans="1:10" ht="14.25" hidden="1">
      <c r="A918" s="298" t="s">
        <v>3891</v>
      </c>
      <c r="B918" s="298" t="s">
        <v>433</v>
      </c>
      <c r="C918" s="298">
        <v>1104880</v>
      </c>
      <c r="D918" s="299">
        <v>29187303</v>
      </c>
      <c r="E918" s="300" t="s">
        <v>4174</v>
      </c>
      <c r="F918" s="300" t="s">
        <v>4175</v>
      </c>
      <c r="G918" s="298" t="s">
        <v>4176</v>
      </c>
      <c r="H918" s="298">
        <v>114513139</v>
      </c>
      <c r="I918" s="301">
        <v>29666</v>
      </c>
      <c r="J918" s="302">
        <f t="shared" si="14"/>
        <v>11</v>
      </c>
    </row>
    <row r="919" spans="1:10" ht="14.25" hidden="1">
      <c r="A919" s="298" t="s">
        <v>3891</v>
      </c>
      <c r="B919" s="298" t="s">
        <v>433</v>
      </c>
      <c r="C919" s="298">
        <v>1104898</v>
      </c>
      <c r="D919" s="299">
        <v>29192021</v>
      </c>
      <c r="E919" s="300" t="s">
        <v>4177</v>
      </c>
      <c r="F919" s="300" t="s">
        <v>4178</v>
      </c>
      <c r="G919" s="298">
        <v>54045886591</v>
      </c>
      <c r="H919" s="298">
        <v>114519737</v>
      </c>
      <c r="I919" s="301">
        <v>26006</v>
      </c>
      <c r="J919" s="302">
        <f t="shared" si="14"/>
        <v>11</v>
      </c>
    </row>
    <row r="920" spans="1:10" ht="14.25" hidden="1">
      <c r="A920" s="298" t="s">
        <v>3891</v>
      </c>
      <c r="B920" s="298" t="s">
        <v>433</v>
      </c>
      <c r="C920" s="298">
        <v>1102879</v>
      </c>
      <c r="D920" s="299">
        <v>29181143</v>
      </c>
      <c r="E920" s="300" t="s">
        <v>4179</v>
      </c>
      <c r="F920" s="300" t="s">
        <v>4180</v>
      </c>
      <c r="G920" s="298">
        <v>64500969500</v>
      </c>
      <c r="H920" s="298">
        <v>113496651</v>
      </c>
      <c r="I920" s="301">
        <v>27314</v>
      </c>
      <c r="J920" s="302">
        <f t="shared" si="14"/>
        <v>11</v>
      </c>
    </row>
    <row r="921" spans="1:10" ht="14.25" hidden="1">
      <c r="A921" s="298" t="s">
        <v>3891</v>
      </c>
      <c r="B921" s="298" t="s">
        <v>433</v>
      </c>
      <c r="C921" s="298">
        <v>1102704</v>
      </c>
      <c r="D921" s="299">
        <v>29183987</v>
      </c>
      <c r="E921" s="300" t="s">
        <v>4181</v>
      </c>
      <c r="F921" s="300" t="s">
        <v>4182</v>
      </c>
      <c r="G921" s="298">
        <v>27808890553</v>
      </c>
      <c r="H921" s="298">
        <v>112565148</v>
      </c>
      <c r="I921" s="301">
        <v>23307</v>
      </c>
      <c r="J921" s="302">
        <f t="shared" si="14"/>
        <v>11</v>
      </c>
    </row>
    <row r="922" spans="1:10" ht="14.25" hidden="1">
      <c r="A922" s="298" t="s">
        <v>3891</v>
      </c>
      <c r="B922" s="298" t="s">
        <v>433</v>
      </c>
      <c r="C922" s="298">
        <v>1102704</v>
      </c>
      <c r="D922" s="299">
        <v>29183987</v>
      </c>
      <c r="E922" s="300" t="s">
        <v>4181</v>
      </c>
      <c r="F922" s="300" t="s">
        <v>4183</v>
      </c>
      <c r="G922" s="298">
        <v>45274754520</v>
      </c>
      <c r="H922" s="298">
        <v>112596652</v>
      </c>
      <c r="I922" s="301">
        <v>24949</v>
      </c>
      <c r="J922" s="302">
        <f t="shared" si="14"/>
        <v>11</v>
      </c>
    </row>
    <row r="923" spans="1:10" ht="14.25" hidden="1">
      <c r="A923" s="298" t="s">
        <v>3891</v>
      </c>
      <c r="B923" s="298" t="s">
        <v>433</v>
      </c>
      <c r="C923" s="298">
        <v>1103107</v>
      </c>
      <c r="D923" s="299">
        <v>29193532</v>
      </c>
      <c r="E923" s="300" t="s">
        <v>4184</v>
      </c>
      <c r="F923" s="300" t="s">
        <v>4185</v>
      </c>
      <c r="G923" s="298">
        <v>68635354591</v>
      </c>
      <c r="H923" s="298">
        <v>113499536</v>
      </c>
      <c r="I923" s="301">
        <v>27420</v>
      </c>
      <c r="J923" s="302">
        <f t="shared" si="14"/>
        <v>11</v>
      </c>
    </row>
    <row r="924" spans="1:10" ht="14.25" hidden="1">
      <c r="A924" s="298" t="s">
        <v>3891</v>
      </c>
      <c r="B924" s="298" t="s">
        <v>433</v>
      </c>
      <c r="C924" s="298">
        <v>1102747</v>
      </c>
      <c r="D924" s="299">
        <v>29193567</v>
      </c>
      <c r="E924" s="300" t="s">
        <v>4186</v>
      </c>
      <c r="F924" s="300" t="s">
        <v>4187</v>
      </c>
      <c r="G924" s="298">
        <v>54027225520</v>
      </c>
      <c r="H924" s="298">
        <v>112374123</v>
      </c>
      <c r="I924" s="301">
        <v>25760</v>
      </c>
      <c r="J924" s="302">
        <f t="shared" si="14"/>
        <v>11</v>
      </c>
    </row>
    <row r="925" spans="1:10" ht="14.25" hidden="1">
      <c r="A925" s="298" t="s">
        <v>3891</v>
      </c>
      <c r="B925" s="298" t="s">
        <v>433</v>
      </c>
      <c r="C925" s="298">
        <v>1102844</v>
      </c>
      <c r="D925" s="299">
        <v>29185394</v>
      </c>
      <c r="E925" s="300" t="s">
        <v>4188</v>
      </c>
      <c r="F925" s="300" t="s">
        <v>4189</v>
      </c>
      <c r="G925" s="298" t="s">
        <v>4190</v>
      </c>
      <c r="H925" s="298">
        <v>115513849</v>
      </c>
      <c r="I925" s="301">
        <v>36161</v>
      </c>
      <c r="J925" s="302">
        <f t="shared" si="14"/>
        <v>11</v>
      </c>
    </row>
    <row r="926" spans="1:10" ht="14.25" hidden="1">
      <c r="A926" s="298" t="s">
        <v>3891</v>
      </c>
      <c r="B926" s="298" t="s">
        <v>433</v>
      </c>
      <c r="C926" s="298">
        <v>1102852</v>
      </c>
      <c r="D926" s="299">
        <v>29182204</v>
      </c>
      <c r="E926" s="300" t="s">
        <v>4191</v>
      </c>
      <c r="F926" s="300" t="s">
        <v>4192</v>
      </c>
      <c r="G926" s="298">
        <v>67835031515</v>
      </c>
      <c r="H926" s="298">
        <v>112582093</v>
      </c>
      <c r="I926" s="301">
        <v>26509</v>
      </c>
      <c r="J926" s="302">
        <f t="shared" si="14"/>
        <v>11</v>
      </c>
    </row>
    <row r="927" spans="1:10" ht="14.25" hidden="1">
      <c r="A927" s="298" t="s">
        <v>3891</v>
      </c>
      <c r="B927" s="298" t="s">
        <v>433</v>
      </c>
      <c r="C927" s="298">
        <v>1172320</v>
      </c>
      <c r="D927" s="299">
        <v>29192242</v>
      </c>
      <c r="E927" s="300" t="s">
        <v>4193</v>
      </c>
      <c r="F927" s="300" t="s">
        <v>4194</v>
      </c>
      <c r="G927" s="298">
        <v>78369240500</v>
      </c>
      <c r="H927" s="298">
        <v>113688486</v>
      </c>
      <c r="I927" s="301">
        <v>28101</v>
      </c>
      <c r="J927" s="302">
        <f t="shared" si="14"/>
        <v>11</v>
      </c>
    </row>
    <row r="928" spans="1:10" ht="14.25" hidden="1">
      <c r="A928" s="298" t="s">
        <v>3891</v>
      </c>
      <c r="B928" s="298" t="s">
        <v>433</v>
      </c>
      <c r="C928" s="298">
        <v>1102640</v>
      </c>
      <c r="D928" s="299">
        <v>29193966</v>
      </c>
      <c r="E928" s="300" t="s">
        <v>4195</v>
      </c>
      <c r="F928" s="300" t="s">
        <v>4196</v>
      </c>
      <c r="G928" s="298">
        <v>66851122472</v>
      </c>
      <c r="H928" s="298">
        <v>113706014</v>
      </c>
      <c r="I928" s="301">
        <v>24998</v>
      </c>
      <c r="J928" s="302">
        <f t="shared" si="14"/>
        <v>11</v>
      </c>
    </row>
    <row r="929" spans="1:10" ht="14.25" hidden="1">
      <c r="A929" s="298" t="s">
        <v>3891</v>
      </c>
      <c r="B929" s="298" t="s">
        <v>433</v>
      </c>
      <c r="C929" s="298">
        <v>1146140</v>
      </c>
      <c r="D929" s="299">
        <v>29199930</v>
      </c>
      <c r="E929" s="300" t="s">
        <v>4197</v>
      </c>
      <c r="F929" s="300" t="s">
        <v>4198</v>
      </c>
      <c r="G929" s="298">
        <v>44278454520</v>
      </c>
      <c r="H929" s="298">
        <v>113651691</v>
      </c>
      <c r="I929" s="301">
        <v>25536</v>
      </c>
      <c r="J929" s="302">
        <f t="shared" si="14"/>
        <v>11</v>
      </c>
    </row>
    <row r="930" spans="1:10" ht="14.25" hidden="1">
      <c r="A930" s="298" t="s">
        <v>3891</v>
      </c>
      <c r="B930" s="298" t="s">
        <v>433</v>
      </c>
      <c r="C930" s="298">
        <v>1100701</v>
      </c>
      <c r="D930" s="299">
        <v>29192170</v>
      </c>
      <c r="E930" s="300" t="s">
        <v>4199</v>
      </c>
      <c r="F930" s="300" t="s">
        <v>4200</v>
      </c>
      <c r="G930" s="298">
        <v>93062362553</v>
      </c>
      <c r="H930" s="298">
        <v>113707646</v>
      </c>
      <c r="I930" s="301">
        <v>27566</v>
      </c>
      <c r="J930" s="302">
        <f t="shared" si="14"/>
        <v>11</v>
      </c>
    </row>
    <row r="931" spans="1:10" ht="14.25" hidden="1">
      <c r="A931" s="298" t="s">
        <v>3891</v>
      </c>
      <c r="B931" s="298" t="s">
        <v>433</v>
      </c>
      <c r="C931" s="298">
        <v>1104111</v>
      </c>
      <c r="D931" s="299">
        <v>29194750</v>
      </c>
      <c r="E931" s="300" t="s">
        <v>4201</v>
      </c>
      <c r="F931" s="300" t="s">
        <v>4202</v>
      </c>
      <c r="G931" s="298">
        <v>77000064587</v>
      </c>
      <c r="H931" s="298">
        <v>113427199</v>
      </c>
      <c r="I931" s="301">
        <v>26712</v>
      </c>
      <c r="J931" s="302">
        <f t="shared" si="14"/>
        <v>11</v>
      </c>
    </row>
    <row r="932" spans="1:10" ht="14.25" hidden="1">
      <c r="A932" s="298" t="s">
        <v>3891</v>
      </c>
      <c r="B932" s="298" t="s">
        <v>433</v>
      </c>
      <c r="C932" s="298">
        <v>1104103</v>
      </c>
      <c r="D932" s="299">
        <v>29194776</v>
      </c>
      <c r="E932" s="300" t="s">
        <v>4201</v>
      </c>
      <c r="F932" s="300" t="s">
        <v>4203</v>
      </c>
      <c r="G932" s="298">
        <v>45683980534</v>
      </c>
      <c r="H932" s="298">
        <v>113701941</v>
      </c>
      <c r="I932" s="301">
        <v>24633</v>
      </c>
      <c r="J932" s="302">
        <f t="shared" si="14"/>
        <v>11</v>
      </c>
    </row>
    <row r="933" spans="1:10" ht="14.25" hidden="1">
      <c r="A933" s="298" t="s">
        <v>3891</v>
      </c>
      <c r="B933" s="298" t="s">
        <v>433</v>
      </c>
      <c r="C933" s="298">
        <v>1176387</v>
      </c>
      <c r="D933" s="299">
        <v>29382017</v>
      </c>
      <c r="E933" s="300" t="s">
        <v>4204</v>
      </c>
      <c r="F933" s="300" t="s">
        <v>4205</v>
      </c>
      <c r="G933" s="298">
        <v>62960709500</v>
      </c>
      <c r="H933" s="298">
        <v>113654372</v>
      </c>
      <c r="I933" s="301">
        <v>27278</v>
      </c>
      <c r="J933" s="302">
        <f t="shared" si="14"/>
        <v>11</v>
      </c>
    </row>
    <row r="934" spans="1:10" ht="14.25" hidden="1">
      <c r="A934" s="298" t="s">
        <v>3891</v>
      </c>
      <c r="B934" s="298" t="s">
        <v>433</v>
      </c>
      <c r="C934" s="298">
        <v>1102348</v>
      </c>
      <c r="D934" s="299">
        <v>29186935</v>
      </c>
      <c r="E934" s="300" t="s">
        <v>4206</v>
      </c>
      <c r="F934" s="300" t="s">
        <v>4207</v>
      </c>
      <c r="G934" s="298">
        <v>62946722520</v>
      </c>
      <c r="H934" s="298">
        <v>112438553</v>
      </c>
      <c r="I934" s="301">
        <v>26420</v>
      </c>
      <c r="J934" s="302">
        <f t="shared" si="14"/>
        <v>11</v>
      </c>
    </row>
    <row r="935" spans="1:10" ht="14.25" hidden="1">
      <c r="A935" s="298" t="s">
        <v>3891</v>
      </c>
      <c r="B935" s="298" t="s">
        <v>433</v>
      </c>
      <c r="C935" s="298">
        <v>1103565</v>
      </c>
      <c r="D935" s="299">
        <v>29191041</v>
      </c>
      <c r="E935" s="300" t="s">
        <v>4208</v>
      </c>
      <c r="F935" s="300" t="s">
        <v>4209</v>
      </c>
      <c r="G935" s="298">
        <v>66034639549</v>
      </c>
      <c r="H935" s="298">
        <v>113435451</v>
      </c>
      <c r="I935" s="301">
        <v>26704</v>
      </c>
      <c r="J935" s="302">
        <f t="shared" si="14"/>
        <v>11</v>
      </c>
    </row>
    <row r="936" spans="1:10" ht="14.25" hidden="1">
      <c r="A936" s="298" t="s">
        <v>3891</v>
      </c>
      <c r="B936" s="298" t="s">
        <v>433</v>
      </c>
      <c r="C936" s="298">
        <v>1104626</v>
      </c>
      <c r="D936" s="299">
        <v>29199026</v>
      </c>
      <c r="E936" s="300" t="s">
        <v>4210</v>
      </c>
      <c r="F936" s="300" t="s">
        <v>4211</v>
      </c>
      <c r="G936" s="298">
        <v>29029368500</v>
      </c>
      <c r="H936" s="298">
        <v>112325700</v>
      </c>
      <c r="I936" s="301">
        <v>23314</v>
      </c>
      <c r="J936" s="302">
        <f t="shared" si="14"/>
        <v>11</v>
      </c>
    </row>
    <row r="937" spans="1:10" ht="14.25" hidden="1">
      <c r="A937" s="298" t="s">
        <v>3891</v>
      </c>
      <c r="B937" s="298" t="s">
        <v>433</v>
      </c>
      <c r="C937" s="298">
        <v>1103662</v>
      </c>
      <c r="D937" s="299">
        <v>29182239</v>
      </c>
      <c r="E937" s="300" t="s">
        <v>2772</v>
      </c>
      <c r="F937" s="300" t="s">
        <v>4212</v>
      </c>
      <c r="G937" s="298">
        <v>13529919500</v>
      </c>
      <c r="H937" s="298">
        <v>112309055</v>
      </c>
      <c r="I937" s="301">
        <v>21647</v>
      </c>
      <c r="J937" s="302">
        <f t="shared" si="14"/>
        <v>11</v>
      </c>
    </row>
    <row r="938" spans="1:10" ht="14.25" hidden="1">
      <c r="A938" s="298" t="s">
        <v>3891</v>
      </c>
      <c r="B938" s="298" t="s">
        <v>433</v>
      </c>
      <c r="C938" s="298">
        <v>1104677</v>
      </c>
      <c r="D938" s="299">
        <v>29187010</v>
      </c>
      <c r="E938" s="300" t="s">
        <v>4213</v>
      </c>
      <c r="F938" s="300" t="s">
        <v>4214</v>
      </c>
      <c r="G938" s="298">
        <v>24288900506</v>
      </c>
      <c r="H938" s="298">
        <v>113493718</v>
      </c>
      <c r="I938" s="301">
        <v>21505</v>
      </c>
      <c r="J938" s="302">
        <f t="shared" si="14"/>
        <v>11</v>
      </c>
    </row>
    <row r="939" spans="1:10" ht="14.25" hidden="1">
      <c r="A939" s="298" t="s">
        <v>3891</v>
      </c>
      <c r="B939" s="298" t="s">
        <v>433</v>
      </c>
      <c r="C939" s="298">
        <v>1102232</v>
      </c>
      <c r="D939" s="299">
        <v>29181526</v>
      </c>
      <c r="E939" s="300" t="s">
        <v>4215</v>
      </c>
      <c r="F939" s="300" t="s">
        <v>4216</v>
      </c>
      <c r="G939" s="298">
        <v>37443682549</v>
      </c>
      <c r="H939" s="298">
        <v>113445202</v>
      </c>
      <c r="I939" s="301">
        <v>23910</v>
      </c>
      <c r="J939" s="302">
        <f t="shared" si="14"/>
        <v>11</v>
      </c>
    </row>
    <row r="940" spans="1:10" ht="14.25" hidden="1">
      <c r="A940" s="298" t="s">
        <v>3891</v>
      </c>
      <c r="B940" s="298" t="s">
        <v>433</v>
      </c>
      <c r="C940" s="298">
        <v>1104219</v>
      </c>
      <c r="D940" s="299">
        <v>29187095</v>
      </c>
      <c r="E940" s="300" t="s">
        <v>4217</v>
      </c>
      <c r="F940" s="300" t="s">
        <v>4218</v>
      </c>
      <c r="G940" s="298" t="s">
        <v>4219</v>
      </c>
      <c r="H940" s="298">
        <v>115527717</v>
      </c>
      <c r="I940" s="301">
        <v>29491</v>
      </c>
      <c r="J940" s="302">
        <f t="shared" si="14"/>
        <v>11</v>
      </c>
    </row>
    <row r="941" spans="1:10" ht="14.25" hidden="1">
      <c r="A941" s="298" t="s">
        <v>3891</v>
      </c>
      <c r="B941" s="298" t="s">
        <v>433</v>
      </c>
      <c r="C941" s="298">
        <v>1176720</v>
      </c>
      <c r="D941" s="299">
        <v>29404371</v>
      </c>
      <c r="E941" s="300" t="s">
        <v>4220</v>
      </c>
      <c r="F941" s="300" t="s">
        <v>4221</v>
      </c>
      <c r="G941" s="298">
        <v>64965139534</v>
      </c>
      <c r="H941" s="298">
        <v>112730808</v>
      </c>
      <c r="I941" s="301">
        <v>25684</v>
      </c>
      <c r="J941" s="302">
        <f t="shared" si="14"/>
        <v>11</v>
      </c>
    </row>
    <row r="942" spans="1:10" ht="14.25" hidden="1">
      <c r="A942" s="298" t="s">
        <v>3891</v>
      </c>
      <c r="B942" s="298" t="s">
        <v>433</v>
      </c>
      <c r="C942" s="298">
        <v>1176095</v>
      </c>
      <c r="D942" s="299">
        <v>29336473</v>
      </c>
      <c r="E942" s="300" t="s">
        <v>4222</v>
      </c>
      <c r="F942" s="300" t="s">
        <v>4223</v>
      </c>
      <c r="G942" s="298">
        <v>31650236549</v>
      </c>
      <c r="H942" s="298">
        <v>113851982</v>
      </c>
      <c r="I942" s="301">
        <v>23483</v>
      </c>
      <c r="J942" s="302">
        <f t="shared" si="14"/>
        <v>11</v>
      </c>
    </row>
    <row r="943" spans="1:10" ht="14.25" hidden="1">
      <c r="A943" s="298" t="s">
        <v>3891</v>
      </c>
      <c r="B943" s="298" t="s">
        <v>433</v>
      </c>
      <c r="C943" s="298">
        <v>1176109</v>
      </c>
      <c r="D943" s="299">
        <v>29343160</v>
      </c>
      <c r="E943" s="300" t="s">
        <v>4224</v>
      </c>
      <c r="F943" s="300" t="s">
        <v>4225</v>
      </c>
      <c r="G943" s="298">
        <v>19249748515</v>
      </c>
      <c r="H943" s="298">
        <v>114074339</v>
      </c>
      <c r="I943" s="301">
        <v>36161</v>
      </c>
      <c r="J943" s="302">
        <f t="shared" si="14"/>
        <v>11</v>
      </c>
    </row>
    <row r="944" spans="1:10" ht="14.25" hidden="1">
      <c r="A944" s="298" t="s">
        <v>3891</v>
      </c>
      <c r="B944" s="298" t="s">
        <v>433</v>
      </c>
      <c r="C944" s="298">
        <v>1102216</v>
      </c>
      <c r="D944" s="299">
        <v>29191084</v>
      </c>
      <c r="E944" s="300" t="s">
        <v>4226</v>
      </c>
      <c r="F944" s="300" t="s">
        <v>4227</v>
      </c>
      <c r="G944" s="298">
        <v>50674447549</v>
      </c>
      <c r="H944" s="298">
        <v>113511396</v>
      </c>
      <c r="I944" s="301">
        <v>24566</v>
      </c>
      <c r="J944" s="302">
        <f t="shared" si="14"/>
        <v>11</v>
      </c>
    </row>
    <row r="945" spans="1:10" ht="14.25" hidden="1">
      <c r="A945" s="298" t="s">
        <v>3891</v>
      </c>
      <c r="B945" s="298" t="s">
        <v>433</v>
      </c>
      <c r="C945" s="298">
        <v>1100833</v>
      </c>
      <c r="D945" s="299">
        <v>29184932</v>
      </c>
      <c r="E945" s="300" t="s">
        <v>4228</v>
      </c>
      <c r="F945" s="300" t="s">
        <v>4229</v>
      </c>
      <c r="G945" s="298">
        <v>77051173553</v>
      </c>
      <c r="H945" s="298">
        <v>115406018</v>
      </c>
      <c r="I945" s="301">
        <v>36161</v>
      </c>
      <c r="J945" s="302">
        <f t="shared" si="14"/>
        <v>11</v>
      </c>
    </row>
    <row r="946" spans="1:10" ht="14.25" hidden="1">
      <c r="A946" s="298" t="s">
        <v>3891</v>
      </c>
      <c r="B946" s="298" t="s">
        <v>433</v>
      </c>
      <c r="C946" s="298">
        <v>1176189</v>
      </c>
      <c r="D946" s="299">
        <v>29185300</v>
      </c>
      <c r="E946" s="300" t="s">
        <v>4230</v>
      </c>
      <c r="F946" s="300" t="s">
        <v>4231</v>
      </c>
      <c r="G946" s="298">
        <v>53694074520</v>
      </c>
      <c r="H946" s="298">
        <v>112453139</v>
      </c>
      <c r="I946" s="301">
        <v>26377</v>
      </c>
      <c r="J946" s="302">
        <f t="shared" si="14"/>
        <v>11</v>
      </c>
    </row>
    <row r="947" spans="1:10" ht="14.25" hidden="1">
      <c r="A947" s="298" t="s">
        <v>3891</v>
      </c>
      <c r="B947" s="298" t="s">
        <v>433</v>
      </c>
      <c r="C947" s="298">
        <v>1176661</v>
      </c>
      <c r="D947" s="299">
        <v>29404290</v>
      </c>
      <c r="E947" s="300" t="s">
        <v>4232</v>
      </c>
      <c r="F947" s="300" t="s">
        <v>4233</v>
      </c>
      <c r="G947" s="298">
        <v>69750734572</v>
      </c>
      <c r="H947" s="298">
        <v>113851005</v>
      </c>
      <c r="I947" s="301">
        <v>27311</v>
      </c>
      <c r="J947" s="302">
        <f t="shared" si="14"/>
        <v>11</v>
      </c>
    </row>
    <row r="948" spans="1:10" ht="14.25" hidden="1">
      <c r="A948" s="298" t="s">
        <v>3891</v>
      </c>
      <c r="B948" s="298" t="s">
        <v>433</v>
      </c>
      <c r="C948" s="298">
        <v>1146094</v>
      </c>
      <c r="D948" s="299">
        <v>29191343</v>
      </c>
      <c r="E948" s="300" t="s">
        <v>1944</v>
      </c>
      <c r="F948" s="300" t="s">
        <v>4234</v>
      </c>
      <c r="G948" s="298">
        <v>86003917504</v>
      </c>
      <c r="H948" s="298">
        <v>113914691</v>
      </c>
      <c r="I948" s="301">
        <v>27562</v>
      </c>
      <c r="J948" s="302">
        <f t="shared" si="14"/>
        <v>11</v>
      </c>
    </row>
    <row r="949" spans="1:10" ht="14.25" hidden="1">
      <c r="A949" s="298" t="s">
        <v>3891</v>
      </c>
      <c r="B949" s="298" t="s">
        <v>433</v>
      </c>
      <c r="C949" s="298">
        <v>1101120</v>
      </c>
      <c r="D949" s="299">
        <v>29187419</v>
      </c>
      <c r="E949" s="300" t="s">
        <v>4235</v>
      </c>
      <c r="F949" s="300" t="s">
        <v>4236</v>
      </c>
      <c r="G949" s="298">
        <v>27485200500</v>
      </c>
      <c r="H949" s="298">
        <v>112339864</v>
      </c>
      <c r="I949" s="301">
        <v>23131</v>
      </c>
      <c r="J949" s="302">
        <f t="shared" si="14"/>
        <v>11</v>
      </c>
    </row>
    <row r="950" spans="1:10" ht="14.25" hidden="1">
      <c r="A950" s="298" t="s">
        <v>3891</v>
      </c>
      <c r="B950" s="298" t="s">
        <v>433</v>
      </c>
      <c r="C950" s="298">
        <v>1101619</v>
      </c>
      <c r="D950" s="299">
        <v>29192650</v>
      </c>
      <c r="E950" s="300" t="s">
        <v>4237</v>
      </c>
      <c r="F950" s="300" t="s">
        <v>4238</v>
      </c>
      <c r="G950" s="298">
        <v>46506314591</v>
      </c>
      <c r="H950" s="298">
        <v>112708877</v>
      </c>
      <c r="I950" s="301">
        <v>24499</v>
      </c>
      <c r="J950" s="302">
        <f t="shared" si="14"/>
        <v>11</v>
      </c>
    </row>
    <row r="951" spans="1:10" ht="14.25" hidden="1">
      <c r="A951" s="298" t="s">
        <v>3891</v>
      </c>
      <c r="B951" s="298" t="s">
        <v>433</v>
      </c>
      <c r="C951" s="298">
        <v>1176445</v>
      </c>
      <c r="D951" s="299">
        <v>29386543</v>
      </c>
      <c r="E951" s="300" t="s">
        <v>4239</v>
      </c>
      <c r="F951" s="300" t="s">
        <v>4240</v>
      </c>
      <c r="G951" s="298">
        <v>39630153572</v>
      </c>
      <c r="H951" s="298">
        <v>113744761</v>
      </c>
      <c r="I951" s="301">
        <v>26713</v>
      </c>
      <c r="J951" s="302">
        <f t="shared" si="14"/>
        <v>11</v>
      </c>
    </row>
    <row r="952" spans="1:10" ht="14.25" hidden="1">
      <c r="A952" s="298" t="s">
        <v>3891</v>
      </c>
      <c r="B952" s="298" t="s">
        <v>433</v>
      </c>
      <c r="C952" s="298">
        <v>1100884</v>
      </c>
      <c r="D952" s="299">
        <v>29184983</v>
      </c>
      <c r="E952" s="300" t="s">
        <v>4241</v>
      </c>
      <c r="F952" s="300" t="s">
        <v>4242</v>
      </c>
      <c r="G952" s="298">
        <v>66857236534</v>
      </c>
      <c r="H952" s="298">
        <v>113513631</v>
      </c>
      <c r="I952" s="301">
        <v>25769</v>
      </c>
      <c r="J952" s="302">
        <f t="shared" si="14"/>
        <v>11</v>
      </c>
    </row>
    <row r="953" spans="1:10" ht="14.25" hidden="1">
      <c r="A953" s="298" t="s">
        <v>3891</v>
      </c>
      <c r="B953" s="298" t="s">
        <v>433</v>
      </c>
      <c r="C953" s="298">
        <v>1174772</v>
      </c>
      <c r="D953" s="299">
        <v>29192080</v>
      </c>
      <c r="E953" s="300" t="s">
        <v>4243</v>
      </c>
      <c r="F953" s="300" t="s">
        <v>4244</v>
      </c>
      <c r="G953" s="298">
        <v>61332836534</v>
      </c>
      <c r="H953" s="298">
        <v>114450886</v>
      </c>
      <c r="I953" s="301">
        <v>26800</v>
      </c>
      <c r="J953" s="302">
        <f t="shared" si="14"/>
        <v>11</v>
      </c>
    </row>
    <row r="954" spans="1:10" ht="14.25" hidden="1">
      <c r="A954" s="298" t="s">
        <v>3891</v>
      </c>
      <c r="B954" s="298" t="s">
        <v>433</v>
      </c>
      <c r="C954" s="298">
        <v>1176810</v>
      </c>
      <c r="D954" s="299">
        <v>29411491</v>
      </c>
      <c r="E954" s="300" t="s">
        <v>4245</v>
      </c>
      <c r="F954" s="300" t="s">
        <v>4246</v>
      </c>
      <c r="G954" s="298">
        <v>48708445591</v>
      </c>
      <c r="H954" s="298">
        <v>114040225</v>
      </c>
      <c r="I954" s="301">
        <v>25973</v>
      </c>
      <c r="J954" s="302">
        <f t="shared" si="14"/>
        <v>11</v>
      </c>
    </row>
    <row r="955" spans="1:10" ht="14.25" hidden="1">
      <c r="A955" s="298" t="s">
        <v>3891</v>
      </c>
      <c r="B955" s="298" t="s">
        <v>433</v>
      </c>
      <c r="C955" s="298">
        <v>1176880</v>
      </c>
      <c r="D955" s="299">
        <v>29404339</v>
      </c>
      <c r="E955" s="300" t="s">
        <v>4247</v>
      </c>
      <c r="F955" s="300" t="s">
        <v>4248</v>
      </c>
      <c r="G955" s="298">
        <v>44363745568</v>
      </c>
      <c r="H955" s="298">
        <v>113748634</v>
      </c>
      <c r="I955" s="301">
        <v>25393</v>
      </c>
      <c r="J955" s="302">
        <f t="shared" si="14"/>
        <v>11</v>
      </c>
    </row>
    <row r="956" spans="1:10" ht="14.25" hidden="1">
      <c r="A956" s="298" t="s">
        <v>3891</v>
      </c>
      <c r="B956" s="298" t="s">
        <v>433</v>
      </c>
      <c r="C956" s="298">
        <v>1176765</v>
      </c>
      <c r="D956" s="299">
        <v>29404240</v>
      </c>
      <c r="E956" s="300" t="s">
        <v>4249</v>
      </c>
      <c r="F956" s="300" t="s">
        <v>4250</v>
      </c>
      <c r="G956" s="298">
        <v>14738520563</v>
      </c>
      <c r="H956" s="298">
        <v>112516589</v>
      </c>
      <c r="I956" s="301">
        <v>20507</v>
      </c>
      <c r="J956" s="302">
        <f t="shared" si="14"/>
        <v>11</v>
      </c>
    </row>
    <row r="957" spans="1:10" ht="14.25" hidden="1">
      <c r="A957" s="298" t="s">
        <v>3891</v>
      </c>
      <c r="B957" s="298" t="s">
        <v>433</v>
      </c>
      <c r="C957" s="298">
        <v>1176071</v>
      </c>
      <c r="D957" s="299">
        <v>29192331</v>
      </c>
      <c r="E957" s="300" t="s">
        <v>4251</v>
      </c>
      <c r="F957" s="300" t="s">
        <v>4252</v>
      </c>
      <c r="G957" s="298">
        <v>51403765553</v>
      </c>
      <c r="H957" s="298">
        <v>112367964</v>
      </c>
      <c r="I957" s="301">
        <v>25582</v>
      </c>
      <c r="J957" s="302">
        <f t="shared" si="14"/>
        <v>11</v>
      </c>
    </row>
    <row r="958" spans="1:10" ht="14.25" hidden="1">
      <c r="A958" s="298" t="s">
        <v>3891</v>
      </c>
      <c r="B958" s="298" t="s">
        <v>433</v>
      </c>
      <c r="C958" s="298">
        <v>1176660</v>
      </c>
      <c r="D958" s="299">
        <v>29404274</v>
      </c>
      <c r="E958" s="300" t="s">
        <v>4253</v>
      </c>
      <c r="F958" s="300" t="s">
        <v>4254</v>
      </c>
      <c r="G958" s="298">
        <v>74120077500</v>
      </c>
      <c r="H958" s="298">
        <v>114521962</v>
      </c>
      <c r="I958" s="301">
        <v>26286</v>
      </c>
      <c r="J958" s="302">
        <f t="shared" si="14"/>
        <v>11</v>
      </c>
    </row>
    <row r="959" spans="1:10" ht="14.25" hidden="1">
      <c r="A959" s="298" t="s">
        <v>3891</v>
      </c>
      <c r="B959" s="298" t="s">
        <v>433</v>
      </c>
      <c r="C959" s="298">
        <v>1103301</v>
      </c>
      <c r="D959" s="299">
        <v>29185173</v>
      </c>
      <c r="E959" s="300" t="s">
        <v>4255</v>
      </c>
      <c r="F959" s="300" t="s">
        <v>4256</v>
      </c>
      <c r="G959" s="298">
        <v>89826450553</v>
      </c>
      <c r="H959" s="298">
        <v>113487767</v>
      </c>
      <c r="I959" s="301">
        <v>26464</v>
      </c>
      <c r="J959" s="302">
        <f t="shared" si="14"/>
        <v>11</v>
      </c>
    </row>
    <row r="960" spans="1:10" ht="14.25" hidden="1">
      <c r="A960" s="298" t="s">
        <v>3891</v>
      </c>
      <c r="B960" s="298" t="s">
        <v>433</v>
      </c>
      <c r="C960" s="298">
        <v>1103336</v>
      </c>
      <c r="D960" s="299">
        <v>29182271</v>
      </c>
      <c r="E960" s="300" t="s">
        <v>4257</v>
      </c>
      <c r="F960" s="300" t="s">
        <v>4258</v>
      </c>
      <c r="G960" s="298">
        <v>31284124568</v>
      </c>
      <c r="H960" s="298">
        <v>111669698</v>
      </c>
      <c r="I960" s="301">
        <v>23578</v>
      </c>
      <c r="J960" s="302">
        <f t="shared" si="14"/>
        <v>11</v>
      </c>
    </row>
    <row r="961" spans="1:10" ht="14.25" hidden="1">
      <c r="A961" s="298" t="s">
        <v>3891</v>
      </c>
      <c r="B961" s="298" t="s">
        <v>433</v>
      </c>
      <c r="C961" s="298">
        <v>1103344</v>
      </c>
      <c r="D961" s="299">
        <v>29200024</v>
      </c>
      <c r="E961" s="300" t="s">
        <v>4259</v>
      </c>
      <c r="F961" s="300" t="s">
        <v>4260</v>
      </c>
      <c r="G961" s="298">
        <v>92119948534</v>
      </c>
      <c r="H961" s="298">
        <v>113615069</v>
      </c>
      <c r="I961" s="301">
        <v>28004</v>
      </c>
      <c r="J961" s="302">
        <f t="shared" si="14"/>
        <v>11</v>
      </c>
    </row>
    <row r="962" spans="1:10" ht="14.25" hidden="1">
      <c r="A962" s="298" t="s">
        <v>3891</v>
      </c>
      <c r="B962" s="298" t="s">
        <v>433</v>
      </c>
      <c r="C962" s="298">
        <v>1176210</v>
      </c>
      <c r="D962" s="299">
        <v>29360960</v>
      </c>
      <c r="E962" s="300" t="s">
        <v>4261</v>
      </c>
      <c r="F962" s="300" t="s">
        <v>4262</v>
      </c>
      <c r="G962" s="298">
        <v>10563768568</v>
      </c>
      <c r="H962" s="298">
        <v>112349233</v>
      </c>
      <c r="I962" s="301">
        <v>21006</v>
      </c>
      <c r="J962" s="302">
        <f t="shared" si="14"/>
        <v>11</v>
      </c>
    </row>
    <row r="963" spans="1:10" ht="14.25" hidden="1">
      <c r="A963" s="298" t="s">
        <v>3891</v>
      </c>
      <c r="B963" s="298" t="s">
        <v>433</v>
      </c>
      <c r="C963" s="298">
        <v>1103905</v>
      </c>
      <c r="D963" s="299">
        <v>29182735</v>
      </c>
      <c r="E963" s="300" t="s">
        <v>4263</v>
      </c>
      <c r="F963" s="300" t="s">
        <v>4264</v>
      </c>
      <c r="G963" s="298">
        <v>76602940597</v>
      </c>
      <c r="H963" s="298">
        <v>113706098</v>
      </c>
      <c r="I963" s="301">
        <v>27327</v>
      </c>
      <c r="J963" s="302">
        <f t="shared" ref="J963:J1026" si="15">LEN(G963)</f>
        <v>11</v>
      </c>
    </row>
    <row r="964" spans="1:10" ht="14.25" hidden="1">
      <c r="A964" s="298" t="s">
        <v>3891</v>
      </c>
      <c r="B964" s="298" t="s">
        <v>433</v>
      </c>
      <c r="C964" s="298">
        <v>1103972</v>
      </c>
      <c r="D964" s="299">
        <v>29191114</v>
      </c>
      <c r="E964" s="300" t="s">
        <v>4265</v>
      </c>
      <c r="F964" s="300" t="s">
        <v>4266</v>
      </c>
      <c r="G964" s="298">
        <v>16087232591</v>
      </c>
      <c r="H964" s="298">
        <v>112392854</v>
      </c>
      <c r="I964" s="301">
        <v>21290</v>
      </c>
      <c r="J964" s="302">
        <f t="shared" si="15"/>
        <v>11</v>
      </c>
    </row>
    <row r="965" spans="1:10" ht="14.25" hidden="1">
      <c r="A965" s="298" t="s">
        <v>3891</v>
      </c>
      <c r="B965" s="298" t="s">
        <v>433</v>
      </c>
      <c r="C965" s="298">
        <v>1101520</v>
      </c>
      <c r="D965" s="299">
        <v>29188270</v>
      </c>
      <c r="E965" s="300" t="s">
        <v>4267</v>
      </c>
      <c r="F965" s="300" t="s">
        <v>4268</v>
      </c>
      <c r="G965" s="298">
        <v>49279432591</v>
      </c>
      <c r="H965" s="298">
        <v>112601538</v>
      </c>
      <c r="I965" s="301">
        <v>25281</v>
      </c>
      <c r="J965" s="302">
        <f t="shared" si="15"/>
        <v>11</v>
      </c>
    </row>
    <row r="966" spans="1:10" ht="14.25" hidden="1">
      <c r="A966" s="298" t="s">
        <v>3891</v>
      </c>
      <c r="B966" s="298" t="s">
        <v>433</v>
      </c>
      <c r="C966" s="298">
        <v>1103212</v>
      </c>
      <c r="D966" s="299">
        <v>29200075</v>
      </c>
      <c r="E966" s="300" t="s">
        <v>4269</v>
      </c>
      <c r="F966" s="300" t="s">
        <v>4270</v>
      </c>
      <c r="G966" s="298">
        <v>92425410520</v>
      </c>
      <c r="H966" s="298">
        <v>115407276</v>
      </c>
      <c r="I966" s="301">
        <v>28226</v>
      </c>
      <c r="J966" s="302">
        <f t="shared" si="15"/>
        <v>11</v>
      </c>
    </row>
    <row r="967" spans="1:10" ht="14.25" hidden="1">
      <c r="A967" s="298" t="s">
        <v>3891</v>
      </c>
      <c r="B967" s="298" t="s">
        <v>433</v>
      </c>
      <c r="C967" s="298">
        <v>1178076</v>
      </c>
      <c r="D967" s="299">
        <v>29436877</v>
      </c>
      <c r="E967" s="300" t="s">
        <v>4271</v>
      </c>
      <c r="F967" s="300" t="s">
        <v>4272</v>
      </c>
      <c r="G967" s="298">
        <v>80332617572</v>
      </c>
      <c r="H967" s="298">
        <v>113977241</v>
      </c>
      <c r="I967" s="301">
        <v>28719</v>
      </c>
      <c r="J967" s="302">
        <f t="shared" si="15"/>
        <v>11</v>
      </c>
    </row>
    <row r="968" spans="1:10" ht="14.25" hidden="1">
      <c r="A968" s="298" t="s">
        <v>3891</v>
      </c>
      <c r="B968" s="298" t="s">
        <v>433</v>
      </c>
      <c r="C968" s="298">
        <v>1103239</v>
      </c>
      <c r="D968" s="299">
        <v>29191130</v>
      </c>
      <c r="E968" s="300" t="s">
        <v>4273</v>
      </c>
      <c r="F968" s="300" t="s">
        <v>4274</v>
      </c>
      <c r="G968" s="298">
        <v>34925716549</v>
      </c>
      <c r="H968" s="298">
        <v>112577828</v>
      </c>
      <c r="I968" s="301">
        <v>23425</v>
      </c>
      <c r="J968" s="302">
        <f t="shared" si="15"/>
        <v>11</v>
      </c>
    </row>
    <row r="969" spans="1:10" ht="14.25" hidden="1">
      <c r="A969" s="298" t="s">
        <v>3891</v>
      </c>
      <c r="B969" s="298" t="s">
        <v>433</v>
      </c>
      <c r="C969" s="298">
        <v>1103387</v>
      </c>
      <c r="D969" s="299">
        <v>29181550</v>
      </c>
      <c r="E969" s="300" t="s">
        <v>4275</v>
      </c>
      <c r="F969" s="300" t="s">
        <v>4276</v>
      </c>
      <c r="G969" s="298">
        <v>91698502591</v>
      </c>
      <c r="H969" s="298">
        <v>114127182</v>
      </c>
      <c r="I969" s="301">
        <v>28240</v>
      </c>
      <c r="J969" s="302">
        <f t="shared" si="15"/>
        <v>11</v>
      </c>
    </row>
    <row r="970" spans="1:10" ht="14.25" hidden="1">
      <c r="A970" s="298" t="s">
        <v>3891</v>
      </c>
      <c r="B970" s="298" t="s">
        <v>433</v>
      </c>
      <c r="C970" s="298">
        <v>1176610</v>
      </c>
      <c r="D970" s="299">
        <v>29404266</v>
      </c>
      <c r="E970" s="300" t="s">
        <v>4277</v>
      </c>
      <c r="F970" s="300" t="s">
        <v>4278</v>
      </c>
      <c r="G970" s="298">
        <v>35402440506</v>
      </c>
      <c r="H970" s="298">
        <v>112340564</v>
      </c>
      <c r="I970" s="301">
        <v>23044</v>
      </c>
      <c r="J970" s="302">
        <f t="shared" si="15"/>
        <v>11</v>
      </c>
    </row>
    <row r="971" spans="1:10" ht="14.25" hidden="1">
      <c r="A971" s="298" t="s">
        <v>3891</v>
      </c>
      <c r="B971" s="298" t="s">
        <v>433</v>
      </c>
      <c r="C971" s="298">
        <v>1104537</v>
      </c>
      <c r="D971" s="299">
        <v>29191149</v>
      </c>
      <c r="E971" s="300" t="s">
        <v>4279</v>
      </c>
      <c r="F971" s="300" t="s">
        <v>4280</v>
      </c>
      <c r="G971" s="298">
        <v>38851407568</v>
      </c>
      <c r="H971" s="298">
        <v>112443443</v>
      </c>
      <c r="I971" s="301">
        <v>22444</v>
      </c>
      <c r="J971" s="302">
        <f t="shared" si="15"/>
        <v>11</v>
      </c>
    </row>
    <row r="972" spans="1:10" ht="14.25" hidden="1">
      <c r="A972" s="298" t="s">
        <v>3891</v>
      </c>
      <c r="B972" s="298" t="s">
        <v>433</v>
      </c>
      <c r="C972" s="298">
        <v>1104820</v>
      </c>
      <c r="D972" s="299">
        <v>29182050</v>
      </c>
      <c r="E972" s="300" t="s">
        <v>4281</v>
      </c>
      <c r="F972" s="300" t="s">
        <v>4282</v>
      </c>
      <c r="G972" s="298" t="s">
        <v>4283</v>
      </c>
      <c r="H972" s="298">
        <v>112339466</v>
      </c>
      <c r="I972" s="301">
        <v>20490</v>
      </c>
      <c r="J972" s="302">
        <f t="shared" si="15"/>
        <v>11</v>
      </c>
    </row>
    <row r="973" spans="1:10" ht="14.25" hidden="1">
      <c r="A973" s="298" t="s">
        <v>3891</v>
      </c>
      <c r="B973" s="298" t="s">
        <v>433</v>
      </c>
      <c r="C973" s="298">
        <v>1103654</v>
      </c>
      <c r="D973" s="299">
        <v>29188458</v>
      </c>
      <c r="E973" s="300" t="s">
        <v>4284</v>
      </c>
      <c r="F973" s="300" t="s">
        <v>4285</v>
      </c>
      <c r="G973" s="298">
        <v>76555216549</v>
      </c>
      <c r="H973" s="298">
        <v>114296151</v>
      </c>
      <c r="I973" s="301">
        <v>27245</v>
      </c>
      <c r="J973" s="302">
        <f t="shared" si="15"/>
        <v>11</v>
      </c>
    </row>
    <row r="974" spans="1:10" ht="14.25" hidden="1">
      <c r="A974" s="298" t="s">
        <v>3891</v>
      </c>
      <c r="B974" s="298" t="s">
        <v>433</v>
      </c>
      <c r="C974" s="298">
        <v>1176377</v>
      </c>
      <c r="D974" s="299">
        <v>29357861</v>
      </c>
      <c r="E974" s="300" t="s">
        <v>4286</v>
      </c>
      <c r="F974" s="300" t="s">
        <v>4287</v>
      </c>
      <c r="G974" s="298" t="s">
        <v>4288</v>
      </c>
      <c r="H974" s="298">
        <v>113893926</v>
      </c>
      <c r="I974" s="301">
        <v>28214</v>
      </c>
      <c r="J974" s="302">
        <f t="shared" si="15"/>
        <v>11</v>
      </c>
    </row>
    <row r="975" spans="1:10" ht="14.25" hidden="1">
      <c r="A975" s="298" t="s">
        <v>3891</v>
      </c>
      <c r="B975" s="298" t="s">
        <v>433</v>
      </c>
      <c r="C975" s="298">
        <v>1103751</v>
      </c>
      <c r="D975" s="299">
        <v>29182280</v>
      </c>
      <c r="E975" s="300" t="s">
        <v>4289</v>
      </c>
      <c r="F975" s="300" t="s">
        <v>4290</v>
      </c>
      <c r="G975" s="298">
        <v>78579295572</v>
      </c>
      <c r="H975" s="298">
        <v>113781404</v>
      </c>
      <c r="I975" s="301">
        <v>28776</v>
      </c>
      <c r="J975" s="302">
        <f t="shared" si="15"/>
        <v>11</v>
      </c>
    </row>
    <row r="976" spans="1:10" ht="14.25" hidden="1">
      <c r="A976" s="298" t="s">
        <v>3891</v>
      </c>
      <c r="B976" s="298" t="s">
        <v>433</v>
      </c>
      <c r="C976" s="298">
        <v>1136072</v>
      </c>
      <c r="D976" s="299">
        <v>29192226</v>
      </c>
      <c r="E976" s="300" t="s">
        <v>4291</v>
      </c>
      <c r="F976" s="300" t="s">
        <v>4292</v>
      </c>
      <c r="G976" s="298">
        <v>51504650549</v>
      </c>
      <c r="H976" s="298">
        <v>113707719</v>
      </c>
      <c r="I976" s="301">
        <v>24224</v>
      </c>
      <c r="J976" s="302">
        <f t="shared" si="15"/>
        <v>11</v>
      </c>
    </row>
    <row r="977" spans="1:10" ht="14.25" hidden="1">
      <c r="A977" s="298" t="s">
        <v>3891</v>
      </c>
      <c r="B977" s="298" t="s">
        <v>433</v>
      </c>
      <c r="C977" s="298">
        <v>1104243</v>
      </c>
      <c r="D977" s="299">
        <v>29191157</v>
      </c>
      <c r="E977" s="300" t="s">
        <v>4293</v>
      </c>
      <c r="F977" s="300" t="s">
        <v>4294</v>
      </c>
      <c r="G977" s="298">
        <v>22623965587</v>
      </c>
      <c r="H977" s="298">
        <v>112597438</v>
      </c>
      <c r="I977" s="301">
        <v>21810</v>
      </c>
      <c r="J977" s="302">
        <f t="shared" si="15"/>
        <v>11</v>
      </c>
    </row>
    <row r="978" spans="1:10" ht="14.25" hidden="1">
      <c r="A978" s="298" t="s">
        <v>3891</v>
      </c>
      <c r="B978" s="298" t="s">
        <v>433</v>
      </c>
      <c r="C978" s="298">
        <v>1176760</v>
      </c>
      <c r="D978" s="299">
        <v>29404304</v>
      </c>
      <c r="E978" s="300" t="s">
        <v>4295</v>
      </c>
      <c r="F978" s="300" t="s">
        <v>4296</v>
      </c>
      <c r="G978" s="298">
        <v>80654142572</v>
      </c>
      <c r="H978" s="298">
        <v>114451769</v>
      </c>
      <c r="I978" s="301">
        <v>29289</v>
      </c>
      <c r="J978" s="302">
        <f t="shared" si="15"/>
        <v>11</v>
      </c>
    </row>
    <row r="979" spans="1:10" ht="14.25" hidden="1">
      <c r="A979" s="298" t="s">
        <v>3891</v>
      </c>
      <c r="B979" s="298" t="s">
        <v>433</v>
      </c>
      <c r="C979" s="298">
        <v>1103085</v>
      </c>
      <c r="D979" s="299">
        <v>29191165</v>
      </c>
      <c r="E979" s="300" t="s">
        <v>4297</v>
      </c>
      <c r="F979" s="300" t="s">
        <v>4298</v>
      </c>
      <c r="G979" s="298">
        <v>41462963587</v>
      </c>
      <c r="H979" s="298">
        <v>112599553</v>
      </c>
      <c r="I979" s="301">
        <v>24788</v>
      </c>
      <c r="J979" s="302">
        <f t="shared" si="15"/>
        <v>11</v>
      </c>
    </row>
    <row r="980" spans="1:10" ht="14.25" hidden="1">
      <c r="A980" s="298" t="s">
        <v>3891</v>
      </c>
      <c r="B980" s="298" t="s">
        <v>433</v>
      </c>
      <c r="C980" s="298">
        <v>1135998</v>
      </c>
      <c r="D980" s="299">
        <v>29191173</v>
      </c>
      <c r="E980" s="300" t="s">
        <v>1938</v>
      </c>
      <c r="F980" s="300" t="s">
        <v>4299</v>
      </c>
      <c r="G980" s="298">
        <v>58695265587</v>
      </c>
      <c r="H980" s="298">
        <v>113475516</v>
      </c>
      <c r="I980" s="301">
        <v>26445</v>
      </c>
      <c r="J980" s="302">
        <f t="shared" si="15"/>
        <v>11</v>
      </c>
    </row>
    <row r="981" spans="1:10" ht="14.25" hidden="1">
      <c r="A981" s="298" t="s">
        <v>3891</v>
      </c>
      <c r="B981" s="298" t="s">
        <v>433</v>
      </c>
      <c r="C981" s="298">
        <v>1168837</v>
      </c>
      <c r="D981" s="299">
        <v>29182182</v>
      </c>
      <c r="E981" s="300" t="s">
        <v>4300</v>
      </c>
      <c r="F981" s="300" t="s">
        <v>4301</v>
      </c>
      <c r="G981" s="298">
        <v>17748704520</v>
      </c>
      <c r="H981" s="298">
        <v>112492078</v>
      </c>
      <c r="I981" s="301">
        <v>22328</v>
      </c>
      <c r="J981" s="302">
        <f t="shared" si="15"/>
        <v>11</v>
      </c>
    </row>
    <row r="982" spans="1:10" ht="14.25" hidden="1">
      <c r="A982" s="298" t="s">
        <v>3891</v>
      </c>
      <c r="B982" s="298" t="s">
        <v>433</v>
      </c>
      <c r="C982" s="298">
        <v>1163967</v>
      </c>
      <c r="D982" s="299">
        <v>29192137</v>
      </c>
      <c r="E982" s="300" t="s">
        <v>4302</v>
      </c>
      <c r="F982" s="300" t="s">
        <v>4303</v>
      </c>
      <c r="G982" s="298">
        <v>67093051553</v>
      </c>
      <c r="H982" s="298">
        <v>114453664</v>
      </c>
      <c r="I982" s="301">
        <v>39001</v>
      </c>
      <c r="J982" s="302">
        <f t="shared" si="15"/>
        <v>11</v>
      </c>
    </row>
    <row r="983" spans="1:10" ht="14.25" hidden="1">
      <c r="A983" s="298" t="s">
        <v>3891</v>
      </c>
      <c r="B983" s="298" t="s">
        <v>433</v>
      </c>
      <c r="C983" s="298">
        <v>1102984</v>
      </c>
      <c r="D983" s="299">
        <v>29193699</v>
      </c>
      <c r="E983" s="300" t="s">
        <v>4304</v>
      </c>
      <c r="F983" s="300" t="s">
        <v>4305</v>
      </c>
      <c r="G983" s="298">
        <v>36582654500</v>
      </c>
      <c r="H983" s="298">
        <v>113772706</v>
      </c>
      <c r="I983" s="301">
        <v>23893</v>
      </c>
      <c r="J983" s="302">
        <f t="shared" si="15"/>
        <v>11</v>
      </c>
    </row>
    <row r="984" spans="1:10" ht="14.25" hidden="1">
      <c r="A984" s="298" t="s">
        <v>3891</v>
      </c>
      <c r="B984" s="298" t="s">
        <v>433</v>
      </c>
      <c r="C984" s="298">
        <v>1101791</v>
      </c>
      <c r="D984" s="299">
        <v>29191637</v>
      </c>
      <c r="E984" s="300" t="s">
        <v>4306</v>
      </c>
      <c r="F984" s="300" t="s">
        <v>4307</v>
      </c>
      <c r="G984" s="298">
        <v>36217840553</v>
      </c>
      <c r="H984" s="298">
        <v>111976825</v>
      </c>
      <c r="I984" s="301">
        <v>23825</v>
      </c>
      <c r="J984" s="302">
        <f t="shared" si="15"/>
        <v>11</v>
      </c>
    </row>
    <row r="985" spans="1:10" ht="14.25" hidden="1">
      <c r="A985" s="298" t="s">
        <v>3891</v>
      </c>
      <c r="B985" s="298" t="s">
        <v>433</v>
      </c>
      <c r="C985" s="298">
        <v>1176390</v>
      </c>
      <c r="D985" s="299">
        <v>29358140</v>
      </c>
      <c r="E985" s="300" t="s">
        <v>4308</v>
      </c>
      <c r="F985" s="300" t="s">
        <v>4309</v>
      </c>
      <c r="G985" s="298">
        <v>57627479568</v>
      </c>
      <c r="H985" s="298">
        <v>113427995</v>
      </c>
      <c r="I985" s="301">
        <v>26463</v>
      </c>
      <c r="J985" s="302">
        <f t="shared" si="15"/>
        <v>11</v>
      </c>
    </row>
    <row r="986" spans="1:10" ht="14.25" hidden="1">
      <c r="A986" s="298" t="s">
        <v>3891</v>
      </c>
      <c r="B986" s="298" t="s">
        <v>433</v>
      </c>
      <c r="C986" s="298">
        <v>1104367</v>
      </c>
      <c r="D986" s="299">
        <v>29200296</v>
      </c>
      <c r="E986" s="305" t="s">
        <v>4310</v>
      </c>
      <c r="F986" s="300" t="s">
        <v>4311</v>
      </c>
      <c r="G986" s="298">
        <v>92069339572</v>
      </c>
      <c r="H986" s="298">
        <v>113661939</v>
      </c>
      <c r="I986" s="301">
        <v>27647</v>
      </c>
      <c r="J986" s="302">
        <f t="shared" si="15"/>
        <v>11</v>
      </c>
    </row>
    <row r="987" spans="1:10" ht="14.25" hidden="1">
      <c r="A987" s="298" t="s">
        <v>3891</v>
      </c>
      <c r="B987" s="298" t="s">
        <v>433</v>
      </c>
      <c r="C987" s="298">
        <v>1101546</v>
      </c>
      <c r="D987" s="299">
        <v>29189950</v>
      </c>
      <c r="E987" s="300" t="s">
        <v>4312</v>
      </c>
      <c r="F987" s="300" t="s">
        <v>4313</v>
      </c>
      <c r="G987" s="298">
        <v>91351910582</v>
      </c>
      <c r="H987" s="298">
        <v>114248213</v>
      </c>
      <c r="I987" s="301">
        <v>27333</v>
      </c>
      <c r="J987" s="302">
        <f t="shared" si="15"/>
        <v>11</v>
      </c>
    </row>
    <row r="988" spans="1:10" ht="14.25" hidden="1">
      <c r="A988" s="298" t="s">
        <v>3891</v>
      </c>
      <c r="B988" s="298" t="s">
        <v>433</v>
      </c>
      <c r="C988" s="298">
        <v>1102909</v>
      </c>
      <c r="D988" s="299">
        <v>29188784</v>
      </c>
      <c r="E988" s="300" t="s">
        <v>4314</v>
      </c>
      <c r="F988" s="300" t="s">
        <v>4315</v>
      </c>
      <c r="G988" s="298">
        <v>81501790544</v>
      </c>
      <c r="H988" s="298">
        <v>113846343</v>
      </c>
      <c r="I988" s="301">
        <v>28844</v>
      </c>
      <c r="J988" s="302">
        <f t="shared" si="15"/>
        <v>11</v>
      </c>
    </row>
    <row r="989" spans="1:10" ht="14.25" hidden="1">
      <c r="A989" s="298" t="s">
        <v>3891</v>
      </c>
      <c r="B989" s="298" t="s">
        <v>433</v>
      </c>
      <c r="C989" s="298">
        <v>1100868</v>
      </c>
      <c r="D989" s="299">
        <v>29191572</v>
      </c>
      <c r="E989" s="300" t="s">
        <v>4316</v>
      </c>
      <c r="F989" s="300" t="s">
        <v>4317</v>
      </c>
      <c r="G989" s="298">
        <v>61496405587</v>
      </c>
      <c r="H989" s="298">
        <v>113159128</v>
      </c>
      <c r="I989" s="301">
        <v>26616</v>
      </c>
      <c r="J989" s="302">
        <f t="shared" si="15"/>
        <v>11</v>
      </c>
    </row>
    <row r="990" spans="1:10" ht="14.25" hidden="1">
      <c r="A990" s="298" t="s">
        <v>3891</v>
      </c>
      <c r="B990" s="298" t="s">
        <v>433</v>
      </c>
      <c r="C990" s="298">
        <v>1176202</v>
      </c>
      <c r="D990" s="299">
        <v>29357624</v>
      </c>
      <c r="E990" s="300" t="s">
        <v>4318</v>
      </c>
      <c r="F990" s="300" t="s">
        <v>4319</v>
      </c>
      <c r="G990" s="298">
        <v>92559360500</v>
      </c>
      <c r="H990" s="298">
        <v>114114341</v>
      </c>
      <c r="I990" s="301">
        <v>28672</v>
      </c>
      <c r="J990" s="302">
        <f t="shared" si="15"/>
        <v>11</v>
      </c>
    </row>
    <row r="991" spans="1:10" ht="14.25" hidden="1">
      <c r="A991" s="298" t="s">
        <v>3891</v>
      </c>
      <c r="B991" s="298" t="s">
        <v>433</v>
      </c>
      <c r="C991" s="298">
        <v>1102836</v>
      </c>
      <c r="D991" s="299">
        <v>29193656</v>
      </c>
      <c r="E991" s="300" t="s">
        <v>4320</v>
      </c>
      <c r="F991" s="300" t="s">
        <v>4321</v>
      </c>
      <c r="G991" s="298">
        <v>36467189515</v>
      </c>
      <c r="H991" s="298">
        <v>112701778</v>
      </c>
      <c r="I991" s="301">
        <v>19992</v>
      </c>
      <c r="J991" s="302">
        <f t="shared" si="15"/>
        <v>11</v>
      </c>
    </row>
    <row r="992" spans="1:10" ht="14.25" hidden="1">
      <c r="A992" s="298" t="s">
        <v>3891</v>
      </c>
      <c r="B992" s="298" t="s">
        <v>433</v>
      </c>
      <c r="C992" s="298">
        <v>1103557</v>
      </c>
      <c r="D992" s="299">
        <v>29186749</v>
      </c>
      <c r="E992" s="300" t="s">
        <v>4322</v>
      </c>
      <c r="F992" s="300" t="s">
        <v>4323</v>
      </c>
      <c r="G992" s="298" t="s">
        <v>4324</v>
      </c>
      <c r="H992" s="298">
        <v>114369742</v>
      </c>
      <c r="I992" s="301">
        <v>36161</v>
      </c>
      <c r="J992" s="302">
        <f t="shared" si="15"/>
        <v>11</v>
      </c>
    </row>
    <row r="993" spans="1:10" ht="14.25" hidden="1">
      <c r="A993" s="298" t="s">
        <v>3891</v>
      </c>
      <c r="B993" s="298" t="s">
        <v>433</v>
      </c>
      <c r="C993" s="298">
        <v>1101759</v>
      </c>
      <c r="D993" s="299">
        <v>29187877</v>
      </c>
      <c r="E993" s="300" t="s">
        <v>4325</v>
      </c>
      <c r="F993" s="300" t="s">
        <v>4326</v>
      </c>
      <c r="G993" s="298">
        <v>88071480568</v>
      </c>
      <c r="H993" s="298">
        <v>113439007</v>
      </c>
      <c r="I993" s="301">
        <v>26929</v>
      </c>
      <c r="J993" s="302">
        <f t="shared" si="15"/>
        <v>11</v>
      </c>
    </row>
    <row r="994" spans="1:10" ht="14.25" hidden="1">
      <c r="A994" s="298" t="s">
        <v>3891</v>
      </c>
      <c r="B994" s="298" t="s">
        <v>433</v>
      </c>
      <c r="C994" s="298">
        <v>1104715</v>
      </c>
      <c r="D994" s="299">
        <v>29187079</v>
      </c>
      <c r="E994" s="300" t="s">
        <v>4327</v>
      </c>
      <c r="F994" s="300" t="s">
        <v>4328</v>
      </c>
      <c r="G994" s="298">
        <v>95060499553</v>
      </c>
      <c r="H994" s="298">
        <v>113723244</v>
      </c>
      <c r="I994" s="301">
        <v>28321</v>
      </c>
      <c r="J994" s="302">
        <f t="shared" si="15"/>
        <v>11</v>
      </c>
    </row>
    <row r="995" spans="1:10" ht="14.25" hidden="1">
      <c r="A995" s="298" t="s">
        <v>3891</v>
      </c>
      <c r="B995" s="298" t="s">
        <v>433</v>
      </c>
      <c r="C995" s="298">
        <v>1176800</v>
      </c>
      <c r="D995" s="299">
        <v>29404312</v>
      </c>
      <c r="E995" s="300" t="s">
        <v>4329</v>
      </c>
      <c r="F995" s="300" t="s">
        <v>4330</v>
      </c>
      <c r="G995" s="298">
        <v>85587060500</v>
      </c>
      <c r="H995" s="298">
        <v>113968470</v>
      </c>
      <c r="I995" s="301">
        <v>26505</v>
      </c>
      <c r="J995" s="302">
        <f t="shared" si="15"/>
        <v>11</v>
      </c>
    </row>
    <row r="996" spans="1:10" ht="14.25" hidden="1">
      <c r="A996" s="298" t="s">
        <v>3891</v>
      </c>
      <c r="B996" s="298" t="s">
        <v>433</v>
      </c>
      <c r="C996" s="298">
        <v>1104375</v>
      </c>
      <c r="D996" s="299">
        <v>29183839</v>
      </c>
      <c r="E996" s="300" t="s">
        <v>4331</v>
      </c>
      <c r="F996" s="300" t="s">
        <v>4332</v>
      </c>
      <c r="G996" s="298" t="s">
        <v>4333</v>
      </c>
      <c r="H996" s="298">
        <v>115291578</v>
      </c>
      <c r="I996" s="301">
        <v>32147</v>
      </c>
      <c r="J996" s="302">
        <f t="shared" si="15"/>
        <v>11</v>
      </c>
    </row>
    <row r="997" spans="1:10" ht="14.25" hidden="1">
      <c r="A997" s="298" t="s">
        <v>3891</v>
      </c>
      <c r="B997" s="298" t="s">
        <v>433</v>
      </c>
      <c r="C997" s="298">
        <v>1176074</v>
      </c>
      <c r="D997" s="299">
        <v>29185408</v>
      </c>
      <c r="E997" s="300" t="s">
        <v>4334</v>
      </c>
      <c r="F997" s="300" t="s">
        <v>4335</v>
      </c>
      <c r="G997" s="298">
        <v>42315336520</v>
      </c>
      <c r="H997" s="298">
        <v>114553367</v>
      </c>
      <c r="I997" s="301">
        <v>24508</v>
      </c>
      <c r="J997" s="302">
        <f t="shared" si="15"/>
        <v>11</v>
      </c>
    </row>
    <row r="998" spans="1:10" ht="14.25" hidden="1">
      <c r="A998" s="298" t="s">
        <v>3891</v>
      </c>
      <c r="B998" s="298" t="s">
        <v>433</v>
      </c>
      <c r="C998" s="298">
        <v>1102917</v>
      </c>
      <c r="D998" s="299">
        <v>29186552</v>
      </c>
      <c r="E998" s="300" t="s">
        <v>4336</v>
      </c>
      <c r="F998" s="300" t="s">
        <v>4337</v>
      </c>
      <c r="G998" s="298">
        <v>86754700530</v>
      </c>
      <c r="H998" s="298">
        <v>113564072</v>
      </c>
      <c r="I998" s="301">
        <v>27384</v>
      </c>
      <c r="J998" s="302">
        <f t="shared" si="15"/>
        <v>11</v>
      </c>
    </row>
    <row r="999" spans="1:10" ht="14.25" hidden="1">
      <c r="A999" s="298" t="s">
        <v>3891</v>
      </c>
      <c r="B999" s="298" t="s">
        <v>433</v>
      </c>
      <c r="C999" s="298">
        <v>1141998</v>
      </c>
      <c r="D999" s="299">
        <v>29192218</v>
      </c>
      <c r="E999" s="300" t="s">
        <v>4338</v>
      </c>
      <c r="F999" s="300" t="s">
        <v>4339</v>
      </c>
      <c r="G999" s="298">
        <v>79859275572</v>
      </c>
      <c r="H999" s="298">
        <v>114460580</v>
      </c>
      <c r="I999" s="301">
        <v>36161</v>
      </c>
      <c r="J999" s="302">
        <f t="shared" si="15"/>
        <v>11</v>
      </c>
    </row>
    <row r="1000" spans="1:10" ht="14.25" hidden="1">
      <c r="A1000" s="298" t="s">
        <v>3891</v>
      </c>
      <c r="B1000" s="298" t="s">
        <v>433</v>
      </c>
      <c r="C1000" s="298">
        <v>1176392</v>
      </c>
      <c r="D1000" s="299">
        <v>29374677</v>
      </c>
      <c r="E1000" s="300" t="s">
        <v>4340</v>
      </c>
      <c r="F1000" s="300" t="s">
        <v>4341</v>
      </c>
      <c r="G1000" s="298">
        <v>41382552572</v>
      </c>
      <c r="H1000" s="298">
        <v>112518117</v>
      </c>
      <c r="I1000" s="301">
        <v>24595</v>
      </c>
      <c r="J1000" s="302">
        <f t="shared" si="15"/>
        <v>11</v>
      </c>
    </row>
    <row r="1001" spans="1:10" ht="14.25" hidden="1">
      <c r="A1001" s="298" t="s">
        <v>3891</v>
      </c>
      <c r="B1001" s="298" t="s">
        <v>433</v>
      </c>
      <c r="C1001" s="298">
        <v>1104022</v>
      </c>
      <c r="D1001" s="299">
        <v>29188431</v>
      </c>
      <c r="E1001" s="300" t="s">
        <v>4342</v>
      </c>
      <c r="F1001" s="300" t="s">
        <v>4343</v>
      </c>
      <c r="G1001" s="298">
        <v>61556246587</v>
      </c>
      <c r="H1001" s="298">
        <v>114451688</v>
      </c>
      <c r="I1001" s="301">
        <v>26717</v>
      </c>
      <c r="J1001" s="302">
        <f t="shared" si="15"/>
        <v>11</v>
      </c>
    </row>
    <row r="1002" spans="1:10" ht="14.25" hidden="1">
      <c r="A1002" s="298" t="s">
        <v>3891</v>
      </c>
      <c r="B1002" s="298" t="s">
        <v>433</v>
      </c>
      <c r="C1002" s="298">
        <v>1103506</v>
      </c>
      <c r="D1002" s="299">
        <v>29187346</v>
      </c>
      <c r="E1002" s="300" t="s">
        <v>4344</v>
      </c>
      <c r="F1002" s="300" t="s">
        <v>4345</v>
      </c>
      <c r="G1002" s="298">
        <v>76983293568</v>
      </c>
      <c r="H1002" s="298">
        <v>113100056</v>
      </c>
      <c r="I1002" s="301">
        <v>27116</v>
      </c>
      <c r="J1002" s="302">
        <f t="shared" si="15"/>
        <v>11</v>
      </c>
    </row>
    <row r="1003" spans="1:10" ht="14.25" hidden="1">
      <c r="A1003" s="298" t="s">
        <v>3891</v>
      </c>
      <c r="B1003" s="298" t="s">
        <v>433</v>
      </c>
      <c r="C1003" s="298">
        <v>1103492</v>
      </c>
      <c r="D1003" s="299">
        <v>29188695</v>
      </c>
      <c r="E1003" s="300" t="s">
        <v>4346</v>
      </c>
      <c r="F1003" s="300" t="s">
        <v>4347</v>
      </c>
      <c r="G1003" s="298">
        <v>45117284534</v>
      </c>
      <c r="H1003" s="298">
        <v>112462976</v>
      </c>
      <c r="I1003" s="301">
        <v>24757</v>
      </c>
      <c r="J1003" s="302">
        <f t="shared" si="15"/>
        <v>11</v>
      </c>
    </row>
    <row r="1004" spans="1:10" ht="14.25" hidden="1">
      <c r="A1004" s="298" t="s">
        <v>3891</v>
      </c>
      <c r="B1004" s="298" t="s">
        <v>436</v>
      </c>
      <c r="C1004" s="298">
        <v>1176408</v>
      </c>
      <c r="D1004" s="299">
        <v>29383528</v>
      </c>
      <c r="E1004" s="300" t="s">
        <v>4348</v>
      </c>
      <c r="F1004" s="300" t="s">
        <v>4349</v>
      </c>
      <c r="G1004" s="298">
        <v>78749786504</v>
      </c>
      <c r="H1004" s="298">
        <v>114563841</v>
      </c>
      <c r="I1004" s="301">
        <v>29080</v>
      </c>
      <c r="J1004" s="302">
        <f t="shared" si="15"/>
        <v>11</v>
      </c>
    </row>
    <row r="1005" spans="1:10" ht="14.25" hidden="1">
      <c r="A1005" s="298" t="s">
        <v>3891</v>
      </c>
      <c r="B1005" s="298" t="s">
        <v>436</v>
      </c>
      <c r="C1005" s="298">
        <v>1134851</v>
      </c>
      <c r="D1005" s="299">
        <v>29200482</v>
      </c>
      <c r="E1005" s="300" t="s">
        <v>1953</v>
      </c>
      <c r="F1005" s="300" t="s">
        <v>4350</v>
      </c>
      <c r="G1005" s="298">
        <v>43647880582</v>
      </c>
      <c r="H1005" s="298">
        <v>113774148</v>
      </c>
      <c r="I1005" s="301">
        <v>24340</v>
      </c>
      <c r="J1005" s="302">
        <f t="shared" si="15"/>
        <v>11</v>
      </c>
    </row>
    <row r="1006" spans="1:10" ht="14.25" hidden="1">
      <c r="A1006" s="298" t="s">
        <v>3891</v>
      </c>
      <c r="B1006" s="298" t="s">
        <v>437</v>
      </c>
      <c r="C1006" s="298">
        <v>1135190</v>
      </c>
      <c r="D1006" s="299">
        <v>29160774</v>
      </c>
      <c r="E1006" s="300" t="s">
        <v>4351</v>
      </c>
      <c r="F1006" s="300" t="s">
        <v>4352</v>
      </c>
      <c r="G1006" s="298">
        <v>64956792549</v>
      </c>
      <c r="H1006" s="298">
        <v>112711113</v>
      </c>
      <c r="I1006" s="301">
        <v>26373</v>
      </c>
      <c r="J1006" s="302">
        <f t="shared" si="15"/>
        <v>11</v>
      </c>
    </row>
    <row r="1007" spans="1:10" ht="14.25" hidden="1">
      <c r="A1007" s="298" t="s">
        <v>3891</v>
      </c>
      <c r="B1007" s="298" t="s">
        <v>437</v>
      </c>
      <c r="C1007" s="298">
        <v>1176915</v>
      </c>
      <c r="D1007" s="299">
        <v>29410835</v>
      </c>
      <c r="E1007" s="300" t="s">
        <v>4353</v>
      </c>
      <c r="F1007" s="300" t="s">
        <v>4354</v>
      </c>
      <c r="G1007" s="298">
        <v>67905129500</v>
      </c>
      <c r="H1007" s="298">
        <v>92051086</v>
      </c>
      <c r="I1007" s="301">
        <v>27857</v>
      </c>
      <c r="J1007" s="302">
        <f t="shared" si="15"/>
        <v>11</v>
      </c>
    </row>
    <row r="1008" spans="1:10" ht="14.25" hidden="1">
      <c r="A1008" s="298" t="s">
        <v>3891</v>
      </c>
      <c r="B1008" s="298" t="s">
        <v>438</v>
      </c>
      <c r="C1008" s="298">
        <v>1144520</v>
      </c>
      <c r="D1008" s="299">
        <v>29201020</v>
      </c>
      <c r="E1008" s="300" t="s">
        <v>4355</v>
      </c>
      <c r="F1008" s="300" t="s">
        <v>4356</v>
      </c>
      <c r="G1008" s="298">
        <v>54669944568</v>
      </c>
      <c r="H1008" s="298">
        <v>112572022</v>
      </c>
      <c r="I1008" s="301">
        <v>25367</v>
      </c>
      <c r="J1008" s="302">
        <f t="shared" si="15"/>
        <v>11</v>
      </c>
    </row>
    <row r="1009" spans="1:10" ht="14.25" hidden="1">
      <c r="A1009" s="298" t="s">
        <v>3891</v>
      </c>
      <c r="B1009" s="298" t="s">
        <v>438</v>
      </c>
      <c r="C1009" s="298">
        <v>1176072</v>
      </c>
      <c r="D1009" s="299">
        <v>29201632</v>
      </c>
      <c r="E1009" s="300" t="s">
        <v>4357</v>
      </c>
      <c r="F1009" s="300" t="s">
        <v>4358</v>
      </c>
      <c r="G1009" s="298">
        <v>56788258520</v>
      </c>
      <c r="H1009" s="298">
        <v>113481208</v>
      </c>
      <c r="I1009" s="301">
        <v>25616</v>
      </c>
      <c r="J1009" s="302">
        <f t="shared" si="15"/>
        <v>11</v>
      </c>
    </row>
    <row r="1010" spans="1:10" ht="14.25" hidden="1">
      <c r="A1010" s="298" t="s">
        <v>3891</v>
      </c>
      <c r="B1010" s="298" t="s">
        <v>438</v>
      </c>
      <c r="C1010" s="298">
        <v>1100655</v>
      </c>
      <c r="D1010" s="299">
        <v>29201608</v>
      </c>
      <c r="E1010" s="300" t="s">
        <v>4359</v>
      </c>
      <c r="F1010" s="300" t="s">
        <v>4360</v>
      </c>
      <c r="G1010" s="298">
        <v>25026240534</v>
      </c>
      <c r="H1010" s="298">
        <v>112558866</v>
      </c>
      <c r="I1010" s="301">
        <v>21393</v>
      </c>
      <c r="J1010" s="302">
        <f t="shared" si="15"/>
        <v>11</v>
      </c>
    </row>
    <row r="1011" spans="1:10" ht="14.25" hidden="1">
      <c r="A1011" s="298" t="s">
        <v>3891</v>
      </c>
      <c r="B1011" s="298" t="s">
        <v>438</v>
      </c>
      <c r="C1011" s="298">
        <v>1100159</v>
      </c>
      <c r="D1011" s="299">
        <v>29201390</v>
      </c>
      <c r="E1011" s="300" t="s">
        <v>4361</v>
      </c>
      <c r="F1011" s="300" t="s">
        <v>4362</v>
      </c>
      <c r="G1011" s="298" t="s">
        <v>4363</v>
      </c>
      <c r="H1011" s="298">
        <v>115299885</v>
      </c>
      <c r="I1011" s="301">
        <v>31605</v>
      </c>
      <c r="J1011" s="302">
        <f t="shared" si="15"/>
        <v>11</v>
      </c>
    </row>
    <row r="1012" spans="1:10" ht="14.25" hidden="1">
      <c r="A1012" s="298" t="s">
        <v>3891</v>
      </c>
      <c r="B1012" s="298" t="s">
        <v>438</v>
      </c>
      <c r="C1012" s="298">
        <v>1100930</v>
      </c>
      <c r="D1012" s="299">
        <v>29201527</v>
      </c>
      <c r="E1012" s="300" t="s">
        <v>4364</v>
      </c>
      <c r="F1012" s="300" t="s">
        <v>4365</v>
      </c>
      <c r="G1012" s="298">
        <v>52893871534</v>
      </c>
      <c r="H1012" s="298">
        <v>112595402</v>
      </c>
      <c r="I1012" s="301">
        <v>25017</v>
      </c>
      <c r="J1012" s="302">
        <f t="shared" si="15"/>
        <v>11</v>
      </c>
    </row>
    <row r="1013" spans="1:10" ht="14.25" hidden="1">
      <c r="A1013" s="298" t="s">
        <v>3891</v>
      </c>
      <c r="B1013" s="298" t="s">
        <v>438</v>
      </c>
      <c r="C1013" s="298">
        <v>1104928</v>
      </c>
      <c r="D1013" s="299">
        <v>29201535</v>
      </c>
      <c r="E1013" s="300" t="s">
        <v>3347</v>
      </c>
      <c r="F1013" s="300" t="s">
        <v>4366</v>
      </c>
      <c r="G1013" s="298">
        <v>35982160504</v>
      </c>
      <c r="H1013" s="298">
        <v>112365378</v>
      </c>
      <c r="I1013" s="301">
        <v>22625</v>
      </c>
      <c r="J1013" s="302">
        <f t="shared" si="15"/>
        <v>11</v>
      </c>
    </row>
    <row r="1014" spans="1:10" ht="14.25" hidden="1">
      <c r="A1014" s="298" t="s">
        <v>3891</v>
      </c>
      <c r="B1014" s="298" t="s">
        <v>438</v>
      </c>
      <c r="C1014" s="298">
        <v>1177009</v>
      </c>
      <c r="D1014" s="299">
        <v>29404460</v>
      </c>
      <c r="E1014" s="300" t="s">
        <v>4367</v>
      </c>
      <c r="F1014" s="300" t="s">
        <v>4368</v>
      </c>
      <c r="G1014" s="298" t="s">
        <v>4369</v>
      </c>
      <c r="H1014" s="298">
        <v>115513247</v>
      </c>
      <c r="I1014" s="301">
        <v>36161</v>
      </c>
      <c r="J1014" s="302">
        <f t="shared" si="15"/>
        <v>11</v>
      </c>
    </row>
    <row r="1015" spans="1:10" ht="14.25" hidden="1">
      <c r="A1015" s="298" t="s">
        <v>3891</v>
      </c>
      <c r="B1015" s="298" t="s">
        <v>438</v>
      </c>
      <c r="C1015" s="298">
        <v>1104723</v>
      </c>
      <c r="D1015" s="299">
        <v>29201373</v>
      </c>
      <c r="E1015" s="300" t="s">
        <v>4370</v>
      </c>
      <c r="F1015" s="300" t="s">
        <v>4371</v>
      </c>
      <c r="G1015" s="298">
        <v>35190086534</v>
      </c>
      <c r="H1015" s="298">
        <v>112361104</v>
      </c>
      <c r="I1015" s="301">
        <v>24313</v>
      </c>
      <c r="J1015" s="302">
        <f t="shared" si="15"/>
        <v>11</v>
      </c>
    </row>
    <row r="1016" spans="1:10" ht="14.25" hidden="1">
      <c r="A1016" s="298" t="s">
        <v>3891</v>
      </c>
      <c r="B1016" s="298" t="s">
        <v>438</v>
      </c>
      <c r="C1016" s="298">
        <v>1103395</v>
      </c>
      <c r="D1016" s="299">
        <v>29201853</v>
      </c>
      <c r="E1016" s="300" t="s">
        <v>4372</v>
      </c>
      <c r="F1016" s="300" t="s">
        <v>4373</v>
      </c>
      <c r="G1016" s="298">
        <v>91284449572</v>
      </c>
      <c r="H1016" s="298">
        <v>113647927</v>
      </c>
      <c r="I1016" s="301">
        <v>28709</v>
      </c>
      <c r="J1016" s="302">
        <f t="shared" si="15"/>
        <v>11</v>
      </c>
    </row>
    <row r="1017" spans="1:10" ht="14.25" hidden="1">
      <c r="A1017" s="298" t="s">
        <v>3891</v>
      </c>
      <c r="B1017" s="298" t="s">
        <v>438</v>
      </c>
      <c r="C1017" s="298">
        <v>1103000</v>
      </c>
      <c r="D1017" s="299">
        <v>29201063</v>
      </c>
      <c r="E1017" s="300" t="s">
        <v>4374</v>
      </c>
      <c r="F1017" s="300" t="s">
        <v>4375</v>
      </c>
      <c r="G1017" s="298">
        <v>91048036553</v>
      </c>
      <c r="H1017" s="298">
        <v>114515131</v>
      </c>
      <c r="I1017" s="301">
        <v>27246</v>
      </c>
      <c r="J1017" s="302">
        <f t="shared" si="15"/>
        <v>11</v>
      </c>
    </row>
    <row r="1018" spans="1:10" ht="14.25" hidden="1">
      <c r="A1018" s="298" t="s">
        <v>3891</v>
      </c>
      <c r="B1018" s="298" t="s">
        <v>439</v>
      </c>
      <c r="C1018" s="298">
        <v>1178430</v>
      </c>
      <c r="D1018" s="299">
        <v>29862728</v>
      </c>
      <c r="E1018" s="300" t="s">
        <v>4376</v>
      </c>
      <c r="F1018" s="300" t="s">
        <v>4377</v>
      </c>
      <c r="G1018" s="298">
        <v>88289575572</v>
      </c>
      <c r="H1018" s="298">
        <v>114322596</v>
      </c>
      <c r="I1018" s="301">
        <v>27497</v>
      </c>
      <c r="J1018" s="302">
        <f t="shared" si="15"/>
        <v>11</v>
      </c>
    </row>
    <row r="1019" spans="1:10" ht="14.25" hidden="1">
      <c r="A1019" s="298" t="s">
        <v>3891</v>
      </c>
      <c r="B1019" s="298" t="s">
        <v>439</v>
      </c>
      <c r="C1019" s="298">
        <v>1102402</v>
      </c>
      <c r="D1019" s="299">
        <v>29202604</v>
      </c>
      <c r="E1019" s="300" t="s">
        <v>4378</v>
      </c>
      <c r="F1019" s="300" t="s">
        <v>4379</v>
      </c>
      <c r="G1019" s="298">
        <v>28782534500</v>
      </c>
      <c r="H1019" s="298">
        <v>113921567</v>
      </c>
      <c r="I1019" s="301">
        <v>23668</v>
      </c>
      <c r="J1019" s="302">
        <f t="shared" si="15"/>
        <v>11</v>
      </c>
    </row>
    <row r="1020" spans="1:10" ht="14.25" hidden="1">
      <c r="A1020" s="298" t="s">
        <v>3891</v>
      </c>
      <c r="B1020" s="298" t="s">
        <v>439</v>
      </c>
      <c r="C1020" s="298">
        <v>1102410</v>
      </c>
      <c r="D1020" s="299">
        <v>29202493</v>
      </c>
      <c r="E1020" s="300" t="s">
        <v>4380</v>
      </c>
      <c r="F1020" s="300" t="s">
        <v>4381</v>
      </c>
      <c r="G1020" s="298">
        <v>66703069549</v>
      </c>
      <c r="H1020" s="298">
        <v>113046058</v>
      </c>
      <c r="I1020" s="301">
        <v>26007</v>
      </c>
      <c r="J1020" s="302">
        <f t="shared" si="15"/>
        <v>11</v>
      </c>
    </row>
    <row r="1021" spans="1:10" ht="14.25" hidden="1">
      <c r="A1021" s="298" t="s">
        <v>4382</v>
      </c>
      <c r="B1021" s="298" t="s">
        <v>440</v>
      </c>
      <c r="C1021" s="298">
        <v>1112998</v>
      </c>
      <c r="D1021" s="299">
        <v>29294100</v>
      </c>
      <c r="E1021" s="300" t="s">
        <v>4383</v>
      </c>
      <c r="F1021" s="300" t="s">
        <v>4384</v>
      </c>
      <c r="G1021" s="298" t="s">
        <v>4385</v>
      </c>
      <c r="H1021" s="298">
        <v>115320385</v>
      </c>
      <c r="I1021" s="301">
        <v>30556</v>
      </c>
      <c r="J1021" s="302">
        <f t="shared" si="15"/>
        <v>11</v>
      </c>
    </row>
    <row r="1022" spans="1:10" ht="14.25" hidden="1">
      <c r="A1022" s="298" t="s">
        <v>4382</v>
      </c>
      <c r="B1022" s="298" t="s">
        <v>440</v>
      </c>
      <c r="C1022" s="298">
        <v>1179829</v>
      </c>
      <c r="D1022" s="299">
        <v>44462</v>
      </c>
      <c r="E1022" s="300" t="s">
        <v>2068</v>
      </c>
      <c r="F1022" s="300" t="s">
        <v>2124</v>
      </c>
      <c r="G1022" s="298" t="s">
        <v>2124</v>
      </c>
      <c r="H1022" s="298" t="s">
        <v>2124</v>
      </c>
      <c r="I1022" s="301"/>
      <c r="J1022" s="302">
        <f t="shared" si="15"/>
        <v>11</v>
      </c>
    </row>
    <row r="1023" spans="1:10" ht="14.25" hidden="1">
      <c r="A1023" s="298" t="s">
        <v>4382</v>
      </c>
      <c r="B1023" s="298" t="s">
        <v>441</v>
      </c>
      <c r="C1023" s="298">
        <v>1178012</v>
      </c>
      <c r="D1023" s="299">
        <v>29428203</v>
      </c>
      <c r="E1023" s="300" t="s">
        <v>4386</v>
      </c>
      <c r="F1023" s="300" t="s">
        <v>4387</v>
      </c>
      <c r="G1023" s="298" t="s">
        <v>4388</v>
      </c>
      <c r="H1023" s="298">
        <v>114498274</v>
      </c>
      <c r="I1023" s="301">
        <v>36161</v>
      </c>
      <c r="J1023" s="302">
        <f t="shared" si="15"/>
        <v>11</v>
      </c>
    </row>
    <row r="1024" spans="1:10" ht="14.25" hidden="1">
      <c r="A1024" s="298" t="s">
        <v>4382</v>
      </c>
      <c r="B1024" s="298" t="s">
        <v>441</v>
      </c>
      <c r="C1024" s="298">
        <v>1146264</v>
      </c>
      <c r="D1024" s="299">
        <v>29319218</v>
      </c>
      <c r="E1024" s="300" t="s">
        <v>4389</v>
      </c>
      <c r="F1024" s="300" t="s">
        <v>4390</v>
      </c>
      <c r="G1024" s="298">
        <v>56021399749</v>
      </c>
      <c r="H1024" s="298">
        <v>114134317</v>
      </c>
      <c r="I1024" s="301">
        <v>21659</v>
      </c>
      <c r="J1024" s="302">
        <f t="shared" si="15"/>
        <v>11</v>
      </c>
    </row>
    <row r="1025" spans="1:10" ht="14.25" hidden="1">
      <c r="A1025" s="298" t="s">
        <v>4382</v>
      </c>
      <c r="B1025" s="298" t="s">
        <v>441</v>
      </c>
      <c r="C1025" s="298">
        <v>1146183</v>
      </c>
      <c r="D1025" s="299">
        <v>29318378</v>
      </c>
      <c r="E1025" s="300" t="s">
        <v>4391</v>
      </c>
      <c r="F1025" s="300" t="s">
        <v>4392</v>
      </c>
      <c r="G1025" s="298">
        <v>65499115591</v>
      </c>
      <c r="H1025" s="298">
        <v>113940383</v>
      </c>
      <c r="I1025" s="301">
        <v>27944</v>
      </c>
      <c r="J1025" s="302">
        <f t="shared" si="15"/>
        <v>11</v>
      </c>
    </row>
    <row r="1026" spans="1:10" ht="14.25" hidden="1">
      <c r="A1026" s="298" t="s">
        <v>4382</v>
      </c>
      <c r="B1026" s="298" t="s">
        <v>441</v>
      </c>
      <c r="C1026" s="298">
        <v>1146167</v>
      </c>
      <c r="D1026" s="299">
        <v>29318220</v>
      </c>
      <c r="E1026" s="300" t="s">
        <v>4393</v>
      </c>
      <c r="F1026" s="300" t="s">
        <v>4394</v>
      </c>
      <c r="G1026" s="298" t="s">
        <v>4395</v>
      </c>
      <c r="H1026" s="298">
        <v>115545286</v>
      </c>
      <c r="I1026" s="301">
        <v>36161</v>
      </c>
      <c r="J1026" s="302">
        <f t="shared" si="15"/>
        <v>11</v>
      </c>
    </row>
    <row r="1027" spans="1:10" ht="14.25" hidden="1">
      <c r="A1027" s="298" t="s">
        <v>4382</v>
      </c>
      <c r="B1027" s="298" t="s">
        <v>442</v>
      </c>
      <c r="C1027" s="298">
        <v>1112890</v>
      </c>
      <c r="D1027" s="299">
        <v>29319358</v>
      </c>
      <c r="E1027" s="300" t="s">
        <v>4396</v>
      </c>
      <c r="F1027" s="300" t="s">
        <v>4397</v>
      </c>
      <c r="G1027" s="298" t="s">
        <v>4398</v>
      </c>
      <c r="H1027" s="298">
        <v>92017379</v>
      </c>
      <c r="I1027" s="301">
        <v>36161</v>
      </c>
      <c r="J1027" s="302">
        <f t="shared" ref="J1027:J1057" si="16">LEN(G1027)</f>
        <v>11</v>
      </c>
    </row>
    <row r="1028" spans="1:10" ht="14.25" hidden="1">
      <c r="A1028" s="298" t="s">
        <v>4382</v>
      </c>
      <c r="B1028" s="298" t="s">
        <v>443</v>
      </c>
      <c r="C1028" s="298">
        <v>1170181</v>
      </c>
      <c r="D1028" s="299">
        <v>29320623</v>
      </c>
      <c r="E1028" s="300" t="s">
        <v>2732</v>
      </c>
      <c r="F1028" s="300" t="s">
        <v>2124</v>
      </c>
      <c r="G1028" s="298" t="s">
        <v>2124</v>
      </c>
      <c r="H1028" s="298" t="s">
        <v>2124</v>
      </c>
      <c r="I1028" s="301"/>
      <c r="J1028" s="302">
        <f t="shared" si="16"/>
        <v>11</v>
      </c>
    </row>
    <row r="1029" spans="1:10" ht="14.25" hidden="1">
      <c r="A1029" s="298" t="s">
        <v>4382</v>
      </c>
      <c r="B1029" s="298" t="s">
        <v>444</v>
      </c>
      <c r="C1029" s="298">
        <v>1146493</v>
      </c>
      <c r="D1029" s="299">
        <v>29321298</v>
      </c>
      <c r="E1029" s="300" t="s">
        <v>4399</v>
      </c>
      <c r="F1029" s="300" t="s">
        <v>4400</v>
      </c>
      <c r="G1029" s="298">
        <v>40577937553</v>
      </c>
      <c r="H1029" s="298">
        <v>112300784</v>
      </c>
      <c r="I1029" s="301">
        <v>24232</v>
      </c>
      <c r="J1029" s="302">
        <f t="shared" si="16"/>
        <v>11</v>
      </c>
    </row>
    <row r="1030" spans="1:10" ht="14.25" hidden="1">
      <c r="A1030" s="298" t="s">
        <v>4382</v>
      </c>
      <c r="B1030" s="298" t="s">
        <v>445</v>
      </c>
      <c r="C1030" s="298">
        <v>1146523</v>
      </c>
      <c r="D1030" s="299">
        <v>29309638</v>
      </c>
      <c r="E1030" s="300" t="s">
        <v>4401</v>
      </c>
      <c r="F1030" s="300" t="s">
        <v>4402</v>
      </c>
      <c r="G1030" s="298" t="s">
        <v>4403</v>
      </c>
      <c r="H1030" s="298">
        <v>114552890</v>
      </c>
      <c r="I1030" s="301">
        <v>30752</v>
      </c>
      <c r="J1030" s="302">
        <f t="shared" si="16"/>
        <v>11</v>
      </c>
    </row>
    <row r="1031" spans="1:10" ht="14.25" hidden="1">
      <c r="A1031" s="298" t="s">
        <v>4382</v>
      </c>
      <c r="B1031" s="298" t="s">
        <v>446</v>
      </c>
      <c r="C1031" s="298">
        <v>1146434</v>
      </c>
      <c r="D1031" s="299">
        <v>29326320</v>
      </c>
      <c r="E1031" s="300" t="s">
        <v>4404</v>
      </c>
      <c r="F1031" s="300" t="s">
        <v>4405</v>
      </c>
      <c r="G1031" s="298" t="s">
        <v>4406</v>
      </c>
      <c r="H1031" s="298">
        <v>115392675</v>
      </c>
      <c r="I1031" s="301">
        <v>36161</v>
      </c>
      <c r="J1031" s="302">
        <f t="shared" si="16"/>
        <v>11</v>
      </c>
    </row>
    <row r="1032" spans="1:10" ht="14.25" hidden="1">
      <c r="A1032" s="298" t="s">
        <v>4382</v>
      </c>
      <c r="B1032" s="298" t="s">
        <v>446</v>
      </c>
      <c r="C1032" s="298">
        <v>1178067</v>
      </c>
      <c r="D1032" s="299">
        <v>29428084</v>
      </c>
      <c r="E1032" s="300" t="s">
        <v>4407</v>
      </c>
      <c r="F1032" s="300" t="s">
        <v>4408</v>
      </c>
      <c r="G1032" s="298" t="s">
        <v>4409</v>
      </c>
      <c r="H1032" s="298">
        <v>115396035</v>
      </c>
      <c r="I1032" s="301">
        <v>30795</v>
      </c>
      <c r="J1032" s="302">
        <f t="shared" si="16"/>
        <v>11</v>
      </c>
    </row>
    <row r="1033" spans="1:10" ht="14.25" hidden="1">
      <c r="A1033" s="298" t="s">
        <v>4382</v>
      </c>
      <c r="B1033" s="298" t="s">
        <v>446</v>
      </c>
      <c r="C1033" s="298">
        <v>1177093</v>
      </c>
      <c r="D1033" s="299">
        <v>29422345</v>
      </c>
      <c r="E1033" s="300" t="s">
        <v>4410</v>
      </c>
      <c r="F1033" s="300" t="s">
        <v>4411</v>
      </c>
      <c r="G1033" s="298">
        <v>78471451549</v>
      </c>
      <c r="H1033" s="298">
        <v>114498452</v>
      </c>
      <c r="I1033" s="301">
        <v>36161</v>
      </c>
      <c r="J1033" s="302">
        <f t="shared" si="16"/>
        <v>11</v>
      </c>
    </row>
    <row r="1034" spans="1:10" ht="14.25" hidden="1">
      <c r="A1034" s="310" t="s">
        <v>4382</v>
      </c>
      <c r="B1034" s="310" t="s">
        <v>446</v>
      </c>
      <c r="C1034" s="292">
        <v>1178043</v>
      </c>
      <c r="D1034" s="311">
        <v>29431450</v>
      </c>
      <c r="E1034" s="292" t="s">
        <v>4412</v>
      </c>
      <c r="F1034" s="292" t="s">
        <v>4413</v>
      </c>
      <c r="G1034" s="310">
        <v>44117590553</v>
      </c>
      <c r="H1034" s="310">
        <v>112596864</v>
      </c>
      <c r="I1034" s="312">
        <v>24510</v>
      </c>
      <c r="J1034" s="302">
        <f t="shared" si="16"/>
        <v>11</v>
      </c>
    </row>
    <row r="1035" spans="1:10" ht="14.25" hidden="1">
      <c r="A1035" s="310" t="s">
        <v>4382</v>
      </c>
      <c r="B1035" s="310" t="s">
        <v>446</v>
      </c>
      <c r="C1035" s="292">
        <v>1178042</v>
      </c>
      <c r="D1035" s="311">
        <v>29428254</v>
      </c>
      <c r="E1035" s="292" t="s">
        <v>4414</v>
      </c>
      <c r="F1035" s="292" t="s">
        <v>4415</v>
      </c>
      <c r="G1035" s="310">
        <v>80398499500</v>
      </c>
      <c r="H1035" s="310">
        <v>92003760</v>
      </c>
      <c r="I1035" s="312">
        <v>36161</v>
      </c>
      <c r="J1035" s="302">
        <f t="shared" si="16"/>
        <v>11</v>
      </c>
    </row>
    <row r="1036" spans="1:10" ht="14.25" hidden="1">
      <c r="A1036" s="310" t="s">
        <v>4382</v>
      </c>
      <c r="B1036" s="310" t="s">
        <v>446</v>
      </c>
      <c r="C1036" s="292">
        <v>1179818</v>
      </c>
      <c r="D1036" s="311">
        <v>44372</v>
      </c>
      <c r="E1036" s="292" t="s">
        <v>4416</v>
      </c>
      <c r="F1036" s="292" t="s">
        <v>4417</v>
      </c>
      <c r="G1036" s="310" t="s">
        <v>4418</v>
      </c>
      <c r="H1036" s="310">
        <v>115756015</v>
      </c>
      <c r="I1036" s="312">
        <v>36161</v>
      </c>
      <c r="J1036" s="302">
        <f t="shared" si="16"/>
        <v>11</v>
      </c>
    </row>
    <row r="1037" spans="1:10" ht="14.25" hidden="1">
      <c r="A1037" s="310" t="s">
        <v>4382</v>
      </c>
      <c r="B1037" s="310" t="s">
        <v>446</v>
      </c>
      <c r="C1037" s="292">
        <v>1179823</v>
      </c>
      <c r="D1037" s="311">
        <v>44441</v>
      </c>
      <c r="E1037" s="292" t="s">
        <v>2069</v>
      </c>
      <c r="F1037" s="292" t="s">
        <v>2124</v>
      </c>
      <c r="G1037" s="310" t="s">
        <v>2124</v>
      </c>
      <c r="H1037" s="310" t="s">
        <v>2124</v>
      </c>
      <c r="J1037" s="302">
        <f t="shared" si="16"/>
        <v>11</v>
      </c>
    </row>
    <row r="1038" spans="1:10" ht="14.25" hidden="1">
      <c r="A1038" s="310" t="s">
        <v>4382</v>
      </c>
      <c r="B1038" s="310" t="s">
        <v>446</v>
      </c>
      <c r="C1038" s="292">
        <v>1141149</v>
      </c>
      <c r="D1038" s="311">
        <v>29326028</v>
      </c>
      <c r="E1038" s="292" t="s">
        <v>4419</v>
      </c>
      <c r="F1038" s="292" t="s">
        <v>4420</v>
      </c>
      <c r="G1038" s="310" t="s">
        <v>4421</v>
      </c>
      <c r="H1038" s="310">
        <v>115347175</v>
      </c>
      <c r="I1038" s="312">
        <v>36161</v>
      </c>
      <c r="J1038" s="302">
        <f t="shared" si="16"/>
        <v>11</v>
      </c>
    </row>
    <row r="1039" spans="1:10" ht="14.25" hidden="1">
      <c r="A1039" s="310" t="s">
        <v>4382</v>
      </c>
      <c r="B1039" s="310" t="s">
        <v>447</v>
      </c>
      <c r="C1039" s="292">
        <v>1178401</v>
      </c>
      <c r="D1039" s="311">
        <v>29397707</v>
      </c>
      <c r="E1039" s="292" t="s">
        <v>4422</v>
      </c>
      <c r="F1039" s="292" t="s">
        <v>4423</v>
      </c>
      <c r="G1039" s="310">
        <v>99980622504</v>
      </c>
      <c r="H1039" s="310">
        <v>115748583</v>
      </c>
      <c r="I1039" s="312">
        <v>29186</v>
      </c>
      <c r="J1039" s="302">
        <f t="shared" si="16"/>
        <v>11</v>
      </c>
    </row>
    <row r="1040" spans="1:10" ht="14.25" hidden="1">
      <c r="A1040" s="310" t="s">
        <v>4382</v>
      </c>
      <c r="B1040" s="310" t="s">
        <v>447</v>
      </c>
      <c r="C1040" s="292">
        <v>1178037</v>
      </c>
      <c r="D1040" s="311">
        <v>29428092</v>
      </c>
      <c r="E1040" s="292" t="s">
        <v>4424</v>
      </c>
      <c r="F1040" s="292" t="s">
        <v>4425</v>
      </c>
      <c r="G1040" s="310">
        <v>99956390500</v>
      </c>
      <c r="H1040" s="310">
        <v>114548003</v>
      </c>
      <c r="I1040" s="312">
        <v>29118</v>
      </c>
      <c r="J1040" s="302">
        <f t="shared" si="16"/>
        <v>11</v>
      </c>
    </row>
    <row r="1041" spans="9:10" ht="14.25" hidden="1">
      <c r="I1041" s="312">
        <v>29186</v>
      </c>
      <c r="J1041" s="302">
        <f t="shared" si="16"/>
        <v>0</v>
      </c>
    </row>
    <row r="1042" spans="9:10" ht="14.25" hidden="1">
      <c r="I1042" s="312">
        <v>29118</v>
      </c>
      <c r="J1042" s="302">
        <f t="shared" si="16"/>
        <v>0</v>
      </c>
    </row>
    <row r="1043" spans="9:10" ht="14.25" hidden="1">
      <c r="I1043" s="312">
        <v>29186</v>
      </c>
      <c r="J1043" s="302">
        <f t="shared" si="16"/>
        <v>0</v>
      </c>
    </row>
    <row r="1044" spans="9:10" ht="14.25" hidden="1">
      <c r="I1044" s="312">
        <v>29118</v>
      </c>
      <c r="J1044" s="302">
        <f t="shared" si="16"/>
        <v>0</v>
      </c>
    </row>
    <row r="1045" spans="9:10" ht="14.25" hidden="1">
      <c r="J1045" s="302">
        <f t="shared" si="16"/>
        <v>0</v>
      </c>
    </row>
    <row r="1046" spans="9:10" ht="14.25" hidden="1">
      <c r="J1046" s="302">
        <f t="shared" si="16"/>
        <v>0</v>
      </c>
    </row>
    <row r="1047" spans="9:10" ht="14.25" hidden="1">
      <c r="J1047" s="302">
        <f t="shared" si="16"/>
        <v>0</v>
      </c>
    </row>
    <row r="1048" spans="9:10" ht="14.25" hidden="1">
      <c r="J1048" s="302">
        <f t="shared" si="16"/>
        <v>0</v>
      </c>
    </row>
    <row r="1049" spans="9:10" ht="14.25" hidden="1">
      <c r="J1049" s="302">
        <f t="shared" si="16"/>
        <v>0</v>
      </c>
    </row>
    <row r="1050" spans="9:10" ht="14.25" hidden="1">
      <c r="J1050" s="302">
        <f t="shared" si="16"/>
        <v>0</v>
      </c>
    </row>
    <row r="1051" spans="9:10" ht="14.25" hidden="1">
      <c r="J1051" s="302">
        <f t="shared" si="16"/>
        <v>0</v>
      </c>
    </row>
    <row r="1052" spans="9:10" ht="14.25" hidden="1">
      <c r="J1052" s="302">
        <f t="shared" si="16"/>
        <v>0</v>
      </c>
    </row>
    <row r="1053" spans="9:10" ht="14.25" hidden="1">
      <c r="J1053" s="302">
        <f t="shared" si="16"/>
        <v>0</v>
      </c>
    </row>
    <row r="1054" spans="9:10" ht="14.25" hidden="1">
      <c r="J1054" s="302">
        <f t="shared" si="16"/>
        <v>0</v>
      </c>
    </row>
    <row r="1055" spans="9:10" ht="14.25" hidden="1">
      <c r="J1055" s="302">
        <f t="shared" si="16"/>
        <v>0</v>
      </c>
    </row>
    <row r="1056" spans="9:10" ht="14.25" hidden="1">
      <c r="J1056" s="302">
        <f t="shared" si="16"/>
        <v>0</v>
      </c>
    </row>
    <row r="1057" spans="10:10" ht="14.25" hidden="1">
      <c r="J1057" s="302">
        <f t="shared" si="16"/>
        <v>0</v>
      </c>
    </row>
    <row r="1301" spans="4:4">
      <c r="D1301" s="311">
        <v>29433843</v>
      </c>
    </row>
    <row r="1302" spans="4:4">
      <c r="D1302" s="311">
        <v>29325099</v>
      </c>
    </row>
    <row r="1303" spans="4:4">
      <c r="D1303" s="311">
        <v>29628610</v>
      </c>
    </row>
    <row r="1304" spans="4:4">
      <c r="D1304" s="311">
        <v>29325803</v>
      </c>
    </row>
    <row r="1305" spans="4:4">
      <c r="D1305" s="311">
        <v>29425719</v>
      </c>
    </row>
    <row r="1306" spans="4:4">
      <c r="D1306" s="311">
        <v>29327059</v>
      </c>
    </row>
    <row r="1307" spans="4:4">
      <c r="D1307" s="311">
        <v>29327202</v>
      </c>
    </row>
    <row r="1308" spans="4:4">
      <c r="D1308" s="311">
        <v>29477220</v>
      </c>
    </row>
    <row r="1309" spans="4:4">
      <c r="D1309" s="311">
        <v>29440530</v>
      </c>
    </row>
    <row r="1310" spans="4:4">
      <c r="D1310" s="311">
        <v>29467551</v>
      </c>
    </row>
    <row r="1311" spans="4:4">
      <c r="D1311" s="311">
        <v>29327229</v>
      </c>
    </row>
    <row r="1312" spans="4:4">
      <c r="D1312" s="311">
        <v>29445213</v>
      </c>
    </row>
    <row r="1313" spans="4:4">
      <c r="D1313" s="311">
        <v>29464390</v>
      </c>
    </row>
    <row r="1314" spans="4:4">
      <c r="D1314" s="311">
        <v>29467624</v>
      </c>
    </row>
    <row r="1315" spans="4:4">
      <c r="D1315" s="311">
        <v>29483247</v>
      </c>
    </row>
    <row r="1316" spans="4:4">
      <c r="D1316" s="311">
        <v>29389631</v>
      </c>
    </row>
    <row r="1317" spans="4:4">
      <c r="D1317" s="311">
        <v>29328349</v>
      </c>
    </row>
    <row r="1318" spans="4:4">
      <c r="D1318" s="311">
        <v>29327792</v>
      </c>
    </row>
    <row r="1319" spans="4:4">
      <c r="D1319" s="311">
        <v>29327911</v>
      </c>
    </row>
    <row r="1320" spans="4:4">
      <c r="D1320" s="311">
        <v>29368219</v>
      </c>
    </row>
    <row r="1321" spans="4:4">
      <c r="D1321" s="311">
        <v>29327695</v>
      </c>
    </row>
    <row r="1322" spans="4:4">
      <c r="D1322" s="311">
        <v>29330041</v>
      </c>
    </row>
    <row r="1323" spans="4:4">
      <c r="D1323" s="311">
        <v>29903726</v>
      </c>
    </row>
    <row r="1324" spans="4:4">
      <c r="D1324" s="311">
        <v>29270545</v>
      </c>
    </row>
    <row r="1325" spans="4:4">
      <c r="D1325" s="311">
        <v>29297974</v>
      </c>
    </row>
    <row r="1326" spans="4:4">
      <c r="D1326" s="311">
        <v>29272696</v>
      </c>
    </row>
    <row r="1327" spans="4:4">
      <c r="D1327" s="311">
        <v>29272947</v>
      </c>
    </row>
    <row r="1328" spans="4:4">
      <c r="D1328" s="311">
        <v>29282055</v>
      </c>
    </row>
    <row r="1329" spans="4:4">
      <c r="D1329" s="311">
        <v>29282608</v>
      </c>
    </row>
    <row r="1330" spans="4:4">
      <c r="D1330" s="311">
        <v>29394341</v>
      </c>
    </row>
    <row r="1331" spans="4:4">
      <c r="D1331" s="311">
        <v>29282977</v>
      </c>
    </row>
    <row r="1332" spans="4:4">
      <c r="D1332" s="311">
        <v>29283230</v>
      </c>
    </row>
    <row r="1333" spans="4:4">
      <c r="D1333" s="311">
        <v>29283647</v>
      </c>
    </row>
    <row r="1334" spans="4:4">
      <c r="D1334" s="311">
        <v>29437172</v>
      </c>
    </row>
    <row r="1335" spans="4:4">
      <c r="D1335" s="311">
        <v>29284104</v>
      </c>
    </row>
    <row r="1336" spans="4:4">
      <c r="D1336" s="311">
        <v>29466008</v>
      </c>
    </row>
    <row r="1337" spans="4:4">
      <c r="D1337" s="311">
        <v>29437830</v>
      </c>
    </row>
    <row r="1338" spans="4:4">
      <c r="D1338" s="311">
        <v>29284767</v>
      </c>
    </row>
    <row r="1339" spans="4:4">
      <c r="D1339" s="311">
        <v>29312469</v>
      </c>
    </row>
    <row r="1340" spans="4:4">
      <c r="D1340" s="311">
        <v>44174</v>
      </c>
    </row>
    <row r="1341" spans="4:4">
      <c r="D1341" s="311">
        <v>29223016</v>
      </c>
    </row>
    <row r="1342" spans="4:4">
      <c r="D1342" s="311">
        <v>29222583</v>
      </c>
    </row>
    <row r="1343" spans="4:4">
      <c r="D1343" s="311">
        <v>29222710</v>
      </c>
    </row>
    <row r="1344" spans="4:4">
      <c r="D1344" s="311">
        <v>29369053</v>
      </c>
    </row>
    <row r="1345" spans="4:4">
      <c r="D1345" s="311">
        <v>29223687</v>
      </c>
    </row>
    <row r="1346" spans="4:4">
      <c r="D1346" s="311">
        <v>29429129</v>
      </c>
    </row>
    <row r="1347" spans="4:4">
      <c r="D1347" s="311">
        <v>29092744</v>
      </c>
    </row>
    <row r="1348" spans="4:4">
      <c r="D1348" s="311">
        <v>29340080</v>
      </c>
    </row>
    <row r="1349" spans="4:4">
      <c r="D1349" s="311">
        <v>29226040</v>
      </c>
    </row>
    <row r="1350" spans="4:4">
      <c r="D1350" s="311">
        <v>29226147</v>
      </c>
    </row>
    <row r="1351" spans="4:4">
      <c r="D1351" s="311">
        <v>29226520</v>
      </c>
    </row>
    <row r="1352" spans="4:4">
      <c r="D1352" s="311">
        <v>29226864</v>
      </c>
    </row>
    <row r="1353" spans="4:4">
      <c r="D1353" s="311">
        <v>29227356</v>
      </c>
    </row>
    <row r="1354" spans="4:4">
      <c r="D1354" s="311">
        <v>29229839</v>
      </c>
    </row>
    <row r="1355" spans="4:4">
      <c r="D1355" s="311">
        <v>29230985</v>
      </c>
    </row>
    <row r="1356" spans="4:4">
      <c r="D1356" s="311">
        <v>29447690</v>
      </c>
    </row>
    <row r="1357" spans="4:4">
      <c r="D1357" s="311">
        <v>29231868</v>
      </c>
    </row>
    <row r="1358" spans="4:4">
      <c r="D1358" s="311">
        <v>29390109</v>
      </c>
    </row>
    <row r="1359" spans="4:4">
      <c r="D1359" s="311">
        <v>29479169</v>
      </c>
    </row>
    <row r="1360" spans="4:4">
      <c r="D1360" s="311">
        <v>29410452</v>
      </c>
    </row>
    <row r="1361" spans="4:4">
      <c r="D1361" s="311">
        <v>29234450</v>
      </c>
    </row>
    <row r="1362" spans="4:4">
      <c r="D1362" s="311">
        <v>29234913</v>
      </c>
    </row>
    <row r="1363" spans="4:4">
      <c r="D1363" s="311">
        <v>29235138</v>
      </c>
    </row>
    <row r="1364" spans="4:4">
      <c r="D1364" s="311">
        <v>29235260</v>
      </c>
    </row>
    <row r="1365" spans="4:4">
      <c r="D1365" s="311">
        <v>29236550</v>
      </c>
    </row>
    <row r="1366" spans="4:4">
      <c r="D1366" s="311">
        <v>29535808</v>
      </c>
    </row>
    <row r="1367" spans="4:4">
      <c r="D1367" s="311">
        <v>29393353</v>
      </c>
    </row>
    <row r="1368" spans="4:4">
      <c r="D1368" s="311">
        <v>29477441</v>
      </c>
    </row>
    <row r="1369" spans="4:4">
      <c r="D1369" s="311">
        <v>29470560</v>
      </c>
    </row>
    <row r="1370" spans="4:4">
      <c r="D1370" s="311">
        <v>29485100</v>
      </c>
    </row>
    <row r="1371" spans="4:4">
      <c r="D1371" s="311">
        <v>29023688</v>
      </c>
    </row>
    <row r="1372" spans="4:4">
      <c r="D1372" s="311">
        <v>29024323</v>
      </c>
    </row>
    <row r="1373" spans="4:4">
      <c r="D1373" s="311">
        <v>29024129</v>
      </c>
    </row>
    <row r="1374" spans="4:4">
      <c r="D1374" s="311">
        <v>29360463</v>
      </c>
    </row>
    <row r="1375" spans="4:4">
      <c r="D1375" s="311">
        <v>29456509</v>
      </c>
    </row>
    <row r="1376" spans="4:4">
      <c r="D1376" s="311">
        <v>44175</v>
      </c>
    </row>
    <row r="1377" spans="4:4">
      <c r="D1377" s="311">
        <v>29024803</v>
      </c>
    </row>
    <row r="1378" spans="4:4">
      <c r="D1378" s="311">
        <v>29024641</v>
      </c>
    </row>
    <row r="1379" spans="4:4">
      <c r="D1379" s="311">
        <v>29025028</v>
      </c>
    </row>
    <row r="1380" spans="4:4">
      <c r="D1380" s="311">
        <v>29024765</v>
      </c>
    </row>
    <row r="1381" spans="4:4">
      <c r="D1381" s="311">
        <v>29408628</v>
      </c>
    </row>
    <row r="1382" spans="4:4">
      <c r="D1382" s="311">
        <v>29024862</v>
      </c>
    </row>
    <row r="1383" spans="4:4">
      <c r="D1383" s="311">
        <v>29024528</v>
      </c>
    </row>
    <row r="1384" spans="4:4">
      <c r="D1384" s="311">
        <v>29024846</v>
      </c>
    </row>
    <row r="1385" spans="4:4">
      <c r="D1385" s="311">
        <v>29024536</v>
      </c>
    </row>
    <row r="1386" spans="4:4">
      <c r="D1386" s="311">
        <v>29467004</v>
      </c>
    </row>
    <row r="1387" spans="4:4">
      <c r="D1387" s="311">
        <v>29024722</v>
      </c>
    </row>
    <row r="1388" spans="4:4">
      <c r="D1388" s="311">
        <v>29859808</v>
      </c>
    </row>
    <row r="1389" spans="4:4">
      <c r="D1389" s="311">
        <v>29025117</v>
      </c>
    </row>
    <row r="1390" spans="4:4">
      <c r="D1390" s="311">
        <v>29025052</v>
      </c>
    </row>
    <row r="1391" spans="4:4">
      <c r="D1391" s="311">
        <v>29025060</v>
      </c>
    </row>
    <row r="1392" spans="4:4">
      <c r="D1392" s="311">
        <v>29025001</v>
      </c>
    </row>
    <row r="1393" spans="4:4">
      <c r="D1393" s="311">
        <v>29390737</v>
      </c>
    </row>
    <row r="1394" spans="4:4">
      <c r="D1394" s="311">
        <v>29024579</v>
      </c>
    </row>
    <row r="1395" spans="4:4">
      <c r="D1395" s="311">
        <v>29029732</v>
      </c>
    </row>
    <row r="1396" spans="4:4">
      <c r="D1396" s="311">
        <v>29031265</v>
      </c>
    </row>
    <row r="1397" spans="4:4">
      <c r="D1397" s="311">
        <v>29030137</v>
      </c>
    </row>
    <row r="1398" spans="4:4">
      <c r="D1398" s="311">
        <v>29031630</v>
      </c>
    </row>
    <row r="1399" spans="4:4">
      <c r="D1399" s="311">
        <v>29031761</v>
      </c>
    </row>
    <row r="1400" spans="4:4">
      <c r="D1400" s="311">
        <v>29032334</v>
      </c>
    </row>
    <row r="1401" spans="4:4">
      <c r="D1401" s="311">
        <v>29032300</v>
      </c>
    </row>
    <row r="1402" spans="4:4">
      <c r="D1402" s="311">
        <v>29124484</v>
      </c>
    </row>
    <row r="1403" spans="4:4">
      <c r="D1403" s="311">
        <v>29124964</v>
      </c>
    </row>
    <row r="1404" spans="4:4">
      <c r="D1404" s="311">
        <v>29125537</v>
      </c>
    </row>
    <row r="1405" spans="4:4">
      <c r="D1405" s="311">
        <v>29124506</v>
      </c>
    </row>
    <row r="1406" spans="4:4">
      <c r="D1406" s="311">
        <v>29005752</v>
      </c>
    </row>
    <row r="1407" spans="4:4">
      <c r="D1407" s="311">
        <v>29464765</v>
      </c>
    </row>
    <row r="1408" spans="4:4">
      <c r="D1408" s="311">
        <v>29000599</v>
      </c>
    </row>
    <row r="1409" spans="4:4">
      <c r="D1409" s="311">
        <v>29461480</v>
      </c>
    </row>
    <row r="1410" spans="4:4">
      <c r="D1410" s="311">
        <v>29468396</v>
      </c>
    </row>
    <row r="1411" spans="4:4">
      <c r="D1411" s="311">
        <v>29000971</v>
      </c>
    </row>
    <row r="1412" spans="4:4">
      <c r="D1412" s="311">
        <v>29001498</v>
      </c>
    </row>
    <row r="1413" spans="4:4">
      <c r="D1413" s="311">
        <v>29000831</v>
      </c>
    </row>
    <row r="1414" spans="4:4">
      <c r="D1414" s="311">
        <v>29000840</v>
      </c>
    </row>
    <row r="1415" spans="4:4">
      <c r="D1415" s="311">
        <v>29001064</v>
      </c>
    </row>
    <row r="1416" spans="4:4">
      <c r="D1416" s="311">
        <v>29437881</v>
      </c>
    </row>
    <row r="1417" spans="4:4">
      <c r="D1417" s="311">
        <v>29336325</v>
      </c>
    </row>
    <row r="1418" spans="4:4">
      <c r="D1418" s="311">
        <v>29383218</v>
      </c>
    </row>
    <row r="1419" spans="4:4">
      <c r="D1419" s="311">
        <v>29001773</v>
      </c>
    </row>
    <row r="1420" spans="4:4">
      <c r="D1420" s="311">
        <v>29418690</v>
      </c>
    </row>
    <row r="1421" spans="4:4">
      <c r="D1421" s="311">
        <v>29002427</v>
      </c>
    </row>
    <row r="1422" spans="4:4">
      <c r="D1422" s="311">
        <v>29007100</v>
      </c>
    </row>
    <row r="1423" spans="4:4">
      <c r="D1423" s="311">
        <v>29007887</v>
      </c>
    </row>
    <row r="1424" spans="4:4">
      <c r="D1424" s="311">
        <v>29474914</v>
      </c>
    </row>
    <row r="1425" spans="4:4">
      <c r="D1425" s="311">
        <v>29427550</v>
      </c>
    </row>
    <row r="1426" spans="4:4">
      <c r="D1426" s="311">
        <v>29464773</v>
      </c>
    </row>
    <row r="1427" spans="4:4">
      <c r="D1427" s="311">
        <v>29379423</v>
      </c>
    </row>
    <row r="1428" spans="4:4">
      <c r="D1428" s="311">
        <v>29431662</v>
      </c>
    </row>
    <row r="1429" spans="4:4">
      <c r="D1429" s="311">
        <v>29526809</v>
      </c>
    </row>
    <row r="1430" spans="4:4">
      <c r="D1430" s="311">
        <v>29343003</v>
      </c>
    </row>
    <row r="1431" spans="4:4">
      <c r="D1431" s="311">
        <v>29009197</v>
      </c>
    </row>
    <row r="1432" spans="4:4">
      <c r="D1432" s="311">
        <v>29336082</v>
      </c>
    </row>
    <row r="1433" spans="4:4">
      <c r="D1433" s="311">
        <v>29470501</v>
      </c>
    </row>
    <row r="1434" spans="4:4">
      <c r="D1434" s="311">
        <v>29004403</v>
      </c>
    </row>
    <row r="1435" spans="4:4">
      <c r="D1435" s="311">
        <v>29010438</v>
      </c>
    </row>
    <row r="1436" spans="4:4">
      <c r="D1436" s="311">
        <v>29384400</v>
      </c>
    </row>
    <row r="1437" spans="4:4">
      <c r="D1437" s="311">
        <v>29384389</v>
      </c>
    </row>
    <row r="1438" spans="4:4">
      <c r="D1438" s="311">
        <v>29205387</v>
      </c>
    </row>
    <row r="1439" spans="4:4">
      <c r="D1439" s="311">
        <v>29236606</v>
      </c>
    </row>
    <row r="1440" spans="4:4">
      <c r="D1440" s="311">
        <v>29206545</v>
      </c>
    </row>
    <row r="1441" spans="4:4">
      <c r="D1441" s="311">
        <v>29483395</v>
      </c>
    </row>
    <row r="1442" spans="4:4">
      <c r="D1442" s="311">
        <v>29208297</v>
      </c>
    </row>
    <row r="1443" spans="4:4">
      <c r="D1443" s="311">
        <v>29209439</v>
      </c>
    </row>
    <row r="1444" spans="4:4">
      <c r="D1444" s="311">
        <v>29239354</v>
      </c>
    </row>
    <row r="1445" spans="4:4">
      <c r="D1445" s="311">
        <v>29240530</v>
      </c>
    </row>
    <row r="1446" spans="4:4">
      <c r="D1446" s="311">
        <v>29240131</v>
      </c>
    </row>
    <row r="1447" spans="4:4">
      <c r="D1447" s="311">
        <v>29392365</v>
      </c>
    </row>
    <row r="1448" spans="4:4">
      <c r="D1448" s="311">
        <v>29256089</v>
      </c>
    </row>
    <row r="1449" spans="4:4">
      <c r="D1449" s="311">
        <v>29240638</v>
      </c>
    </row>
    <row r="1450" spans="4:4">
      <c r="D1450" s="311">
        <v>29410134</v>
      </c>
    </row>
    <row r="1451" spans="4:4">
      <c r="D1451" s="311">
        <v>29433568</v>
      </c>
    </row>
    <row r="1452" spans="4:4">
      <c r="D1452" s="311">
        <v>29242231</v>
      </c>
    </row>
    <row r="1453" spans="4:4">
      <c r="D1453" s="311">
        <v>29243882</v>
      </c>
    </row>
    <row r="1454" spans="4:4">
      <c r="D1454" s="311">
        <v>29214866</v>
      </c>
    </row>
    <row r="1455" spans="4:4">
      <c r="D1455" s="311">
        <v>29237629</v>
      </c>
    </row>
    <row r="1456" spans="4:4">
      <c r="D1456" s="311">
        <v>29243920</v>
      </c>
    </row>
    <row r="1457" spans="4:4">
      <c r="D1457" s="311">
        <v>29394414</v>
      </c>
    </row>
    <row r="1458" spans="4:4">
      <c r="D1458" s="311">
        <v>29437814</v>
      </c>
    </row>
    <row r="1459" spans="4:4">
      <c r="D1459" s="311">
        <v>29243947</v>
      </c>
    </row>
    <row r="1460" spans="4:4">
      <c r="D1460" s="311">
        <v>29424348</v>
      </c>
    </row>
    <row r="1461" spans="4:4">
      <c r="D1461" s="311">
        <v>29260256</v>
      </c>
    </row>
    <row r="1462" spans="4:4">
      <c r="D1462" s="311">
        <v>29443334</v>
      </c>
    </row>
    <row r="1463" spans="4:4">
      <c r="D1463" s="311">
        <v>29248132</v>
      </c>
    </row>
    <row r="1464" spans="4:4">
      <c r="D1464" s="311">
        <v>29237645</v>
      </c>
    </row>
    <row r="1465" spans="4:4">
      <c r="D1465" s="311">
        <v>29261660</v>
      </c>
    </row>
    <row r="1466" spans="4:4">
      <c r="D1466" s="311">
        <v>29251648</v>
      </c>
    </row>
    <row r="1467" spans="4:4">
      <c r="D1467" s="311">
        <v>29359805</v>
      </c>
    </row>
    <row r="1468" spans="4:4">
      <c r="D1468" s="311">
        <v>29263972</v>
      </c>
    </row>
    <row r="1469" spans="4:4">
      <c r="D1469" s="311">
        <v>29264049</v>
      </c>
    </row>
    <row r="1470" spans="4:4">
      <c r="D1470" s="311">
        <v>29254396</v>
      </c>
    </row>
    <row r="1471" spans="4:4">
      <c r="D1471" s="311">
        <v>29422167</v>
      </c>
    </row>
    <row r="1472" spans="4:4">
      <c r="D1472" s="311">
        <v>29442095</v>
      </c>
    </row>
    <row r="1473" spans="4:4">
      <c r="D1473" s="311">
        <v>29210950</v>
      </c>
    </row>
    <row r="1474" spans="4:4">
      <c r="D1474" s="311">
        <v>29254426</v>
      </c>
    </row>
    <row r="1475" spans="4:4">
      <c r="D1475" s="311">
        <v>29081319</v>
      </c>
    </row>
    <row r="1476" spans="4:4">
      <c r="D1476" s="311">
        <v>29450837</v>
      </c>
    </row>
    <row r="1477" spans="4:4">
      <c r="D1477" s="311">
        <v>29081440</v>
      </c>
    </row>
    <row r="1478" spans="4:4">
      <c r="D1478" s="311">
        <v>29081815</v>
      </c>
    </row>
    <row r="1479" spans="4:4">
      <c r="D1479" s="311">
        <v>29082234</v>
      </c>
    </row>
    <row r="1480" spans="4:4">
      <c r="D1480" s="311">
        <v>29083044</v>
      </c>
    </row>
    <row r="1481" spans="4:4">
      <c r="D1481" s="311">
        <v>44176</v>
      </c>
    </row>
    <row r="1482" spans="4:4">
      <c r="D1482" s="311">
        <v>29083354</v>
      </c>
    </row>
    <row r="1483" spans="4:4">
      <c r="D1483" s="311">
        <v>29084202</v>
      </c>
    </row>
    <row r="1484" spans="4:4">
      <c r="D1484" s="311">
        <v>29393949</v>
      </c>
    </row>
    <row r="1485" spans="4:4">
      <c r="D1485" s="311">
        <v>29581605</v>
      </c>
    </row>
    <row r="1486" spans="4:4">
      <c r="D1486" s="311">
        <v>29084784</v>
      </c>
    </row>
    <row r="1487" spans="4:4">
      <c r="D1487" s="311">
        <v>29980720</v>
      </c>
    </row>
    <row r="1488" spans="4:4">
      <c r="D1488" s="311">
        <v>29086914</v>
      </c>
    </row>
    <row r="1489" spans="4:4">
      <c r="D1489" s="311">
        <v>29426960</v>
      </c>
    </row>
    <row r="1490" spans="4:4">
      <c r="D1490" s="311">
        <v>29424038</v>
      </c>
    </row>
    <row r="1491" spans="4:4">
      <c r="D1491" s="311">
        <v>29441919</v>
      </c>
    </row>
    <row r="1492" spans="4:4">
      <c r="D1492" s="311">
        <v>29087236</v>
      </c>
    </row>
    <row r="1493" spans="4:4">
      <c r="D1493" s="311">
        <v>29443113</v>
      </c>
    </row>
    <row r="1494" spans="4:4">
      <c r="D1494" s="311">
        <v>29088240</v>
      </c>
    </row>
    <row r="1495" spans="4:4">
      <c r="D1495" s="311">
        <v>29080533</v>
      </c>
    </row>
    <row r="1496" spans="4:4">
      <c r="D1496" s="311">
        <v>29398282</v>
      </c>
    </row>
    <row r="1497" spans="4:4">
      <c r="D1497" s="311">
        <v>29069580</v>
      </c>
    </row>
    <row r="1498" spans="4:4">
      <c r="D1498" s="311">
        <v>29488656</v>
      </c>
    </row>
    <row r="1499" spans="4:4">
      <c r="D1499" s="311">
        <v>29139368</v>
      </c>
    </row>
    <row r="1500" spans="4:4">
      <c r="D1500" s="311">
        <v>29488575</v>
      </c>
    </row>
    <row r="1501" spans="4:4">
      <c r="D1501" s="311">
        <v>29101484</v>
      </c>
    </row>
    <row r="1502" spans="4:4">
      <c r="D1502" s="311">
        <v>29101719</v>
      </c>
    </row>
    <row r="1503" spans="4:4">
      <c r="D1503" s="311">
        <v>29085500</v>
      </c>
    </row>
    <row r="1504" spans="4:4">
      <c r="D1504" s="311">
        <v>29140633</v>
      </c>
    </row>
    <row r="1505" spans="4:4">
      <c r="D1505" s="311">
        <v>29141044</v>
      </c>
    </row>
    <row r="1506" spans="4:4">
      <c r="D1506" s="311">
        <v>29105684</v>
      </c>
    </row>
    <row r="1507" spans="4:4">
      <c r="D1507" s="311">
        <v>29077540</v>
      </c>
    </row>
    <row r="1508" spans="4:4">
      <c r="D1508" s="311">
        <v>29142709</v>
      </c>
    </row>
    <row r="1509" spans="4:4">
      <c r="D1509" s="311">
        <v>29142997</v>
      </c>
    </row>
    <row r="1510" spans="4:4">
      <c r="D1510" s="311">
        <v>29143365</v>
      </c>
    </row>
    <row r="1511" spans="4:4">
      <c r="D1511" s="311">
        <v>29143942</v>
      </c>
    </row>
    <row r="1512" spans="4:4">
      <c r="D1512" s="311">
        <v>29354943</v>
      </c>
    </row>
    <row r="1513" spans="4:4">
      <c r="D1513" s="311">
        <v>29488192</v>
      </c>
    </row>
    <row r="1514" spans="4:4">
      <c r="D1514" s="311">
        <v>29110866</v>
      </c>
    </row>
    <row r="1515" spans="4:4">
      <c r="D1515" s="311">
        <v>29111285</v>
      </c>
    </row>
    <row r="1516" spans="4:4">
      <c r="D1516" s="311">
        <v>29088623</v>
      </c>
    </row>
    <row r="1517" spans="4:4">
      <c r="D1517" s="311">
        <v>29079934</v>
      </c>
    </row>
    <row r="1518" spans="4:4">
      <c r="D1518" s="311">
        <v>29068320</v>
      </c>
    </row>
    <row r="1519" spans="4:4">
      <c r="D1519" s="311">
        <v>29070350</v>
      </c>
    </row>
    <row r="1520" spans="4:4">
      <c r="D1520" s="311">
        <v>29344247</v>
      </c>
    </row>
    <row r="1521" spans="4:4">
      <c r="D1521" s="311">
        <v>29071275</v>
      </c>
    </row>
    <row r="1522" spans="4:4">
      <c r="D1522" s="311">
        <v>29440211</v>
      </c>
    </row>
    <row r="1523" spans="4:4">
      <c r="D1523" s="311">
        <v>29486327</v>
      </c>
    </row>
    <row r="1524" spans="4:4">
      <c r="D1524" s="311">
        <v>29073014</v>
      </c>
    </row>
    <row r="1525" spans="4:4">
      <c r="D1525" s="311">
        <v>29425530</v>
      </c>
    </row>
    <row r="1526" spans="4:4">
      <c r="D1526" s="311">
        <v>29073324</v>
      </c>
    </row>
    <row r="1527" spans="4:4">
      <c r="D1527" s="311">
        <v>29075874</v>
      </c>
    </row>
    <row r="1528" spans="4:4">
      <c r="D1528" s="311">
        <v>29489563</v>
      </c>
    </row>
    <row r="1529" spans="4:4">
      <c r="D1529" s="311">
        <v>29079004</v>
      </c>
    </row>
    <row r="1530" spans="4:4">
      <c r="D1530" s="311">
        <v>29079055</v>
      </c>
    </row>
    <row r="1531" spans="4:4">
      <c r="D1531" s="311">
        <v>29441609</v>
      </c>
    </row>
    <row r="1532" spans="4:4">
      <c r="D1532" s="311">
        <v>29340330</v>
      </c>
    </row>
    <row r="1533" spans="4:4">
      <c r="D1533" s="311">
        <v>29125898</v>
      </c>
    </row>
    <row r="1534" spans="4:4">
      <c r="D1534" s="311">
        <v>29126126</v>
      </c>
    </row>
    <row r="1535" spans="4:4">
      <c r="D1535" s="311">
        <v>29599601</v>
      </c>
    </row>
    <row r="1536" spans="4:4">
      <c r="D1536" s="311">
        <v>29449340</v>
      </c>
    </row>
    <row r="1537" spans="4:4">
      <c r="D1537" s="311">
        <v>29429889</v>
      </c>
    </row>
    <row r="1538" spans="4:4">
      <c r="D1538" s="311">
        <v>29126550</v>
      </c>
    </row>
    <row r="1539" spans="4:4">
      <c r="D1539" s="311">
        <v>29463980</v>
      </c>
    </row>
    <row r="1540" spans="4:4">
      <c r="D1540" s="311">
        <v>29468000</v>
      </c>
    </row>
    <row r="1541" spans="4:4">
      <c r="D1541" s="311">
        <v>29126991</v>
      </c>
    </row>
    <row r="1542" spans="4:4">
      <c r="D1542" s="311">
        <v>29850843</v>
      </c>
    </row>
    <row r="1543" spans="4:4">
      <c r="D1543" s="311">
        <v>29423805</v>
      </c>
    </row>
    <row r="1544" spans="4:4">
      <c r="D1544" s="311">
        <v>29117666</v>
      </c>
    </row>
    <row r="1545" spans="4:4">
      <c r="D1545" s="311">
        <v>29117194</v>
      </c>
    </row>
    <row r="1546" spans="4:4">
      <c r="D1546" s="311">
        <v>29117240</v>
      </c>
    </row>
    <row r="1547" spans="4:4">
      <c r="D1547" s="311">
        <v>29128366</v>
      </c>
    </row>
    <row r="1548" spans="4:4">
      <c r="D1548" s="311">
        <v>29434530</v>
      </c>
    </row>
    <row r="1549" spans="4:4">
      <c r="D1549" s="311">
        <v>29436931</v>
      </c>
    </row>
    <row r="1550" spans="4:4">
      <c r="D1550" s="311">
        <v>29407834</v>
      </c>
    </row>
    <row r="1551" spans="4:4">
      <c r="D1551" s="311">
        <v>29131383</v>
      </c>
    </row>
    <row r="1552" spans="4:4">
      <c r="D1552" s="311">
        <v>29132045</v>
      </c>
    </row>
    <row r="1553" spans="4:4">
      <c r="D1553" s="311">
        <v>29113881</v>
      </c>
    </row>
    <row r="1554" spans="4:4">
      <c r="D1554" s="311">
        <v>29132711</v>
      </c>
    </row>
    <row r="1555" spans="4:4">
      <c r="D1555" s="311">
        <v>29133130</v>
      </c>
    </row>
    <row r="1556" spans="4:4">
      <c r="D1556" s="311">
        <v>29428530</v>
      </c>
    </row>
    <row r="1557" spans="4:4">
      <c r="D1557" s="311">
        <v>29398940</v>
      </c>
    </row>
    <row r="1558" spans="4:4">
      <c r="D1558" s="311">
        <v>29133955</v>
      </c>
    </row>
    <row r="1559" spans="4:4">
      <c r="D1559" s="311">
        <v>29133130</v>
      </c>
    </row>
    <row r="1560" spans="4:4">
      <c r="D1560" s="311">
        <v>29114500</v>
      </c>
    </row>
    <row r="1561" spans="4:4">
      <c r="D1561" s="311">
        <v>29115396</v>
      </c>
    </row>
    <row r="1562" spans="4:4">
      <c r="D1562" s="311">
        <v>29446740</v>
      </c>
    </row>
    <row r="1563" spans="4:4">
      <c r="D1563" s="311">
        <v>29149835</v>
      </c>
    </row>
    <row r="1564" spans="4:4">
      <c r="D1564" s="311">
        <v>29150450</v>
      </c>
    </row>
    <row r="1565" spans="4:4">
      <c r="D1565" s="311">
        <v>29150310</v>
      </c>
    </row>
    <row r="1566" spans="4:4">
      <c r="D1566" s="311">
        <v>29150418</v>
      </c>
    </row>
    <row r="1567" spans="4:4">
      <c r="D1567" s="311">
        <v>29395712</v>
      </c>
    </row>
    <row r="1568" spans="4:4">
      <c r="D1568" s="311">
        <v>29456800</v>
      </c>
    </row>
    <row r="1569" spans="4:4">
      <c r="D1569" s="311">
        <v>29999812</v>
      </c>
    </row>
    <row r="1570" spans="4:4">
      <c r="D1570" s="311">
        <v>29149878</v>
      </c>
    </row>
    <row r="1571" spans="4:4">
      <c r="D1571" s="311">
        <v>29431530</v>
      </c>
    </row>
    <row r="1572" spans="4:4">
      <c r="D1572" s="311">
        <v>29150663</v>
      </c>
    </row>
    <row r="1573" spans="4:4">
      <c r="D1573" s="311">
        <v>29150442</v>
      </c>
    </row>
    <row r="1574" spans="4:4">
      <c r="D1574" s="311">
        <v>29417163</v>
      </c>
    </row>
    <row r="1575" spans="4:4">
      <c r="D1575" s="311">
        <v>29150370</v>
      </c>
    </row>
    <row r="1576" spans="4:4">
      <c r="D1576" s="311">
        <v>29150191</v>
      </c>
    </row>
    <row r="1577" spans="4:4">
      <c r="D1577" s="311">
        <v>29150590</v>
      </c>
    </row>
    <row r="1578" spans="4:4">
      <c r="D1578" s="311">
        <v>29151651</v>
      </c>
    </row>
    <row r="1579" spans="4:4">
      <c r="D1579" s="311">
        <v>29151554</v>
      </c>
    </row>
    <row r="1580" spans="4:4">
      <c r="D1580" s="311">
        <v>29461464</v>
      </c>
    </row>
    <row r="1581" spans="4:4">
      <c r="D1581" s="311">
        <v>29465400</v>
      </c>
    </row>
    <row r="1582" spans="4:4">
      <c r="D1582" s="311">
        <v>29155401</v>
      </c>
    </row>
    <row r="1583" spans="4:4">
      <c r="D1583" s="311">
        <v>29158605</v>
      </c>
    </row>
    <row r="1584" spans="4:4">
      <c r="D1584" s="311">
        <v>29158893</v>
      </c>
    </row>
    <row r="1585" spans="4:4">
      <c r="D1585" s="311">
        <v>29158850</v>
      </c>
    </row>
    <row r="1586" spans="4:4">
      <c r="D1586" s="311">
        <v>29155673</v>
      </c>
    </row>
    <row r="1587" spans="4:4">
      <c r="D1587" s="311">
        <v>29155894</v>
      </c>
    </row>
    <row r="1588" spans="4:4">
      <c r="D1588" s="311">
        <v>29153190</v>
      </c>
    </row>
    <row r="1589" spans="4:4">
      <c r="D1589" s="311">
        <v>29156211</v>
      </c>
    </row>
    <row r="1590" spans="4:4">
      <c r="D1590" s="311">
        <v>29456495</v>
      </c>
    </row>
    <row r="1591" spans="4:4">
      <c r="D1591" s="311">
        <v>29373280</v>
      </c>
    </row>
    <row r="1592" spans="4:4">
      <c r="D1592" s="311">
        <v>29487900</v>
      </c>
    </row>
    <row r="1593" spans="4:4">
      <c r="D1593" s="311">
        <v>29430305</v>
      </c>
    </row>
    <row r="1594" spans="4:4">
      <c r="D1594" s="311">
        <v>29456606</v>
      </c>
    </row>
    <row r="1595" spans="4:4">
      <c r="D1595" s="311">
        <v>29159318</v>
      </c>
    </row>
    <row r="1596" spans="4:4">
      <c r="D1596" s="311">
        <v>29459915</v>
      </c>
    </row>
    <row r="1597" spans="4:4">
      <c r="D1597" s="311">
        <v>29129435</v>
      </c>
    </row>
    <row r="1598" spans="4:4">
      <c r="D1598" s="311">
        <v>29157536</v>
      </c>
    </row>
    <row r="1599" spans="4:4">
      <c r="D1599" s="311">
        <v>29131553</v>
      </c>
    </row>
    <row r="1600" spans="4:4">
      <c r="D1600" s="311">
        <v>29848873</v>
      </c>
    </row>
    <row r="1601" spans="4:4">
      <c r="D1601" s="311">
        <v>29104505</v>
      </c>
    </row>
    <row r="1602" spans="4:4">
      <c r="D1602" s="311">
        <v>29104580</v>
      </c>
    </row>
    <row r="1603" spans="4:4">
      <c r="D1603" s="311">
        <v>29153964</v>
      </c>
    </row>
    <row r="1604" spans="4:4">
      <c r="D1604" s="311">
        <v>29154618</v>
      </c>
    </row>
    <row r="1605" spans="4:4">
      <c r="D1605" s="311">
        <v>29154707</v>
      </c>
    </row>
    <row r="1606" spans="4:4">
      <c r="D1606" s="311">
        <v>29089115</v>
      </c>
    </row>
    <row r="1607" spans="4:4">
      <c r="D1607" s="311">
        <v>29157803</v>
      </c>
    </row>
    <row r="1608" spans="4:4">
      <c r="D1608" s="311">
        <v>29089964</v>
      </c>
    </row>
    <row r="1609" spans="4:4">
      <c r="D1609" s="311">
        <v>29090350</v>
      </c>
    </row>
    <row r="1610" spans="4:4">
      <c r="D1610" s="311">
        <v>29090865</v>
      </c>
    </row>
    <row r="1611" spans="4:4">
      <c r="D1611" s="311">
        <v>29091470</v>
      </c>
    </row>
    <row r="1612" spans="4:4">
      <c r="D1612" s="311">
        <v>29092191</v>
      </c>
    </row>
    <row r="1613" spans="4:4">
      <c r="D1613" s="311">
        <v>29092213</v>
      </c>
    </row>
    <row r="1614" spans="4:4">
      <c r="D1614" s="311">
        <v>29436842</v>
      </c>
    </row>
    <row r="1615" spans="4:4">
      <c r="D1615" s="311">
        <v>29380375</v>
      </c>
    </row>
    <row r="1616" spans="4:4">
      <c r="D1616" s="311">
        <v>29093295</v>
      </c>
    </row>
    <row r="1617" spans="4:4">
      <c r="D1617" s="311">
        <v>29093341</v>
      </c>
    </row>
    <row r="1618" spans="4:4">
      <c r="D1618" s="311">
        <v>29093520</v>
      </c>
    </row>
    <row r="1619" spans="4:4">
      <c r="D1619" s="311">
        <v>29432960</v>
      </c>
    </row>
    <row r="1620" spans="4:4">
      <c r="D1620" s="311">
        <v>29093457</v>
      </c>
    </row>
    <row r="1621" spans="4:4">
      <c r="D1621" s="311">
        <v>29474264</v>
      </c>
    </row>
    <row r="1622" spans="4:4">
      <c r="D1622" s="311">
        <v>29097509</v>
      </c>
    </row>
    <row r="1623" spans="4:4">
      <c r="D1623" s="311">
        <v>29093317</v>
      </c>
    </row>
    <row r="1624" spans="4:4">
      <c r="D1624" s="311">
        <v>29093546</v>
      </c>
    </row>
    <row r="1625" spans="4:4">
      <c r="D1625" s="311">
        <v>29095166</v>
      </c>
    </row>
    <row r="1626" spans="4:4">
      <c r="D1626" s="311">
        <v>29094100</v>
      </c>
    </row>
    <row r="1627" spans="4:4">
      <c r="D1627" s="311">
        <v>29093511</v>
      </c>
    </row>
    <row r="1628" spans="4:4">
      <c r="D1628" s="311">
        <v>29094240</v>
      </c>
    </row>
    <row r="1629" spans="4:4">
      <c r="D1629" s="311">
        <v>29094712</v>
      </c>
    </row>
    <row r="1630" spans="4:4">
      <c r="D1630" s="311">
        <v>29095158</v>
      </c>
    </row>
    <row r="1631" spans="4:4">
      <c r="D1631" s="311">
        <v>29441633</v>
      </c>
    </row>
    <row r="1632" spans="4:4">
      <c r="D1632" s="311">
        <v>29096847</v>
      </c>
    </row>
    <row r="1633" spans="4:4">
      <c r="D1633" s="311">
        <v>29097541</v>
      </c>
    </row>
    <row r="1634" spans="4:4">
      <c r="D1634" s="311">
        <v>29095239</v>
      </c>
    </row>
    <row r="1635" spans="4:4">
      <c r="D1635" s="311">
        <v>29097703</v>
      </c>
    </row>
    <row r="1636" spans="4:4">
      <c r="D1636" s="311">
        <v>29096596</v>
      </c>
    </row>
    <row r="1637" spans="4:4">
      <c r="D1637" s="311">
        <v>29443768</v>
      </c>
    </row>
    <row r="1638" spans="4:4">
      <c r="D1638" s="311">
        <v>29093660</v>
      </c>
    </row>
    <row r="1639" spans="4:4">
      <c r="D1639" s="311">
        <v>29094194</v>
      </c>
    </row>
    <row r="1640" spans="4:4">
      <c r="D1640" s="311">
        <v>29093279</v>
      </c>
    </row>
    <row r="1641" spans="4:4">
      <c r="D1641" s="311">
        <v>29387728</v>
      </c>
    </row>
    <row r="1642" spans="4:4">
      <c r="D1642" s="311">
        <v>29095140</v>
      </c>
    </row>
    <row r="1643" spans="4:4">
      <c r="D1643" s="311">
        <v>29094151</v>
      </c>
    </row>
    <row r="1644" spans="4:4">
      <c r="D1644" s="311">
        <v>29095212</v>
      </c>
    </row>
    <row r="1645" spans="4:4">
      <c r="D1645" s="311">
        <v>29093554</v>
      </c>
    </row>
    <row r="1646" spans="4:4">
      <c r="D1646" s="311">
        <v>29093473</v>
      </c>
    </row>
    <row r="1647" spans="4:4">
      <c r="D1647" s="311">
        <v>29093350</v>
      </c>
    </row>
    <row r="1648" spans="4:4">
      <c r="D1648" s="311">
        <v>29093260</v>
      </c>
    </row>
    <row r="1649" spans="4:4">
      <c r="D1649" s="311">
        <v>29095999</v>
      </c>
    </row>
    <row r="1650" spans="4:4">
      <c r="D1650" s="311">
        <v>29094798</v>
      </c>
    </row>
    <row r="1651" spans="4:4">
      <c r="D1651" s="311">
        <v>29094216</v>
      </c>
    </row>
    <row r="1652" spans="4:4">
      <c r="D1652" s="311">
        <v>29097665</v>
      </c>
    </row>
    <row r="1653" spans="4:4">
      <c r="D1653" s="311">
        <v>29095190</v>
      </c>
    </row>
    <row r="1654" spans="4:4">
      <c r="D1654" s="311">
        <v>29387736</v>
      </c>
    </row>
    <row r="1655" spans="4:4">
      <c r="D1655" s="311">
        <v>29096243</v>
      </c>
    </row>
    <row r="1656" spans="4:4">
      <c r="D1656" s="311">
        <v>29098165</v>
      </c>
    </row>
    <row r="1657" spans="4:4">
      <c r="D1657" s="311">
        <v>29103290</v>
      </c>
    </row>
    <row r="1658" spans="4:4">
      <c r="D1658" s="311">
        <v>29107440</v>
      </c>
    </row>
    <row r="1659" spans="4:4">
      <c r="D1659" s="311">
        <v>29107466</v>
      </c>
    </row>
    <row r="1660" spans="4:4">
      <c r="D1660" s="311">
        <v>29108047</v>
      </c>
    </row>
    <row r="1661" spans="4:4">
      <c r="D1661" s="311">
        <v>29109361</v>
      </c>
    </row>
    <row r="1662" spans="4:4">
      <c r="D1662" s="311">
        <v>29108900</v>
      </c>
    </row>
    <row r="1663" spans="4:4">
      <c r="D1663" s="311">
        <v>29110076</v>
      </c>
    </row>
    <row r="1664" spans="4:4">
      <c r="D1664" s="311">
        <v>29111730</v>
      </c>
    </row>
    <row r="1665" spans="4:4">
      <c r="D1665" s="311">
        <v>29443288</v>
      </c>
    </row>
    <row r="1666" spans="4:4">
      <c r="D1666" s="311">
        <v>29432510</v>
      </c>
    </row>
    <row r="1667" spans="4:4">
      <c r="D1667" s="311">
        <v>29267420</v>
      </c>
    </row>
    <row r="1668" spans="4:4">
      <c r="D1668" s="311">
        <v>29395950</v>
      </c>
    </row>
    <row r="1669" spans="4:4">
      <c r="D1669" s="311">
        <v>29255597</v>
      </c>
    </row>
    <row r="1670" spans="4:4">
      <c r="D1670" s="311">
        <v>29267480</v>
      </c>
    </row>
    <row r="1671" spans="4:4">
      <c r="D1671" s="311">
        <v>29449332</v>
      </c>
    </row>
    <row r="1672" spans="4:4">
      <c r="D1672" s="311">
        <v>29395860</v>
      </c>
    </row>
    <row r="1673" spans="4:4">
      <c r="D1673" s="311">
        <v>29268168</v>
      </c>
    </row>
    <row r="1674" spans="4:4">
      <c r="D1674" s="311">
        <v>29269806</v>
      </c>
    </row>
    <row r="1675" spans="4:4">
      <c r="D1675" s="311">
        <v>29270570</v>
      </c>
    </row>
    <row r="1676" spans="4:4">
      <c r="D1676" s="311">
        <v>29434734</v>
      </c>
    </row>
    <row r="1677" spans="4:4">
      <c r="D1677" s="311">
        <v>29449456</v>
      </c>
    </row>
    <row r="1678" spans="4:4">
      <c r="D1678" s="311">
        <v>29449545</v>
      </c>
    </row>
    <row r="1679" spans="4:4">
      <c r="D1679" s="311">
        <v>29409535</v>
      </c>
    </row>
    <row r="1680" spans="4:4">
      <c r="D1680" s="311">
        <v>29258324</v>
      </c>
    </row>
    <row r="1681" spans="4:4">
      <c r="D1681" s="311">
        <v>29259630</v>
      </c>
    </row>
    <row r="1682" spans="4:4">
      <c r="D1682" s="311">
        <v>29459028</v>
      </c>
    </row>
    <row r="1683" spans="4:4">
      <c r="D1683" s="311">
        <v>29281261</v>
      </c>
    </row>
    <row r="1684" spans="4:4">
      <c r="D1684" s="311">
        <v>29535816</v>
      </c>
    </row>
    <row r="1685" spans="4:4">
      <c r="D1685" s="311">
        <v>29335132</v>
      </c>
    </row>
    <row r="1686" spans="4:4">
      <c r="D1686" s="311">
        <v>29249104</v>
      </c>
    </row>
    <row r="1687" spans="4:4">
      <c r="D1687" s="311">
        <v>29261481</v>
      </c>
    </row>
    <row r="1688" spans="4:4">
      <c r="D1688" s="311">
        <v>29434726</v>
      </c>
    </row>
    <row r="1689" spans="4:4">
      <c r="D1689" s="311">
        <v>29250285</v>
      </c>
    </row>
    <row r="1690" spans="4:4">
      <c r="D1690" s="311">
        <v>29261953</v>
      </c>
    </row>
    <row r="1691" spans="4:4">
      <c r="D1691" s="311">
        <v>29275474</v>
      </c>
    </row>
    <row r="1692" spans="4:4">
      <c r="D1692" s="311">
        <v>29276411</v>
      </c>
    </row>
    <row r="1693" spans="4:4">
      <c r="D1693" s="311">
        <v>29277230</v>
      </c>
    </row>
    <row r="1694" spans="4:4">
      <c r="D1694" s="311">
        <v>29428556</v>
      </c>
    </row>
    <row r="1695" spans="4:4">
      <c r="D1695" s="311">
        <v>29285291</v>
      </c>
    </row>
    <row r="1696" spans="4:4">
      <c r="D1696" s="311">
        <v>29265932</v>
      </c>
    </row>
    <row r="1697" spans="4:4">
      <c r="D1697" s="311">
        <v>29461472</v>
      </c>
    </row>
    <row r="1698" spans="4:4">
      <c r="D1698" s="311">
        <v>29494737</v>
      </c>
    </row>
    <row r="1699" spans="4:4">
      <c r="D1699" s="311">
        <v>29467861</v>
      </c>
    </row>
    <row r="1700" spans="4:4">
      <c r="D1700" s="311">
        <v>29277990</v>
      </c>
    </row>
    <row r="1701" spans="4:4">
      <c r="D1701" s="311">
        <v>29277787</v>
      </c>
    </row>
    <row r="1702" spans="4:4">
      <c r="D1702" s="311">
        <v>29279178</v>
      </c>
    </row>
    <row r="1703" spans="4:4">
      <c r="D1703" s="311">
        <v>29279810</v>
      </c>
    </row>
    <row r="1704" spans="4:4">
      <c r="D1704" s="311">
        <v>29456479</v>
      </c>
    </row>
    <row r="1705" spans="4:4">
      <c r="D1705" s="311">
        <v>29279151</v>
      </c>
    </row>
    <row r="1706" spans="4:4">
      <c r="D1706" s="311">
        <v>29457491</v>
      </c>
    </row>
    <row r="1707" spans="4:4">
      <c r="D1707" s="311">
        <v>29456487</v>
      </c>
    </row>
    <row r="1708" spans="4:4">
      <c r="D1708" s="311">
        <v>29433410</v>
      </c>
    </row>
    <row r="1709" spans="4:4">
      <c r="D1709" s="311">
        <v>29277809</v>
      </c>
    </row>
    <row r="1710" spans="4:4">
      <c r="D1710" s="311">
        <v>29278112</v>
      </c>
    </row>
    <row r="1711" spans="4:4">
      <c r="D1711" s="311">
        <v>29402830</v>
      </c>
    </row>
    <row r="1712" spans="4:4">
      <c r="D1712" s="311">
        <v>29277752</v>
      </c>
    </row>
    <row r="1713" spans="4:4">
      <c r="D1713" s="311">
        <v>29279640</v>
      </c>
    </row>
    <row r="1714" spans="4:4">
      <c r="D1714" s="311">
        <v>29279887</v>
      </c>
    </row>
    <row r="1715" spans="4:4">
      <c r="D1715" s="311">
        <v>29440173</v>
      </c>
    </row>
    <row r="1716" spans="4:4">
      <c r="D1716" s="311">
        <v>29163234</v>
      </c>
    </row>
    <row r="1717" spans="4:4">
      <c r="D1717" s="311">
        <v>29162610</v>
      </c>
    </row>
    <row r="1718" spans="4:4">
      <c r="D1718" s="311">
        <v>29163374</v>
      </c>
    </row>
    <row r="1719" spans="4:4">
      <c r="D1719" s="311">
        <v>29164826</v>
      </c>
    </row>
    <row r="1720" spans="4:4">
      <c r="D1720" s="311">
        <v>29165253</v>
      </c>
    </row>
    <row r="1721" spans="4:4">
      <c r="D1721" s="311">
        <v>29165407</v>
      </c>
    </row>
    <row r="1722" spans="4:4">
      <c r="D1722" s="311">
        <v>29165555</v>
      </c>
    </row>
    <row r="1723" spans="4:4">
      <c r="D1723" s="311">
        <v>29391466</v>
      </c>
    </row>
    <row r="1724" spans="4:4">
      <c r="D1724" s="311">
        <v>29166063</v>
      </c>
    </row>
    <row r="1725" spans="4:4">
      <c r="D1725" s="311">
        <v>29166314</v>
      </c>
    </row>
    <row r="1726" spans="4:4">
      <c r="D1726" s="311">
        <v>29375983</v>
      </c>
    </row>
    <row r="1727" spans="4:4">
      <c r="D1727" s="311">
        <v>29167388</v>
      </c>
    </row>
    <row r="1728" spans="4:4">
      <c r="D1728" s="311">
        <v>29444896</v>
      </c>
    </row>
    <row r="1729" spans="4:4">
      <c r="D1729" s="311">
        <v>29168775</v>
      </c>
    </row>
    <row r="1730" spans="4:4">
      <c r="D1730" s="311">
        <v>29441641</v>
      </c>
    </row>
    <row r="1731" spans="4:4">
      <c r="D1731" s="311">
        <v>29417287</v>
      </c>
    </row>
    <row r="1732" spans="4:4">
      <c r="D1732" s="311">
        <v>29169160</v>
      </c>
    </row>
    <row r="1733" spans="4:4">
      <c r="D1733" s="311">
        <v>29169607</v>
      </c>
    </row>
    <row r="1734" spans="4:4">
      <c r="D1734" s="311">
        <v>29169615</v>
      </c>
    </row>
    <row r="1735" spans="4:4">
      <c r="D1735" s="311">
        <v>29400220</v>
      </c>
    </row>
    <row r="1736" spans="4:4">
      <c r="D1736" s="311">
        <v>29170877</v>
      </c>
    </row>
    <row r="1737" spans="4:4">
      <c r="D1737" s="311">
        <v>29432537</v>
      </c>
    </row>
    <row r="1738" spans="4:4">
      <c r="D1738" s="311">
        <v>29426383</v>
      </c>
    </row>
    <row r="1739" spans="4:4">
      <c r="D1739" s="311">
        <v>29170583</v>
      </c>
    </row>
    <row r="1740" spans="4:4">
      <c r="D1740" s="311">
        <v>29337534</v>
      </c>
    </row>
    <row r="1741" spans="4:4">
      <c r="D1741" s="311">
        <v>29432626</v>
      </c>
    </row>
    <row r="1742" spans="4:4">
      <c r="D1742" s="311">
        <v>29171610</v>
      </c>
    </row>
    <row r="1743" spans="4:4">
      <c r="D1743" s="311">
        <v>29171601</v>
      </c>
    </row>
    <row r="1744" spans="4:4">
      <c r="D1744" s="311">
        <v>29173531</v>
      </c>
    </row>
    <row r="1745" spans="4:4">
      <c r="D1745" s="311">
        <v>29172870</v>
      </c>
    </row>
    <row r="1746" spans="4:4">
      <c r="D1746" s="311">
        <v>29174180</v>
      </c>
    </row>
    <row r="1747" spans="4:4">
      <c r="D1747" s="311">
        <v>29981760</v>
      </c>
    </row>
    <row r="1748" spans="4:4">
      <c r="D1748" s="311">
        <v>29174546</v>
      </c>
    </row>
    <row r="1749" spans="4:4">
      <c r="D1749" s="311">
        <v>29432529</v>
      </c>
    </row>
    <row r="1750" spans="4:4">
      <c r="D1750" s="311">
        <v>29174805</v>
      </c>
    </row>
    <row r="1751" spans="4:4">
      <c r="D1751" s="311">
        <v>29425417</v>
      </c>
    </row>
    <row r="1752" spans="4:4">
      <c r="D1752" s="311">
        <v>29223652</v>
      </c>
    </row>
    <row r="1753" spans="4:4">
      <c r="D1753" s="311">
        <v>29293707</v>
      </c>
    </row>
    <row r="1754" spans="4:4">
      <c r="D1754" s="311">
        <v>29268524</v>
      </c>
    </row>
    <row r="1755" spans="4:4">
      <c r="D1755" s="311">
        <v>29271967</v>
      </c>
    </row>
    <row r="1756" spans="4:4">
      <c r="D1756" s="311">
        <v>29299268</v>
      </c>
    </row>
    <row r="1757" spans="4:4">
      <c r="D1757" s="311">
        <v>29300762</v>
      </c>
    </row>
    <row r="1758" spans="4:4">
      <c r="D1758" s="311">
        <v>29429781</v>
      </c>
    </row>
    <row r="1759" spans="4:4">
      <c r="D1759" s="311">
        <v>29848792</v>
      </c>
    </row>
    <row r="1760" spans="4:4">
      <c r="D1760" s="311">
        <v>29303702</v>
      </c>
    </row>
    <row r="1761" spans="4:4">
      <c r="D1761" s="311">
        <v>29303354</v>
      </c>
    </row>
    <row r="1762" spans="4:4">
      <c r="D1762" s="311">
        <v>29390532</v>
      </c>
    </row>
    <row r="1763" spans="4:4">
      <c r="D1763" s="311">
        <v>29429005</v>
      </c>
    </row>
    <row r="1764" spans="4:4">
      <c r="D1764" s="311">
        <v>29307759</v>
      </c>
    </row>
    <row r="1765" spans="4:4">
      <c r="D1765" s="311">
        <v>29309034</v>
      </c>
    </row>
    <row r="1766" spans="4:4">
      <c r="D1766" s="311">
        <v>29458994</v>
      </c>
    </row>
    <row r="1767" spans="4:4">
      <c r="D1767" s="311">
        <v>29397324</v>
      </c>
    </row>
    <row r="1768" spans="4:4">
      <c r="D1768" s="311">
        <v>29229529</v>
      </c>
    </row>
    <row r="1769" spans="4:4">
      <c r="D1769" s="311">
        <v>29473900</v>
      </c>
    </row>
    <row r="1770" spans="4:4">
      <c r="D1770" s="311">
        <v>29227690</v>
      </c>
    </row>
    <row r="1771" spans="4:4">
      <c r="D1771" s="311">
        <v>29228549</v>
      </c>
    </row>
    <row r="1772" spans="4:4">
      <c r="D1772" s="311">
        <v>29408172</v>
      </c>
    </row>
    <row r="1773" spans="4:4">
      <c r="D1773" s="311">
        <v>29229324</v>
      </c>
    </row>
    <row r="1774" spans="4:4">
      <c r="D1774" s="311">
        <v>29229294</v>
      </c>
    </row>
    <row r="1775" spans="4:4">
      <c r="D1775" s="311">
        <v>29229421</v>
      </c>
    </row>
    <row r="1776" spans="4:4">
      <c r="D1776" s="311">
        <v>29416604</v>
      </c>
    </row>
    <row r="1777" spans="4:4">
      <c r="D1777" s="311">
        <v>29229464</v>
      </c>
    </row>
    <row r="1778" spans="4:4">
      <c r="D1778" s="311">
        <v>29227658</v>
      </c>
    </row>
    <row r="1779" spans="4:4">
      <c r="D1779" s="311">
        <v>29457602</v>
      </c>
    </row>
    <row r="1780" spans="4:4">
      <c r="D1780" s="311">
        <v>29273790</v>
      </c>
    </row>
    <row r="1781" spans="4:4">
      <c r="D1781" s="311">
        <v>29429498</v>
      </c>
    </row>
    <row r="1782" spans="4:4">
      <c r="D1782" s="311">
        <v>29314348</v>
      </c>
    </row>
    <row r="1783" spans="4:4">
      <c r="D1783" s="311">
        <v>29427541</v>
      </c>
    </row>
    <row r="1784" spans="4:4">
      <c r="D1784" s="311">
        <v>29011507</v>
      </c>
    </row>
    <row r="1785" spans="4:4">
      <c r="D1785" s="311">
        <v>29011604</v>
      </c>
    </row>
    <row r="1786" spans="4:4">
      <c r="D1786" s="311">
        <v>29012465</v>
      </c>
    </row>
    <row r="1787" spans="4:4">
      <c r="D1787" s="311">
        <v>29013275</v>
      </c>
    </row>
    <row r="1788" spans="4:4">
      <c r="D1788" s="311">
        <v>29013887</v>
      </c>
    </row>
    <row r="1789" spans="4:4">
      <c r="D1789" s="311">
        <v>29014433</v>
      </c>
    </row>
    <row r="1790" spans="4:4">
      <c r="D1790" s="311">
        <v>29015227</v>
      </c>
    </row>
    <row r="1791" spans="4:4">
      <c r="D1791" s="311">
        <v>29015413</v>
      </c>
    </row>
    <row r="1792" spans="4:4">
      <c r="D1792" s="311">
        <v>29016339</v>
      </c>
    </row>
    <row r="1793" spans="4:4">
      <c r="D1793" s="311">
        <v>29016916</v>
      </c>
    </row>
    <row r="1794" spans="4:4">
      <c r="D1794" s="311">
        <v>29009880</v>
      </c>
    </row>
    <row r="1795" spans="4:4">
      <c r="D1795" s="311">
        <v>29032539</v>
      </c>
    </row>
    <row r="1796" spans="4:4">
      <c r="D1796" s="311">
        <v>29033047</v>
      </c>
    </row>
    <row r="1797" spans="4:4">
      <c r="D1797" s="311">
        <v>29456886</v>
      </c>
    </row>
    <row r="1798" spans="4:4">
      <c r="D1798" s="311">
        <v>29424526</v>
      </c>
    </row>
    <row r="1799" spans="4:4">
      <c r="D1799" s="311">
        <v>29033187</v>
      </c>
    </row>
    <row r="1800" spans="4:4">
      <c r="D1800" s="311">
        <v>29034205</v>
      </c>
    </row>
    <row r="1801" spans="4:4">
      <c r="D1801" s="311">
        <v>29354536</v>
      </c>
    </row>
    <row r="1802" spans="4:4">
      <c r="D1802" s="311">
        <v>29373018</v>
      </c>
    </row>
    <row r="1803" spans="4:4">
      <c r="D1803" s="311">
        <v>29033950</v>
      </c>
    </row>
    <row r="1804" spans="4:4">
      <c r="D1804" s="311">
        <v>29366739</v>
      </c>
    </row>
    <row r="1805" spans="4:4">
      <c r="D1805" s="311">
        <v>29493773</v>
      </c>
    </row>
    <row r="1806" spans="4:4">
      <c r="D1806" s="311">
        <v>29739624</v>
      </c>
    </row>
    <row r="1807" spans="4:4">
      <c r="D1807" s="311">
        <v>29034280</v>
      </c>
    </row>
    <row r="1808" spans="4:4">
      <c r="D1808" s="311">
        <v>29332230</v>
      </c>
    </row>
    <row r="1809" spans="4:4">
      <c r="D1809" s="311">
        <v>29034922</v>
      </c>
    </row>
    <row r="1810" spans="4:4">
      <c r="D1810" s="311">
        <v>29034965</v>
      </c>
    </row>
    <row r="1811" spans="4:4">
      <c r="D1811" s="311">
        <v>29035007</v>
      </c>
    </row>
    <row r="1812" spans="4:4">
      <c r="D1812" s="311">
        <v>29034990</v>
      </c>
    </row>
    <row r="1813" spans="4:4">
      <c r="D1813" s="311">
        <v>29389976</v>
      </c>
    </row>
    <row r="1814" spans="4:4">
      <c r="D1814" s="311">
        <v>29036046</v>
      </c>
    </row>
    <row r="1815" spans="4:4">
      <c r="D1815" s="311">
        <v>29423708</v>
      </c>
    </row>
    <row r="1816" spans="4:4">
      <c r="D1816" s="311">
        <v>29047501</v>
      </c>
    </row>
    <row r="1817" spans="4:4">
      <c r="D1817" s="311">
        <v>29048184</v>
      </c>
    </row>
    <row r="1818" spans="4:4">
      <c r="D1818" s="311">
        <v>29069106</v>
      </c>
    </row>
    <row r="1819" spans="4:4">
      <c r="D1819" s="311">
        <v>29050057</v>
      </c>
    </row>
    <row r="1820" spans="4:4">
      <c r="D1820" s="311">
        <v>29461510</v>
      </c>
    </row>
    <row r="1821" spans="4:4">
      <c r="D1821" s="311">
        <v>29470579</v>
      </c>
    </row>
    <row r="1822" spans="4:4">
      <c r="D1822" s="311">
        <v>29050910</v>
      </c>
    </row>
    <row r="1823" spans="4:4">
      <c r="D1823" s="311">
        <v>29419468</v>
      </c>
    </row>
    <row r="1824" spans="4:4">
      <c r="D1824" s="311">
        <v>29053544</v>
      </c>
    </row>
    <row r="1825" spans="4:4">
      <c r="D1825" s="311">
        <v>29055067</v>
      </c>
    </row>
    <row r="1826" spans="4:4">
      <c r="D1826" s="311">
        <v>29055075</v>
      </c>
    </row>
    <row r="1827" spans="4:4">
      <c r="D1827" s="311">
        <v>29076846</v>
      </c>
    </row>
    <row r="1828" spans="4:4">
      <c r="D1828" s="311">
        <v>29461529</v>
      </c>
    </row>
    <row r="1829" spans="4:4">
      <c r="D1829" s="311">
        <v>29056616</v>
      </c>
    </row>
    <row r="1830" spans="4:4">
      <c r="D1830" s="311">
        <v>29055385</v>
      </c>
    </row>
    <row r="1831" spans="4:4">
      <c r="D1831" s="311">
        <v>29461871</v>
      </c>
    </row>
    <row r="1832" spans="4:4">
      <c r="D1832" s="311">
        <v>29055393</v>
      </c>
    </row>
    <row r="1833" spans="4:4">
      <c r="D1833" s="311">
        <v>29056780</v>
      </c>
    </row>
    <row r="1834" spans="4:4">
      <c r="D1834" s="311">
        <v>29056144</v>
      </c>
    </row>
    <row r="1835" spans="4:4">
      <c r="D1835" s="311">
        <v>29433517</v>
      </c>
    </row>
    <row r="1836" spans="4:4">
      <c r="D1836" s="311">
        <v>29447348</v>
      </c>
    </row>
    <row r="1837" spans="4:4">
      <c r="D1837" s="311">
        <v>29413680</v>
      </c>
    </row>
    <row r="1838" spans="4:4">
      <c r="D1838" s="311">
        <v>29448018</v>
      </c>
    </row>
    <row r="1839" spans="4:4">
      <c r="D1839" s="311">
        <v>29362016</v>
      </c>
    </row>
    <row r="1840" spans="4:4">
      <c r="D1840" s="311">
        <v>29982758</v>
      </c>
    </row>
    <row r="1841" spans="4:4">
      <c r="D1841" s="311">
        <v>29175771</v>
      </c>
    </row>
    <row r="1842" spans="4:4">
      <c r="D1842" s="311">
        <v>29175518</v>
      </c>
    </row>
    <row r="1843" spans="4:4">
      <c r="D1843" s="311">
        <v>29175950</v>
      </c>
    </row>
    <row r="1844" spans="4:4">
      <c r="D1844" s="311">
        <v>29397863</v>
      </c>
    </row>
    <row r="1845" spans="4:4">
      <c r="D1845" s="311">
        <v>29383234</v>
      </c>
    </row>
    <row r="1846" spans="4:4">
      <c r="D1846" s="311">
        <v>29415969</v>
      </c>
    </row>
    <row r="1847" spans="4:4">
      <c r="D1847" s="311">
        <v>29176808</v>
      </c>
    </row>
    <row r="1848" spans="4:4">
      <c r="D1848" s="311">
        <v>29177090</v>
      </c>
    </row>
    <row r="1849" spans="4:4">
      <c r="D1849" s="311">
        <v>29176409</v>
      </c>
    </row>
    <row r="1850" spans="4:4">
      <c r="D1850" s="311">
        <v>29475082</v>
      </c>
    </row>
    <row r="1851" spans="4:4">
      <c r="D1851" s="311">
        <v>29427959</v>
      </c>
    </row>
    <row r="1852" spans="4:4">
      <c r="D1852" s="311">
        <v>29177812</v>
      </c>
    </row>
    <row r="1853" spans="4:4">
      <c r="D1853" s="311">
        <v>29398673</v>
      </c>
    </row>
    <row r="1854" spans="4:4">
      <c r="D1854" s="311">
        <v>29178320</v>
      </c>
    </row>
    <row r="1855" spans="4:4">
      <c r="D1855" s="311">
        <v>29178487</v>
      </c>
    </row>
    <row r="1856" spans="4:4">
      <c r="D1856" s="311">
        <v>29178231</v>
      </c>
    </row>
    <row r="1857" spans="4:4">
      <c r="D1857" s="311">
        <v>29178550</v>
      </c>
    </row>
    <row r="1858" spans="4:4">
      <c r="D1858" s="311">
        <v>29178584</v>
      </c>
    </row>
    <row r="1859" spans="4:4">
      <c r="D1859" s="311">
        <v>29359635</v>
      </c>
    </row>
    <row r="1860" spans="4:4">
      <c r="D1860" s="311">
        <v>29179220</v>
      </c>
    </row>
    <row r="1861" spans="4:4">
      <c r="D1861" s="311">
        <v>29160227</v>
      </c>
    </row>
    <row r="1862" spans="4:4">
      <c r="D1862" s="311">
        <v>29159539</v>
      </c>
    </row>
    <row r="1863" spans="4:4">
      <c r="D1863" s="311">
        <v>29391253</v>
      </c>
    </row>
    <row r="1864" spans="4:4">
      <c r="D1864" s="311">
        <v>29160502</v>
      </c>
    </row>
    <row r="1865" spans="4:4">
      <c r="D1865" s="311">
        <v>41500</v>
      </c>
    </row>
    <row r="1866" spans="4:4">
      <c r="D1866" s="311">
        <v>29200296</v>
      </c>
    </row>
    <row r="1867" spans="4:4">
      <c r="D1867" s="311">
        <v>29199182</v>
      </c>
    </row>
    <row r="1868" spans="4:4">
      <c r="D1868" s="311">
        <v>29386632</v>
      </c>
    </row>
    <row r="1869" spans="4:4">
      <c r="D1869" s="311">
        <v>29179815</v>
      </c>
    </row>
    <row r="1870" spans="4:4">
      <c r="D1870" s="311">
        <v>29200342</v>
      </c>
    </row>
    <row r="1871" spans="4:4">
      <c r="D1871" s="311">
        <v>29193999</v>
      </c>
    </row>
    <row r="1872" spans="4:4">
      <c r="D1872" s="311">
        <v>29179548</v>
      </c>
    </row>
    <row r="1873" spans="4:4">
      <c r="D1873" s="311">
        <v>29179394</v>
      </c>
    </row>
    <row r="1874" spans="4:4">
      <c r="D1874" s="311">
        <v>29179629</v>
      </c>
    </row>
    <row r="1875" spans="4:4">
      <c r="D1875" s="311">
        <v>29179491</v>
      </c>
    </row>
    <row r="1876" spans="4:4">
      <c r="D1876" s="311">
        <v>29983720</v>
      </c>
    </row>
    <row r="1877" spans="4:4">
      <c r="D1877" s="311">
        <v>29180490</v>
      </c>
    </row>
    <row r="1878" spans="4:4">
      <c r="D1878" s="311">
        <v>29196434</v>
      </c>
    </row>
    <row r="1879" spans="4:4">
      <c r="D1879" s="311">
        <v>29199387</v>
      </c>
    </row>
    <row r="1880" spans="4:4">
      <c r="D1880" s="311">
        <v>29187320</v>
      </c>
    </row>
    <row r="1881" spans="4:4">
      <c r="D1881" s="311">
        <v>29191190</v>
      </c>
    </row>
    <row r="1882" spans="4:4">
      <c r="D1882" s="311">
        <v>29181631</v>
      </c>
    </row>
    <row r="1883" spans="4:4">
      <c r="D1883" s="311">
        <v>29180104</v>
      </c>
    </row>
    <row r="1884" spans="4:4">
      <c r="D1884" s="311">
        <v>29181542</v>
      </c>
    </row>
    <row r="1885" spans="4:4">
      <c r="D1885" s="311">
        <v>29447151</v>
      </c>
    </row>
    <row r="1886" spans="4:4">
      <c r="D1886" s="311">
        <v>29181151</v>
      </c>
    </row>
    <row r="1887" spans="4:4">
      <c r="D1887" s="311">
        <v>29882729</v>
      </c>
    </row>
    <row r="1888" spans="4:4">
      <c r="D1888" s="311">
        <v>29460026</v>
      </c>
    </row>
    <row r="1889" spans="4:4">
      <c r="D1889" s="311">
        <v>29190738</v>
      </c>
    </row>
    <row r="1890" spans="4:4">
      <c r="D1890" s="311">
        <v>29192307</v>
      </c>
    </row>
    <row r="1891" spans="4:4">
      <c r="D1891" s="311">
        <v>29182115</v>
      </c>
    </row>
    <row r="1892" spans="4:4">
      <c r="D1892" s="311">
        <v>29182190</v>
      </c>
    </row>
    <row r="1893" spans="4:4">
      <c r="D1893" s="311">
        <v>29357896</v>
      </c>
    </row>
    <row r="1894" spans="4:4">
      <c r="D1894" s="311">
        <v>29181429</v>
      </c>
    </row>
    <row r="1895" spans="4:4">
      <c r="D1895" s="311">
        <v>29437377</v>
      </c>
    </row>
    <row r="1896" spans="4:4">
      <c r="D1896" s="311">
        <v>29187001</v>
      </c>
    </row>
    <row r="1897" spans="4:4">
      <c r="D1897" s="311">
        <v>29188903</v>
      </c>
    </row>
    <row r="1898" spans="4:4">
      <c r="D1898" s="311">
        <v>29190770</v>
      </c>
    </row>
    <row r="1899" spans="4:4">
      <c r="D1899" s="311">
        <v>29189047</v>
      </c>
    </row>
    <row r="1900" spans="4:4">
      <c r="D1900" s="311">
        <v>29189080</v>
      </c>
    </row>
    <row r="1901" spans="4:4">
      <c r="D1901" s="311">
        <v>29182077</v>
      </c>
    </row>
    <row r="1902" spans="4:4">
      <c r="D1902" s="311">
        <v>29182689</v>
      </c>
    </row>
    <row r="1903" spans="4:4">
      <c r="D1903" s="311">
        <v>29192013</v>
      </c>
    </row>
    <row r="1904" spans="4:4">
      <c r="D1904" s="311">
        <v>29444667</v>
      </c>
    </row>
    <row r="1905" spans="4:4">
      <c r="D1905" s="311">
        <v>29494010</v>
      </c>
    </row>
    <row r="1906" spans="4:4">
      <c r="D1906" s="311">
        <v>29189241</v>
      </c>
    </row>
    <row r="1907" spans="4:4">
      <c r="D1907" s="311">
        <v>29182034</v>
      </c>
    </row>
    <row r="1908" spans="4:4">
      <c r="D1908" s="311">
        <v>29188792</v>
      </c>
    </row>
    <row r="1909" spans="4:4">
      <c r="D1909" s="311">
        <v>29189454</v>
      </c>
    </row>
    <row r="1910" spans="4:4">
      <c r="D1910" s="311">
        <v>29182093</v>
      </c>
    </row>
    <row r="1911" spans="4:4">
      <c r="D1911" s="311">
        <v>29191661</v>
      </c>
    </row>
    <row r="1912" spans="4:4">
      <c r="D1912" s="311">
        <v>29191335</v>
      </c>
    </row>
    <row r="1913" spans="4:4">
      <c r="D1913" s="311">
        <v>29191270</v>
      </c>
    </row>
    <row r="1914" spans="4:4">
      <c r="D1914" s="311">
        <v>29190835</v>
      </c>
    </row>
    <row r="1915" spans="4:4">
      <c r="D1915" s="311">
        <v>29192188</v>
      </c>
    </row>
    <row r="1916" spans="4:4">
      <c r="D1916" s="311">
        <v>29190851</v>
      </c>
    </row>
    <row r="1917" spans="4:4">
      <c r="D1917" s="311">
        <v>29190860</v>
      </c>
    </row>
    <row r="1918" spans="4:4">
      <c r="D1918" s="311">
        <v>29191378</v>
      </c>
    </row>
    <row r="1919" spans="4:4">
      <c r="D1919" s="311">
        <v>29182697</v>
      </c>
    </row>
    <row r="1920" spans="4:4">
      <c r="D1920" s="311">
        <v>29190363</v>
      </c>
    </row>
    <row r="1921" spans="4:4">
      <c r="D1921" s="311">
        <v>29190878</v>
      </c>
    </row>
    <row r="1922" spans="4:4">
      <c r="D1922" s="311">
        <v>29182123</v>
      </c>
    </row>
    <row r="1923" spans="4:4">
      <c r="D1923" s="311">
        <v>29357829</v>
      </c>
    </row>
    <row r="1924" spans="4:4">
      <c r="D1924" s="311">
        <v>29190720</v>
      </c>
    </row>
    <row r="1925" spans="4:4">
      <c r="D1925" s="311">
        <v>29336627</v>
      </c>
    </row>
    <row r="1926" spans="4:4">
      <c r="D1926" s="311">
        <v>29191211</v>
      </c>
    </row>
    <row r="1927" spans="4:4">
      <c r="D1927" s="311">
        <v>29467934</v>
      </c>
    </row>
    <row r="1928" spans="4:4">
      <c r="D1928" s="311">
        <v>29414903</v>
      </c>
    </row>
    <row r="1929" spans="4:4">
      <c r="D1929" s="311">
        <v>29404282</v>
      </c>
    </row>
    <row r="1930" spans="4:4">
      <c r="D1930" s="311">
        <v>29190894</v>
      </c>
    </row>
    <row r="1931" spans="4:4">
      <c r="D1931" s="311">
        <v>29182174</v>
      </c>
    </row>
    <row r="1932" spans="4:4">
      <c r="D1932" s="311">
        <v>29842727</v>
      </c>
    </row>
    <row r="1933" spans="4:4">
      <c r="D1933" s="311">
        <v>29191092</v>
      </c>
    </row>
    <row r="1934" spans="4:4">
      <c r="D1934" s="311">
        <v>29184460</v>
      </c>
    </row>
    <row r="1935" spans="4:4">
      <c r="D1935" s="311">
        <v>29191360</v>
      </c>
    </row>
    <row r="1936" spans="4:4">
      <c r="D1936" s="311">
        <v>29182131</v>
      </c>
    </row>
    <row r="1937" spans="4:4">
      <c r="D1937" s="311">
        <v>29184916</v>
      </c>
    </row>
    <row r="1938" spans="4:4">
      <c r="D1938" s="311">
        <v>29192137</v>
      </c>
    </row>
    <row r="1939" spans="4:4">
      <c r="D1939" s="311">
        <v>29182247</v>
      </c>
    </row>
    <row r="1940" spans="4:4">
      <c r="D1940" s="311">
        <v>29192889</v>
      </c>
    </row>
    <row r="1941" spans="4:4">
      <c r="D1941" s="311">
        <v>29192277</v>
      </c>
    </row>
    <row r="1942" spans="4:4">
      <c r="D1942" s="311">
        <v>29189012</v>
      </c>
    </row>
    <row r="1943" spans="4:4">
      <c r="D1943" s="311">
        <v>29190754</v>
      </c>
    </row>
    <row r="1944" spans="4:4">
      <c r="D1944" s="311">
        <v>29181470</v>
      </c>
    </row>
    <row r="1945" spans="4:4">
      <c r="D1945" s="311">
        <v>29190916</v>
      </c>
    </row>
    <row r="1946" spans="4:4">
      <c r="D1946" s="311">
        <v>29192064</v>
      </c>
    </row>
    <row r="1947" spans="4:4">
      <c r="D1947" s="311">
        <v>29336708</v>
      </c>
    </row>
    <row r="1948" spans="4:4">
      <c r="D1948" s="311">
        <v>29191840</v>
      </c>
    </row>
    <row r="1949" spans="4:4">
      <c r="D1949" s="311">
        <v>29191920</v>
      </c>
    </row>
    <row r="1950" spans="4:4">
      <c r="D1950" s="311">
        <v>29190932</v>
      </c>
    </row>
    <row r="1951" spans="4:4">
      <c r="D1951" s="311">
        <v>29182158</v>
      </c>
    </row>
    <row r="1952" spans="4:4">
      <c r="D1952" s="311">
        <v>29359597</v>
      </c>
    </row>
    <row r="1953" spans="4:4">
      <c r="D1953" s="311">
        <v>29182719</v>
      </c>
    </row>
    <row r="1954" spans="4:4">
      <c r="D1954" s="311">
        <v>29192617</v>
      </c>
    </row>
    <row r="1955" spans="4:4">
      <c r="D1955" s="311">
        <v>29182166</v>
      </c>
    </row>
    <row r="1956" spans="4:4">
      <c r="D1956" s="311">
        <v>29181488</v>
      </c>
    </row>
    <row r="1957" spans="4:4">
      <c r="D1957" s="311">
        <v>29190967</v>
      </c>
    </row>
    <row r="1958" spans="4:4">
      <c r="D1958" s="311">
        <v>29181496</v>
      </c>
    </row>
    <row r="1959" spans="4:4">
      <c r="D1959" s="311">
        <v>29192293</v>
      </c>
    </row>
    <row r="1960" spans="4:4">
      <c r="D1960" s="311">
        <v>29182042</v>
      </c>
    </row>
    <row r="1961" spans="4:4">
      <c r="D1961" s="311">
        <v>29192790</v>
      </c>
    </row>
    <row r="1962" spans="4:4">
      <c r="D1962" s="311">
        <v>29193095</v>
      </c>
    </row>
    <row r="1963" spans="4:4">
      <c r="D1963" s="311">
        <v>29190991</v>
      </c>
    </row>
    <row r="1964" spans="4:4">
      <c r="D1964" s="311">
        <v>29188768</v>
      </c>
    </row>
    <row r="1965" spans="4:4">
      <c r="D1965" s="311">
        <v>29191009</v>
      </c>
    </row>
    <row r="1966" spans="4:4">
      <c r="D1966" s="311">
        <v>29185351</v>
      </c>
    </row>
    <row r="1967" spans="4:4">
      <c r="D1967" s="311">
        <v>29386535</v>
      </c>
    </row>
    <row r="1968" spans="4:4">
      <c r="D1968" s="311">
        <v>29190908</v>
      </c>
    </row>
    <row r="1969" spans="4:4">
      <c r="D1969" s="311">
        <v>29187303</v>
      </c>
    </row>
    <row r="1970" spans="4:4">
      <c r="D1970" s="311">
        <v>29192021</v>
      </c>
    </row>
    <row r="1971" spans="4:4">
      <c r="D1971" s="311">
        <v>29181143</v>
      </c>
    </row>
    <row r="1972" spans="4:4">
      <c r="D1972" s="311">
        <v>29181500</v>
      </c>
    </row>
    <row r="1973" spans="4:4">
      <c r="D1973" s="311">
        <v>29183987</v>
      </c>
    </row>
    <row r="1974" spans="4:4">
      <c r="D1974" s="311">
        <v>29193532</v>
      </c>
    </row>
    <row r="1975" spans="4:4">
      <c r="D1975" s="311">
        <v>29193567</v>
      </c>
    </row>
    <row r="1976" spans="4:4">
      <c r="D1976" s="311">
        <v>29185394</v>
      </c>
    </row>
    <row r="1977" spans="4:4">
      <c r="D1977" s="311">
        <v>29193699</v>
      </c>
    </row>
    <row r="1978" spans="4:4">
      <c r="D1978" s="311">
        <v>29182204</v>
      </c>
    </row>
    <row r="1979" spans="4:4">
      <c r="D1979" s="311">
        <v>29192242</v>
      </c>
    </row>
    <row r="1980" spans="4:4">
      <c r="D1980" s="311">
        <v>29438934</v>
      </c>
    </row>
    <row r="1981" spans="4:4">
      <c r="D1981" s="311">
        <v>29192030</v>
      </c>
    </row>
    <row r="1982" spans="4:4">
      <c r="D1982" s="311">
        <v>29193966</v>
      </c>
    </row>
    <row r="1983" spans="4:4">
      <c r="D1983" s="311">
        <v>29199930</v>
      </c>
    </row>
    <row r="1984" spans="4:4">
      <c r="D1984" s="311">
        <v>29181534</v>
      </c>
    </row>
    <row r="1985" spans="4:4">
      <c r="D1985" s="311">
        <v>29192170</v>
      </c>
    </row>
    <row r="1986" spans="4:4">
      <c r="D1986" s="311">
        <v>29194776</v>
      </c>
    </row>
    <row r="1987" spans="4:4">
      <c r="D1987" s="311">
        <v>29194750</v>
      </c>
    </row>
    <row r="1988" spans="4:4">
      <c r="D1988" s="311">
        <v>29382017</v>
      </c>
    </row>
    <row r="1989" spans="4:4">
      <c r="D1989" s="311">
        <v>29186935</v>
      </c>
    </row>
    <row r="1990" spans="4:4">
      <c r="D1990" s="311">
        <v>29191041</v>
      </c>
    </row>
    <row r="1991" spans="4:4">
      <c r="D1991" s="311">
        <v>29199026</v>
      </c>
    </row>
    <row r="1992" spans="4:4">
      <c r="D1992" s="311">
        <v>29182239</v>
      </c>
    </row>
    <row r="1993" spans="4:4">
      <c r="D1993" s="311">
        <v>29191068</v>
      </c>
    </row>
    <row r="1994" spans="4:4">
      <c r="D1994" s="311">
        <v>29187010</v>
      </c>
    </row>
    <row r="1995" spans="4:4">
      <c r="D1995" s="311">
        <v>29181526</v>
      </c>
    </row>
    <row r="1996" spans="4:4">
      <c r="D1996" s="311">
        <v>29187095</v>
      </c>
    </row>
    <row r="1997" spans="4:4">
      <c r="D1997" s="311">
        <v>29404371</v>
      </c>
    </row>
    <row r="1998" spans="4:4">
      <c r="D1998" s="311">
        <v>29336473</v>
      </c>
    </row>
    <row r="1999" spans="4:4">
      <c r="D1999" s="311">
        <v>29343160</v>
      </c>
    </row>
    <row r="2000" spans="4:4">
      <c r="D2000" s="311">
        <v>29191084</v>
      </c>
    </row>
    <row r="2001" spans="4:4">
      <c r="D2001" s="311">
        <v>29198780</v>
      </c>
    </row>
    <row r="2002" spans="4:4">
      <c r="D2002" s="311">
        <v>29184932</v>
      </c>
    </row>
    <row r="2003" spans="4:4">
      <c r="D2003" s="311">
        <v>29185300</v>
      </c>
    </row>
    <row r="2004" spans="4:4">
      <c r="D2004" s="311">
        <v>29404290</v>
      </c>
    </row>
    <row r="2005" spans="4:4">
      <c r="D2005" s="311">
        <v>29192153</v>
      </c>
    </row>
    <row r="2006" spans="4:4">
      <c r="D2006" s="311">
        <v>29195462</v>
      </c>
    </row>
    <row r="2007" spans="4:4">
      <c r="D2007" s="311">
        <v>29191343</v>
      </c>
    </row>
    <row r="2008" spans="4:4">
      <c r="D2008" s="311">
        <v>29187419</v>
      </c>
    </row>
    <row r="2009" spans="4:4">
      <c r="D2009" s="311">
        <v>29192650</v>
      </c>
    </row>
    <row r="2010" spans="4:4">
      <c r="D2010" s="311">
        <v>29386543</v>
      </c>
    </row>
    <row r="2011" spans="4:4">
      <c r="D2011" s="311">
        <v>29184983</v>
      </c>
    </row>
    <row r="2012" spans="4:4">
      <c r="D2012" s="311">
        <v>29192080</v>
      </c>
    </row>
    <row r="2013" spans="4:4">
      <c r="D2013" s="311">
        <v>29411491</v>
      </c>
    </row>
    <row r="2014" spans="4:4">
      <c r="D2014" s="311">
        <v>29404339</v>
      </c>
    </row>
    <row r="2015" spans="4:4">
      <c r="D2015" s="311">
        <v>29404240</v>
      </c>
    </row>
    <row r="2016" spans="4:4">
      <c r="D2016" s="311">
        <v>29192331</v>
      </c>
    </row>
    <row r="2017" spans="4:4">
      <c r="D2017" s="311">
        <v>29404274</v>
      </c>
    </row>
    <row r="2018" spans="4:4">
      <c r="D2018" s="311">
        <v>29185173</v>
      </c>
    </row>
    <row r="2019" spans="4:4">
      <c r="D2019" s="311">
        <v>29182271</v>
      </c>
    </row>
    <row r="2020" spans="4:4">
      <c r="D2020" s="311">
        <v>29200024</v>
      </c>
    </row>
    <row r="2021" spans="4:4">
      <c r="D2021" s="311">
        <v>29360960</v>
      </c>
    </row>
    <row r="2022" spans="4:4">
      <c r="D2022" s="311">
        <v>29187583</v>
      </c>
    </row>
    <row r="2023" spans="4:4">
      <c r="D2023" s="311">
        <v>29182565</v>
      </c>
    </row>
    <row r="2024" spans="4:4">
      <c r="D2024" s="311">
        <v>29182735</v>
      </c>
    </row>
    <row r="2025" spans="4:4">
      <c r="D2025" s="311">
        <v>29191114</v>
      </c>
    </row>
    <row r="2026" spans="4:4">
      <c r="D2026" s="311">
        <v>29188270</v>
      </c>
    </row>
    <row r="2027" spans="4:4">
      <c r="D2027" s="311">
        <v>29200075</v>
      </c>
    </row>
    <row r="2028" spans="4:4">
      <c r="D2028" s="311">
        <v>29436877</v>
      </c>
    </row>
    <row r="2029" spans="4:4">
      <c r="D2029" s="311">
        <v>29191130</v>
      </c>
    </row>
    <row r="2030" spans="4:4">
      <c r="D2030" s="311">
        <v>29181550</v>
      </c>
    </row>
    <row r="2031" spans="4:4">
      <c r="D2031" s="311">
        <v>29404266</v>
      </c>
    </row>
    <row r="2032" spans="4:4">
      <c r="D2032" s="311">
        <v>29191149</v>
      </c>
    </row>
    <row r="2033" spans="4:4">
      <c r="D2033" s="311">
        <v>29182050</v>
      </c>
    </row>
    <row r="2034" spans="4:4">
      <c r="D2034" s="311">
        <v>29188458</v>
      </c>
    </row>
    <row r="2035" spans="4:4">
      <c r="D2035" s="311">
        <v>29357861</v>
      </c>
    </row>
    <row r="2036" spans="4:4">
      <c r="D2036" s="311">
        <v>29182280</v>
      </c>
    </row>
    <row r="2037" spans="4:4">
      <c r="D2037" s="311">
        <v>29192226</v>
      </c>
    </row>
    <row r="2038" spans="4:4">
      <c r="D2038" s="311">
        <v>29191157</v>
      </c>
    </row>
    <row r="2039" spans="4:4">
      <c r="D2039" s="311">
        <v>29404304</v>
      </c>
    </row>
    <row r="2040" spans="4:4">
      <c r="D2040" s="311">
        <v>29191165</v>
      </c>
    </row>
    <row r="2041" spans="4:4">
      <c r="D2041" s="311">
        <v>29191173</v>
      </c>
    </row>
    <row r="2042" spans="4:4">
      <c r="D2042" s="311">
        <v>29182182</v>
      </c>
    </row>
    <row r="2043" spans="4:4">
      <c r="D2043" s="311">
        <v>29392861</v>
      </c>
    </row>
    <row r="2044" spans="4:4">
      <c r="D2044" s="311">
        <v>29191637</v>
      </c>
    </row>
    <row r="2045" spans="4:4">
      <c r="D2045" s="311">
        <v>29358140</v>
      </c>
    </row>
    <row r="2046" spans="4:4">
      <c r="D2046" s="311">
        <v>29189950</v>
      </c>
    </row>
    <row r="2047" spans="4:4">
      <c r="D2047" s="311">
        <v>29188784</v>
      </c>
    </row>
    <row r="2048" spans="4:4">
      <c r="D2048" s="311">
        <v>29191572</v>
      </c>
    </row>
    <row r="2049" spans="4:4">
      <c r="D2049" s="311">
        <v>29357624</v>
      </c>
    </row>
    <row r="2050" spans="4:4">
      <c r="D2050" s="311">
        <v>29193656</v>
      </c>
    </row>
    <row r="2051" spans="4:4">
      <c r="D2051" s="311">
        <v>29186749</v>
      </c>
    </row>
    <row r="2052" spans="4:4">
      <c r="D2052" s="311">
        <v>29187877</v>
      </c>
    </row>
    <row r="2053" spans="4:4">
      <c r="D2053" s="311">
        <v>29187079</v>
      </c>
    </row>
    <row r="2054" spans="4:4">
      <c r="D2054" s="311">
        <v>29404312</v>
      </c>
    </row>
    <row r="2055" spans="4:4">
      <c r="D2055" s="311">
        <v>29183839</v>
      </c>
    </row>
    <row r="2056" spans="4:4">
      <c r="D2056" s="311">
        <v>29191106</v>
      </c>
    </row>
    <row r="2057" spans="4:4">
      <c r="D2057" s="311">
        <v>29185408</v>
      </c>
    </row>
    <row r="2058" spans="4:4">
      <c r="D2058" s="311">
        <v>29186552</v>
      </c>
    </row>
    <row r="2059" spans="4:4">
      <c r="D2059" s="311">
        <v>29192218</v>
      </c>
    </row>
    <row r="2060" spans="4:4">
      <c r="D2060" s="311">
        <v>29374677</v>
      </c>
    </row>
    <row r="2061" spans="4:4">
      <c r="D2061" s="311">
        <v>29188431</v>
      </c>
    </row>
    <row r="2062" spans="4:4">
      <c r="D2062" s="311">
        <v>29187346</v>
      </c>
    </row>
    <row r="2063" spans="4:4">
      <c r="D2063" s="311">
        <v>29188695</v>
      </c>
    </row>
    <row r="2064" spans="4:4">
      <c r="D2064" s="311">
        <v>29383528</v>
      </c>
    </row>
    <row r="2065" spans="4:4">
      <c r="D2065" s="311">
        <v>29200482</v>
      </c>
    </row>
    <row r="2066" spans="4:4">
      <c r="D2066" s="311">
        <v>29410835</v>
      </c>
    </row>
    <row r="2067" spans="4:4">
      <c r="D2067" s="311">
        <v>29160774</v>
      </c>
    </row>
    <row r="2068" spans="4:4">
      <c r="D2068" s="311">
        <v>29201020</v>
      </c>
    </row>
    <row r="2069" spans="4:4">
      <c r="D2069" s="311">
        <v>29201632</v>
      </c>
    </row>
    <row r="2070" spans="4:4">
      <c r="D2070" s="311">
        <v>29201390</v>
      </c>
    </row>
    <row r="2071" spans="4:4">
      <c r="D2071" s="311">
        <v>29201608</v>
      </c>
    </row>
    <row r="2072" spans="4:4">
      <c r="D2072" s="311">
        <v>29201527</v>
      </c>
    </row>
    <row r="2073" spans="4:4">
      <c r="D2073" s="311">
        <v>29201535</v>
      </c>
    </row>
    <row r="2074" spans="4:4">
      <c r="D2074" s="311">
        <v>29404460</v>
      </c>
    </row>
    <row r="2075" spans="4:4">
      <c r="D2075" s="311">
        <v>29201373</v>
      </c>
    </row>
    <row r="2076" spans="4:4">
      <c r="D2076" s="311">
        <v>29201853</v>
      </c>
    </row>
    <row r="2077" spans="4:4">
      <c r="D2077" s="311">
        <v>29201063</v>
      </c>
    </row>
    <row r="2078" spans="4:4">
      <c r="D2078" s="311">
        <v>29862728</v>
      </c>
    </row>
    <row r="2079" spans="4:4">
      <c r="D2079" s="311">
        <v>29202604</v>
      </c>
    </row>
    <row r="2080" spans="4:4">
      <c r="D2080" s="311">
        <v>29202493</v>
      </c>
    </row>
    <row r="2081" spans="4:4">
      <c r="D2081" s="311">
        <v>29294100</v>
      </c>
    </row>
    <row r="2082" spans="4:4">
      <c r="D2082" s="311">
        <v>29428203</v>
      </c>
    </row>
    <row r="2083" spans="4:4">
      <c r="D2083" s="311">
        <v>29319218</v>
      </c>
    </row>
    <row r="2084" spans="4:4">
      <c r="D2084" s="311">
        <v>29318378</v>
      </c>
    </row>
    <row r="2085" spans="4:4">
      <c r="D2085" s="311">
        <v>29318220</v>
      </c>
    </row>
    <row r="2086" spans="4:4">
      <c r="D2086" s="311">
        <v>29319358</v>
      </c>
    </row>
    <row r="2087" spans="4:4">
      <c r="D2087" s="311">
        <v>29320623</v>
      </c>
    </row>
    <row r="2088" spans="4:4">
      <c r="D2088" s="311">
        <v>29321298</v>
      </c>
    </row>
    <row r="2089" spans="4:4">
      <c r="D2089" s="311">
        <v>29309638</v>
      </c>
    </row>
    <row r="2090" spans="4:4">
      <c r="D2090" s="311">
        <v>29326320</v>
      </c>
    </row>
    <row r="2091" spans="4:4">
      <c r="D2091" s="311">
        <v>29428084</v>
      </c>
    </row>
    <row r="2092" spans="4:4">
      <c r="D2092" s="311">
        <v>29422345</v>
      </c>
    </row>
    <row r="2093" spans="4:4">
      <c r="D2093" s="311">
        <v>29431450</v>
      </c>
    </row>
    <row r="2094" spans="4:4">
      <c r="D2094" s="311">
        <v>29428254</v>
      </c>
    </row>
    <row r="2095" spans="4:4">
      <c r="D2095" s="311">
        <v>29326028</v>
      </c>
    </row>
    <row r="2096" spans="4:4">
      <c r="D2096" s="311">
        <v>29397707</v>
      </c>
    </row>
    <row r="2097" spans="4:4">
      <c r="D2097" s="311">
        <v>29428092</v>
      </c>
    </row>
    <row r="2358" spans="4:4">
      <c r="D2358" s="311">
        <v>29399246</v>
      </c>
    </row>
    <row r="2359" spans="4:4">
      <c r="D2359" s="311">
        <v>29433843</v>
      </c>
    </row>
    <row r="2360" spans="4:4">
      <c r="D2360" s="311">
        <v>29325099</v>
      </c>
    </row>
    <row r="2361" spans="4:4">
      <c r="D2361" s="311">
        <v>29628610</v>
      </c>
    </row>
    <row r="2362" spans="4:4">
      <c r="D2362" s="311">
        <v>29325803</v>
      </c>
    </row>
    <row r="2363" spans="4:4">
      <c r="D2363" s="311">
        <v>29425719</v>
      </c>
    </row>
    <row r="2364" spans="4:4">
      <c r="D2364" s="311">
        <v>29327059</v>
      </c>
    </row>
    <row r="2365" spans="4:4">
      <c r="D2365" s="311">
        <v>29327202</v>
      </c>
    </row>
    <row r="2366" spans="4:4">
      <c r="D2366" s="311">
        <v>29477220</v>
      </c>
    </row>
    <row r="2367" spans="4:4">
      <c r="D2367" s="311">
        <v>29440530</v>
      </c>
    </row>
    <row r="2368" spans="4:4">
      <c r="D2368" s="311">
        <v>29467551</v>
      </c>
    </row>
    <row r="2369" spans="4:4">
      <c r="D2369" s="311">
        <v>29327229</v>
      </c>
    </row>
    <row r="2370" spans="4:4">
      <c r="D2370" s="311">
        <v>29445213</v>
      </c>
    </row>
    <row r="2371" spans="4:4">
      <c r="D2371" s="311">
        <v>29464390</v>
      </c>
    </row>
    <row r="2372" spans="4:4">
      <c r="D2372" s="311">
        <v>29467624</v>
      </c>
    </row>
    <row r="2373" spans="4:4">
      <c r="D2373" s="311">
        <v>29483247</v>
      </c>
    </row>
    <row r="2374" spans="4:4">
      <c r="D2374" s="311">
        <v>29389631</v>
      </c>
    </row>
    <row r="2375" spans="4:4">
      <c r="D2375" s="311">
        <v>29328349</v>
      </c>
    </row>
    <row r="2376" spans="4:4">
      <c r="D2376" s="311">
        <v>29327792</v>
      </c>
    </row>
    <row r="2377" spans="4:4">
      <c r="D2377" s="311">
        <v>29327911</v>
      </c>
    </row>
    <row r="2378" spans="4:4">
      <c r="D2378" s="311">
        <v>29368219</v>
      </c>
    </row>
    <row r="2379" spans="4:4">
      <c r="D2379" s="311">
        <v>29327695</v>
      </c>
    </row>
    <row r="2380" spans="4:4">
      <c r="D2380" s="311">
        <v>29330041</v>
      </c>
    </row>
    <row r="2381" spans="4:4">
      <c r="D2381" s="311">
        <v>29903726</v>
      </c>
    </row>
    <row r="2382" spans="4:4">
      <c r="D2382" s="311">
        <v>29270545</v>
      </c>
    </row>
    <row r="2383" spans="4:4">
      <c r="D2383" s="311">
        <v>29297974</v>
      </c>
    </row>
    <row r="2384" spans="4:4">
      <c r="D2384" s="311">
        <v>29272696</v>
      </c>
    </row>
    <row r="2385" spans="4:4">
      <c r="D2385" s="311">
        <v>29272947</v>
      </c>
    </row>
    <row r="2386" spans="4:4">
      <c r="D2386" s="311">
        <v>29282055</v>
      </c>
    </row>
    <row r="2387" spans="4:4">
      <c r="D2387" s="311">
        <v>29282608</v>
      </c>
    </row>
    <row r="2388" spans="4:4">
      <c r="D2388" s="311">
        <v>29394341</v>
      </c>
    </row>
    <row r="2389" spans="4:4">
      <c r="D2389" s="311">
        <v>29282977</v>
      </c>
    </row>
    <row r="2390" spans="4:4">
      <c r="D2390" s="311">
        <v>29283230</v>
      </c>
    </row>
    <row r="2391" spans="4:4">
      <c r="D2391" s="311">
        <v>29283647</v>
      </c>
    </row>
    <row r="2392" spans="4:4">
      <c r="D2392" s="311">
        <v>29437172</v>
      </c>
    </row>
    <row r="2393" spans="4:4">
      <c r="D2393" s="311">
        <v>29284104</v>
      </c>
    </row>
    <row r="2394" spans="4:4">
      <c r="D2394" s="311">
        <v>29466008</v>
      </c>
    </row>
    <row r="2395" spans="4:4">
      <c r="D2395" s="311">
        <v>29437830</v>
      </c>
    </row>
    <row r="2396" spans="4:4">
      <c r="D2396" s="311">
        <v>29284767</v>
      </c>
    </row>
    <row r="2397" spans="4:4">
      <c r="D2397" s="311">
        <v>29312469</v>
      </c>
    </row>
    <row r="2398" spans="4:4">
      <c r="D2398" s="311">
        <v>44174</v>
      </c>
    </row>
    <row r="2399" spans="4:4">
      <c r="D2399" s="311">
        <v>29223016</v>
      </c>
    </row>
    <row r="2400" spans="4:4">
      <c r="D2400" s="311">
        <v>29222583</v>
      </c>
    </row>
    <row r="2401" spans="4:4">
      <c r="D2401" s="311">
        <v>29222710</v>
      </c>
    </row>
    <row r="2402" spans="4:4">
      <c r="D2402" s="311">
        <v>29369053</v>
      </c>
    </row>
    <row r="2403" spans="4:4">
      <c r="D2403" s="311">
        <v>29223687</v>
      </c>
    </row>
    <row r="2404" spans="4:4">
      <c r="D2404" s="311">
        <v>29429129</v>
      </c>
    </row>
    <row r="2405" spans="4:4">
      <c r="D2405" s="311">
        <v>29092744</v>
      </c>
    </row>
    <row r="2406" spans="4:4">
      <c r="D2406" s="311">
        <v>29340080</v>
      </c>
    </row>
    <row r="2407" spans="4:4">
      <c r="D2407" s="311">
        <v>29226040</v>
      </c>
    </row>
    <row r="2408" spans="4:4">
      <c r="D2408" s="311">
        <v>29226147</v>
      </c>
    </row>
    <row r="2409" spans="4:4">
      <c r="D2409" s="311">
        <v>29226520</v>
      </c>
    </row>
    <row r="2410" spans="4:4">
      <c r="D2410" s="311">
        <v>29226864</v>
      </c>
    </row>
    <row r="2411" spans="4:4">
      <c r="D2411" s="311">
        <v>29227356</v>
      </c>
    </row>
    <row r="2412" spans="4:4">
      <c r="D2412" s="311">
        <v>29229839</v>
      </c>
    </row>
    <row r="2413" spans="4:4">
      <c r="D2413" s="311">
        <v>29230985</v>
      </c>
    </row>
    <row r="2414" spans="4:4">
      <c r="D2414" s="311">
        <v>29447690</v>
      </c>
    </row>
    <row r="2415" spans="4:4">
      <c r="D2415" s="311">
        <v>29231868</v>
      </c>
    </row>
    <row r="2416" spans="4:4">
      <c r="D2416" s="311">
        <v>29390109</v>
      </c>
    </row>
    <row r="2417" spans="4:4">
      <c r="D2417" s="311">
        <v>29479169</v>
      </c>
    </row>
    <row r="2418" spans="4:4">
      <c r="D2418" s="311">
        <v>29410452</v>
      </c>
    </row>
    <row r="2419" spans="4:4">
      <c r="D2419" s="311">
        <v>29234450</v>
      </c>
    </row>
    <row r="2420" spans="4:4">
      <c r="D2420" s="311">
        <v>29234913</v>
      </c>
    </row>
    <row r="2421" spans="4:4">
      <c r="D2421" s="311">
        <v>29235138</v>
      </c>
    </row>
    <row r="2422" spans="4:4">
      <c r="D2422" s="311">
        <v>29235260</v>
      </c>
    </row>
    <row r="2423" spans="4:4">
      <c r="D2423" s="311">
        <v>29236550</v>
      </c>
    </row>
    <row r="2424" spans="4:4">
      <c r="D2424" s="311">
        <v>29535808</v>
      </c>
    </row>
    <row r="2425" spans="4:4">
      <c r="D2425" s="311">
        <v>29393353</v>
      </c>
    </row>
    <row r="2426" spans="4:4">
      <c r="D2426" s="311">
        <v>29477441</v>
      </c>
    </row>
    <row r="2427" spans="4:4">
      <c r="D2427" s="311">
        <v>29470560</v>
      </c>
    </row>
    <row r="2428" spans="4:4">
      <c r="D2428" s="311">
        <v>29485100</v>
      </c>
    </row>
    <row r="2429" spans="4:4">
      <c r="D2429" s="311">
        <v>29023688</v>
      </c>
    </row>
    <row r="2430" spans="4:4">
      <c r="D2430" s="311">
        <v>29024323</v>
      </c>
    </row>
    <row r="2431" spans="4:4">
      <c r="D2431" s="311">
        <v>29024129</v>
      </c>
    </row>
    <row r="2432" spans="4:4">
      <c r="D2432" s="311">
        <v>29360463</v>
      </c>
    </row>
    <row r="2433" spans="4:4">
      <c r="D2433" s="311">
        <v>29456509</v>
      </c>
    </row>
    <row r="2434" spans="4:4">
      <c r="D2434" s="311">
        <v>44175</v>
      </c>
    </row>
    <row r="2435" spans="4:4">
      <c r="D2435" s="311">
        <v>29024803</v>
      </c>
    </row>
    <row r="2436" spans="4:4">
      <c r="D2436" s="311">
        <v>29024641</v>
      </c>
    </row>
    <row r="2437" spans="4:4">
      <c r="D2437" s="311">
        <v>29025028</v>
      </c>
    </row>
    <row r="2438" spans="4:4">
      <c r="D2438" s="311">
        <v>29024765</v>
      </c>
    </row>
    <row r="2439" spans="4:4">
      <c r="D2439" s="311">
        <v>29408628</v>
      </c>
    </row>
    <row r="2440" spans="4:4">
      <c r="D2440" s="311">
        <v>29024862</v>
      </c>
    </row>
    <row r="2441" spans="4:4">
      <c r="D2441" s="311">
        <v>29024528</v>
      </c>
    </row>
    <row r="2442" spans="4:4">
      <c r="D2442" s="311">
        <v>29024846</v>
      </c>
    </row>
    <row r="2443" spans="4:4">
      <c r="D2443" s="311">
        <v>29024536</v>
      </c>
    </row>
    <row r="2444" spans="4:4">
      <c r="D2444" s="311">
        <v>29467004</v>
      </c>
    </row>
    <row r="2445" spans="4:4">
      <c r="D2445" s="311">
        <v>29024722</v>
      </c>
    </row>
    <row r="2446" spans="4:4">
      <c r="D2446" s="311">
        <v>29859808</v>
      </c>
    </row>
    <row r="2447" spans="4:4">
      <c r="D2447" s="311">
        <v>29025117</v>
      </c>
    </row>
    <row r="2448" spans="4:4">
      <c r="D2448" s="311">
        <v>29025052</v>
      </c>
    </row>
    <row r="2449" spans="4:4">
      <c r="D2449" s="311">
        <v>29025060</v>
      </c>
    </row>
    <row r="2450" spans="4:4">
      <c r="D2450" s="311">
        <v>29025001</v>
      </c>
    </row>
    <row r="2451" spans="4:4">
      <c r="D2451" s="311">
        <v>29390737</v>
      </c>
    </row>
    <row r="2452" spans="4:4">
      <c r="D2452" s="311">
        <v>29024579</v>
      </c>
    </row>
    <row r="2453" spans="4:4">
      <c r="D2453" s="311">
        <v>29029732</v>
      </c>
    </row>
    <row r="2454" spans="4:4">
      <c r="D2454" s="311">
        <v>29031265</v>
      </c>
    </row>
    <row r="2455" spans="4:4">
      <c r="D2455" s="311">
        <v>29030137</v>
      </c>
    </row>
    <row r="2456" spans="4:4">
      <c r="D2456" s="311">
        <v>29031630</v>
      </c>
    </row>
    <row r="2457" spans="4:4">
      <c r="D2457" s="311">
        <v>29031761</v>
      </c>
    </row>
    <row r="2458" spans="4:4">
      <c r="D2458" s="311">
        <v>29032334</v>
      </c>
    </row>
    <row r="2459" spans="4:4">
      <c r="D2459" s="311">
        <v>29032300</v>
      </c>
    </row>
    <row r="2460" spans="4:4">
      <c r="D2460" s="311">
        <v>29124484</v>
      </c>
    </row>
    <row r="2461" spans="4:4">
      <c r="D2461" s="311">
        <v>29124964</v>
      </c>
    </row>
    <row r="2462" spans="4:4">
      <c r="D2462" s="311">
        <v>29125537</v>
      </c>
    </row>
    <row r="2463" spans="4:4">
      <c r="D2463" s="311">
        <v>29124506</v>
      </c>
    </row>
    <row r="2464" spans="4:4">
      <c r="D2464" s="311">
        <v>29005752</v>
      </c>
    </row>
    <row r="2465" spans="4:4">
      <c r="D2465" s="311">
        <v>29464765</v>
      </c>
    </row>
    <row r="2466" spans="4:4">
      <c r="D2466" s="311">
        <v>29000599</v>
      </c>
    </row>
    <row r="2467" spans="4:4">
      <c r="D2467" s="311">
        <v>29461480</v>
      </c>
    </row>
    <row r="2468" spans="4:4">
      <c r="D2468" s="311">
        <v>29468396</v>
      </c>
    </row>
    <row r="2469" spans="4:4">
      <c r="D2469" s="311">
        <v>29000971</v>
      </c>
    </row>
    <row r="2470" spans="4:4">
      <c r="D2470" s="311">
        <v>29001498</v>
      </c>
    </row>
    <row r="2471" spans="4:4">
      <c r="D2471" s="311">
        <v>29000831</v>
      </c>
    </row>
    <row r="2472" spans="4:4">
      <c r="D2472" s="311">
        <v>29000840</v>
      </c>
    </row>
    <row r="2473" spans="4:4">
      <c r="D2473" s="311">
        <v>29001064</v>
      </c>
    </row>
    <row r="2474" spans="4:4">
      <c r="D2474" s="311">
        <v>29437881</v>
      </c>
    </row>
    <row r="2475" spans="4:4">
      <c r="D2475" s="311">
        <v>29336325</v>
      </c>
    </row>
    <row r="2476" spans="4:4">
      <c r="D2476" s="311">
        <v>29383218</v>
      </c>
    </row>
    <row r="2477" spans="4:4">
      <c r="D2477" s="311">
        <v>29001773</v>
      </c>
    </row>
    <row r="2478" spans="4:4">
      <c r="D2478" s="311">
        <v>29418690</v>
      </c>
    </row>
    <row r="2479" spans="4:4">
      <c r="D2479" s="311">
        <v>29002427</v>
      </c>
    </row>
    <row r="2480" spans="4:4">
      <c r="D2480" s="311">
        <v>29007100</v>
      </c>
    </row>
    <row r="2481" spans="4:4">
      <c r="D2481" s="311">
        <v>29007887</v>
      </c>
    </row>
    <row r="2482" spans="4:4">
      <c r="D2482" s="311">
        <v>29474914</v>
      </c>
    </row>
    <row r="2483" spans="4:4">
      <c r="D2483" s="311">
        <v>29427550</v>
      </c>
    </row>
    <row r="2484" spans="4:4">
      <c r="D2484" s="311">
        <v>29464773</v>
      </c>
    </row>
    <row r="2485" spans="4:4">
      <c r="D2485" s="311">
        <v>29379423</v>
      </c>
    </row>
    <row r="2486" spans="4:4">
      <c r="D2486" s="311">
        <v>29431662</v>
      </c>
    </row>
    <row r="2487" spans="4:4">
      <c r="D2487" s="311">
        <v>29526809</v>
      </c>
    </row>
    <row r="2488" spans="4:4">
      <c r="D2488" s="311">
        <v>29343003</v>
      </c>
    </row>
    <row r="2489" spans="4:4">
      <c r="D2489" s="311">
        <v>29009197</v>
      </c>
    </row>
    <row r="2490" spans="4:4">
      <c r="D2490" s="311">
        <v>29336082</v>
      </c>
    </row>
    <row r="2491" spans="4:4">
      <c r="D2491" s="311">
        <v>29470501</v>
      </c>
    </row>
    <row r="2492" spans="4:4">
      <c r="D2492" s="311">
        <v>29004403</v>
      </c>
    </row>
    <row r="2493" spans="4:4">
      <c r="D2493" s="311">
        <v>29010438</v>
      </c>
    </row>
    <row r="2494" spans="4:4">
      <c r="D2494" s="311">
        <v>29384400</v>
      </c>
    </row>
    <row r="2495" spans="4:4">
      <c r="D2495" s="311">
        <v>29384389</v>
      </c>
    </row>
    <row r="2496" spans="4:4">
      <c r="D2496" s="311">
        <v>29205387</v>
      </c>
    </row>
    <row r="2497" spans="4:4">
      <c r="D2497" s="311">
        <v>29236606</v>
      </c>
    </row>
    <row r="2498" spans="4:4">
      <c r="D2498" s="311">
        <v>29206545</v>
      </c>
    </row>
    <row r="2499" spans="4:4">
      <c r="D2499" s="311">
        <v>29483395</v>
      </c>
    </row>
    <row r="2500" spans="4:4">
      <c r="D2500" s="311">
        <v>29208297</v>
      </c>
    </row>
    <row r="2501" spans="4:4">
      <c r="D2501" s="311">
        <v>29209439</v>
      </c>
    </row>
    <row r="2502" spans="4:4">
      <c r="D2502" s="311">
        <v>29239354</v>
      </c>
    </row>
    <row r="2503" spans="4:4">
      <c r="D2503" s="311">
        <v>29240530</v>
      </c>
    </row>
    <row r="2504" spans="4:4">
      <c r="D2504" s="311">
        <v>29240131</v>
      </c>
    </row>
    <row r="2505" spans="4:4">
      <c r="D2505" s="311">
        <v>29392365</v>
      </c>
    </row>
    <row r="2506" spans="4:4">
      <c r="D2506" s="311">
        <v>29256089</v>
      </c>
    </row>
    <row r="2507" spans="4:4">
      <c r="D2507" s="311">
        <v>29240638</v>
      </c>
    </row>
    <row r="2508" spans="4:4">
      <c r="D2508" s="311">
        <v>29410134</v>
      </c>
    </row>
    <row r="2509" spans="4:4">
      <c r="D2509" s="311">
        <v>29433568</v>
      </c>
    </row>
    <row r="2510" spans="4:4">
      <c r="D2510" s="311">
        <v>29242231</v>
      </c>
    </row>
    <row r="2511" spans="4:4">
      <c r="D2511" s="311">
        <v>29243882</v>
      </c>
    </row>
    <row r="2512" spans="4:4">
      <c r="D2512" s="311">
        <v>29214866</v>
      </c>
    </row>
    <row r="2513" spans="4:4">
      <c r="D2513" s="311">
        <v>29237629</v>
      </c>
    </row>
    <row r="2514" spans="4:4">
      <c r="D2514" s="311">
        <v>29243920</v>
      </c>
    </row>
    <row r="2515" spans="4:4">
      <c r="D2515" s="311">
        <v>29437814</v>
      </c>
    </row>
    <row r="2516" spans="4:4">
      <c r="D2516" s="311">
        <v>29243947</v>
      </c>
    </row>
    <row r="2517" spans="4:4">
      <c r="D2517" s="311">
        <v>29394414</v>
      </c>
    </row>
    <row r="2518" spans="4:4">
      <c r="D2518" s="311">
        <v>29424348</v>
      </c>
    </row>
    <row r="2519" spans="4:4">
      <c r="D2519" s="311">
        <v>29260256</v>
      </c>
    </row>
    <row r="2520" spans="4:4">
      <c r="D2520" s="311">
        <v>29443334</v>
      </c>
    </row>
    <row r="2521" spans="4:4">
      <c r="D2521" s="311">
        <v>29248132</v>
      </c>
    </row>
    <row r="2522" spans="4:4">
      <c r="D2522" s="311">
        <v>29237645</v>
      </c>
    </row>
    <row r="2523" spans="4:4">
      <c r="D2523" s="311">
        <v>29261660</v>
      </c>
    </row>
    <row r="2524" spans="4:4">
      <c r="D2524" s="311">
        <v>29251648</v>
      </c>
    </row>
    <row r="2525" spans="4:4">
      <c r="D2525" s="311">
        <v>29359805</v>
      </c>
    </row>
    <row r="2526" spans="4:4">
      <c r="D2526" s="311">
        <v>29263972</v>
      </c>
    </row>
    <row r="2527" spans="4:4">
      <c r="D2527" s="311">
        <v>29264049</v>
      </c>
    </row>
    <row r="2528" spans="4:4">
      <c r="D2528" s="311">
        <v>29254396</v>
      </c>
    </row>
    <row r="2529" spans="4:4">
      <c r="D2529" s="311">
        <v>29422167</v>
      </c>
    </row>
    <row r="2530" spans="4:4">
      <c r="D2530" s="311">
        <v>29442095</v>
      </c>
    </row>
    <row r="2531" spans="4:4">
      <c r="D2531" s="311">
        <v>29210950</v>
      </c>
    </row>
    <row r="2532" spans="4:4">
      <c r="D2532" s="311">
        <v>29254426</v>
      </c>
    </row>
    <row r="2533" spans="4:4">
      <c r="D2533" s="311">
        <v>29081319</v>
      </c>
    </row>
    <row r="2534" spans="4:4">
      <c r="D2534" s="311">
        <v>29450837</v>
      </c>
    </row>
    <row r="2535" spans="4:4">
      <c r="D2535" s="311">
        <v>29081440</v>
      </c>
    </row>
    <row r="2536" spans="4:4">
      <c r="D2536" s="311">
        <v>29081815</v>
      </c>
    </row>
    <row r="2537" spans="4:4">
      <c r="D2537" s="311">
        <v>29082234</v>
      </c>
    </row>
    <row r="2538" spans="4:4">
      <c r="D2538" s="311">
        <v>29083044</v>
      </c>
    </row>
    <row r="2539" spans="4:4">
      <c r="D2539" s="311">
        <v>44176</v>
      </c>
    </row>
    <row r="2540" spans="4:4">
      <c r="D2540" s="311">
        <v>29083354</v>
      </c>
    </row>
    <row r="2541" spans="4:4">
      <c r="D2541" s="311">
        <v>29084202</v>
      </c>
    </row>
    <row r="2542" spans="4:4">
      <c r="D2542" s="311">
        <v>29393949</v>
      </c>
    </row>
    <row r="2543" spans="4:4">
      <c r="D2543" s="311">
        <v>29581605</v>
      </c>
    </row>
    <row r="2544" spans="4:4">
      <c r="D2544" s="311">
        <v>29084784</v>
      </c>
    </row>
    <row r="2545" spans="4:4">
      <c r="D2545" s="311">
        <v>29980720</v>
      </c>
    </row>
    <row r="2546" spans="4:4">
      <c r="D2546" s="311">
        <v>29086914</v>
      </c>
    </row>
    <row r="2547" spans="4:4">
      <c r="D2547" s="311">
        <v>29426960</v>
      </c>
    </row>
    <row r="2548" spans="4:4">
      <c r="D2548" s="311">
        <v>29424038</v>
      </c>
    </row>
    <row r="2549" spans="4:4">
      <c r="D2549" s="311">
        <v>29441919</v>
      </c>
    </row>
    <row r="2550" spans="4:4">
      <c r="D2550" s="311">
        <v>29087236</v>
      </c>
    </row>
    <row r="2551" spans="4:4">
      <c r="D2551" s="311">
        <v>29443113</v>
      </c>
    </row>
    <row r="2552" spans="4:4">
      <c r="D2552" s="311">
        <v>29088240</v>
      </c>
    </row>
    <row r="2553" spans="4:4">
      <c r="D2553" s="311">
        <v>29080533</v>
      </c>
    </row>
    <row r="2554" spans="4:4">
      <c r="D2554" s="311">
        <v>29398282</v>
      </c>
    </row>
    <row r="2555" spans="4:4">
      <c r="D2555" s="311">
        <v>29069580</v>
      </c>
    </row>
    <row r="2556" spans="4:4">
      <c r="D2556" s="311">
        <v>29488656</v>
      </c>
    </row>
    <row r="2557" spans="4:4">
      <c r="D2557" s="311">
        <v>29139368</v>
      </c>
    </row>
    <row r="2558" spans="4:4">
      <c r="D2558" s="311">
        <v>29488575</v>
      </c>
    </row>
    <row r="2559" spans="4:4">
      <c r="D2559" s="311">
        <v>29101484</v>
      </c>
    </row>
    <row r="2560" spans="4:4">
      <c r="D2560" s="311">
        <v>29101719</v>
      </c>
    </row>
    <row r="2561" spans="4:4">
      <c r="D2561" s="311">
        <v>29085500</v>
      </c>
    </row>
    <row r="2562" spans="4:4">
      <c r="D2562" s="311">
        <v>29140633</v>
      </c>
    </row>
    <row r="2563" spans="4:4">
      <c r="D2563" s="311">
        <v>29141044</v>
      </c>
    </row>
    <row r="2564" spans="4:4">
      <c r="D2564" s="311">
        <v>29105684</v>
      </c>
    </row>
    <row r="2565" spans="4:4">
      <c r="D2565" s="311">
        <v>29077540</v>
      </c>
    </row>
    <row r="2566" spans="4:4">
      <c r="D2566" s="311">
        <v>29142709</v>
      </c>
    </row>
    <row r="2567" spans="4:4">
      <c r="D2567" s="311">
        <v>29142997</v>
      </c>
    </row>
    <row r="2568" spans="4:4">
      <c r="D2568" s="311">
        <v>29143365</v>
      </c>
    </row>
    <row r="2569" spans="4:4">
      <c r="D2569" s="311">
        <v>29143942</v>
      </c>
    </row>
    <row r="2570" spans="4:4">
      <c r="D2570" s="311">
        <v>29354943</v>
      </c>
    </row>
    <row r="2571" spans="4:4">
      <c r="D2571" s="311">
        <v>29488192</v>
      </c>
    </row>
    <row r="2572" spans="4:4">
      <c r="D2572" s="311">
        <v>29110866</v>
      </c>
    </row>
    <row r="2573" spans="4:4">
      <c r="D2573" s="311">
        <v>29111285</v>
      </c>
    </row>
    <row r="2574" spans="4:4">
      <c r="D2574" s="311">
        <v>29088623</v>
      </c>
    </row>
    <row r="2575" spans="4:4">
      <c r="D2575" s="311">
        <v>29079934</v>
      </c>
    </row>
    <row r="2576" spans="4:4">
      <c r="D2576" s="311">
        <v>29068320</v>
      </c>
    </row>
    <row r="2577" spans="4:4">
      <c r="D2577" s="311">
        <v>29070350</v>
      </c>
    </row>
    <row r="2578" spans="4:4">
      <c r="D2578" s="311">
        <v>29344247</v>
      </c>
    </row>
    <row r="2579" spans="4:4">
      <c r="D2579" s="311">
        <v>29440211</v>
      </c>
    </row>
    <row r="2580" spans="4:4">
      <c r="D2580" s="311">
        <v>29071275</v>
      </c>
    </row>
    <row r="2581" spans="4:4">
      <c r="D2581" s="311">
        <v>29486327</v>
      </c>
    </row>
    <row r="2582" spans="4:4">
      <c r="D2582" s="311">
        <v>29073014</v>
      </c>
    </row>
    <row r="2583" spans="4:4">
      <c r="D2583" s="311">
        <v>29425530</v>
      </c>
    </row>
    <row r="2584" spans="4:4">
      <c r="D2584" s="311">
        <v>29073324</v>
      </c>
    </row>
    <row r="2585" spans="4:4">
      <c r="D2585" s="311">
        <v>29075874</v>
      </c>
    </row>
    <row r="2586" spans="4:4">
      <c r="D2586" s="311">
        <v>44328</v>
      </c>
    </row>
    <row r="2587" spans="4:4">
      <c r="D2587" s="311">
        <v>29079004</v>
      </c>
    </row>
    <row r="2588" spans="4:4">
      <c r="D2588" s="311">
        <v>29079055</v>
      </c>
    </row>
    <row r="2589" spans="4:4">
      <c r="D2589" s="311">
        <v>29441609</v>
      </c>
    </row>
    <row r="2590" spans="4:4">
      <c r="D2590" s="311">
        <v>29340330</v>
      </c>
    </row>
    <row r="2591" spans="4:4">
      <c r="D2591" s="311">
        <v>29125898</v>
      </c>
    </row>
    <row r="2592" spans="4:4">
      <c r="D2592" s="311">
        <v>29126126</v>
      </c>
    </row>
    <row r="2593" spans="4:4">
      <c r="D2593" s="311">
        <v>29599601</v>
      </c>
    </row>
    <row r="2594" spans="4:4">
      <c r="D2594" s="311">
        <v>29449340</v>
      </c>
    </row>
    <row r="2595" spans="4:4">
      <c r="D2595" s="311">
        <v>29429889</v>
      </c>
    </row>
    <row r="2596" spans="4:4">
      <c r="D2596" s="311">
        <v>29126550</v>
      </c>
    </row>
    <row r="2597" spans="4:4">
      <c r="D2597" s="311">
        <v>29463980</v>
      </c>
    </row>
    <row r="2598" spans="4:4">
      <c r="D2598" s="311">
        <v>29468000</v>
      </c>
    </row>
    <row r="2599" spans="4:4">
      <c r="D2599" s="311">
        <v>29126991</v>
      </c>
    </row>
    <row r="2600" spans="4:4">
      <c r="D2600" s="311">
        <v>29850843</v>
      </c>
    </row>
    <row r="2601" spans="4:4">
      <c r="D2601" s="311">
        <v>29423805</v>
      </c>
    </row>
    <row r="2602" spans="4:4">
      <c r="D2602" s="311">
        <v>29117666</v>
      </c>
    </row>
    <row r="2603" spans="4:4">
      <c r="D2603" s="311">
        <v>29117194</v>
      </c>
    </row>
    <row r="2604" spans="4:4">
      <c r="D2604" s="311">
        <v>29117240</v>
      </c>
    </row>
    <row r="2605" spans="4:4">
      <c r="D2605" s="311">
        <v>29128366</v>
      </c>
    </row>
    <row r="2606" spans="4:4">
      <c r="D2606" s="311">
        <v>29434530</v>
      </c>
    </row>
    <row r="2607" spans="4:4">
      <c r="D2607" s="311">
        <v>29436931</v>
      </c>
    </row>
    <row r="2608" spans="4:4">
      <c r="D2608" s="311">
        <v>29407834</v>
      </c>
    </row>
    <row r="2609" spans="4:4">
      <c r="D2609" s="311">
        <v>29131383</v>
      </c>
    </row>
    <row r="2610" spans="4:4">
      <c r="D2610" s="311">
        <v>29132045</v>
      </c>
    </row>
    <row r="2611" spans="4:4">
      <c r="D2611" s="311">
        <v>29113881</v>
      </c>
    </row>
    <row r="2612" spans="4:4">
      <c r="D2612" s="311">
        <v>29132711</v>
      </c>
    </row>
    <row r="2613" spans="4:4">
      <c r="D2613" s="311">
        <v>29133130</v>
      </c>
    </row>
    <row r="2614" spans="4:4">
      <c r="D2614" s="311">
        <v>29428530</v>
      </c>
    </row>
    <row r="2615" spans="4:4">
      <c r="D2615" s="311">
        <v>29398940</v>
      </c>
    </row>
    <row r="2616" spans="4:4">
      <c r="D2616" s="311">
        <v>29133955</v>
      </c>
    </row>
    <row r="2617" spans="4:4">
      <c r="D2617" s="311">
        <v>29133130</v>
      </c>
    </row>
    <row r="2618" spans="4:4">
      <c r="D2618" s="311">
        <v>29114500</v>
      </c>
    </row>
    <row r="2619" spans="4:4">
      <c r="D2619" s="311">
        <v>29115396</v>
      </c>
    </row>
    <row r="2620" spans="4:4">
      <c r="D2620" s="311">
        <v>29446740</v>
      </c>
    </row>
    <row r="2621" spans="4:4">
      <c r="D2621" s="311">
        <v>29149835</v>
      </c>
    </row>
    <row r="2622" spans="4:4">
      <c r="D2622" s="311">
        <v>29150450</v>
      </c>
    </row>
    <row r="2623" spans="4:4">
      <c r="D2623" s="311">
        <v>29150310</v>
      </c>
    </row>
    <row r="2624" spans="4:4">
      <c r="D2624" s="311">
        <v>29150418</v>
      </c>
    </row>
    <row r="2625" spans="4:4">
      <c r="D2625" s="311">
        <v>29395712</v>
      </c>
    </row>
    <row r="2626" spans="4:4">
      <c r="D2626" s="311">
        <v>29456800</v>
      </c>
    </row>
    <row r="2627" spans="4:4">
      <c r="D2627" s="311">
        <v>29999812</v>
      </c>
    </row>
    <row r="2628" spans="4:4">
      <c r="D2628" s="311">
        <v>29149878</v>
      </c>
    </row>
    <row r="2629" spans="4:4">
      <c r="D2629" s="311">
        <v>29431530</v>
      </c>
    </row>
    <row r="2630" spans="4:4">
      <c r="D2630" s="311">
        <v>29150663</v>
      </c>
    </row>
    <row r="2631" spans="4:4">
      <c r="D2631" s="311">
        <v>29150442</v>
      </c>
    </row>
    <row r="2632" spans="4:4">
      <c r="D2632" s="311">
        <v>29417163</v>
      </c>
    </row>
    <row r="2633" spans="4:4">
      <c r="D2633" s="311">
        <v>29150370</v>
      </c>
    </row>
    <row r="2634" spans="4:4">
      <c r="D2634" s="311">
        <v>29150191</v>
      </c>
    </row>
    <row r="2635" spans="4:4">
      <c r="D2635" s="311">
        <v>29150590</v>
      </c>
    </row>
    <row r="2636" spans="4:4">
      <c r="D2636" s="311">
        <v>29151651</v>
      </c>
    </row>
    <row r="2637" spans="4:4">
      <c r="D2637" s="311">
        <v>29151554</v>
      </c>
    </row>
    <row r="2638" spans="4:4">
      <c r="D2638" s="311">
        <v>29461464</v>
      </c>
    </row>
    <row r="2639" spans="4:4">
      <c r="D2639" s="311">
        <v>29465400</v>
      </c>
    </row>
    <row r="2640" spans="4:4">
      <c r="D2640" s="311">
        <v>29155401</v>
      </c>
    </row>
    <row r="2641" spans="4:4">
      <c r="D2641" s="311">
        <v>29158605</v>
      </c>
    </row>
    <row r="2642" spans="4:4">
      <c r="D2642" s="311">
        <v>29158893</v>
      </c>
    </row>
    <row r="2643" spans="4:4">
      <c r="D2643" s="311">
        <v>29158850</v>
      </c>
    </row>
    <row r="2644" spans="4:4">
      <c r="D2644" s="311">
        <v>29155673</v>
      </c>
    </row>
    <row r="2645" spans="4:4">
      <c r="D2645" s="311">
        <v>29155894</v>
      </c>
    </row>
    <row r="2646" spans="4:4">
      <c r="D2646" s="311">
        <v>29153190</v>
      </c>
    </row>
    <row r="2647" spans="4:4">
      <c r="D2647" s="311">
        <v>29156211</v>
      </c>
    </row>
    <row r="2648" spans="4:4">
      <c r="D2648" s="311">
        <v>29456495</v>
      </c>
    </row>
    <row r="2649" spans="4:4">
      <c r="D2649" s="311">
        <v>29373280</v>
      </c>
    </row>
    <row r="2650" spans="4:4">
      <c r="D2650" s="311">
        <v>29487900</v>
      </c>
    </row>
    <row r="2651" spans="4:4">
      <c r="D2651" s="311">
        <v>29430305</v>
      </c>
    </row>
    <row r="2652" spans="4:4">
      <c r="D2652" s="311">
        <v>29456606</v>
      </c>
    </row>
    <row r="2653" spans="4:4">
      <c r="D2653" s="311">
        <v>29159318</v>
      </c>
    </row>
    <row r="2654" spans="4:4">
      <c r="D2654" s="311">
        <v>29459915</v>
      </c>
    </row>
    <row r="2655" spans="4:4">
      <c r="D2655" s="311">
        <v>29129435</v>
      </c>
    </row>
    <row r="2656" spans="4:4">
      <c r="D2656" s="311">
        <v>29157536</v>
      </c>
    </row>
    <row r="2657" spans="4:4">
      <c r="D2657" s="311">
        <v>29131553</v>
      </c>
    </row>
    <row r="2658" spans="4:4">
      <c r="D2658" s="311">
        <v>29848873</v>
      </c>
    </row>
    <row r="2659" spans="4:4">
      <c r="D2659" s="311">
        <v>29104505</v>
      </c>
    </row>
    <row r="2660" spans="4:4">
      <c r="D2660" s="311">
        <v>29104580</v>
      </c>
    </row>
    <row r="2661" spans="4:4">
      <c r="D2661" s="311">
        <v>29153964</v>
      </c>
    </row>
    <row r="2662" spans="4:4">
      <c r="D2662" s="311">
        <v>29154618</v>
      </c>
    </row>
    <row r="2663" spans="4:4">
      <c r="D2663" s="311">
        <v>29154707</v>
      </c>
    </row>
    <row r="2664" spans="4:4">
      <c r="D2664" s="311">
        <v>29089115</v>
      </c>
    </row>
    <row r="2665" spans="4:4">
      <c r="D2665" s="311">
        <v>29157803</v>
      </c>
    </row>
    <row r="2666" spans="4:4">
      <c r="D2666" s="311">
        <v>29089964</v>
      </c>
    </row>
    <row r="2667" spans="4:4">
      <c r="D2667" s="311">
        <v>29090350</v>
      </c>
    </row>
    <row r="2668" spans="4:4">
      <c r="D2668" s="311">
        <v>29090865</v>
      </c>
    </row>
    <row r="2669" spans="4:4">
      <c r="D2669" s="311">
        <v>29091470</v>
      </c>
    </row>
    <row r="2670" spans="4:4">
      <c r="D2670" s="311">
        <v>29092191</v>
      </c>
    </row>
    <row r="2671" spans="4:4">
      <c r="D2671" s="311">
        <v>29092213</v>
      </c>
    </row>
    <row r="2672" spans="4:4">
      <c r="D2672" s="311">
        <v>29436842</v>
      </c>
    </row>
    <row r="2673" spans="4:4">
      <c r="D2673" s="311">
        <v>29380375</v>
      </c>
    </row>
    <row r="2674" spans="4:4">
      <c r="D2674" s="311">
        <v>29093295</v>
      </c>
    </row>
    <row r="2675" spans="4:4">
      <c r="D2675" s="311">
        <v>29093341</v>
      </c>
    </row>
    <row r="2676" spans="4:4">
      <c r="D2676" s="311">
        <v>29093520</v>
      </c>
    </row>
    <row r="2677" spans="4:4">
      <c r="D2677" s="311">
        <v>29432960</v>
      </c>
    </row>
    <row r="2678" spans="4:4">
      <c r="D2678" s="311">
        <v>29093457</v>
      </c>
    </row>
    <row r="2679" spans="4:4">
      <c r="D2679" s="311">
        <v>29474264</v>
      </c>
    </row>
    <row r="2680" spans="4:4">
      <c r="D2680" s="311">
        <v>29097509</v>
      </c>
    </row>
    <row r="2681" spans="4:4">
      <c r="D2681" s="311">
        <v>29093317</v>
      </c>
    </row>
    <row r="2682" spans="4:4">
      <c r="D2682" s="311">
        <v>29093546</v>
      </c>
    </row>
    <row r="2683" spans="4:4">
      <c r="D2683" s="311">
        <v>29095166</v>
      </c>
    </row>
    <row r="2684" spans="4:4">
      <c r="D2684" s="311">
        <v>29094100</v>
      </c>
    </row>
    <row r="2685" spans="4:4">
      <c r="D2685" s="311">
        <v>29093511</v>
      </c>
    </row>
    <row r="2686" spans="4:4">
      <c r="D2686" s="311">
        <v>29094240</v>
      </c>
    </row>
    <row r="2687" spans="4:4">
      <c r="D2687" s="311">
        <v>29094712</v>
      </c>
    </row>
    <row r="2688" spans="4:4">
      <c r="D2688" s="311">
        <v>29095158</v>
      </c>
    </row>
    <row r="2689" spans="4:4">
      <c r="D2689" s="311">
        <v>29441633</v>
      </c>
    </row>
    <row r="2690" spans="4:4">
      <c r="D2690" s="311">
        <v>29096847</v>
      </c>
    </row>
    <row r="2691" spans="4:4">
      <c r="D2691" s="311">
        <v>29097541</v>
      </c>
    </row>
    <row r="2692" spans="4:4">
      <c r="D2692" s="311">
        <v>29095239</v>
      </c>
    </row>
    <row r="2693" spans="4:4">
      <c r="D2693" s="311">
        <v>29097703</v>
      </c>
    </row>
    <row r="2694" spans="4:4">
      <c r="D2694" s="311">
        <v>29096596</v>
      </c>
    </row>
    <row r="2695" spans="4:4">
      <c r="D2695" s="311">
        <v>29443768</v>
      </c>
    </row>
    <row r="2696" spans="4:4">
      <c r="D2696" s="311">
        <v>29093660</v>
      </c>
    </row>
    <row r="2697" spans="4:4">
      <c r="D2697" s="311">
        <v>29094194</v>
      </c>
    </row>
    <row r="2698" spans="4:4">
      <c r="D2698" s="311">
        <v>29093279</v>
      </c>
    </row>
    <row r="2699" spans="4:4">
      <c r="D2699" s="311">
        <v>29387728</v>
      </c>
    </row>
    <row r="2700" spans="4:4">
      <c r="D2700" s="311">
        <v>29095140</v>
      </c>
    </row>
    <row r="2701" spans="4:4">
      <c r="D2701" s="311">
        <v>29094151</v>
      </c>
    </row>
    <row r="2702" spans="4:4">
      <c r="D2702" s="311">
        <v>29095212</v>
      </c>
    </row>
    <row r="2703" spans="4:4">
      <c r="D2703" s="311">
        <v>29093554</v>
      </c>
    </row>
    <row r="2704" spans="4:4">
      <c r="D2704" s="311">
        <v>29093473</v>
      </c>
    </row>
    <row r="2705" spans="4:4">
      <c r="D2705" s="311">
        <v>29093350</v>
      </c>
    </row>
    <row r="2706" spans="4:4">
      <c r="D2706" s="311">
        <v>29093260</v>
      </c>
    </row>
    <row r="2707" spans="4:4">
      <c r="D2707" s="311">
        <v>29095999</v>
      </c>
    </row>
    <row r="2708" spans="4:4">
      <c r="D2708" s="311">
        <v>29094798</v>
      </c>
    </row>
    <row r="2709" spans="4:4">
      <c r="D2709" s="311">
        <v>29094216</v>
      </c>
    </row>
    <row r="2710" spans="4:4">
      <c r="D2710" s="311">
        <v>29097665</v>
      </c>
    </row>
    <row r="2711" spans="4:4">
      <c r="D2711" s="311">
        <v>29095190</v>
      </c>
    </row>
    <row r="2712" spans="4:4">
      <c r="D2712" s="311">
        <v>29387736</v>
      </c>
    </row>
    <row r="2713" spans="4:4">
      <c r="D2713" s="311">
        <v>29096243</v>
      </c>
    </row>
    <row r="2714" spans="4:4">
      <c r="D2714" s="311">
        <v>29098165</v>
      </c>
    </row>
    <row r="2715" spans="4:4">
      <c r="D2715" s="311">
        <v>29103290</v>
      </c>
    </row>
    <row r="2716" spans="4:4">
      <c r="D2716" s="311">
        <v>29107440</v>
      </c>
    </row>
    <row r="2717" spans="4:4">
      <c r="D2717" s="311">
        <v>29107466</v>
      </c>
    </row>
    <row r="2718" spans="4:4">
      <c r="D2718" s="311">
        <v>29108047</v>
      </c>
    </row>
    <row r="2719" spans="4:4">
      <c r="D2719" s="311">
        <v>29109361</v>
      </c>
    </row>
    <row r="2720" spans="4:4">
      <c r="D2720" s="311">
        <v>29108900</v>
      </c>
    </row>
    <row r="2721" spans="4:4">
      <c r="D2721" s="311">
        <v>29110076</v>
      </c>
    </row>
    <row r="2722" spans="4:4">
      <c r="D2722" s="311">
        <v>29111730</v>
      </c>
    </row>
    <row r="2723" spans="4:4">
      <c r="D2723" s="311">
        <v>29443288</v>
      </c>
    </row>
    <row r="2724" spans="4:4">
      <c r="D2724" s="311">
        <v>29432510</v>
      </c>
    </row>
    <row r="2725" spans="4:4">
      <c r="D2725" s="311">
        <v>29267420</v>
      </c>
    </row>
    <row r="2726" spans="4:4">
      <c r="D2726" s="311">
        <v>29395950</v>
      </c>
    </row>
    <row r="2727" spans="4:4">
      <c r="D2727" s="311">
        <v>29255597</v>
      </c>
    </row>
    <row r="2728" spans="4:4">
      <c r="D2728" s="311">
        <v>29267480</v>
      </c>
    </row>
    <row r="2729" spans="4:4">
      <c r="D2729" s="311">
        <v>29449332</v>
      </c>
    </row>
    <row r="2730" spans="4:4">
      <c r="D2730" s="311">
        <v>29395860</v>
      </c>
    </row>
    <row r="2731" spans="4:4">
      <c r="D2731" s="311">
        <v>29268168</v>
      </c>
    </row>
    <row r="2732" spans="4:4">
      <c r="D2732" s="311">
        <v>29269806</v>
      </c>
    </row>
    <row r="2733" spans="4:4">
      <c r="D2733" s="311">
        <v>29270570</v>
      </c>
    </row>
    <row r="2734" spans="4:4">
      <c r="D2734" s="311">
        <v>29434734</v>
      </c>
    </row>
    <row r="2735" spans="4:4">
      <c r="D2735" s="311">
        <v>29449456</v>
      </c>
    </row>
    <row r="2736" spans="4:4">
      <c r="D2736" s="311">
        <v>29449545</v>
      </c>
    </row>
    <row r="2737" spans="4:4">
      <c r="D2737" s="311">
        <v>29409535</v>
      </c>
    </row>
    <row r="2738" spans="4:4">
      <c r="D2738" s="311">
        <v>29258324</v>
      </c>
    </row>
    <row r="2739" spans="4:4">
      <c r="D2739" s="311">
        <v>29259630</v>
      </c>
    </row>
    <row r="2740" spans="4:4">
      <c r="D2740" s="311">
        <v>29459028</v>
      </c>
    </row>
    <row r="2741" spans="4:4">
      <c r="D2741" s="311">
        <v>29281261</v>
      </c>
    </row>
    <row r="2742" spans="4:4">
      <c r="D2742" s="311">
        <v>29535816</v>
      </c>
    </row>
    <row r="2743" spans="4:4">
      <c r="D2743" s="311">
        <v>29335132</v>
      </c>
    </row>
    <row r="2744" spans="4:4">
      <c r="D2744" s="311">
        <v>29249104</v>
      </c>
    </row>
    <row r="2745" spans="4:4">
      <c r="D2745" s="311">
        <v>29261481</v>
      </c>
    </row>
    <row r="2746" spans="4:4">
      <c r="D2746" s="311">
        <v>29434726</v>
      </c>
    </row>
    <row r="2747" spans="4:4">
      <c r="D2747" s="311">
        <v>29250285</v>
      </c>
    </row>
    <row r="2748" spans="4:4">
      <c r="D2748" s="311">
        <v>29261953</v>
      </c>
    </row>
    <row r="2749" spans="4:4">
      <c r="D2749" s="311">
        <v>29275474</v>
      </c>
    </row>
    <row r="2750" spans="4:4">
      <c r="D2750" s="311">
        <v>29276411</v>
      </c>
    </row>
    <row r="2751" spans="4:4">
      <c r="D2751" s="311">
        <v>29277230</v>
      </c>
    </row>
    <row r="2752" spans="4:4">
      <c r="D2752" s="311">
        <v>29428556</v>
      </c>
    </row>
    <row r="2753" spans="4:4">
      <c r="D2753" s="311">
        <v>29285291</v>
      </c>
    </row>
    <row r="2754" spans="4:4">
      <c r="D2754" s="311">
        <v>29265932</v>
      </c>
    </row>
    <row r="2755" spans="4:4">
      <c r="D2755" s="311">
        <v>29461472</v>
      </c>
    </row>
    <row r="2756" spans="4:4">
      <c r="D2756" s="311">
        <v>44177</v>
      </c>
    </row>
    <row r="2757" spans="4:4">
      <c r="D2757" s="311">
        <v>29467861</v>
      </c>
    </row>
    <row r="2758" spans="4:4">
      <c r="D2758" s="311">
        <v>29277990</v>
      </c>
    </row>
    <row r="2759" spans="4:4">
      <c r="D2759" s="311">
        <v>29277787</v>
      </c>
    </row>
    <row r="2760" spans="4:4">
      <c r="D2760" s="311">
        <v>29279178</v>
      </c>
    </row>
    <row r="2761" spans="4:4">
      <c r="D2761" s="311">
        <v>29279810</v>
      </c>
    </row>
    <row r="2762" spans="4:4">
      <c r="D2762" s="311">
        <v>29456479</v>
      </c>
    </row>
    <row r="2763" spans="4:4">
      <c r="D2763" s="311">
        <v>29279151</v>
      </c>
    </row>
    <row r="2764" spans="4:4">
      <c r="D2764" s="311">
        <v>29457491</v>
      </c>
    </row>
    <row r="2765" spans="4:4">
      <c r="D2765" s="311">
        <v>29456487</v>
      </c>
    </row>
    <row r="2766" spans="4:4">
      <c r="D2766" s="311">
        <v>29433410</v>
      </c>
    </row>
    <row r="2767" spans="4:4">
      <c r="D2767" s="311">
        <v>29277809</v>
      </c>
    </row>
    <row r="2768" spans="4:4">
      <c r="D2768" s="311">
        <v>29278112</v>
      </c>
    </row>
    <row r="2769" spans="4:4">
      <c r="D2769" s="311">
        <v>29402830</v>
      </c>
    </row>
    <row r="2770" spans="4:4">
      <c r="D2770" s="311">
        <v>29277752</v>
      </c>
    </row>
    <row r="2771" spans="4:4">
      <c r="D2771" s="311">
        <v>29279640</v>
      </c>
    </row>
    <row r="2772" spans="4:4">
      <c r="D2772" s="311">
        <v>29279887</v>
      </c>
    </row>
    <row r="2773" spans="4:4">
      <c r="D2773" s="311">
        <v>29440173</v>
      </c>
    </row>
    <row r="2774" spans="4:4">
      <c r="D2774" s="311">
        <v>29163234</v>
      </c>
    </row>
    <row r="2775" spans="4:4">
      <c r="D2775" s="311">
        <v>29162610</v>
      </c>
    </row>
    <row r="2776" spans="4:4">
      <c r="D2776" s="311">
        <v>29163374</v>
      </c>
    </row>
    <row r="2777" spans="4:4">
      <c r="D2777" s="311">
        <v>29164826</v>
      </c>
    </row>
    <row r="2778" spans="4:4">
      <c r="D2778" s="311">
        <v>29165253</v>
      </c>
    </row>
    <row r="2779" spans="4:4">
      <c r="D2779" s="311">
        <v>29165407</v>
      </c>
    </row>
    <row r="2780" spans="4:4">
      <c r="D2780" s="311">
        <v>29165555</v>
      </c>
    </row>
    <row r="2781" spans="4:4">
      <c r="D2781" s="311">
        <v>29391466</v>
      </c>
    </row>
    <row r="2782" spans="4:4">
      <c r="D2782" s="311">
        <v>29166063</v>
      </c>
    </row>
    <row r="2783" spans="4:4">
      <c r="D2783" s="311">
        <v>29166314</v>
      </c>
    </row>
    <row r="2784" spans="4:4">
      <c r="D2784" s="311">
        <v>29375983</v>
      </c>
    </row>
    <row r="2785" spans="4:4">
      <c r="D2785" s="311">
        <v>29167388</v>
      </c>
    </row>
    <row r="2786" spans="4:4">
      <c r="D2786" s="311">
        <v>29168775</v>
      </c>
    </row>
    <row r="2787" spans="4:4">
      <c r="D2787" s="311">
        <v>29444896</v>
      </c>
    </row>
    <row r="2788" spans="4:4">
      <c r="D2788" s="311">
        <v>29441641</v>
      </c>
    </row>
    <row r="2789" spans="4:4">
      <c r="D2789" s="311">
        <v>29417287</v>
      </c>
    </row>
    <row r="2790" spans="4:4">
      <c r="D2790" s="311">
        <v>29169160</v>
      </c>
    </row>
    <row r="2791" spans="4:4">
      <c r="D2791" s="311">
        <v>29169607</v>
      </c>
    </row>
    <row r="2792" spans="4:4">
      <c r="D2792" s="311">
        <v>29169615</v>
      </c>
    </row>
    <row r="2793" spans="4:4">
      <c r="D2793" s="311">
        <v>29400220</v>
      </c>
    </row>
    <row r="2794" spans="4:4">
      <c r="D2794" s="311">
        <v>29170877</v>
      </c>
    </row>
    <row r="2795" spans="4:4">
      <c r="D2795" s="311">
        <v>29432537</v>
      </c>
    </row>
    <row r="2796" spans="4:4">
      <c r="D2796" s="311">
        <v>29426383</v>
      </c>
    </row>
    <row r="2797" spans="4:4">
      <c r="D2797" s="311">
        <v>29170583</v>
      </c>
    </row>
    <row r="2798" spans="4:4">
      <c r="D2798" s="311">
        <v>29337534</v>
      </c>
    </row>
    <row r="2799" spans="4:4">
      <c r="D2799" s="311">
        <v>29432626</v>
      </c>
    </row>
    <row r="2800" spans="4:4">
      <c r="D2800" s="311">
        <v>29171610</v>
      </c>
    </row>
    <row r="2801" spans="4:4">
      <c r="D2801" s="311">
        <v>29171601</v>
      </c>
    </row>
    <row r="2802" spans="4:4">
      <c r="D2802" s="311">
        <v>29173531</v>
      </c>
    </row>
    <row r="2803" spans="4:4">
      <c r="D2803" s="311">
        <v>29172870</v>
      </c>
    </row>
    <row r="2804" spans="4:4">
      <c r="D2804" s="311">
        <v>29174180</v>
      </c>
    </row>
    <row r="2805" spans="4:4">
      <c r="D2805" s="311">
        <v>29981760</v>
      </c>
    </row>
    <row r="2806" spans="4:4">
      <c r="D2806" s="311">
        <v>29174546</v>
      </c>
    </row>
    <row r="2807" spans="4:4">
      <c r="D2807" s="311">
        <v>29432529</v>
      </c>
    </row>
    <row r="2808" spans="4:4">
      <c r="D2808" s="311">
        <v>29174805</v>
      </c>
    </row>
    <row r="2809" spans="4:4">
      <c r="D2809" s="311">
        <v>29425417</v>
      </c>
    </row>
    <row r="2810" spans="4:4">
      <c r="D2810" s="311">
        <v>29223652</v>
      </c>
    </row>
    <row r="2811" spans="4:4">
      <c r="D2811" s="311">
        <v>29293707</v>
      </c>
    </row>
    <row r="2812" spans="4:4">
      <c r="D2812" s="311">
        <v>29268524</v>
      </c>
    </row>
    <row r="2813" spans="4:4">
      <c r="D2813" s="311">
        <v>29271967</v>
      </c>
    </row>
    <row r="2814" spans="4:4">
      <c r="D2814" s="311">
        <v>29299268</v>
      </c>
    </row>
    <row r="2815" spans="4:4">
      <c r="D2815" s="311">
        <v>29300762</v>
      </c>
    </row>
    <row r="2816" spans="4:4">
      <c r="D2816" s="311">
        <v>29429781</v>
      </c>
    </row>
    <row r="2817" spans="4:4">
      <c r="D2817" s="311">
        <v>29848792</v>
      </c>
    </row>
    <row r="2818" spans="4:4">
      <c r="D2818" s="311">
        <v>29303702</v>
      </c>
    </row>
    <row r="2819" spans="4:4">
      <c r="D2819" s="311">
        <v>29303354</v>
      </c>
    </row>
    <row r="2820" spans="4:4">
      <c r="D2820" s="311">
        <v>29390532</v>
      </c>
    </row>
    <row r="2821" spans="4:4">
      <c r="D2821" s="311">
        <v>29429005</v>
      </c>
    </row>
    <row r="2822" spans="4:4">
      <c r="D2822" s="311">
        <v>29307759</v>
      </c>
    </row>
    <row r="2823" spans="4:4">
      <c r="D2823" s="311">
        <v>29309034</v>
      </c>
    </row>
    <row r="2824" spans="4:4">
      <c r="D2824" s="311">
        <v>29458994</v>
      </c>
    </row>
    <row r="2825" spans="4:4">
      <c r="D2825" s="311">
        <v>29397324</v>
      </c>
    </row>
    <row r="2826" spans="4:4">
      <c r="D2826" s="311">
        <v>29229529</v>
      </c>
    </row>
    <row r="2827" spans="4:4">
      <c r="D2827" s="311">
        <v>29473900</v>
      </c>
    </row>
    <row r="2828" spans="4:4">
      <c r="D2828" s="311">
        <v>29227690</v>
      </c>
    </row>
    <row r="2829" spans="4:4">
      <c r="D2829" s="311">
        <v>29228549</v>
      </c>
    </row>
    <row r="2830" spans="4:4">
      <c r="D2830" s="311">
        <v>29408172</v>
      </c>
    </row>
    <row r="2831" spans="4:4">
      <c r="D2831" s="311">
        <v>29229294</v>
      </c>
    </row>
    <row r="2832" spans="4:4">
      <c r="D2832" s="311">
        <v>29229421</v>
      </c>
    </row>
    <row r="2833" spans="4:4">
      <c r="D2833" s="311">
        <v>29416604</v>
      </c>
    </row>
    <row r="2834" spans="4:4">
      <c r="D2834" s="311">
        <v>29229464</v>
      </c>
    </row>
    <row r="2835" spans="4:4">
      <c r="D2835" s="311">
        <v>29229324</v>
      </c>
    </row>
    <row r="2836" spans="4:4">
      <c r="D2836" s="311">
        <v>29227658</v>
      </c>
    </row>
    <row r="2837" spans="4:4">
      <c r="D2837" s="311">
        <v>29457602</v>
      </c>
    </row>
    <row r="2838" spans="4:4">
      <c r="D2838" s="311">
        <v>29273790</v>
      </c>
    </row>
    <row r="2839" spans="4:4">
      <c r="D2839" s="311">
        <v>29429498</v>
      </c>
    </row>
    <row r="2840" spans="4:4">
      <c r="D2840" s="311">
        <v>29314348</v>
      </c>
    </row>
    <row r="2841" spans="4:4">
      <c r="D2841" s="311">
        <v>29427541</v>
      </c>
    </row>
    <row r="2842" spans="4:4">
      <c r="D2842" s="311">
        <v>29011507</v>
      </c>
    </row>
    <row r="2843" spans="4:4">
      <c r="D2843" s="311">
        <v>29011604</v>
      </c>
    </row>
    <row r="2844" spans="4:4">
      <c r="D2844" s="311">
        <v>29012465</v>
      </c>
    </row>
    <row r="2845" spans="4:4">
      <c r="D2845" s="311">
        <v>29013275</v>
      </c>
    </row>
    <row r="2846" spans="4:4">
      <c r="D2846" s="311">
        <v>29013887</v>
      </c>
    </row>
    <row r="2847" spans="4:4">
      <c r="D2847" s="311">
        <v>29014433</v>
      </c>
    </row>
    <row r="2848" spans="4:4">
      <c r="D2848" s="311">
        <v>29015227</v>
      </c>
    </row>
    <row r="2849" spans="4:4">
      <c r="D2849" s="311">
        <v>29015413</v>
      </c>
    </row>
    <row r="2850" spans="4:4">
      <c r="D2850" s="311">
        <v>29016339</v>
      </c>
    </row>
    <row r="2851" spans="4:4">
      <c r="D2851" s="311">
        <v>29016916</v>
      </c>
    </row>
    <row r="2852" spans="4:4">
      <c r="D2852" s="311">
        <v>29009880</v>
      </c>
    </row>
    <row r="2853" spans="4:4">
      <c r="D2853" s="311">
        <v>29032539</v>
      </c>
    </row>
    <row r="2854" spans="4:4">
      <c r="D2854" s="311">
        <v>29033047</v>
      </c>
    </row>
    <row r="2855" spans="4:4">
      <c r="D2855" s="311">
        <v>29456886</v>
      </c>
    </row>
    <row r="2856" spans="4:4">
      <c r="D2856" s="311">
        <v>29424526</v>
      </c>
    </row>
    <row r="2857" spans="4:4">
      <c r="D2857" s="311">
        <v>29033187</v>
      </c>
    </row>
    <row r="2858" spans="4:4">
      <c r="D2858" s="311">
        <v>29354536</v>
      </c>
    </row>
    <row r="2859" spans="4:4">
      <c r="D2859" s="311">
        <v>29373018</v>
      </c>
    </row>
    <row r="2860" spans="4:4">
      <c r="D2860" s="311">
        <v>29033950</v>
      </c>
    </row>
    <row r="2861" spans="4:4">
      <c r="D2861" s="311">
        <v>29366739</v>
      </c>
    </row>
    <row r="2862" spans="4:4">
      <c r="D2862" s="311">
        <v>29034205</v>
      </c>
    </row>
    <row r="2863" spans="4:4">
      <c r="D2863" s="311">
        <v>29739624</v>
      </c>
    </row>
    <row r="2864" spans="4:4">
      <c r="D2864" s="311">
        <v>29034280</v>
      </c>
    </row>
    <row r="2865" spans="4:4">
      <c r="D2865" s="311">
        <v>29332230</v>
      </c>
    </row>
    <row r="2866" spans="4:4">
      <c r="D2866" s="311">
        <v>29034922</v>
      </c>
    </row>
    <row r="2867" spans="4:4">
      <c r="D2867" s="311">
        <v>29034965</v>
      </c>
    </row>
    <row r="2868" spans="4:4">
      <c r="D2868" s="311">
        <v>29035007</v>
      </c>
    </row>
    <row r="2869" spans="4:4">
      <c r="D2869" s="311">
        <v>29034990</v>
      </c>
    </row>
    <row r="2870" spans="4:4">
      <c r="D2870" s="311">
        <v>29389976</v>
      </c>
    </row>
    <row r="2871" spans="4:4">
      <c r="D2871" s="311">
        <v>29036046</v>
      </c>
    </row>
    <row r="2872" spans="4:4">
      <c r="D2872" s="311">
        <v>29423708</v>
      </c>
    </row>
    <row r="2873" spans="4:4">
      <c r="D2873" s="311">
        <v>29047501</v>
      </c>
    </row>
    <row r="2874" spans="4:4">
      <c r="D2874" s="311">
        <v>29048184</v>
      </c>
    </row>
    <row r="2875" spans="4:4">
      <c r="D2875" s="311">
        <v>29069106</v>
      </c>
    </row>
    <row r="2876" spans="4:4">
      <c r="D2876" s="311">
        <v>29050057</v>
      </c>
    </row>
    <row r="2877" spans="4:4">
      <c r="D2877" s="311">
        <v>29461510</v>
      </c>
    </row>
    <row r="2878" spans="4:4">
      <c r="D2878" s="311">
        <v>29470579</v>
      </c>
    </row>
    <row r="2879" spans="4:4">
      <c r="D2879" s="311">
        <v>29050910</v>
      </c>
    </row>
    <row r="2880" spans="4:4">
      <c r="D2880" s="311">
        <v>29419468</v>
      </c>
    </row>
    <row r="2881" spans="4:4">
      <c r="D2881" s="311">
        <v>29053544</v>
      </c>
    </row>
    <row r="2882" spans="4:4">
      <c r="D2882" s="311">
        <v>29055067</v>
      </c>
    </row>
    <row r="2883" spans="4:4">
      <c r="D2883" s="311">
        <v>29055075</v>
      </c>
    </row>
    <row r="2884" spans="4:4">
      <c r="D2884" s="311">
        <v>29076846</v>
      </c>
    </row>
    <row r="2885" spans="4:4">
      <c r="D2885" s="311">
        <v>29461529</v>
      </c>
    </row>
    <row r="2886" spans="4:4">
      <c r="D2886" s="311">
        <v>29056616</v>
      </c>
    </row>
    <row r="2887" spans="4:4">
      <c r="D2887" s="311">
        <v>29055385</v>
      </c>
    </row>
    <row r="2888" spans="4:4">
      <c r="D2888" s="311">
        <v>29461871</v>
      </c>
    </row>
    <row r="2889" spans="4:4">
      <c r="D2889" s="311">
        <v>29055393</v>
      </c>
    </row>
    <row r="2890" spans="4:4">
      <c r="D2890" s="311">
        <v>29056780</v>
      </c>
    </row>
    <row r="2891" spans="4:4">
      <c r="D2891" s="311">
        <v>29056144</v>
      </c>
    </row>
    <row r="2892" spans="4:4">
      <c r="D2892" s="311">
        <v>29433517</v>
      </c>
    </row>
    <row r="2893" spans="4:4">
      <c r="D2893" s="311">
        <v>29447348</v>
      </c>
    </row>
    <row r="2894" spans="4:4">
      <c r="D2894" s="311">
        <v>29413680</v>
      </c>
    </row>
    <row r="2895" spans="4:4">
      <c r="D2895" s="311">
        <v>29448018</v>
      </c>
    </row>
    <row r="2896" spans="4:4">
      <c r="D2896" s="311">
        <v>29362016</v>
      </c>
    </row>
    <row r="2897" spans="4:4">
      <c r="D2897" s="311">
        <v>29982758</v>
      </c>
    </row>
    <row r="2898" spans="4:4">
      <c r="D2898" s="311">
        <v>29175771</v>
      </c>
    </row>
    <row r="2899" spans="4:4">
      <c r="D2899" s="311">
        <v>29175518</v>
      </c>
    </row>
    <row r="2900" spans="4:4">
      <c r="D2900" s="311">
        <v>29175950</v>
      </c>
    </row>
    <row r="2901" spans="4:4">
      <c r="D2901" s="311">
        <v>29397863</v>
      </c>
    </row>
    <row r="2902" spans="4:4">
      <c r="D2902" s="311">
        <v>29383234</v>
      </c>
    </row>
    <row r="2903" spans="4:4">
      <c r="D2903" s="311">
        <v>29415969</v>
      </c>
    </row>
    <row r="2904" spans="4:4">
      <c r="D2904" s="311">
        <v>29176808</v>
      </c>
    </row>
    <row r="2905" spans="4:4">
      <c r="D2905" s="311">
        <v>29177090</v>
      </c>
    </row>
    <row r="2906" spans="4:4">
      <c r="D2906" s="311">
        <v>29176409</v>
      </c>
    </row>
    <row r="2907" spans="4:4">
      <c r="D2907" s="311">
        <v>29475082</v>
      </c>
    </row>
    <row r="2908" spans="4:4">
      <c r="D2908" s="311">
        <v>29427959</v>
      </c>
    </row>
    <row r="2909" spans="4:4">
      <c r="D2909" s="311">
        <v>29177812</v>
      </c>
    </row>
    <row r="2910" spans="4:4">
      <c r="D2910" s="311">
        <v>29398673</v>
      </c>
    </row>
    <row r="2911" spans="4:4">
      <c r="D2911" s="311">
        <v>29178320</v>
      </c>
    </row>
    <row r="2912" spans="4:4">
      <c r="D2912" s="311">
        <v>29178487</v>
      </c>
    </row>
    <row r="2913" spans="4:4">
      <c r="D2913" s="311">
        <v>29178231</v>
      </c>
    </row>
    <row r="2914" spans="4:4">
      <c r="D2914" s="311">
        <v>29178550</v>
      </c>
    </row>
    <row r="2915" spans="4:4">
      <c r="D2915" s="311">
        <v>29178584</v>
      </c>
    </row>
    <row r="2916" spans="4:4">
      <c r="D2916" s="311">
        <v>29359635</v>
      </c>
    </row>
    <row r="2917" spans="4:4">
      <c r="D2917" s="311">
        <v>29179220</v>
      </c>
    </row>
    <row r="2918" spans="4:4">
      <c r="D2918" s="311">
        <v>29160227</v>
      </c>
    </row>
    <row r="2919" spans="4:4">
      <c r="D2919" s="311">
        <v>29159539</v>
      </c>
    </row>
    <row r="2920" spans="4:4">
      <c r="D2920" s="311">
        <v>29159644</v>
      </c>
    </row>
    <row r="2921" spans="4:4">
      <c r="D2921" s="311">
        <v>29391253</v>
      </c>
    </row>
    <row r="2922" spans="4:4">
      <c r="D2922" s="311">
        <v>29160502</v>
      </c>
    </row>
    <row r="2923" spans="4:4">
      <c r="D2923" s="311">
        <v>41500</v>
      </c>
    </row>
    <row r="2924" spans="4:4">
      <c r="D2924" s="311">
        <v>29200296</v>
      </c>
    </row>
    <row r="2925" spans="4:4">
      <c r="D2925" s="311">
        <v>29199182</v>
      </c>
    </row>
    <row r="2926" spans="4:4">
      <c r="D2926" s="311">
        <v>29386632</v>
      </c>
    </row>
    <row r="2927" spans="4:4">
      <c r="D2927" s="311">
        <v>29179815</v>
      </c>
    </row>
    <row r="2928" spans="4:4">
      <c r="D2928" s="311">
        <v>29200342</v>
      </c>
    </row>
    <row r="2929" spans="4:4">
      <c r="D2929" s="311">
        <v>29193999</v>
      </c>
    </row>
    <row r="2930" spans="4:4">
      <c r="D2930" s="311">
        <v>29179548</v>
      </c>
    </row>
    <row r="2931" spans="4:4">
      <c r="D2931" s="311">
        <v>29179394</v>
      </c>
    </row>
    <row r="2932" spans="4:4">
      <c r="D2932" s="311">
        <v>29179629</v>
      </c>
    </row>
    <row r="2933" spans="4:4">
      <c r="D2933" s="311">
        <v>29179491</v>
      </c>
    </row>
    <row r="2934" spans="4:4">
      <c r="D2934" s="311">
        <v>29983720</v>
      </c>
    </row>
    <row r="2935" spans="4:4">
      <c r="D2935" s="311">
        <v>29180490</v>
      </c>
    </row>
    <row r="2936" spans="4:4">
      <c r="D2936" s="311">
        <v>29196434</v>
      </c>
    </row>
    <row r="2937" spans="4:4">
      <c r="D2937" s="311">
        <v>29199387</v>
      </c>
    </row>
    <row r="2938" spans="4:4">
      <c r="D2938" s="311">
        <v>29187320</v>
      </c>
    </row>
    <row r="2939" spans="4:4">
      <c r="D2939" s="311">
        <v>29191190</v>
      </c>
    </row>
    <row r="2940" spans="4:4">
      <c r="D2940" s="311">
        <v>29181631</v>
      </c>
    </row>
    <row r="2941" spans="4:4">
      <c r="D2941" s="311">
        <v>29180104</v>
      </c>
    </row>
    <row r="2942" spans="4:4">
      <c r="D2942" s="311">
        <v>29181542</v>
      </c>
    </row>
    <row r="2943" spans="4:4">
      <c r="D2943" s="311">
        <v>29447151</v>
      </c>
    </row>
    <row r="2944" spans="4:4">
      <c r="D2944" s="311">
        <v>29181151</v>
      </c>
    </row>
    <row r="2945" spans="4:4">
      <c r="D2945" s="311">
        <v>29882729</v>
      </c>
    </row>
    <row r="2946" spans="4:4">
      <c r="D2946" s="311">
        <v>29460026</v>
      </c>
    </row>
    <row r="2947" spans="4:4">
      <c r="D2947" s="311">
        <v>29190738</v>
      </c>
    </row>
    <row r="2948" spans="4:4">
      <c r="D2948" s="311">
        <v>29192307</v>
      </c>
    </row>
    <row r="2949" spans="4:4">
      <c r="D2949" s="311">
        <v>29182115</v>
      </c>
    </row>
    <row r="2950" spans="4:4">
      <c r="D2950" s="311">
        <v>29182190</v>
      </c>
    </row>
    <row r="2951" spans="4:4">
      <c r="D2951" s="311">
        <v>29357896</v>
      </c>
    </row>
    <row r="2952" spans="4:4">
      <c r="D2952" s="311">
        <v>29181429</v>
      </c>
    </row>
    <row r="2953" spans="4:4">
      <c r="D2953" s="311">
        <v>29437377</v>
      </c>
    </row>
    <row r="2954" spans="4:4">
      <c r="D2954" s="311">
        <v>29187001</v>
      </c>
    </row>
    <row r="2955" spans="4:4">
      <c r="D2955" s="311">
        <v>29188903</v>
      </c>
    </row>
    <row r="2956" spans="4:4">
      <c r="D2956" s="311">
        <v>29190770</v>
      </c>
    </row>
    <row r="2957" spans="4:4">
      <c r="D2957" s="311">
        <v>29189047</v>
      </c>
    </row>
    <row r="2958" spans="4:4">
      <c r="D2958" s="311">
        <v>29189080</v>
      </c>
    </row>
    <row r="2959" spans="4:4">
      <c r="D2959" s="311">
        <v>29182077</v>
      </c>
    </row>
    <row r="2960" spans="4:4">
      <c r="D2960" s="311">
        <v>29182689</v>
      </c>
    </row>
    <row r="2961" spans="4:4">
      <c r="D2961" s="311">
        <v>29192013</v>
      </c>
    </row>
    <row r="2962" spans="4:4">
      <c r="D2962" s="311">
        <v>29444667</v>
      </c>
    </row>
    <row r="2963" spans="4:4">
      <c r="D2963" s="311">
        <v>44332</v>
      </c>
    </row>
    <row r="2964" spans="4:4">
      <c r="D2964" s="311">
        <v>29189241</v>
      </c>
    </row>
    <row r="2965" spans="4:4">
      <c r="D2965" s="311">
        <v>29182034</v>
      </c>
    </row>
    <row r="2966" spans="4:4">
      <c r="D2966" s="311">
        <v>29188792</v>
      </c>
    </row>
    <row r="2967" spans="4:4">
      <c r="D2967" s="311">
        <v>29189454</v>
      </c>
    </row>
    <row r="2968" spans="4:4">
      <c r="D2968" s="311">
        <v>29182093</v>
      </c>
    </row>
    <row r="2969" spans="4:4">
      <c r="D2969" s="311">
        <v>29191661</v>
      </c>
    </row>
    <row r="2970" spans="4:4">
      <c r="D2970" s="311">
        <v>29191335</v>
      </c>
    </row>
    <row r="2971" spans="4:4">
      <c r="D2971" s="311">
        <v>29191270</v>
      </c>
    </row>
    <row r="2972" spans="4:4">
      <c r="D2972" s="311">
        <v>29190835</v>
      </c>
    </row>
    <row r="2973" spans="4:4">
      <c r="D2973" s="311">
        <v>29192188</v>
      </c>
    </row>
    <row r="2974" spans="4:4">
      <c r="D2974" s="311">
        <v>29190851</v>
      </c>
    </row>
    <row r="2975" spans="4:4">
      <c r="D2975" s="311">
        <v>29190860</v>
      </c>
    </row>
    <row r="2976" spans="4:4">
      <c r="D2976" s="311">
        <v>29191378</v>
      </c>
    </row>
    <row r="2977" spans="4:4">
      <c r="D2977" s="311">
        <v>29182697</v>
      </c>
    </row>
    <row r="2978" spans="4:4">
      <c r="D2978" s="311">
        <v>29190363</v>
      </c>
    </row>
    <row r="2979" spans="4:4">
      <c r="D2979" s="311">
        <v>29190878</v>
      </c>
    </row>
    <row r="2980" spans="4:4">
      <c r="D2980" s="311">
        <v>29182123</v>
      </c>
    </row>
    <row r="2981" spans="4:4">
      <c r="D2981" s="311">
        <v>29357829</v>
      </c>
    </row>
    <row r="2982" spans="4:4">
      <c r="D2982" s="311">
        <v>29190720</v>
      </c>
    </row>
    <row r="2983" spans="4:4">
      <c r="D2983" s="311">
        <v>29336627</v>
      </c>
    </row>
    <row r="2984" spans="4:4">
      <c r="D2984" s="311">
        <v>29191211</v>
      </c>
    </row>
    <row r="2985" spans="4:4">
      <c r="D2985" s="311">
        <v>29467934</v>
      </c>
    </row>
    <row r="2986" spans="4:4">
      <c r="D2986" s="311">
        <v>29414903</v>
      </c>
    </row>
    <row r="2987" spans="4:4">
      <c r="D2987" s="311">
        <v>29404282</v>
      </c>
    </row>
    <row r="2988" spans="4:4">
      <c r="D2988" s="311">
        <v>29190894</v>
      </c>
    </row>
    <row r="2989" spans="4:4">
      <c r="D2989" s="311">
        <v>29182174</v>
      </c>
    </row>
    <row r="2990" spans="4:4">
      <c r="D2990" s="311">
        <v>29842727</v>
      </c>
    </row>
    <row r="2991" spans="4:4">
      <c r="D2991" s="311">
        <v>29191092</v>
      </c>
    </row>
    <row r="2992" spans="4:4">
      <c r="D2992" s="311">
        <v>29184460</v>
      </c>
    </row>
    <row r="2993" spans="4:4">
      <c r="D2993" s="311">
        <v>29191360</v>
      </c>
    </row>
    <row r="2994" spans="4:4">
      <c r="D2994" s="311">
        <v>29182131</v>
      </c>
    </row>
    <row r="2995" spans="4:4">
      <c r="D2995" s="311">
        <v>29184916</v>
      </c>
    </row>
    <row r="2996" spans="4:4">
      <c r="D2996" s="311">
        <v>29192137</v>
      </c>
    </row>
    <row r="2997" spans="4:4">
      <c r="D2997" s="311">
        <v>29182247</v>
      </c>
    </row>
    <row r="2998" spans="4:4">
      <c r="D2998" s="311">
        <v>29192889</v>
      </c>
    </row>
    <row r="2999" spans="4:4">
      <c r="D2999" s="311">
        <v>29192277</v>
      </c>
    </row>
    <row r="3000" spans="4:4">
      <c r="D3000" s="311">
        <v>29189012</v>
      </c>
    </row>
    <row r="3001" spans="4:4">
      <c r="D3001" s="311">
        <v>29190754</v>
      </c>
    </row>
    <row r="3002" spans="4:4">
      <c r="D3002" s="311">
        <v>29181470</v>
      </c>
    </row>
    <row r="3003" spans="4:4">
      <c r="D3003" s="311">
        <v>29190916</v>
      </c>
    </row>
    <row r="3004" spans="4:4">
      <c r="D3004" s="311">
        <v>29192064</v>
      </c>
    </row>
    <row r="3005" spans="4:4">
      <c r="D3005" s="311">
        <v>29336708</v>
      </c>
    </row>
    <row r="3006" spans="4:4">
      <c r="D3006" s="311">
        <v>29191840</v>
      </c>
    </row>
    <row r="3007" spans="4:4">
      <c r="D3007" s="311">
        <v>29191920</v>
      </c>
    </row>
    <row r="3008" spans="4:4">
      <c r="D3008" s="311">
        <v>29190932</v>
      </c>
    </row>
    <row r="3009" spans="4:4">
      <c r="D3009" s="311">
        <v>29182158</v>
      </c>
    </row>
    <row r="3010" spans="4:4">
      <c r="D3010" s="311">
        <v>29359597</v>
      </c>
    </row>
    <row r="3011" spans="4:4">
      <c r="D3011" s="311">
        <v>29182719</v>
      </c>
    </row>
    <row r="3012" spans="4:4">
      <c r="D3012" s="311">
        <v>29192617</v>
      </c>
    </row>
    <row r="3013" spans="4:4">
      <c r="D3013" s="311">
        <v>29182166</v>
      </c>
    </row>
    <row r="3014" spans="4:4">
      <c r="D3014" s="311">
        <v>29181488</v>
      </c>
    </row>
    <row r="3015" spans="4:4">
      <c r="D3015" s="311">
        <v>29190967</v>
      </c>
    </row>
    <row r="3016" spans="4:4">
      <c r="D3016" s="311">
        <v>29181496</v>
      </c>
    </row>
    <row r="3017" spans="4:4">
      <c r="D3017" s="311">
        <v>29192293</v>
      </c>
    </row>
    <row r="3018" spans="4:4">
      <c r="D3018" s="311">
        <v>29182042</v>
      </c>
    </row>
    <row r="3019" spans="4:4">
      <c r="D3019" s="311">
        <v>29192790</v>
      </c>
    </row>
    <row r="3020" spans="4:4">
      <c r="D3020" s="311">
        <v>29193095</v>
      </c>
    </row>
    <row r="3021" spans="4:4">
      <c r="D3021" s="311">
        <v>29190991</v>
      </c>
    </row>
    <row r="3022" spans="4:4">
      <c r="D3022" s="311">
        <v>29188768</v>
      </c>
    </row>
    <row r="3023" spans="4:4">
      <c r="D3023" s="311">
        <v>29191009</v>
      </c>
    </row>
    <row r="3024" spans="4:4">
      <c r="D3024" s="311">
        <v>29185351</v>
      </c>
    </row>
    <row r="3025" spans="4:4">
      <c r="D3025" s="311">
        <v>29386535</v>
      </c>
    </row>
    <row r="3026" spans="4:4">
      <c r="D3026" s="311">
        <v>29190908</v>
      </c>
    </row>
    <row r="3027" spans="4:4">
      <c r="D3027" s="311">
        <v>29187303</v>
      </c>
    </row>
    <row r="3028" spans="4:4">
      <c r="D3028" s="311">
        <v>29192021</v>
      </c>
    </row>
    <row r="3029" spans="4:4">
      <c r="D3029" s="311">
        <v>29181143</v>
      </c>
    </row>
    <row r="3030" spans="4:4">
      <c r="D3030" s="311">
        <v>29181500</v>
      </c>
    </row>
    <row r="3031" spans="4:4">
      <c r="D3031" s="311">
        <v>29183987</v>
      </c>
    </row>
    <row r="3032" spans="4:4">
      <c r="D3032" s="311">
        <v>29193532</v>
      </c>
    </row>
    <row r="3033" spans="4:4">
      <c r="D3033" s="311">
        <v>29193567</v>
      </c>
    </row>
    <row r="3034" spans="4:4">
      <c r="D3034" s="311">
        <v>29185394</v>
      </c>
    </row>
    <row r="3035" spans="4:4">
      <c r="D3035" s="311">
        <v>29193699</v>
      </c>
    </row>
    <row r="3036" spans="4:4">
      <c r="D3036" s="311">
        <v>29182204</v>
      </c>
    </row>
    <row r="3037" spans="4:4">
      <c r="D3037" s="311">
        <v>29192242</v>
      </c>
    </row>
    <row r="3038" spans="4:4">
      <c r="D3038" s="311">
        <v>29438934</v>
      </c>
    </row>
    <row r="3039" spans="4:4">
      <c r="D3039" s="311">
        <v>29192030</v>
      </c>
    </row>
    <row r="3040" spans="4:4">
      <c r="D3040" s="311">
        <v>29193966</v>
      </c>
    </row>
    <row r="3041" spans="4:4">
      <c r="D3041" s="311">
        <v>29199930</v>
      </c>
    </row>
    <row r="3042" spans="4:4">
      <c r="D3042" s="311">
        <v>29181534</v>
      </c>
    </row>
    <row r="3043" spans="4:4">
      <c r="D3043" s="311">
        <v>29192170</v>
      </c>
    </row>
    <row r="3044" spans="4:4">
      <c r="D3044" s="311">
        <v>29194776</v>
      </c>
    </row>
    <row r="3045" spans="4:4">
      <c r="D3045" s="311">
        <v>29194750</v>
      </c>
    </row>
    <row r="3046" spans="4:4">
      <c r="D3046" s="311">
        <v>29382017</v>
      </c>
    </row>
    <row r="3047" spans="4:4">
      <c r="D3047" s="311">
        <v>29186935</v>
      </c>
    </row>
    <row r="3048" spans="4:4">
      <c r="D3048" s="311">
        <v>29191041</v>
      </c>
    </row>
    <row r="3049" spans="4:4">
      <c r="D3049" s="311">
        <v>29199026</v>
      </c>
    </row>
    <row r="3050" spans="4:4">
      <c r="D3050" s="311">
        <v>29182239</v>
      </c>
    </row>
    <row r="3051" spans="4:4">
      <c r="D3051" s="311">
        <v>29191068</v>
      </c>
    </row>
    <row r="3052" spans="4:4">
      <c r="D3052" s="311">
        <v>29187010</v>
      </c>
    </row>
    <row r="3053" spans="4:4">
      <c r="D3053" s="311">
        <v>29181526</v>
      </c>
    </row>
    <row r="3054" spans="4:4">
      <c r="D3054" s="311">
        <v>29187095</v>
      </c>
    </row>
    <row r="3055" spans="4:4">
      <c r="D3055" s="311">
        <v>29404371</v>
      </c>
    </row>
    <row r="3056" spans="4:4">
      <c r="D3056" s="311">
        <v>29336473</v>
      </c>
    </row>
    <row r="3057" spans="4:4">
      <c r="D3057" s="311">
        <v>29343160</v>
      </c>
    </row>
    <row r="3058" spans="4:4">
      <c r="D3058" s="311">
        <v>29191084</v>
      </c>
    </row>
    <row r="3059" spans="4:4">
      <c r="D3059" s="311">
        <v>29198780</v>
      </c>
    </row>
    <row r="3060" spans="4:4">
      <c r="D3060" s="311">
        <v>29184932</v>
      </c>
    </row>
    <row r="3061" spans="4:4">
      <c r="D3061" s="311">
        <v>29185300</v>
      </c>
    </row>
    <row r="3062" spans="4:4">
      <c r="D3062" s="311">
        <v>29404290</v>
      </c>
    </row>
    <row r="3063" spans="4:4">
      <c r="D3063" s="311">
        <v>29192153</v>
      </c>
    </row>
    <row r="3064" spans="4:4">
      <c r="D3064" s="311">
        <v>29195462</v>
      </c>
    </row>
    <row r="3065" spans="4:4">
      <c r="D3065" s="311">
        <v>29191343</v>
      </c>
    </row>
    <row r="3066" spans="4:4">
      <c r="D3066" s="311">
        <v>29187419</v>
      </c>
    </row>
    <row r="3067" spans="4:4">
      <c r="D3067" s="311">
        <v>29192650</v>
      </c>
    </row>
    <row r="3068" spans="4:4">
      <c r="D3068" s="311">
        <v>29386543</v>
      </c>
    </row>
    <row r="3069" spans="4:4">
      <c r="D3069" s="311">
        <v>29184983</v>
      </c>
    </row>
    <row r="3070" spans="4:4">
      <c r="D3070" s="311">
        <v>29192080</v>
      </c>
    </row>
    <row r="3071" spans="4:4">
      <c r="D3071" s="311">
        <v>29411491</v>
      </c>
    </row>
    <row r="3072" spans="4:4">
      <c r="D3072" s="311">
        <v>29404339</v>
      </c>
    </row>
    <row r="3073" spans="4:4">
      <c r="D3073" s="311">
        <v>29404240</v>
      </c>
    </row>
    <row r="3074" spans="4:4">
      <c r="D3074" s="311">
        <v>29192331</v>
      </c>
    </row>
    <row r="3075" spans="4:4">
      <c r="D3075" s="311">
        <v>29404274</v>
      </c>
    </row>
    <row r="3076" spans="4:4">
      <c r="D3076" s="311">
        <v>29185173</v>
      </c>
    </row>
    <row r="3077" spans="4:4">
      <c r="D3077" s="311">
        <v>29182271</v>
      </c>
    </row>
    <row r="3078" spans="4:4">
      <c r="D3078" s="311">
        <v>29200024</v>
      </c>
    </row>
    <row r="3079" spans="4:4">
      <c r="D3079" s="311">
        <v>29360960</v>
      </c>
    </row>
    <row r="3080" spans="4:4">
      <c r="D3080" s="311">
        <v>29187583</v>
      </c>
    </row>
    <row r="3081" spans="4:4">
      <c r="D3081" s="311">
        <v>29182565</v>
      </c>
    </row>
    <row r="3082" spans="4:4">
      <c r="D3082" s="311">
        <v>29182735</v>
      </c>
    </row>
    <row r="3083" spans="4:4">
      <c r="D3083" s="311">
        <v>29191114</v>
      </c>
    </row>
    <row r="3084" spans="4:4">
      <c r="D3084" s="311">
        <v>29188270</v>
      </c>
    </row>
    <row r="3085" spans="4:4">
      <c r="D3085" s="311">
        <v>29200075</v>
      </c>
    </row>
    <row r="3086" spans="4:4">
      <c r="D3086" s="311">
        <v>29436877</v>
      </c>
    </row>
    <row r="3087" spans="4:4">
      <c r="D3087" s="311">
        <v>29191130</v>
      </c>
    </row>
    <row r="3088" spans="4:4">
      <c r="D3088" s="311">
        <v>29181550</v>
      </c>
    </row>
    <row r="3089" spans="4:4">
      <c r="D3089" s="311">
        <v>29404266</v>
      </c>
    </row>
    <row r="3090" spans="4:4">
      <c r="D3090" s="311">
        <v>29191149</v>
      </c>
    </row>
    <row r="3091" spans="4:4">
      <c r="D3091" s="311">
        <v>29182050</v>
      </c>
    </row>
    <row r="3092" spans="4:4">
      <c r="D3092" s="311">
        <v>29188458</v>
      </c>
    </row>
    <row r="3093" spans="4:4">
      <c r="D3093" s="311">
        <v>29357861</v>
      </c>
    </row>
    <row r="3094" spans="4:4">
      <c r="D3094" s="311">
        <v>29182280</v>
      </c>
    </row>
    <row r="3095" spans="4:4">
      <c r="D3095" s="311">
        <v>29192226</v>
      </c>
    </row>
    <row r="3096" spans="4:4">
      <c r="D3096" s="311">
        <v>29191157</v>
      </c>
    </row>
    <row r="3097" spans="4:4">
      <c r="D3097" s="311">
        <v>29404304</v>
      </c>
    </row>
    <row r="3098" spans="4:4">
      <c r="D3098" s="311">
        <v>29191165</v>
      </c>
    </row>
    <row r="3099" spans="4:4">
      <c r="D3099" s="311">
        <v>29191173</v>
      </c>
    </row>
    <row r="3100" spans="4:4">
      <c r="D3100" s="311">
        <v>29182182</v>
      </c>
    </row>
    <row r="3101" spans="4:4">
      <c r="D3101" s="311">
        <v>29392861</v>
      </c>
    </row>
    <row r="3102" spans="4:4">
      <c r="D3102" s="311">
        <v>29191637</v>
      </c>
    </row>
    <row r="3103" spans="4:4">
      <c r="D3103" s="311">
        <v>29358140</v>
      </c>
    </row>
    <row r="3104" spans="4:4">
      <c r="D3104" s="311">
        <v>29189950</v>
      </c>
    </row>
    <row r="3105" spans="4:4">
      <c r="D3105" s="311">
        <v>29188784</v>
      </c>
    </row>
    <row r="3106" spans="4:4">
      <c r="D3106" s="311">
        <v>29191572</v>
      </c>
    </row>
    <row r="3107" spans="4:4">
      <c r="D3107" s="311">
        <v>29357624</v>
      </c>
    </row>
    <row r="3108" spans="4:4">
      <c r="D3108" s="311">
        <v>29193656</v>
      </c>
    </row>
    <row r="3109" spans="4:4">
      <c r="D3109" s="311">
        <v>29186749</v>
      </c>
    </row>
    <row r="3110" spans="4:4">
      <c r="D3110" s="311">
        <v>29187877</v>
      </c>
    </row>
    <row r="3111" spans="4:4">
      <c r="D3111" s="311">
        <v>29187079</v>
      </c>
    </row>
    <row r="3112" spans="4:4">
      <c r="D3112" s="311">
        <v>29404312</v>
      </c>
    </row>
    <row r="3113" spans="4:4">
      <c r="D3113" s="311">
        <v>29183839</v>
      </c>
    </row>
    <row r="3114" spans="4:4">
      <c r="D3114" s="311">
        <v>29191106</v>
      </c>
    </row>
    <row r="3115" spans="4:4">
      <c r="D3115" s="311">
        <v>29185408</v>
      </c>
    </row>
    <row r="3116" spans="4:4">
      <c r="D3116" s="311">
        <v>29186552</v>
      </c>
    </row>
    <row r="3117" spans="4:4">
      <c r="D3117" s="311">
        <v>29192218</v>
      </c>
    </row>
    <row r="3118" spans="4:4">
      <c r="D3118" s="311">
        <v>29374677</v>
      </c>
    </row>
    <row r="3119" spans="4:4">
      <c r="D3119" s="311">
        <v>29188431</v>
      </c>
    </row>
    <row r="3120" spans="4:4">
      <c r="D3120" s="311">
        <v>29187346</v>
      </c>
    </row>
    <row r="3121" spans="4:4">
      <c r="D3121" s="311">
        <v>29188695</v>
      </c>
    </row>
    <row r="3122" spans="4:4">
      <c r="D3122" s="311">
        <v>29383528</v>
      </c>
    </row>
    <row r="3123" spans="4:4">
      <c r="D3123" s="311">
        <v>29200482</v>
      </c>
    </row>
    <row r="3124" spans="4:4">
      <c r="D3124" s="311">
        <v>29410835</v>
      </c>
    </row>
    <row r="3125" spans="4:4">
      <c r="D3125" s="311">
        <v>29160774</v>
      </c>
    </row>
    <row r="3126" spans="4:4">
      <c r="D3126" s="311">
        <v>29201020</v>
      </c>
    </row>
    <row r="3127" spans="4:4">
      <c r="D3127" s="311">
        <v>29201632</v>
      </c>
    </row>
    <row r="3128" spans="4:4">
      <c r="D3128" s="311">
        <v>29201390</v>
      </c>
    </row>
    <row r="3129" spans="4:4">
      <c r="D3129" s="311">
        <v>29201608</v>
      </c>
    </row>
    <row r="3130" spans="4:4">
      <c r="D3130" s="311">
        <v>29201527</v>
      </c>
    </row>
    <row r="3131" spans="4:4">
      <c r="D3131" s="311">
        <v>29201535</v>
      </c>
    </row>
    <row r="3132" spans="4:4">
      <c r="D3132" s="311">
        <v>29404460</v>
      </c>
    </row>
    <row r="3133" spans="4:4">
      <c r="D3133" s="311">
        <v>29201373</v>
      </c>
    </row>
    <row r="3134" spans="4:4">
      <c r="D3134" s="311">
        <v>29201853</v>
      </c>
    </row>
    <row r="3135" spans="4:4">
      <c r="D3135" s="311">
        <v>29201063</v>
      </c>
    </row>
    <row r="3136" spans="4:4">
      <c r="D3136" s="311">
        <v>29862728</v>
      </c>
    </row>
    <row r="3137" spans="4:4">
      <c r="D3137" s="311">
        <v>29202604</v>
      </c>
    </row>
    <row r="3138" spans="4:4">
      <c r="D3138" s="311">
        <v>29202493</v>
      </c>
    </row>
    <row r="3139" spans="4:4">
      <c r="D3139" s="311">
        <v>29294100</v>
      </c>
    </row>
    <row r="3140" spans="4:4">
      <c r="D3140" s="311">
        <v>29428203</v>
      </c>
    </row>
    <row r="3141" spans="4:4">
      <c r="D3141" s="311">
        <v>29319218</v>
      </c>
    </row>
    <row r="3142" spans="4:4">
      <c r="D3142" s="311">
        <v>29318378</v>
      </c>
    </row>
    <row r="3143" spans="4:4">
      <c r="D3143" s="311">
        <v>29318220</v>
      </c>
    </row>
    <row r="3144" spans="4:4">
      <c r="D3144" s="311">
        <v>29319358</v>
      </c>
    </row>
    <row r="3145" spans="4:4">
      <c r="D3145" s="311">
        <v>29320623</v>
      </c>
    </row>
    <row r="3146" spans="4:4">
      <c r="D3146" s="311">
        <v>29321298</v>
      </c>
    </row>
    <row r="3147" spans="4:4">
      <c r="D3147" s="311">
        <v>29309638</v>
      </c>
    </row>
    <row r="3148" spans="4:4">
      <c r="D3148" s="311">
        <v>29326320</v>
      </c>
    </row>
    <row r="3149" spans="4:4">
      <c r="D3149" s="311">
        <v>29428084</v>
      </c>
    </row>
    <row r="3150" spans="4:4">
      <c r="D3150" s="311">
        <v>29422345</v>
      </c>
    </row>
    <row r="3151" spans="4:4">
      <c r="D3151" s="311">
        <v>29431450</v>
      </c>
    </row>
    <row r="3152" spans="4:4">
      <c r="D3152" s="311">
        <v>29428254</v>
      </c>
    </row>
    <row r="3153" spans="4:4">
      <c r="D3153" s="311">
        <v>29326028</v>
      </c>
    </row>
    <row r="3154" spans="4:4">
      <c r="D3154" s="311">
        <v>29397707</v>
      </c>
    </row>
    <row r="3155" spans="4:4">
      <c r="D3155" s="311">
        <v>29428092</v>
      </c>
    </row>
    <row r="3415" spans="4:4">
      <c r="D3415" s="311">
        <v>29399246</v>
      </c>
    </row>
    <row r="3416" spans="4:4">
      <c r="D3416" s="311">
        <v>29433843</v>
      </c>
    </row>
    <row r="3417" spans="4:4">
      <c r="D3417" s="311">
        <v>29325099</v>
      </c>
    </row>
    <row r="3418" spans="4:4">
      <c r="D3418" s="311">
        <v>29628610</v>
      </c>
    </row>
    <row r="3419" spans="4:4">
      <c r="D3419" s="311">
        <v>29325803</v>
      </c>
    </row>
    <row r="3420" spans="4:4">
      <c r="D3420" s="311">
        <v>29425719</v>
      </c>
    </row>
    <row r="3421" spans="4:4">
      <c r="D3421" s="311">
        <v>29327059</v>
      </c>
    </row>
    <row r="3422" spans="4:4">
      <c r="D3422" s="311">
        <v>29327202</v>
      </c>
    </row>
    <row r="3423" spans="4:4">
      <c r="D3423" s="311">
        <v>29477220</v>
      </c>
    </row>
    <row r="3424" spans="4:4">
      <c r="D3424" s="311">
        <v>29440530</v>
      </c>
    </row>
    <row r="3425" spans="4:4">
      <c r="D3425" s="311">
        <v>29467551</v>
      </c>
    </row>
    <row r="3426" spans="4:4">
      <c r="D3426" s="311">
        <v>29327229</v>
      </c>
    </row>
    <row r="3427" spans="4:4">
      <c r="D3427" s="311">
        <v>29445213</v>
      </c>
    </row>
    <row r="3428" spans="4:4">
      <c r="D3428" s="311">
        <v>29464390</v>
      </c>
    </row>
    <row r="3429" spans="4:4">
      <c r="D3429" s="311">
        <v>29467624</v>
      </c>
    </row>
    <row r="3430" spans="4:4">
      <c r="D3430" s="311">
        <v>29483247</v>
      </c>
    </row>
    <row r="3431" spans="4:4">
      <c r="D3431" s="311">
        <v>29389631</v>
      </c>
    </row>
    <row r="3432" spans="4:4">
      <c r="D3432" s="311">
        <v>29328349</v>
      </c>
    </row>
    <row r="3433" spans="4:4">
      <c r="D3433" s="311">
        <v>29327792</v>
      </c>
    </row>
    <row r="3434" spans="4:4">
      <c r="D3434" s="311">
        <v>29327911</v>
      </c>
    </row>
    <row r="3435" spans="4:4">
      <c r="D3435" s="311">
        <v>29368219</v>
      </c>
    </row>
    <row r="3436" spans="4:4">
      <c r="D3436" s="311">
        <v>29327695</v>
      </c>
    </row>
    <row r="3437" spans="4:4">
      <c r="D3437" s="311">
        <v>29330041</v>
      </c>
    </row>
    <row r="3438" spans="4:4">
      <c r="D3438" s="311">
        <v>29903726</v>
      </c>
    </row>
    <row r="3439" spans="4:4">
      <c r="D3439" s="311">
        <v>29270545</v>
      </c>
    </row>
    <row r="3440" spans="4:4">
      <c r="D3440" s="311">
        <v>29297974</v>
      </c>
    </row>
    <row r="3441" spans="4:4">
      <c r="D3441" s="311">
        <v>29272696</v>
      </c>
    </row>
    <row r="3442" spans="4:4">
      <c r="D3442" s="311">
        <v>29272947</v>
      </c>
    </row>
    <row r="3443" spans="4:4">
      <c r="D3443" s="311">
        <v>29282055</v>
      </c>
    </row>
    <row r="3444" spans="4:4">
      <c r="D3444" s="311">
        <v>29282608</v>
      </c>
    </row>
    <row r="3445" spans="4:4">
      <c r="D3445" s="311">
        <v>29394341</v>
      </c>
    </row>
    <row r="3446" spans="4:4">
      <c r="D3446" s="311">
        <v>29282977</v>
      </c>
    </row>
    <row r="3447" spans="4:4">
      <c r="D3447" s="311">
        <v>29283230</v>
      </c>
    </row>
    <row r="3448" spans="4:4">
      <c r="D3448" s="311">
        <v>29283647</v>
      </c>
    </row>
    <row r="3449" spans="4:4">
      <c r="D3449" s="311">
        <v>29437172</v>
      </c>
    </row>
    <row r="3450" spans="4:4">
      <c r="D3450" s="311">
        <v>29284104</v>
      </c>
    </row>
    <row r="3451" spans="4:4">
      <c r="D3451" s="311">
        <v>29466008</v>
      </c>
    </row>
    <row r="3452" spans="4:4">
      <c r="D3452" s="311">
        <v>29437830</v>
      </c>
    </row>
    <row r="3453" spans="4:4">
      <c r="D3453" s="311">
        <v>29284767</v>
      </c>
    </row>
    <row r="3454" spans="4:4">
      <c r="D3454" s="311">
        <v>29312469</v>
      </c>
    </row>
    <row r="3455" spans="4:4">
      <c r="D3455" s="311">
        <v>44174</v>
      </c>
    </row>
    <row r="3456" spans="4:4">
      <c r="D3456" s="311">
        <v>29223016</v>
      </c>
    </row>
    <row r="3457" spans="4:4">
      <c r="D3457" s="311">
        <v>29222583</v>
      </c>
    </row>
    <row r="3458" spans="4:4">
      <c r="D3458" s="311">
        <v>29222710</v>
      </c>
    </row>
    <row r="3459" spans="4:4">
      <c r="D3459" s="311">
        <v>29369053</v>
      </c>
    </row>
    <row r="3460" spans="4:4">
      <c r="D3460" s="311">
        <v>29223687</v>
      </c>
    </row>
    <row r="3461" spans="4:4">
      <c r="D3461" s="311">
        <v>29429129</v>
      </c>
    </row>
    <row r="3462" spans="4:4">
      <c r="D3462" s="311">
        <v>29092744</v>
      </c>
    </row>
    <row r="3463" spans="4:4">
      <c r="D3463" s="311">
        <v>29340080</v>
      </c>
    </row>
    <row r="3464" spans="4:4">
      <c r="D3464" s="311">
        <v>29226040</v>
      </c>
    </row>
    <row r="3465" spans="4:4">
      <c r="D3465" s="311">
        <v>29226147</v>
      </c>
    </row>
    <row r="3466" spans="4:4">
      <c r="D3466" s="311">
        <v>29226520</v>
      </c>
    </row>
    <row r="3467" spans="4:4">
      <c r="D3467" s="311">
        <v>29226864</v>
      </c>
    </row>
    <row r="3468" spans="4:4">
      <c r="D3468" s="311">
        <v>29227356</v>
      </c>
    </row>
    <row r="3469" spans="4:4">
      <c r="D3469" s="311">
        <v>29229839</v>
      </c>
    </row>
    <row r="3470" spans="4:4">
      <c r="D3470" s="311">
        <v>29230985</v>
      </c>
    </row>
    <row r="3471" spans="4:4">
      <c r="D3471" s="311">
        <v>29447690</v>
      </c>
    </row>
    <row r="3472" spans="4:4">
      <c r="D3472" s="311">
        <v>29231868</v>
      </c>
    </row>
    <row r="3473" spans="4:4">
      <c r="D3473" s="311">
        <v>29390109</v>
      </c>
    </row>
    <row r="3474" spans="4:4">
      <c r="D3474" s="311">
        <v>29479169</v>
      </c>
    </row>
    <row r="3475" spans="4:4">
      <c r="D3475" s="311">
        <v>29410452</v>
      </c>
    </row>
    <row r="3476" spans="4:4">
      <c r="D3476" s="311">
        <v>29234450</v>
      </c>
    </row>
    <row r="3477" spans="4:4">
      <c r="D3477" s="311">
        <v>29234913</v>
      </c>
    </row>
    <row r="3478" spans="4:4">
      <c r="D3478" s="311">
        <v>29235138</v>
      </c>
    </row>
    <row r="3479" spans="4:4">
      <c r="D3479" s="311">
        <v>29235260</v>
      </c>
    </row>
    <row r="3480" spans="4:4">
      <c r="D3480" s="311">
        <v>29236550</v>
      </c>
    </row>
    <row r="3481" spans="4:4">
      <c r="D3481" s="311">
        <v>29535808</v>
      </c>
    </row>
    <row r="3482" spans="4:4">
      <c r="D3482" s="311">
        <v>29393353</v>
      </c>
    </row>
    <row r="3483" spans="4:4">
      <c r="D3483" s="311">
        <v>29477441</v>
      </c>
    </row>
    <row r="3484" spans="4:4">
      <c r="D3484" s="311">
        <v>29470560</v>
      </c>
    </row>
    <row r="3485" spans="4:4">
      <c r="D3485" s="311">
        <v>29485100</v>
      </c>
    </row>
    <row r="3486" spans="4:4">
      <c r="D3486" s="311">
        <v>29023688</v>
      </c>
    </row>
    <row r="3487" spans="4:4">
      <c r="D3487" s="311">
        <v>29024323</v>
      </c>
    </row>
    <row r="3488" spans="4:4">
      <c r="D3488" s="311">
        <v>29024129</v>
      </c>
    </row>
    <row r="3489" spans="4:4">
      <c r="D3489" s="311">
        <v>29360463</v>
      </c>
    </row>
    <row r="3490" spans="4:4">
      <c r="D3490" s="311">
        <v>29456509</v>
      </c>
    </row>
    <row r="3491" spans="4:4">
      <c r="D3491" s="311">
        <v>44175</v>
      </c>
    </row>
    <row r="3492" spans="4:4">
      <c r="D3492" s="311">
        <v>29024803</v>
      </c>
    </row>
    <row r="3493" spans="4:4">
      <c r="D3493" s="311">
        <v>29024641</v>
      </c>
    </row>
    <row r="3494" spans="4:4">
      <c r="D3494" s="311">
        <v>29025028</v>
      </c>
    </row>
    <row r="3495" spans="4:4">
      <c r="D3495" s="311">
        <v>29024765</v>
      </c>
    </row>
    <row r="3496" spans="4:4">
      <c r="D3496" s="311">
        <v>29408628</v>
      </c>
    </row>
    <row r="3497" spans="4:4">
      <c r="D3497" s="311">
        <v>29024862</v>
      </c>
    </row>
    <row r="3498" spans="4:4">
      <c r="D3498" s="311">
        <v>29024528</v>
      </c>
    </row>
    <row r="3499" spans="4:4">
      <c r="D3499" s="311">
        <v>29024846</v>
      </c>
    </row>
    <row r="3500" spans="4:4">
      <c r="D3500" s="311">
        <v>29024536</v>
      </c>
    </row>
    <row r="3501" spans="4:4">
      <c r="D3501" s="311">
        <v>29467004</v>
      </c>
    </row>
    <row r="3502" spans="4:4">
      <c r="D3502" s="311">
        <v>29024722</v>
      </c>
    </row>
    <row r="3503" spans="4:4">
      <c r="D3503" s="311">
        <v>29859808</v>
      </c>
    </row>
    <row r="3504" spans="4:4">
      <c r="D3504" s="311">
        <v>29025117</v>
      </c>
    </row>
    <row r="3505" spans="4:4">
      <c r="D3505" s="311">
        <v>29025052</v>
      </c>
    </row>
    <row r="3506" spans="4:4">
      <c r="D3506" s="311">
        <v>29025060</v>
      </c>
    </row>
    <row r="3507" spans="4:4">
      <c r="D3507" s="311">
        <v>29025001</v>
      </c>
    </row>
    <row r="3508" spans="4:4">
      <c r="D3508" s="311">
        <v>29390737</v>
      </c>
    </row>
    <row r="3509" spans="4:4">
      <c r="D3509" s="311">
        <v>29024579</v>
      </c>
    </row>
    <row r="3510" spans="4:4">
      <c r="D3510" s="311">
        <v>29029732</v>
      </c>
    </row>
    <row r="3511" spans="4:4">
      <c r="D3511" s="311">
        <v>29031265</v>
      </c>
    </row>
    <row r="3512" spans="4:4">
      <c r="D3512" s="311">
        <v>29030137</v>
      </c>
    </row>
    <row r="3513" spans="4:4">
      <c r="D3513" s="311">
        <v>29031630</v>
      </c>
    </row>
    <row r="3514" spans="4:4">
      <c r="D3514" s="311">
        <v>29031761</v>
      </c>
    </row>
    <row r="3515" spans="4:4">
      <c r="D3515" s="311">
        <v>29032334</v>
      </c>
    </row>
    <row r="3516" spans="4:4">
      <c r="D3516" s="311">
        <v>29032300</v>
      </c>
    </row>
    <row r="3517" spans="4:4">
      <c r="D3517" s="311">
        <v>29124484</v>
      </c>
    </row>
    <row r="3518" spans="4:4">
      <c r="D3518" s="311">
        <v>29124964</v>
      </c>
    </row>
    <row r="3519" spans="4:4">
      <c r="D3519" s="311">
        <v>29125537</v>
      </c>
    </row>
    <row r="3520" spans="4:4">
      <c r="D3520" s="311">
        <v>29124506</v>
      </c>
    </row>
    <row r="3521" spans="4:4">
      <c r="D3521" s="311">
        <v>29005752</v>
      </c>
    </row>
    <row r="3522" spans="4:4">
      <c r="D3522" s="311">
        <v>29464765</v>
      </c>
    </row>
    <row r="3523" spans="4:4">
      <c r="D3523" s="311">
        <v>29000599</v>
      </c>
    </row>
    <row r="3524" spans="4:4">
      <c r="D3524" s="311">
        <v>29461480</v>
      </c>
    </row>
    <row r="3525" spans="4:4">
      <c r="D3525" s="311">
        <v>29468396</v>
      </c>
    </row>
    <row r="3526" spans="4:4">
      <c r="D3526" s="311">
        <v>29000971</v>
      </c>
    </row>
    <row r="3527" spans="4:4">
      <c r="D3527" s="311">
        <v>29001498</v>
      </c>
    </row>
    <row r="3528" spans="4:4">
      <c r="D3528" s="311">
        <v>29000831</v>
      </c>
    </row>
    <row r="3529" spans="4:4">
      <c r="D3529" s="311">
        <v>29000840</v>
      </c>
    </row>
    <row r="3530" spans="4:4">
      <c r="D3530" s="311">
        <v>29001064</v>
      </c>
    </row>
    <row r="3531" spans="4:4">
      <c r="D3531" s="311">
        <v>29437881</v>
      </c>
    </row>
    <row r="3532" spans="4:4">
      <c r="D3532" s="311">
        <v>29336325</v>
      </c>
    </row>
    <row r="3533" spans="4:4">
      <c r="D3533" s="311">
        <v>29383218</v>
      </c>
    </row>
    <row r="3534" spans="4:4">
      <c r="D3534" s="311">
        <v>29001773</v>
      </c>
    </row>
    <row r="3535" spans="4:4">
      <c r="D3535" s="311">
        <v>29418690</v>
      </c>
    </row>
    <row r="3536" spans="4:4">
      <c r="D3536" s="311">
        <v>29002427</v>
      </c>
    </row>
    <row r="3537" spans="4:4">
      <c r="D3537" s="311">
        <v>29007100</v>
      </c>
    </row>
    <row r="3538" spans="4:4">
      <c r="D3538" s="311">
        <v>29007887</v>
      </c>
    </row>
    <row r="3539" spans="4:4">
      <c r="D3539" s="311">
        <v>29474914</v>
      </c>
    </row>
    <row r="3540" spans="4:4">
      <c r="D3540" s="311">
        <v>29427550</v>
      </c>
    </row>
    <row r="3541" spans="4:4">
      <c r="D3541" s="311">
        <v>29464773</v>
      </c>
    </row>
    <row r="3542" spans="4:4">
      <c r="D3542" s="311">
        <v>29379423</v>
      </c>
    </row>
    <row r="3543" spans="4:4">
      <c r="D3543" s="311">
        <v>29431662</v>
      </c>
    </row>
    <row r="3544" spans="4:4">
      <c r="D3544" s="311">
        <v>29526809</v>
      </c>
    </row>
    <row r="3545" spans="4:4">
      <c r="D3545" s="311">
        <v>29343003</v>
      </c>
    </row>
    <row r="3546" spans="4:4">
      <c r="D3546" s="311">
        <v>29009197</v>
      </c>
    </row>
    <row r="3547" spans="4:4">
      <c r="D3547" s="311">
        <v>29336082</v>
      </c>
    </row>
    <row r="3548" spans="4:4">
      <c r="D3548" s="311">
        <v>29470501</v>
      </c>
    </row>
    <row r="3549" spans="4:4">
      <c r="D3549" s="311">
        <v>29004403</v>
      </c>
    </row>
    <row r="3550" spans="4:4">
      <c r="D3550" s="311">
        <v>29010438</v>
      </c>
    </row>
    <row r="3551" spans="4:4">
      <c r="D3551" s="311">
        <v>29384400</v>
      </c>
    </row>
    <row r="3552" spans="4:4">
      <c r="D3552" s="311">
        <v>29384389</v>
      </c>
    </row>
    <row r="3553" spans="4:4">
      <c r="D3553" s="311">
        <v>29205387</v>
      </c>
    </row>
    <row r="3554" spans="4:4">
      <c r="D3554" s="311">
        <v>29236606</v>
      </c>
    </row>
    <row r="3555" spans="4:4">
      <c r="D3555" s="311">
        <v>29206545</v>
      </c>
    </row>
    <row r="3556" spans="4:4">
      <c r="D3556" s="311">
        <v>29483395</v>
      </c>
    </row>
    <row r="3557" spans="4:4">
      <c r="D3557" s="311">
        <v>29208297</v>
      </c>
    </row>
    <row r="3558" spans="4:4">
      <c r="D3558" s="311">
        <v>29209439</v>
      </c>
    </row>
    <row r="3559" spans="4:4">
      <c r="D3559" s="311">
        <v>29239354</v>
      </c>
    </row>
    <row r="3560" spans="4:4">
      <c r="D3560" s="311">
        <v>29240530</v>
      </c>
    </row>
    <row r="3561" spans="4:4">
      <c r="D3561" s="311">
        <v>29240131</v>
      </c>
    </row>
    <row r="3562" spans="4:4">
      <c r="D3562" s="311">
        <v>29392365</v>
      </c>
    </row>
    <row r="3563" spans="4:4">
      <c r="D3563" s="311">
        <v>29256089</v>
      </c>
    </row>
    <row r="3564" spans="4:4">
      <c r="D3564" s="311">
        <v>29240638</v>
      </c>
    </row>
    <row r="3565" spans="4:4">
      <c r="D3565" s="311">
        <v>29410134</v>
      </c>
    </row>
    <row r="3566" spans="4:4">
      <c r="D3566" s="311">
        <v>29433568</v>
      </c>
    </row>
    <row r="3567" spans="4:4">
      <c r="D3567" s="311">
        <v>29242231</v>
      </c>
    </row>
    <row r="3568" spans="4:4">
      <c r="D3568" s="311">
        <v>29243882</v>
      </c>
    </row>
    <row r="3569" spans="4:4">
      <c r="D3569" s="311">
        <v>29214866</v>
      </c>
    </row>
    <row r="3570" spans="4:4">
      <c r="D3570" s="311">
        <v>29237629</v>
      </c>
    </row>
    <row r="3571" spans="4:4">
      <c r="D3571" s="311">
        <v>29243920</v>
      </c>
    </row>
    <row r="3572" spans="4:4">
      <c r="D3572" s="311">
        <v>29437814</v>
      </c>
    </row>
    <row r="3573" spans="4:4">
      <c r="D3573" s="311">
        <v>29243947</v>
      </c>
    </row>
    <row r="3574" spans="4:4">
      <c r="D3574" s="311">
        <v>29394414</v>
      </c>
    </row>
    <row r="3575" spans="4:4">
      <c r="D3575" s="311">
        <v>29424348</v>
      </c>
    </row>
    <row r="3576" spans="4:4">
      <c r="D3576" s="311">
        <v>29260256</v>
      </c>
    </row>
    <row r="3577" spans="4:4">
      <c r="D3577" s="311">
        <v>29443334</v>
      </c>
    </row>
    <row r="3578" spans="4:4">
      <c r="D3578" s="311">
        <v>29248132</v>
      </c>
    </row>
    <row r="3579" spans="4:4">
      <c r="D3579" s="311">
        <v>29237645</v>
      </c>
    </row>
    <row r="3580" spans="4:4">
      <c r="D3580" s="311">
        <v>29261660</v>
      </c>
    </row>
    <row r="3581" spans="4:4">
      <c r="D3581" s="311">
        <v>29251648</v>
      </c>
    </row>
    <row r="3582" spans="4:4">
      <c r="D3582" s="311">
        <v>29359805</v>
      </c>
    </row>
    <row r="3583" spans="4:4">
      <c r="D3583" s="311">
        <v>29263972</v>
      </c>
    </row>
    <row r="3584" spans="4:4">
      <c r="D3584" s="311">
        <v>29264049</v>
      </c>
    </row>
    <row r="3585" spans="4:4">
      <c r="D3585" s="311">
        <v>29254396</v>
      </c>
    </row>
    <row r="3586" spans="4:4">
      <c r="D3586" s="311">
        <v>29422167</v>
      </c>
    </row>
    <row r="3587" spans="4:4">
      <c r="D3587" s="311">
        <v>29442095</v>
      </c>
    </row>
    <row r="3588" spans="4:4">
      <c r="D3588" s="311">
        <v>29210950</v>
      </c>
    </row>
    <row r="3589" spans="4:4">
      <c r="D3589" s="311">
        <v>29254426</v>
      </c>
    </row>
    <row r="3590" spans="4:4">
      <c r="D3590" s="311">
        <v>29081319</v>
      </c>
    </row>
    <row r="3591" spans="4:4">
      <c r="D3591" s="311">
        <v>29450837</v>
      </c>
    </row>
    <row r="3592" spans="4:4">
      <c r="D3592" s="311">
        <v>29081440</v>
      </c>
    </row>
    <row r="3593" spans="4:4">
      <c r="D3593" s="311">
        <v>29081815</v>
      </c>
    </row>
    <row r="3594" spans="4:4">
      <c r="D3594" s="311">
        <v>29082234</v>
      </c>
    </row>
    <row r="3595" spans="4:4">
      <c r="D3595" s="311">
        <v>29083044</v>
      </c>
    </row>
    <row r="3596" spans="4:4">
      <c r="D3596" s="311">
        <v>44176</v>
      </c>
    </row>
    <row r="3597" spans="4:4">
      <c r="D3597" s="311">
        <v>29083354</v>
      </c>
    </row>
    <row r="3598" spans="4:4">
      <c r="D3598" s="311">
        <v>29084202</v>
      </c>
    </row>
    <row r="3599" spans="4:4">
      <c r="D3599" s="311">
        <v>29393949</v>
      </c>
    </row>
    <row r="3600" spans="4:4">
      <c r="D3600" s="311">
        <v>29581605</v>
      </c>
    </row>
    <row r="3601" spans="4:4">
      <c r="D3601" s="311">
        <v>29084784</v>
      </c>
    </row>
    <row r="3602" spans="4:4">
      <c r="D3602" s="311">
        <v>29980720</v>
      </c>
    </row>
    <row r="3603" spans="4:4">
      <c r="D3603" s="311">
        <v>29086914</v>
      </c>
    </row>
    <row r="3604" spans="4:4">
      <c r="D3604" s="311">
        <v>29426960</v>
      </c>
    </row>
    <row r="3605" spans="4:4">
      <c r="D3605" s="311">
        <v>29424038</v>
      </c>
    </row>
    <row r="3606" spans="4:4">
      <c r="D3606" s="311">
        <v>29441919</v>
      </c>
    </row>
    <row r="3607" spans="4:4">
      <c r="D3607" s="311">
        <v>29087236</v>
      </c>
    </row>
    <row r="3608" spans="4:4">
      <c r="D3608" s="311">
        <v>29443113</v>
      </c>
    </row>
    <row r="3609" spans="4:4">
      <c r="D3609" s="311">
        <v>29088240</v>
      </c>
    </row>
    <row r="3610" spans="4:4">
      <c r="D3610" s="311">
        <v>29080533</v>
      </c>
    </row>
    <row r="3611" spans="4:4">
      <c r="D3611" s="311">
        <v>29398282</v>
      </c>
    </row>
    <row r="3612" spans="4:4">
      <c r="D3612" s="311">
        <v>29069580</v>
      </c>
    </row>
    <row r="3613" spans="4:4">
      <c r="D3613" s="311">
        <v>29488656</v>
      </c>
    </row>
    <row r="3614" spans="4:4">
      <c r="D3614" s="311">
        <v>29139368</v>
      </c>
    </row>
    <row r="3615" spans="4:4">
      <c r="D3615" s="311">
        <v>29488575</v>
      </c>
    </row>
    <row r="3616" spans="4:4">
      <c r="D3616" s="311">
        <v>29101484</v>
      </c>
    </row>
    <row r="3617" spans="4:4">
      <c r="D3617" s="311">
        <v>29101719</v>
      </c>
    </row>
    <row r="3618" spans="4:4">
      <c r="D3618" s="311">
        <v>29085500</v>
      </c>
    </row>
    <row r="3619" spans="4:4">
      <c r="D3619" s="311">
        <v>29140633</v>
      </c>
    </row>
    <row r="3620" spans="4:4">
      <c r="D3620" s="311">
        <v>29141044</v>
      </c>
    </row>
    <row r="3621" spans="4:4">
      <c r="D3621" s="311">
        <v>29105684</v>
      </c>
    </row>
    <row r="3622" spans="4:4">
      <c r="D3622" s="311">
        <v>29077540</v>
      </c>
    </row>
    <row r="3623" spans="4:4">
      <c r="D3623" s="311">
        <v>29142709</v>
      </c>
    </row>
    <row r="3624" spans="4:4">
      <c r="D3624" s="311">
        <v>29142997</v>
      </c>
    </row>
    <row r="3625" spans="4:4">
      <c r="D3625" s="311">
        <v>29143365</v>
      </c>
    </row>
    <row r="3626" spans="4:4">
      <c r="D3626" s="311">
        <v>29143942</v>
      </c>
    </row>
    <row r="3627" spans="4:4">
      <c r="D3627" s="311">
        <v>29354943</v>
      </c>
    </row>
    <row r="3628" spans="4:4">
      <c r="D3628" s="311">
        <v>29488192</v>
      </c>
    </row>
    <row r="3629" spans="4:4">
      <c r="D3629" s="311">
        <v>29110866</v>
      </c>
    </row>
    <row r="3630" spans="4:4">
      <c r="D3630" s="311">
        <v>29111285</v>
      </c>
    </row>
    <row r="3631" spans="4:4">
      <c r="D3631" s="311">
        <v>29088623</v>
      </c>
    </row>
    <row r="3632" spans="4:4">
      <c r="D3632" s="311">
        <v>29079934</v>
      </c>
    </row>
    <row r="3633" spans="4:4">
      <c r="D3633" s="311">
        <v>29068320</v>
      </c>
    </row>
    <row r="3634" spans="4:4">
      <c r="D3634" s="311">
        <v>29070350</v>
      </c>
    </row>
    <row r="3635" spans="4:4">
      <c r="D3635" s="311">
        <v>29344247</v>
      </c>
    </row>
    <row r="3636" spans="4:4">
      <c r="D3636" s="311">
        <v>29440211</v>
      </c>
    </row>
    <row r="3637" spans="4:4">
      <c r="D3637" s="311">
        <v>29071275</v>
      </c>
    </row>
    <row r="3638" spans="4:4">
      <c r="D3638" s="311">
        <v>29486327</v>
      </c>
    </row>
    <row r="3639" spans="4:4">
      <c r="D3639" s="311">
        <v>29073014</v>
      </c>
    </row>
    <row r="3640" spans="4:4">
      <c r="D3640" s="311">
        <v>29425530</v>
      </c>
    </row>
    <row r="3641" spans="4:4">
      <c r="D3641" s="311">
        <v>29073324</v>
      </c>
    </row>
    <row r="3642" spans="4:4">
      <c r="D3642" s="311">
        <v>29075874</v>
      </c>
    </row>
    <row r="3643" spans="4:4">
      <c r="D3643" s="311">
        <v>44328</v>
      </c>
    </row>
    <row r="3644" spans="4:4">
      <c r="D3644" s="311">
        <v>29079004</v>
      </c>
    </row>
    <row r="3645" spans="4:4">
      <c r="D3645" s="311">
        <v>29079055</v>
      </c>
    </row>
    <row r="3646" spans="4:4">
      <c r="D3646" s="311">
        <v>29441609</v>
      </c>
    </row>
    <row r="3647" spans="4:4">
      <c r="D3647" s="311">
        <v>29340330</v>
      </c>
    </row>
    <row r="3648" spans="4:4">
      <c r="D3648" s="311">
        <v>29125898</v>
      </c>
    </row>
    <row r="3649" spans="4:4">
      <c r="D3649" s="311">
        <v>29126126</v>
      </c>
    </row>
    <row r="3650" spans="4:4">
      <c r="D3650" s="311">
        <v>29599601</v>
      </c>
    </row>
    <row r="3651" spans="4:4">
      <c r="D3651" s="311">
        <v>29449340</v>
      </c>
    </row>
    <row r="3652" spans="4:4">
      <c r="D3652" s="311">
        <v>29429889</v>
      </c>
    </row>
    <row r="3653" spans="4:4">
      <c r="D3653" s="311">
        <v>29126550</v>
      </c>
    </row>
    <row r="3654" spans="4:4">
      <c r="D3654" s="311">
        <v>29463980</v>
      </c>
    </row>
    <row r="3655" spans="4:4">
      <c r="D3655" s="311">
        <v>29468000</v>
      </c>
    </row>
    <row r="3656" spans="4:4">
      <c r="D3656" s="311">
        <v>29126991</v>
      </c>
    </row>
    <row r="3657" spans="4:4">
      <c r="D3657" s="311">
        <v>29850843</v>
      </c>
    </row>
    <row r="3658" spans="4:4">
      <c r="D3658" s="311">
        <v>29423805</v>
      </c>
    </row>
    <row r="3659" spans="4:4">
      <c r="D3659" s="311">
        <v>29117666</v>
      </c>
    </row>
    <row r="3660" spans="4:4">
      <c r="D3660" s="311">
        <v>29117194</v>
      </c>
    </row>
    <row r="3661" spans="4:4">
      <c r="D3661" s="311">
        <v>29117240</v>
      </c>
    </row>
    <row r="3662" spans="4:4">
      <c r="D3662" s="311">
        <v>29128366</v>
      </c>
    </row>
    <row r="3663" spans="4:4">
      <c r="D3663" s="311">
        <v>29434530</v>
      </c>
    </row>
    <row r="3664" spans="4:4">
      <c r="D3664" s="311">
        <v>29436931</v>
      </c>
    </row>
    <row r="3665" spans="4:4">
      <c r="D3665" s="311">
        <v>29407834</v>
      </c>
    </row>
    <row r="3666" spans="4:4">
      <c r="D3666" s="311">
        <v>29131383</v>
      </c>
    </row>
    <row r="3667" spans="4:4">
      <c r="D3667" s="311">
        <v>29132045</v>
      </c>
    </row>
    <row r="3668" spans="4:4">
      <c r="D3668" s="311">
        <v>29113881</v>
      </c>
    </row>
    <row r="3669" spans="4:4">
      <c r="D3669" s="311">
        <v>29132711</v>
      </c>
    </row>
    <row r="3670" spans="4:4">
      <c r="D3670" s="311">
        <v>29133130</v>
      </c>
    </row>
    <row r="3671" spans="4:4">
      <c r="D3671" s="311">
        <v>29428530</v>
      </c>
    </row>
    <row r="3672" spans="4:4">
      <c r="D3672" s="311">
        <v>29398940</v>
      </c>
    </row>
    <row r="3673" spans="4:4">
      <c r="D3673" s="311">
        <v>29133955</v>
      </c>
    </row>
    <row r="3674" spans="4:4">
      <c r="D3674" s="311">
        <v>29133130</v>
      </c>
    </row>
    <row r="3675" spans="4:4">
      <c r="D3675" s="311">
        <v>29114500</v>
      </c>
    </row>
    <row r="3676" spans="4:4">
      <c r="D3676" s="311">
        <v>29115396</v>
      </c>
    </row>
    <row r="3677" spans="4:4">
      <c r="D3677" s="311">
        <v>29446740</v>
      </c>
    </row>
    <row r="3678" spans="4:4">
      <c r="D3678" s="311">
        <v>29149835</v>
      </c>
    </row>
    <row r="3679" spans="4:4">
      <c r="D3679" s="311">
        <v>29150450</v>
      </c>
    </row>
    <row r="3680" spans="4:4">
      <c r="D3680" s="311">
        <v>29150310</v>
      </c>
    </row>
    <row r="3681" spans="4:4">
      <c r="D3681" s="311">
        <v>29150418</v>
      </c>
    </row>
    <row r="3682" spans="4:4">
      <c r="D3682" s="311">
        <v>29395712</v>
      </c>
    </row>
    <row r="3683" spans="4:4">
      <c r="D3683" s="311">
        <v>29456800</v>
      </c>
    </row>
    <row r="3684" spans="4:4">
      <c r="D3684" s="311">
        <v>29999812</v>
      </c>
    </row>
    <row r="3685" spans="4:4">
      <c r="D3685" s="311">
        <v>29149878</v>
      </c>
    </row>
    <row r="3686" spans="4:4">
      <c r="D3686" s="311">
        <v>29431530</v>
      </c>
    </row>
    <row r="3687" spans="4:4">
      <c r="D3687" s="311">
        <v>29150663</v>
      </c>
    </row>
    <row r="3688" spans="4:4">
      <c r="D3688" s="311">
        <v>29150442</v>
      </c>
    </row>
    <row r="3689" spans="4:4">
      <c r="D3689" s="311">
        <v>29417163</v>
      </c>
    </row>
    <row r="3690" spans="4:4">
      <c r="D3690" s="311">
        <v>29150370</v>
      </c>
    </row>
    <row r="3691" spans="4:4">
      <c r="D3691" s="311">
        <v>29150191</v>
      </c>
    </row>
    <row r="3692" spans="4:4">
      <c r="D3692" s="311">
        <v>29150590</v>
      </c>
    </row>
    <row r="3693" spans="4:4">
      <c r="D3693" s="311">
        <v>29151651</v>
      </c>
    </row>
    <row r="3694" spans="4:4">
      <c r="D3694" s="311">
        <v>29151554</v>
      </c>
    </row>
    <row r="3695" spans="4:4">
      <c r="D3695" s="311">
        <v>29461464</v>
      </c>
    </row>
    <row r="3696" spans="4:4">
      <c r="D3696" s="311">
        <v>29465400</v>
      </c>
    </row>
    <row r="3697" spans="4:4">
      <c r="D3697" s="311">
        <v>29155401</v>
      </c>
    </row>
    <row r="3698" spans="4:4">
      <c r="D3698" s="311">
        <v>29158605</v>
      </c>
    </row>
    <row r="3699" spans="4:4">
      <c r="D3699" s="311">
        <v>29158893</v>
      </c>
    </row>
    <row r="3700" spans="4:4">
      <c r="D3700" s="311">
        <v>29158850</v>
      </c>
    </row>
    <row r="3701" spans="4:4">
      <c r="D3701" s="311">
        <v>29155673</v>
      </c>
    </row>
    <row r="3702" spans="4:4">
      <c r="D3702" s="311">
        <v>29155894</v>
      </c>
    </row>
    <row r="3703" spans="4:4">
      <c r="D3703" s="311">
        <v>29153190</v>
      </c>
    </row>
    <row r="3704" spans="4:4">
      <c r="D3704" s="311">
        <v>29156211</v>
      </c>
    </row>
    <row r="3705" spans="4:4">
      <c r="D3705" s="311">
        <v>29456495</v>
      </c>
    </row>
    <row r="3706" spans="4:4">
      <c r="D3706" s="311">
        <v>29373280</v>
      </c>
    </row>
    <row r="3707" spans="4:4">
      <c r="D3707" s="311">
        <v>29487900</v>
      </c>
    </row>
    <row r="3708" spans="4:4">
      <c r="D3708" s="311">
        <v>29430305</v>
      </c>
    </row>
    <row r="3709" spans="4:4">
      <c r="D3709" s="311">
        <v>29456606</v>
      </c>
    </row>
    <row r="3710" spans="4:4">
      <c r="D3710" s="311">
        <v>29159318</v>
      </c>
    </row>
    <row r="3711" spans="4:4">
      <c r="D3711" s="311">
        <v>29459915</v>
      </c>
    </row>
    <row r="3712" spans="4:4">
      <c r="D3712" s="311">
        <v>29129435</v>
      </c>
    </row>
    <row r="3713" spans="4:4">
      <c r="D3713" s="311">
        <v>29157536</v>
      </c>
    </row>
    <row r="3714" spans="4:4">
      <c r="D3714" s="311">
        <v>29131553</v>
      </c>
    </row>
    <row r="3715" spans="4:4">
      <c r="D3715" s="311">
        <v>29848873</v>
      </c>
    </row>
    <row r="3716" spans="4:4">
      <c r="D3716" s="311">
        <v>29104505</v>
      </c>
    </row>
    <row r="3717" spans="4:4">
      <c r="D3717" s="311">
        <v>29104580</v>
      </c>
    </row>
    <row r="3718" spans="4:4">
      <c r="D3718" s="311">
        <v>29153964</v>
      </c>
    </row>
    <row r="3719" spans="4:4">
      <c r="D3719" s="311">
        <v>29154618</v>
      </c>
    </row>
    <row r="3720" spans="4:4">
      <c r="D3720" s="311">
        <v>29154707</v>
      </c>
    </row>
    <row r="3721" spans="4:4">
      <c r="D3721" s="311">
        <v>29089115</v>
      </c>
    </row>
    <row r="3722" spans="4:4">
      <c r="D3722" s="311">
        <v>29157803</v>
      </c>
    </row>
    <row r="3723" spans="4:4">
      <c r="D3723" s="311">
        <v>29089964</v>
      </c>
    </row>
    <row r="3724" spans="4:4">
      <c r="D3724" s="311">
        <v>29090350</v>
      </c>
    </row>
    <row r="3725" spans="4:4">
      <c r="D3725" s="311">
        <v>29090865</v>
      </c>
    </row>
    <row r="3726" spans="4:4">
      <c r="D3726" s="311">
        <v>29091470</v>
      </c>
    </row>
    <row r="3727" spans="4:4">
      <c r="D3727" s="311">
        <v>29092191</v>
      </c>
    </row>
    <row r="3728" spans="4:4">
      <c r="D3728" s="311">
        <v>29092213</v>
      </c>
    </row>
    <row r="3729" spans="4:4">
      <c r="D3729" s="311">
        <v>29436842</v>
      </c>
    </row>
    <row r="3730" spans="4:4">
      <c r="D3730" s="311">
        <v>29380375</v>
      </c>
    </row>
    <row r="3731" spans="4:4">
      <c r="D3731" s="311">
        <v>29093295</v>
      </c>
    </row>
    <row r="3732" spans="4:4">
      <c r="D3732" s="311">
        <v>29093341</v>
      </c>
    </row>
    <row r="3733" spans="4:4">
      <c r="D3733" s="311">
        <v>29093520</v>
      </c>
    </row>
    <row r="3734" spans="4:4">
      <c r="D3734" s="311">
        <v>29432960</v>
      </c>
    </row>
    <row r="3735" spans="4:4">
      <c r="D3735" s="311">
        <v>29093457</v>
      </c>
    </row>
    <row r="3736" spans="4:4">
      <c r="D3736" s="311">
        <v>29474264</v>
      </c>
    </row>
    <row r="3737" spans="4:4">
      <c r="D3737" s="311">
        <v>29097509</v>
      </c>
    </row>
    <row r="3738" spans="4:4">
      <c r="D3738" s="311">
        <v>29093317</v>
      </c>
    </row>
    <row r="3739" spans="4:4">
      <c r="D3739" s="311">
        <v>29093546</v>
      </c>
    </row>
    <row r="3740" spans="4:4">
      <c r="D3740" s="311">
        <v>29095166</v>
      </c>
    </row>
    <row r="3741" spans="4:4">
      <c r="D3741" s="311">
        <v>29094100</v>
      </c>
    </row>
    <row r="3742" spans="4:4">
      <c r="D3742" s="311">
        <v>29093511</v>
      </c>
    </row>
    <row r="3743" spans="4:4">
      <c r="D3743" s="311">
        <v>29094240</v>
      </c>
    </row>
    <row r="3744" spans="4:4">
      <c r="D3744" s="311">
        <v>29094712</v>
      </c>
    </row>
    <row r="3745" spans="4:4">
      <c r="D3745" s="311">
        <v>29095158</v>
      </c>
    </row>
    <row r="3746" spans="4:4">
      <c r="D3746" s="311">
        <v>29441633</v>
      </c>
    </row>
    <row r="3747" spans="4:4">
      <c r="D3747" s="311">
        <v>29096847</v>
      </c>
    </row>
    <row r="3748" spans="4:4">
      <c r="D3748" s="311">
        <v>29097541</v>
      </c>
    </row>
    <row r="3749" spans="4:4">
      <c r="D3749" s="311">
        <v>29095239</v>
      </c>
    </row>
    <row r="3750" spans="4:4">
      <c r="D3750" s="311">
        <v>29097703</v>
      </c>
    </row>
    <row r="3751" spans="4:4">
      <c r="D3751" s="311">
        <v>29096596</v>
      </c>
    </row>
    <row r="3752" spans="4:4">
      <c r="D3752" s="311">
        <v>29443768</v>
      </c>
    </row>
    <row r="3753" spans="4:4">
      <c r="D3753" s="311">
        <v>29093660</v>
      </c>
    </row>
    <row r="3754" spans="4:4">
      <c r="D3754" s="311">
        <v>29094194</v>
      </c>
    </row>
    <row r="3755" spans="4:4">
      <c r="D3755" s="311">
        <v>29093279</v>
      </c>
    </row>
    <row r="3756" spans="4:4">
      <c r="D3756" s="311">
        <v>29387728</v>
      </c>
    </row>
    <row r="3757" spans="4:4">
      <c r="D3757" s="311">
        <v>29095140</v>
      </c>
    </row>
    <row r="3758" spans="4:4">
      <c r="D3758" s="311">
        <v>29094151</v>
      </c>
    </row>
    <row r="3759" spans="4:4">
      <c r="D3759" s="311">
        <v>29095212</v>
      </c>
    </row>
    <row r="3760" spans="4:4">
      <c r="D3760" s="311">
        <v>29093554</v>
      </c>
    </row>
    <row r="3761" spans="4:4">
      <c r="D3761" s="311">
        <v>29093473</v>
      </c>
    </row>
    <row r="3762" spans="4:4">
      <c r="D3762" s="311">
        <v>29093350</v>
      </c>
    </row>
    <row r="3763" spans="4:4">
      <c r="D3763" s="311">
        <v>29093260</v>
      </c>
    </row>
    <row r="3764" spans="4:4">
      <c r="D3764" s="311">
        <v>29095999</v>
      </c>
    </row>
    <row r="3765" spans="4:4">
      <c r="D3765" s="311">
        <v>29094798</v>
      </c>
    </row>
    <row r="3766" spans="4:4">
      <c r="D3766" s="311">
        <v>29094216</v>
      </c>
    </row>
    <row r="3767" spans="4:4">
      <c r="D3767" s="311">
        <v>29097665</v>
      </c>
    </row>
    <row r="3768" spans="4:4">
      <c r="D3768" s="311">
        <v>29095190</v>
      </c>
    </row>
    <row r="3769" spans="4:4">
      <c r="D3769" s="311">
        <v>29387736</v>
      </c>
    </row>
    <row r="3770" spans="4:4">
      <c r="D3770" s="311">
        <v>29096243</v>
      </c>
    </row>
    <row r="3771" spans="4:4">
      <c r="D3771" s="311">
        <v>29098165</v>
      </c>
    </row>
    <row r="3772" spans="4:4">
      <c r="D3772" s="311">
        <v>29103290</v>
      </c>
    </row>
    <row r="3773" spans="4:4">
      <c r="D3773" s="311">
        <v>29107440</v>
      </c>
    </row>
    <row r="3774" spans="4:4">
      <c r="D3774" s="311">
        <v>29107466</v>
      </c>
    </row>
    <row r="3775" spans="4:4">
      <c r="D3775" s="311">
        <v>29108047</v>
      </c>
    </row>
    <row r="3776" spans="4:4">
      <c r="D3776" s="311">
        <v>29109361</v>
      </c>
    </row>
    <row r="3777" spans="4:4">
      <c r="D3777" s="311">
        <v>29108900</v>
      </c>
    </row>
    <row r="3778" spans="4:4">
      <c r="D3778" s="311">
        <v>29110076</v>
      </c>
    </row>
    <row r="3779" spans="4:4">
      <c r="D3779" s="311">
        <v>29111730</v>
      </c>
    </row>
    <row r="3780" spans="4:4">
      <c r="D3780" s="311">
        <v>29443288</v>
      </c>
    </row>
    <row r="3781" spans="4:4">
      <c r="D3781" s="311">
        <v>29432510</v>
      </c>
    </row>
    <row r="3782" spans="4:4">
      <c r="D3782" s="311">
        <v>29267420</v>
      </c>
    </row>
    <row r="3783" spans="4:4">
      <c r="D3783" s="311">
        <v>29395950</v>
      </c>
    </row>
    <row r="3784" spans="4:4">
      <c r="D3784" s="311">
        <v>29255597</v>
      </c>
    </row>
    <row r="3785" spans="4:4">
      <c r="D3785" s="311">
        <v>29267480</v>
      </c>
    </row>
    <row r="3786" spans="4:4">
      <c r="D3786" s="311">
        <v>29449332</v>
      </c>
    </row>
    <row r="3787" spans="4:4">
      <c r="D3787" s="311">
        <v>29395860</v>
      </c>
    </row>
    <row r="3788" spans="4:4">
      <c r="D3788" s="311">
        <v>29268168</v>
      </c>
    </row>
    <row r="3789" spans="4:4">
      <c r="D3789" s="311">
        <v>29269806</v>
      </c>
    </row>
    <row r="3790" spans="4:4">
      <c r="D3790" s="311">
        <v>29270570</v>
      </c>
    </row>
    <row r="3791" spans="4:4">
      <c r="D3791" s="311">
        <v>29434734</v>
      </c>
    </row>
    <row r="3792" spans="4:4">
      <c r="D3792" s="311">
        <v>29449456</v>
      </c>
    </row>
    <row r="3793" spans="4:4">
      <c r="D3793" s="311">
        <v>29449545</v>
      </c>
    </row>
    <row r="3794" spans="4:4">
      <c r="D3794" s="311">
        <v>29409535</v>
      </c>
    </row>
    <row r="3795" spans="4:4">
      <c r="D3795" s="311">
        <v>29258324</v>
      </c>
    </row>
    <row r="3796" spans="4:4">
      <c r="D3796" s="311">
        <v>29259630</v>
      </c>
    </row>
    <row r="3797" spans="4:4">
      <c r="D3797" s="311">
        <v>29459028</v>
      </c>
    </row>
    <row r="3798" spans="4:4">
      <c r="D3798" s="311">
        <v>29281261</v>
      </c>
    </row>
    <row r="3799" spans="4:4">
      <c r="D3799" s="311">
        <v>29535816</v>
      </c>
    </row>
    <row r="3800" spans="4:4">
      <c r="D3800" s="311">
        <v>29335132</v>
      </c>
    </row>
    <row r="3801" spans="4:4">
      <c r="D3801" s="311">
        <v>29249104</v>
      </c>
    </row>
    <row r="3802" spans="4:4">
      <c r="D3802" s="311">
        <v>29261481</v>
      </c>
    </row>
    <row r="3803" spans="4:4">
      <c r="D3803" s="311">
        <v>29434726</v>
      </c>
    </row>
    <row r="3804" spans="4:4">
      <c r="D3804" s="311">
        <v>29250285</v>
      </c>
    </row>
    <row r="3805" spans="4:4">
      <c r="D3805" s="311">
        <v>29261953</v>
      </c>
    </row>
    <row r="3806" spans="4:4">
      <c r="D3806" s="311">
        <v>29275474</v>
      </c>
    </row>
    <row r="3807" spans="4:4">
      <c r="D3807" s="311">
        <v>29276411</v>
      </c>
    </row>
    <row r="3808" spans="4:4">
      <c r="D3808" s="311">
        <v>29277230</v>
      </c>
    </row>
    <row r="3809" spans="4:4">
      <c r="D3809" s="311">
        <v>29428556</v>
      </c>
    </row>
    <row r="3810" spans="4:4">
      <c r="D3810" s="311">
        <v>29285291</v>
      </c>
    </row>
    <row r="3811" spans="4:4">
      <c r="D3811" s="311">
        <v>29265932</v>
      </c>
    </row>
    <row r="3812" spans="4:4">
      <c r="D3812" s="311">
        <v>29461472</v>
      </c>
    </row>
    <row r="3813" spans="4:4">
      <c r="D3813" s="311">
        <v>44177</v>
      </c>
    </row>
    <row r="3814" spans="4:4">
      <c r="D3814" s="311">
        <v>29467861</v>
      </c>
    </row>
    <row r="3815" spans="4:4">
      <c r="D3815" s="311">
        <v>29277990</v>
      </c>
    </row>
    <row r="3816" spans="4:4">
      <c r="D3816" s="311">
        <v>29277787</v>
      </c>
    </row>
    <row r="3817" spans="4:4">
      <c r="D3817" s="311">
        <v>29279178</v>
      </c>
    </row>
    <row r="3818" spans="4:4">
      <c r="D3818" s="311">
        <v>29279810</v>
      </c>
    </row>
    <row r="3819" spans="4:4">
      <c r="D3819" s="311">
        <v>29456479</v>
      </c>
    </row>
    <row r="3820" spans="4:4">
      <c r="D3820" s="311">
        <v>29279151</v>
      </c>
    </row>
    <row r="3821" spans="4:4">
      <c r="D3821" s="311">
        <v>29457491</v>
      </c>
    </row>
    <row r="3822" spans="4:4">
      <c r="D3822" s="311">
        <v>29456487</v>
      </c>
    </row>
    <row r="3823" spans="4:4">
      <c r="D3823" s="311">
        <v>29433410</v>
      </c>
    </row>
    <row r="3824" spans="4:4">
      <c r="D3824" s="311">
        <v>29277809</v>
      </c>
    </row>
    <row r="3825" spans="4:4">
      <c r="D3825" s="311">
        <v>29278112</v>
      </c>
    </row>
    <row r="3826" spans="4:4">
      <c r="D3826" s="311">
        <v>29402830</v>
      </c>
    </row>
    <row r="3827" spans="4:4">
      <c r="D3827" s="311">
        <v>29277752</v>
      </c>
    </row>
    <row r="3828" spans="4:4">
      <c r="D3828" s="311">
        <v>29279640</v>
      </c>
    </row>
    <row r="3829" spans="4:4">
      <c r="D3829" s="311">
        <v>29279887</v>
      </c>
    </row>
    <row r="3830" spans="4:4">
      <c r="D3830" s="311">
        <v>29440173</v>
      </c>
    </row>
    <row r="3831" spans="4:4">
      <c r="D3831" s="311">
        <v>29163234</v>
      </c>
    </row>
    <row r="3832" spans="4:4">
      <c r="D3832" s="311">
        <v>29162610</v>
      </c>
    </row>
    <row r="3833" spans="4:4">
      <c r="D3833" s="311">
        <v>29163374</v>
      </c>
    </row>
    <row r="3834" spans="4:4">
      <c r="D3834" s="311">
        <v>29164826</v>
      </c>
    </row>
    <row r="3835" spans="4:4">
      <c r="D3835" s="311">
        <v>29165253</v>
      </c>
    </row>
    <row r="3836" spans="4:4">
      <c r="D3836" s="311">
        <v>29165407</v>
      </c>
    </row>
    <row r="3837" spans="4:4">
      <c r="D3837" s="311">
        <v>29165555</v>
      </c>
    </row>
    <row r="3838" spans="4:4">
      <c r="D3838" s="311">
        <v>29391466</v>
      </c>
    </row>
    <row r="3839" spans="4:4">
      <c r="D3839" s="311">
        <v>29166063</v>
      </c>
    </row>
    <row r="3840" spans="4:4">
      <c r="D3840" s="311">
        <v>29166314</v>
      </c>
    </row>
    <row r="3841" spans="4:4">
      <c r="D3841" s="311">
        <v>29375983</v>
      </c>
    </row>
    <row r="3842" spans="4:4">
      <c r="D3842" s="311">
        <v>29167388</v>
      </c>
    </row>
    <row r="3843" spans="4:4">
      <c r="D3843" s="311">
        <v>29168775</v>
      </c>
    </row>
    <row r="3844" spans="4:4">
      <c r="D3844" s="311">
        <v>29444896</v>
      </c>
    </row>
    <row r="3845" spans="4:4">
      <c r="D3845" s="311">
        <v>29441641</v>
      </c>
    </row>
    <row r="3846" spans="4:4">
      <c r="D3846" s="311">
        <v>29417287</v>
      </c>
    </row>
    <row r="3847" spans="4:4">
      <c r="D3847" s="311">
        <v>29169160</v>
      </c>
    </row>
    <row r="3848" spans="4:4">
      <c r="D3848" s="311">
        <v>29169607</v>
      </c>
    </row>
    <row r="3849" spans="4:4">
      <c r="D3849" s="311">
        <v>29169615</v>
      </c>
    </row>
    <row r="3850" spans="4:4">
      <c r="D3850" s="311">
        <v>29400220</v>
      </c>
    </row>
    <row r="3851" spans="4:4">
      <c r="D3851" s="311">
        <v>29170877</v>
      </c>
    </row>
    <row r="3852" spans="4:4">
      <c r="D3852" s="311">
        <v>29432537</v>
      </c>
    </row>
    <row r="3853" spans="4:4">
      <c r="D3853" s="311">
        <v>29426383</v>
      </c>
    </row>
    <row r="3854" spans="4:4">
      <c r="D3854" s="311">
        <v>29170583</v>
      </c>
    </row>
    <row r="3855" spans="4:4">
      <c r="D3855" s="311">
        <v>29337534</v>
      </c>
    </row>
    <row r="3856" spans="4:4">
      <c r="D3856" s="311">
        <v>29432626</v>
      </c>
    </row>
    <row r="3857" spans="4:4">
      <c r="D3857" s="311">
        <v>29171610</v>
      </c>
    </row>
    <row r="3858" spans="4:4">
      <c r="D3858" s="311">
        <v>29171601</v>
      </c>
    </row>
    <row r="3859" spans="4:4">
      <c r="D3859" s="311">
        <v>29173531</v>
      </c>
    </row>
    <row r="3860" spans="4:4">
      <c r="D3860" s="311">
        <v>29172870</v>
      </c>
    </row>
    <row r="3861" spans="4:4">
      <c r="D3861" s="311">
        <v>29174180</v>
      </c>
    </row>
    <row r="3862" spans="4:4">
      <c r="D3862" s="311">
        <v>29981760</v>
      </c>
    </row>
    <row r="3863" spans="4:4">
      <c r="D3863" s="311">
        <v>29174546</v>
      </c>
    </row>
    <row r="3864" spans="4:4">
      <c r="D3864" s="311">
        <v>29432529</v>
      </c>
    </row>
    <row r="3865" spans="4:4">
      <c r="D3865" s="311">
        <v>29174805</v>
      </c>
    </row>
    <row r="3866" spans="4:4">
      <c r="D3866" s="311">
        <v>29425417</v>
      </c>
    </row>
    <row r="3867" spans="4:4">
      <c r="D3867" s="311">
        <v>29223652</v>
      </c>
    </row>
    <row r="3868" spans="4:4">
      <c r="D3868" s="311">
        <v>29293707</v>
      </c>
    </row>
    <row r="3869" spans="4:4">
      <c r="D3869" s="311">
        <v>29268524</v>
      </c>
    </row>
    <row r="3870" spans="4:4">
      <c r="D3870" s="311">
        <v>29271967</v>
      </c>
    </row>
    <row r="3871" spans="4:4">
      <c r="D3871" s="311">
        <v>29299268</v>
      </c>
    </row>
    <row r="3872" spans="4:4">
      <c r="D3872" s="311">
        <v>29300762</v>
      </c>
    </row>
    <row r="3873" spans="4:4">
      <c r="D3873" s="311">
        <v>29429781</v>
      </c>
    </row>
    <row r="3874" spans="4:4">
      <c r="D3874" s="311">
        <v>29848792</v>
      </c>
    </row>
    <row r="3875" spans="4:4">
      <c r="D3875" s="311">
        <v>29303702</v>
      </c>
    </row>
    <row r="3876" spans="4:4">
      <c r="D3876" s="311">
        <v>29303354</v>
      </c>
    </row>
    <row r="3877" spans="4:4">
      <c r="D3877" s="311">
        <v>29390532</v>
      </c>
    </row>
    <row r="3878" spans="4:4">
      <c r="D3878" s="311">
        <v>29429005</v>
      </c>
    </row>
    <row r="3879" spans="4:4">
      <c r="D3879" s="311">
        <v>29307759</v>
      </c>
    </row>
    <row r="3880" spans="4:4">
      <c r="D3880" s="311">
        <v>29309034</v>
      </c>
    </row>
    <row r="3881" spans="4:4">
      <c r="D3881" s="311">
        <v>29458994</v>
      </c>
    </row>
    <row r="3882" spans="4:4">
      <c r="D3882" s="311">
        <v>29397324</v>
      </c>
    </row>
    <row r="3883" spans="4:4">
      <c r="D3883" s="311">
        <v>29229529</v>
      </c>
    </row>
    <row r="3884" spans="4:4">
      <c r="D3884" s="311">
        <v>29473900</v>
      </c>
    </row>
    <row r="3885" spans="4:4">
      <c r="D3885" s="311">
        <v>29227690</v>
      </c>
    </row>
    <row r="3886" spans="4:4">
      <c r="D3886" s="311">
        <v>29228549</v>
      </c>
    </row>
    <row r="3887" spans="4:4">
      <c r="D3887" s="311">
        <v>29408172</v>
      </c>
    </row>
    <row r="3888" spans="4:4">
      <c r="D3888" s="311">
        <v>29229294</v>
      </c>
    </row>
    <row r="3889" spans="4:4">
      <c r="D3889" s="311">
        <v>29229421</v>
      </c>
    </row>
    <row r="3890" spans="4:4">
      <c r="D3890" s="311">
        <v>29416604</v>
      </c>
    </row>
    <row r="3891" spans="4:4">
      <c r="D3891" s="311">
        <v>29229464</v>
      </c>
    </row>
    <row r="3892" spans="4:4">
      <c r="D3892" s="311">
        <v>29229324</v>
      </c>
    </row>
    <row r="3893" spans="4:4">
      <c r="D3893" s="311">
        <v>29227658</v>
      </c>
    </row>
    <row r="3894" spans="4:4">
      <c r="D3894" s="311">
        <v>29457602</v>
      </c>
    </row>
    <row r="3895" spans="4:4">
      <c r="D3895" s="311">
        <v>29273790</v>
      </c>
    </row>
    <row r="3896" spans="4:4">
      <c r="D3896" s="311">
        <v>29429498</v>
      </c>
    </row>
    <row r="3897" spans="4:4">
      <c r="D3897" s="311">
        <v>29314348</v>
      </c>
    </row>
    <row r="3898" spans="4:4">
      <c r="D3898" s="311">
        <v>29427541</v>
      </c>
    </row>
    <row r="3899" spans="4:4">
      <c r="D3899" s="311">
        <v>29011507</v>
      </c>
    </row>
    <row r="3900" spans="4:4">
      <c r="D3900" s="311">
        <v>29011604</v>
      </c>
    </row>
    <row r="3901" spans="4:4">
      <c r="D3901" s="311">
        <v>29012465</v>
      </c>
    </row>
    <row r="3902" spans="4:4">
      <c r="D3902" s="311">
        <v>29013275</v>
      </c>
    </row>
    <row r="3903" spans="4:4">
      <c r="D3903" s="311">
        <v>29013887</v>
      </c>
    </row>
    <row r="3904" spans="4:4">
      <c r="D3904" s="311">
        <v>29014433</v>
      </c>
    </row>
    <row r="3905" spans="4:4">
      <c r="D3905" s="311">
        <v>29015227</v>
      </c>
    </row>
    <row r="3906" spans="4:4">
      <c r="D3906" s="311">
        <v>29015413</v>
      </c>
    </row>
    <row r="3907" spans="4:4">
      <c r="D3907" s="311">
        <v>29016339</v>
      </c>
    </row>
    <row r="3908" spans="4:4">
      <c r="D3908" s="311">
        <v>29016916</v>
      </c>
    </row>
    <row r="3909" spans="4:4">
      <c r="D3909" s="311">
        <v>29009880</v>
      </c>
    </row>
    <row r="3910" spans="4:4">
      <c r="D3910" s="311">
        <v>29032539</v>
      </c>
    </row>
    <row r="3911" spans="4:4">
      <c r="D3911" s="311">
        <v>29033047</v>
      </c>
    </row>
    <row r="3912" spans="4:4">
      <c r="D3912" s="311">
        <v>29456886</v>
      </c>
    </row>
    <row r="3913" spans="4:4">
      <c r="D3913" s="311">
        <v>29424526</v>
      </c>
    </row>
    <row r="3914" spans="4:4">
      <c r="D3914" s="311">
        <v>29033187</v>
      </c>
    </row>
    <row r="3915" spans="4:4">
      <c r="D3915" s="311">
        <v>29354536</v>
      </c>
    </row>
    <row r="3916" spans="4:4">
      <c r="D3916" s="311">
        <v>29373018</v>
      </c>
    </row>
    <row r="3917" spans="4:4">
      <c r="D3917" s="311">
        <v>29033950</v>
      </c>
    </row>
    <row r="3918" spans="4:4">
      <c r="D3918" s="311">
        <v>29366739</v>
      </c>
    </row>
    <row r="3919" spans="4:4">
      <c r="D3919" s="311">
        <v>29034205</v>
      </c>
    </row>
    <row r="3920" spans="4:4">
      <c r="D3920" s="311">
        <v>29739624</v>
      </c>
    </row>
    <row r="3921" spans="4:4">
      <c r="D3921" s="311">
        <v>29034280</v>
      </c>
    </row>
    <row r="3922" spans="4:4">
      <c r="D3922" s="311">
        <v>29332230</v>
      </c>
    </row>
    <row r="3923" spans="4:4">
      <c r="D3923" s="311">
        <v>29034922</v>
      </c>
    </row>
    <row r="3924" spans="4:4">
      <c r="D3924" s="311">
        <v>29034965</v>
      </c>
    </row>
    <row r="3925" spans="4:4">
      <c r="D3925" s="311">
        <v>29035007</v>
      </c>
    </row>
    <row r="3926" spans="4:4">
      <c r="D3926" s="311">
        <v>29034990</v>
      </c>
    </row>
    <row r="3927" spans="4:4">
      <c r="D3927" s="311">
        <v>29389976</v>
      </c>
    </row>
    <row r="3928" spans="4:4">
      <c r="D3928" s="311">
        <v>29036046</v>
      </c>
    </row>
    <row r="3929" spans="4:4">
      <c r="D3929" s="311">
        <v>29423708</v>
      </c>
    </row>
    <row r="3930" spans="4:4">
      <c r="D3930" s="311">
        <v>29047501</v>
      </c>
    </row>
    <row r="3931" spans="4:4">
      <c r="D3931" s="311">
        <v>29048184</v>
      </c>
    </row>
    <row r="3932" spans="4:4">
      <c r="D3932" s="311">
        <v>29069106</v>
      </c>
    </row>
    <row r="3933" spans="4:4">
      <c r="D3933" s="311">
        <v>29050057</v>
      </c>
    </row>
    <row r="3934" spans="4:4">
      <c r="D3934" s="311">
        <v>29461510</v>
      </c>
    </row>
    <row r="3935" spans="4:4">
      <c r="D3935" s="311">
        <v>29470579</v>
      </c>
    </row>
    <row r="3936" spans="4:4">
      <c r="D3936" s="311">
        <v>29050910</v>
      </c>
    </row>
    <row r="3937" spans="4:4">
      <c r="D3937" s="311">
        <v>29419468</v>
      </c>
    </row>
    <row r="3938" spans="4:4">
      <c r="D3938" s="311">
        <v>29053544</v>
      </c>
    </row>
    <row r="3939" spans="4:4">
      <c r="D3939" s="311">
        <v>29055067</v>
      </c>
    </row>
    <row r="3940" spans="4:4">
      <c r="D3940" s="311">
        <v>29055075</v>
      </c>
    </row>
    <row r="3941" spans="4:4">
      <c r="D3941" s="311">
        <v>29076846</v>
      </c>
    </row>
    <row r="3942" spans="4:4">
      <c r="D3942" s="311">
        <v>29461529</v>
      </c>
    </row>
    <row r="3943" spans="4:4">
      <c r="D3943" s="311">
        <v>29056616</v>
      </c>
    </row>
    <row r="3944" spans="4:4">
      <c r="D3944" s="311">
        <v>29055385</v>
      </c>
    </row>
    <row r="3945" spans="4:4">
      <c r="D3945" s="311">
        <v>29461871</v>
      </c>
    </row>
    <row r="3946" spans="4:4">
      <c r="D3946" s="311">
        <v>29055393</v>
      </c>
    </row>
    <row r="3947" spans="4:4">
      <c r="D3947" s="311">
        <v>29056780</v>
      </c>
    </row>
    <row r="3948" spans="4:4">
      <c r="D3948" s="311">
        <v>29056144</v>
      </c>
    </row>
    <row r="3949" spans="4:4">
      <c r="D3949" s="311">
        <v>29433517</v>
      </c>
    </row>
    <row r="3950" spans="4:4">
      <c r="D3950" s="311">
        <v>29447348</v>
      </c>
    </row>
    <row r="3951" spans="4:4">
      <c r="D3951" s="311">
        <v>29413680</v>
      </c>
    </row>
    <row r="3952" spans="4:4">
      <c r="D3952" s="311">
        <v>29448018</v>
      </c>
    </row>
    <row r="3953" spans="4:4">
      <c r="D3953" s="311">
        <v>29362016</v>
      </c>
    </row>
    <row r="3954" spans="4:4">
      <c r="D3954" s="311">
        <v>29982758</v>
      </c>
    </row>
    <row r="3955" spans="4:4">
      <c r="D3955" s="311">
        <v>29175771</v>
      </c>
    </row>
    <row r="3956" spans="4:4">
      <c r="D3956" s="311">
        <v>29175518</v>
      </c>
    </row>
    <row r="3957" spans="4:4">
      <c r="D3957" s="311">
        <v>29175950</v>
      </c>
    </row>
    <row r="3958" spans="4:4">
      <c r="D3958" s="311">
        <v>29397863</v>
      </c>
    </row>
    <row r="3959" spans="4:4">
      <c r="D3959" s="311">
        <v>29383234</v>
      </c>
    </row>
    <row r="3960" spans="4:4">
      <c r="D3960" s="311">
        <v>29415969</v>
      </c>
    </row>
    <row r="3961" spans="4:4">
      <c r="D3961" s="311">
        <v>29176808</v>
      </c>
    </row>
    <row r="3962" spans="4:4">
      <c r="D3962" s="311">
        <v>29177090</v>
      </c>
    </row>
    <row r="3963" spans="4:4">
      <c r="D3963" s="311">
        <v>29176409</v>
      </c>
    </row>
    <row r="3964" spans="4:4">
      <c r="D3964" s="311">
        <v>29475082</v>
      </c>
    </row>
    <row r="3965" spans="4:4">
      <c r="D3965" s="311">
        <v>29427959</v>
      </c>
    </row>
    <row r="3966" spans="4:4">
      <c r="D3966" s="311">
        <v>29177812</v>
      </c>
    </row>
    <row r="3967" spans="4:4">
      <c r="D3967" s="311">
        <v>29398673</v>
      </c>
    </row>
    <row r="3968" spans="4:4">
      <c r="D3968" s="311">
        <v>29178320</v>
      </c>
    </row>
    <row r="3969" spans="4:4">
      <c r="D3969" s="311">
        <v>29178487</v>
      </c>
    </row>
    <row r="3970" spans="4:4">
      <c r="D3970" s="311">
        <v>29178231</v>
      </c>
    </row>
    <row r="3971" spans="4:4">
      <c r="D3971" s="311">
        <v>29178550</v>
      </c>
    </row>
    <row r="3972" spans="4:4">
      <c r="D3972" s="311">
        <v>29178584</v>
      </c>
    </row>
    <row r="3973" spans="4:4">
      <c r="D3973" s="311">
        <v>29359635</v>
      </c>
    </row>
    <row r="3974" spans="4:4">
      <c r="D3974" s="311">
        <v>29179220</v>
      </c>
    </row>
    <row r="3975" spans="4:4">
      <c r="D3975" s="311">
        <v>29160227</v>
      </c>
    </row>
    <row r="3976" spans="4:4">
      <c r="D3976" s="311">
        <v>29159539</v>
      </c>
    </row>
    <row r="3977" spans="4:4">
      <c r="D3977" s="311">
        <v>29159644</v>
      </c>
    </row>
    <row r="3978" spans="4:4">
      <c r="D3978" s="311">
        <v>29391253</v>
      </c>
    </row>
    <row r="3979" spans="4:4">
      <c r="D3979" s="311">
        <v>29160502</v>
      </c>
    </row>
    <row r="3980" spans="4:4">
      <c r="D3980" s="311">
        <v>41500</v>
      </c>
    </row>
    <row r="3981" spans="4:4">
      <c r="D3981" s="311">
        <v>29200296</v>
      </c>
    </row>
    <row r="3982" spans="4:4">
      <c r="D3982" s="311">
        <v>29199182</v>
      </c>
    </row>
    <row r="3983" spans="4:4">
      <c r="D3983" s="311">
        <v>29386632</v>
      </c>
    </row>
    <row r="3984" spans="4:4">
      <c r="D3984" s="311">
        <v>29179815</v>
      </c>
    </row>
    <row r="3985" spans="4:4">
      <c r="D3985" s="311">
        <v>29200342</v>
      </c>
    </row>
    <row r="3986" spans="4:4">
      <c r="D3986" s="311">
        <v>29193999</v>
      </c>
    </row>
    <row r="3987" spans="4:4">
      <c r="D3987" s="311">
        <v>29179548</v>
      </c>
    </row>
    <row r="3988" spans="4:4">
      <c r="D3988" s="311">
        <v>29179394</v>
      </c>
    </row>
    <row r="3989" spans="4:4">
      <c r="D3989" s="311">
        <v>29179629</v>
      </c>
    </row>
    <row r="3990" spans="4:4">
      <c r="D3990" s="311">
        <v>29179491</v>
      </c>
    </row>
    <row r="3991" spans="4:4">
      <c r="D3991" s="311">
        <v>29983720</v>
      </c>
    </row>
    <row r="3992" spans="4:4">
      <c r="D3992" s="311">
        <v>29180490</v>
      </c>
    </row>
    <row r="3993" spans="4:4">
      <c r="D3993" s="311">
        <v>29196434</v>
      </c>
    </row>
    <row r="3994" spans="4:4">
      <c r="D3994" s="311">
        <v>29199387</v>
      </c>
    </row>
    <row r="3995" spans="4:4">
      <c r="D3995" s="311">
        <v>29187320</v>
      </c>
    </row>
    <row r="3996" spans="4:4">
      <c r="D3996" s="311">
        <v>29191190</v>
      </c>
    </row>
    <row r="3997" spans="4:4">
      <c r="D3997" s="311">
        <v>29181631</v>
      </c>
    </row>
    <row r="3998" spans="4:4">
      <c r="D3998" s="311">
        <v>29180104</v>
      </c>
    </row>
    <row r="3999" spans="4:4">
      <c r="D3999" s="311">
        <v>29181542</v>
      </c>
    </row>
    <row r="4000" spans="4:4">
      <c r="D4000" s="311">
        <v>29447151</v>
      </c>
    </row>
    <row r="4001" spans="4:4">
      <c r="D4001" s="311">
        <v>29181151</v>
      </c>
    </row>
    <row r="4002" spans="4:4">
      <c r="D4002" s="311">
        <v>29882729</v>
      </c>
    </row>
    <row r="4003" spans="4:4">
      <c r="D4003" s="311">
        <v>29460026</v>
      </c>
    </row>
    <row r="4004" spans="4:4">
      <c r="D4004" s="311">
        <v>29190738</v>
      </c>
    </row>
    <row r="4005" spans="4:4">
      <c r="D4005" s="311">
        <v>29192307</v>
      </c>
    </row>
    <row r="4006" spans="4:4">
      <c r="D4006" s="311">
        <v>29182115</v>
      </c>
    </row>
    <row r="4007" spans="4:4">
      <c r="D4007" s="311">
        <v>29182190</v>
      </c>
    </row>
    <row r="4008" spans="4:4">
      <c r="D4008" s="311">
        <v>29357896</v>
      </c>
    </row>
    <row r="4009" spans="4:4">
      <c r="D4009" s="311">
        <v>29181429</v>
      </c>
    </row>
    <row r="4010" spans="4:4">
      <c r="D4010" s="311">
        <v>29437377</v>
      </c>
    </row>
    <row r="4011" spans="4:4">
      <c r="D4011" s="311">
        <v>29187001</v>
      </c>
    </row>
    <row r="4012" spans="4:4">
      <c r="D4012" s="311">
        <v>29188903</v>
      </c>
    </row>
    <row r="4013" spans="4:4">
      <c r="D4013" s="311">
        <v>29190770</v>
      </c>
    </row>
    <row r="4014" spans="4:4">
      <c r="D4014" s="311">
        <v>29189047</v>
      </c>
    </row>
    <row r="4015" spans="4:4">
      <c r="D4015" s="311">
        <v>29189080</v>
      </c>
    </row>
    <row r="4016" spans="4:4">
      <c r="D4016" s="311">
        <v>29182077</v>
      </c>
    </row>
    <row r="4017" spans="4:4">
      <c r="D4017" s="311">
        <v>29182689</v>
      </c>
    </row>
    <row r="4018" spans="4:4">
      <c r="D4018" s="311">
        <v>29192013</v>
      </c>
    </row>
    <row r="4019" spans="4:4">
      <c r="D4019" s="311">
        <v>29444667</v>
      </c>
    </row>
    <row r="4020" spans="4:4">
      <c r="D4020" s="311">
        <v>44332</v>
      </c>
    </row>
    <row r="4021" spans="4:4">
      <c r="D4021" s="311">
        <v>29189241</v>
      </c>
    </row>
    <row r="4022" spans="4:4">
      <c r="D4022" s="311">
        <v>29182034</v>
      </c>
    </row>
    <row r="4023" spans="4:4">
      <c r="D4023" s="311">
        <v>29188792</v>
      </c>
    </row>
    <row r="4024" spans="4:4">
      <c r="D4024" s="311">
        <v>29189454</v>
      </c>
    </row>
    <row r="4025" spans="4:4">
      <c r="D4025" s="311">
        <v>29182093</v>
      </c>
    </row>
    <row r="4026" spans="4:4">
      <c r="D4026" s="311">
        <v>29191661</v>
      </c>
    </row>
    <row r="4027" spans="4:4">
      <c r="D4027" s="311">
        <v>29191335</v>
      </c>
    </row>
    <row r="4028" spans="4:4">
      <c r="D4028" s="311">
        <v>29191270</v>
      </c>
    </row>
    <row r="4029" spans="4:4">
      <c r="D4029" s="311">
        <v>29190835</v>
      </c>
    </row>
    <row r="4030" spans="4:4">
      <c r="D4030" s="311">
        <v>29192188</v>
      </c>
    </row>
    <row r="4031" spans="4:4">
      <c r="D4031" s="311">
        <v>29190851</v>
      </c>
    </row>
    <row r="4032" spans="4:4">
      <c r="D4032" s="311">
        <v>29190860</v>
      </c>
    </row>
    <row r="4033" spans="4:4">
      <c r="D4033" s="311">
        <v>29191378</v>
      </c>
    </row>
    <row r="4034" spans="4:4">
      <c r="D4034" s="311">
        <v>29182697</v>
      </c>
    </row>
    <row r="4035" spans="4:4">
      <c r="D4035" s="311">
        <v>29190363</v>
      </c>
    </row>
    <row r="4036" spans="4:4">
      <c r="D4036" s="311">
        <v>29190878</v>
      </c>
    </row>
    <row r="4037" spans="4:4">
      <c r="D4037" s="311">
        <v>29182123</v>
      </c>
    </row>
    <row r="4038" spans="4:4">
      <c r="D4038" s="311">
        <v>29357829</v>
      </c>
    </row>
    <row r="4039" spans="4:4">
      <c r="D4039" s="311">
        <v>29190720</v>
      </c>
    </row>
    <row r="4040" spans="4:4">
      <c r="D4040" s="311">
        <v>29336627</v>
      </c>
    </row>
    <row r="4041" spans="4:4">
      <c r="D4041" s="311">
        <v>29191211</v>
      </c>
    </row>
    <row r="4042" spans="4:4">
      <c r="D4042" s="311">
        <v>29467934</v>
      </c>
    </row>
    <row r="4043" spans="4:4">
      <c r="D4043" s="311">
        <v>29414903</v>
      </c>
    </row>
    <row r="4044" spans="4:4">
      <c r="D4044" s="311">
        <v>29404282</v>
      </c>
    </row>
    <row r="4045" spans="4:4">
      <c r="D4045" s="311">
        <v>29190894</v>
      </c>
    </row>
    <row r="4046" spans="4:4">
      <c r="D4046" s="311">
        <v>29182174</v>
      </c>
    </row>
    <row r="4047" spans="4:4">
      <c r="D4047" s="311">
        <v>29842727</v>
      </c>
    </row>
    <row r="4048" spans="4:4">
      <c r="D4048" s="311">
        <v>29191092</v>
      </c>
    </row>
    <row r="4049" spans="4:4">
      <c r="D4049" s="311">
        <v>29184460</v>
      </c>
    </row>
    <row r="4050" spans="4:4">
      <c r="D4050" s="311">
        <v>29191360</v>
      </c>
    </row>
    <row r="4051" spans="4:4">
      <c r="D4051" s="311">
        <v>29182131</v>
      </c>
    </row>
    <row r="4052" spans="4:4">
      <c r="D4052" s="311">
        <v>29184916</v>
      </c>
    </row>
    <row r="4053" spans="4:4">
      <c r="D4053" s="311">
        <v>29192137</v>
      </c>
    </row>
    <row r="4054" spans="4:4">
      <c r="D4054" s="311">
        <v>29182247</v>
      </c>
    </row>
    <row r="4055" spans="4:4">
      <c r="D4055" s="311">
        <v>29192889</v>
      </c>
    </row>
    <row r="4056" spans="4:4">
      <c r="D4056" s="311">
        <v>29192277</v>
      </c>
    </row>
    <row r="4057" spans="4:4">
      <c r="D4057" s="311">
        <v>29189012</v>
      </c>
    </row>
    <row r="4058" spans="4:4">
      <c r="D4058" s="311">
        <v>29190754</v>
      </c>
    </row>
    <row r="4059" spans="4:4">
      <c r="D4059" s="311">
        <v>29181470</v>
      </c>
    </row>
    <row r="4060" spans="4:4">
      <c r="D4060" s="311">
        <v>29190916</v>
      </c>
    </row>
    <row r="4061" spans="4:4">
      <c r="D4061" s="311">
        <v>29192064</v>
      </c>
    </row>
    <row r="4062" spans="4:4">
      <c r="D4062" s="311">
        <v>29336708</v>
      </c>
    </row>
    <row r="4063" spans="4:4">
      <c r="D4063" s="311">
        <v>29191840</v>
      </c>
    </row>
    <row r="4064" spans="4:4">
      <c r="D4064" s="311">
        <v>29191920</v>
      </c>
    </row>
    <row r="4065" spans="4:4">
      <c r="D4065" s="311">
        <v>29190932</v>
      </c>
    </row>
    <row r="4066" spans="4:4">
      <c r="D4066" s="311">
        <v>29182158</v>
      </c>
    </row>
    <row r="4067" spans="4:4">
      <c r="D4067" s="311">
        <v>29359597</v>
      </c>
    </row>
    <row r="4068" spans="4:4">
      <c r="D4068" s="311">
        <v>29182719</v>
      </c>
    </row>
    <row r="4069" spans="4:4">
      <c r="D4069" s="311">
        <v>29192617</v>
      </c>
    </row>
    <row r="4070" spans="4:4">
      <c r="D4070" s="311">
        <v>29182166</v>
      </c>
    </row>
    <row r="4071" spans="4:4">
      <c r="D4071" s="311">
        <v>29181488</v>
      </c>
    </row>
    <row r="4072" spans="4:4">
      <c r="D4072" s="311">
        <v>29190967</v>
      </c>
    </row>
    <row r="4073" spans="4:4">
      <c r="D4073" s="311">
        <v>29181496</v>
      </c>
    </row>
    <row r="4074" spans="4:4">
      <c r="D4074" s="311">
        <v>29192293</v>
      </c>
    </row>
    <row r="4075" spans="4:4">
      <c r="D4075" s="311">
        <v>29182042</v>
      </c>
    </row>
    <row r="4076" spans="4:4">
      <c r="D4076" s="311">
        <v>29192790</v>
      </c>
    </row>
    <row r="4077" spans="4:4">
      <c r="D4077" s="311">
        <v>29193095</v>
      </c>
    </row>
    <row r="4078" spans="4:4">
      <c r="D4078" s="311">
        <v>29190991</v>
      </c>
    </row>
    <row r="4079" spans="4:4">
      <c r="D4079" s="311">
        <v>29188768</v>
      </c>
    </row>
    <row r="4080" spans="4:4">
      <c r="D4080" s="311">
        <v>29191009</v>
      </c>
    </row>
    <row r="4081" spans="4:4">
      <c r="D4081" s="311">
        <v>29185351</v>
      </c>
    </row>
    <row r="4082" spans="4:4">
      <c r="D4082" s="311">
        <v>29386535</v>
      </c>
    </row>
    <row r="4083" spans="4:4">
      <c r="D4083" s="311">
        <v>29190908</v>
      </c>
    </row>
    <row r="4084" spans="4:4">
      <c r="D4084" s="311">
        <v>29187303</v>
      </c>
    </row>
    <row r="4085" spans="4:4">
      <c r="D4085" s="311">
        <v>29192021</v>
      </c>
    </row>
    <row r="4086" spans="4:4">
      <c r="D4086" s="311">
        <v>29181143</v>
      </c>
    </row>
    <row r="4087" spans="4:4">
      <c r="D4087" s="311">
        <v>29181500</v>
      </c>
    </row>
    <row r="4088" spans="4:4">
      <c r="D4088" s="311">
        <v>29183987</v>
      </c>
    </row>
    <row r="4089" spans="4:4">
      <c r="D4089" s="311">
        <v>29193532</v>
      </c>
    </row>
    <row r="4090" spans="4:4">
      <c r="D4090" s="311">
        <v>29193567</v>
      </c>
    </row>
    <row r="4091" spans="4:4">
      <c r="D4091" s="311">
        <v>29185394</v>
      </c>
    </row>
    <row r="4092" spans="4:4">
      <c r="D4092" s="311">
        <v>29193699</v>
      </c>
    </row>
    <row r="4093" spans="4:4">
      <c r="D4093" s="311">
        <v>29182204</v>
      </c>
    </row>
    <row r="4094" spans="4:4">
      <c r="D4094" s="311">
        <v>29192242</v>
      </c>
    </row>
    <row r="4095" spans="4:4">
      <c r="D4095" s="311">
        <v>29438934</v>
      </c>
    </row>
    <row r="4096" spans="4:4">
      <c r="D4096" s="311">
        <v>29192030</v>
      </c>
    </row>
    <row r="4097" spans="4:4">
      <c r="D4097" s="311">
        <v>29193966</v>
      </c>
    </row>
    <row r="4098" spans="4:4">
      <c r="D4098" s="311">
        <v>29199930</v>
      </c>
    </row>
    <row r="4099" spans="4:4">
      <c r="D4099" s="311">
        <v>29181534</v>
      </c>
    </row>
    <row r="4100" spans="4:4">
      <c r="D4100" s="311">
        <v>29192170</v>
      </c>
    </row>
    <row r="4101" spans="4:4">
      <c r="D4101" s="311">
        <v>29194776</v>
      </c>
    </row>
    <row r="4102" spans="4:4">
      <c r="D4102" s="311">
        <v>29194750</v>
      </c>
    </row>
    <row r="4103" spans="4:4">
      <c r="D4103" s="311">
        <v>29382017</v>
      </c>
    </row>
    <row r="4104" spans="4:4">
      <c r="D4104" s="311">
        <v>29186935</v>
      </c>
    </row>
    <row r="4105" spans="4:4">
      <c r="D4105" s="311">
        <v>29191041</v>
      </c>
    </row>
    <row r="4106" spans="4:4">
      <c r="D4106" s="311">
        <v>29199026</v>
      </c>
    </row>
    <row r="4107" spans="4:4">
      <c r="D4107" s="311">
        <v>29182239</v>
      </c>
    </row>
    <row r="4108" spans="4:4">
      <c r="D4108" s="311">
        <v>29191068</v>
      </c>
    </row>
    <row r="4109" spans="4:4">
      <c r="D4109" s="311">
        <v>29187010</v>
      </c>
    </row>
    <row r="4110" spans="4:4">
      <c r="D4110" s="311">
        <v>29181526</v>
      </c>
    </row>
    <row r="4111" spans="4:4">
      <c r="D4111" s="311">
        <v>29187095</v>
      </c>
    </row>
    <row r="4112" spans="4:4">
      <c r="D4112" s="311">
        <v>29404371</v>
      </c>
    </row>
    <row r="4113" spans="4:4">
      <c r="D4113" s="311">
        <v>29336473</v>
      </c>
    </row>
    <row r="4114" spans="4:4">
      <c r="D4114" s="311">
        <v>29343160</v>
      </c>
    </row>
    <row r="4115" spans="4:4">
      <c r="D4115" s="311">
        <v>29191084</v>
      </c>
    </row>
    <row r="4116" spans="4:4">
      <c r="D4116" s="311">
        <v>29198780</v>
      </c>
    </row>
    <row r="4117" spans="4:4">
      <c r="D4117" s="311">
        <v>29184932</v>
      </c>
    </row>
    <row r="4118" spans="4:4">
      <c r="D4118" s="311">
        <v>29185300</v>
      </c>
    </row>
    <row r="4119" spans="4:4">
      <c r="D4119" s="311">
        <v>29404290</v>
      </c>
    </row>
    <row r="4120" spans="4:4">
      <c r="D4120" s="311">
        <v>29192153</v>
      </c>
    </row>
    <row r="4121" spans="4:4">
      <c r="D4121" s="311">
        <v>29195462</v>
      </c>
    </row>
    <row r="4122" spans="4:4">
      <c r="D4122" s="311">
        <v>29191343</v>
      </c>
    </row>
    <row r="4123" spans="4:4">
      <c r="D4123" s="311">
        <v>29187419</v>
      </c>
    </row>
    <row r="4124" spans="4:4">
      <c r="D4124" s="311">
        <v>29192650</v>
      </c>
    </row>
    <row r="4125" spans="4:4">
      <c r="D4125" s="311">
        <v>29386543</v>
      </c>
    </row>
    <row r="4126" spans="4:4">
      <c r="D4126" s="311">
        <v>29184983</v>
      </c>
    </row>
    <row r="4127" spans="4:4">
      <c r="D4127" s="311">
        <v>29192080</v>
      </c>
    </row>
    <row r="4128" spans="4:4">
      <c r="D4128" s="311">
        <v>29411491</v>
      </c>
    </row>
    <row r="4129" spans="4:4">
      <c r="D4129" s="311">
        <v>29404339</v>
      </c>
    </row>
    <row r="4130" spans="4:4">
      <c r="D4130" s="311">
        <v>29404240</v>
      </c>
    </row>
    <row r="4131" spans="4:4">
      <c r="D4131" s="311">
        <v>29192331</v>
      </c>
    </row>
    <row r="4132" spans="4:4">
      <c r="D4132" s="311">
        <v>29404274</v>
      </c>
    </row>
    <row r="4133" spans="4:4">
      <c r="D4133" s="311">
        <v>29185173</v>
      </c>
    </row>
    <row r="4134" spans="4:4">
      <c r="D4134" s="311">
        <v>29182271</v>
      </c>
    </row>
    <row r="4135" spans="4:4">
      <c r="D4135" s="311">
        <v>29200024</v>
      </c>
    </row>
    <row r="4136" spans="4:4">
      <c r="D4136" s="311">
        <v>29360960</v>
      </c>
    </row>
    <row r="4137" spans="4:4">
      <c r="D4137" s="311">
        <v>29187583</v>
      </c>
    </row>
    <row r="4138" spans="4:4">
      <c r="D4138" s="311">
        <v>29182565</v>
      </c>
    </row>
    <row r="4139" spans="4:4">
      <c r="D4139" s="311">
        <v>29182735</v>
      </c>
    </row>
    <row r="4140" spans="4:4">
      <c r="D4140" s="311">
        <v>29191114</v>
      </c>
    </row>
    <row r="4141" spans="4:4">
      <c r="D4141" s="311">
        <v>29188270</v>
      </c>
    </row>
    <row r="4142" spans="4:4">
      <c r="D4142" s="311">
        <v>29200075</v>
      </c>
    </row>
    <row r="4143" spans="4:4">
      <c r="D4143" s="311">
        <v>29436877</v>
      </c>
    </row>
    <row r="4144" spans="4:4">
      <c r="D4144" s="311">
        <v>29191130</v>
      </c>
    </row>
    <row r="4145" spans="4:4">
      <c r="D4145" s="311">
        <v>29181550</v>
      </c>
    </row>
    <row r="4146" spans="4:4">
      <c r="D4146" s="311">
        <v>29404266</v>
      </c>
    </row>
    <row r="4147" spans="4:4">
      <c r="D4147" s="311">
        <v>29191149</v>
      </c>
    </row>
    <row r="4148" spans="4:4">
      <c r="D4148" s="311">
        <v>29182050</v>
      </c>
    </row>
    <row r="4149" spans="4:4">
      <c r="D4149" s="311">
        <v>29188458</v>
      </c>
    </row>
    <row r="4150" spans="4:4">
      <c r="D4150" s="311">
        <v>29357861</v>
      </c>
    </row>
    <row r="4151" spans="4:4">
      <c r="D4151" s="311">
        <v>29182280</v>
      </c>
    </row>
    <row r="4152" spans="4:4">
      <c r="D4152" s="311">
        <v>29192226</v>
      </c>
    </row>
    <row r="4153" spans="4:4">
      <c r="D4153" s="311">
        <v>29191157</v>
      </c>
    </row>
    <row r="4154" spans="4:4">
      <c r="D4154" s="311">
        <v>29404304</v>
      </c>
    </row>
    <row r="4155" spans="4:4">
      <c r="D4155" s="311">
        <v>29191165</v>
      </c>
    </row>
    <row r="4156" spans="4:4">
      <c r="D4156" s="311">
        <v>29191173</v>
      </c>
    </row>
    <row r="4157" spans="4:4">
      <c r="D4157" s="311">
        <v>29182182</v>
      </c>
    </row>
    <row r="4158" spans="4:4">
      <c r="D4158" s="311">
        <v>29392861</v>
      </c>
    </row>
    <row r="4159" spans="4:4">
      <c r="D4159" s="311">
        <v>29191637</v>
      </c>
    </row>
    <row r="4160" spans="4:4">
      <c r="D4160" s="311">
        <v>29358140</v>
      </c>
    </row>
    <row r="4161" spans="4:4">
      <c r="D4161" s="311">
        <v>29189950</v>
      </c>
    </row>
    <row r="4162" spans="4:4">
      <c r="D4162" s="311">
        <v>29188784</v>
      </c>
    </row>
    <row r="4163" spans="4:4">
      <c r="D4163" s="311">
        <v>29191572</v>
      </c>
    </row>
    <row r="4164" spans="4:4">
      <c r="D4164" s="311">
        <v>29357624</v>
      </c>
    </row>
    <row r="4165" spans="4:4">
      <c r="D4165" s="311">
        <v>29193656</v>
      </c>
    </row>
    <row r="4166" spans="4:4">
      <c r="D4166" s="311">
        <v>29186749</v>
      </c>
    </row>
    <row r="4167" spans="4:4">
      <c r="D4167" s="311">
        <v>29187877</v>
      </c>
    </row>
    <row r="4168" spans="4:4">
      <c r="D4168" s="311">
        <v>29187079</v>
      </c>
    </row>
    <row r="4169" spans="4:4">
      <c r="D4169" s="311">
        <v>29404312</v>
      </c>
    </row>
    <row r="4170" spans="4:4">
      <c r="D4170" s="311">
        <v>29183839</v>
      </c>
    </row>
    <row r="4171" spans="4:4">
      <c r="D4171" s="311">
        <v>29191106</v>
      </c>
    </row>
    <row r="4172" spans="4:4">
      <c r="D4172" s="311">
        <v>29185408</v>
      </c>
    </row>
    <row r="4173" spans="4:4">
      <c r="D4173" s="311">
        <v>29186552</v>
      </c>
    </row>
    <row r="4174" spans="4:4">
      <c r="D4174" s="311">
        <v>29192218</v>
      </c>
    </row>
    <row r="4175" spans="4:4">
      <c r="D4175" s="311">
        <v>29374677</v>
      </c>
    </row>
    <row r="4176" spans="4:4">
      <c r="D4176" s="311">
        <v>29188431</v>
      </c>
    </row>
    <row r="4177" spans="4:4">
      <c r="D4177" s="311">
        <v>29187346</v>
      </c>
    </row>
    <row r="4178" spans="4:4">
      <c r="D4178" s="311">
        <v>29188695</v>
      </c>
    </row>
    <row r="4179" spans="4:4">
      <c r="D4179" s="311">
        <v>29383528</v>
      </c>
    </row>
    <row r="4180" spans="4:4">
      <c r="D4180" s="311">
        <v>29200482</v>
      </c>
    </row>
    <row r="4181" spans="4:4">
      <c r="D4181" s="311">
        <v>29410835</v>
      </c>
    </row>
    <row r="4182" spans="4:4">
      <c r="D4182" s="311">
        <v>29160774</v>
      </c>
    </row>
    <row r="4183" spans="4:4">
      <c r="D4183" s="311">
        <v>29201020</v>
      </c>
    </row>
    <row r="4184" spans="4:4">
      <c r="D4184" s="311">
        <v>29201632</v>
      </c>
    </row>
    <row r="4185" spans="4:4">
      <c r="D4185" s="311">
        <v>29201390</v>
      </c>
    </row>
    <row r="4186" spans="4:4">
      <c r="D4186" s="311">
        <v>29201608</v>
      </c>
    </row>
    <row r="4187" spans="4:4">
      <c r="D4187" s="311">
        <v>29201527</v>
      </c>
    </row>
    <row r="4188" spans="4:4">
      <c r="D4188" s="311">
        <v>29201535</v>
      </c>
    </row>
    <row r="4189" spans="4:4">
      <c r="D4189" s="311">
        <v>29404460</v>
      </c>
    </row>
    <row r="4190" spans="4:4">
      <c r="D4190" s="311">
        <v>29201373</v>
      </c>
    </row>
    <row r="4191" spans="4:4">
      <c r="D4191" s="311">
        <v>29201853</v>
      </c>
    </row>
    <row r="4192" spans="4:4">
      <c r="D4192" s="311">
        <v>29201063</v>
      </c>
    </row>
    <row r="4193" spans="4:4">
      <c r="D4193" s="311">
        <v>29862728</v>
      </c>
    </row>
    <row r="4194" spans="4:4">
      <c r="D4194" s="311">
        <v>29202604</v>
      </c>
    </row>
    <row r="4195" spans="4:4">
      <c r="D4195" s="311">
        <v>29202493</v>
      </c>
    </row>
    <row r="4196" spans="4:4">
      <c r="D4196" s="311">
        <v>29294100</v>
      </c>
    </row>
    <row r="4197" spans="4:4">
      <c r="D4197" s="311">
        <v>29428203</v>
      </c>
    </row>
    <row r="4198" spans="4:4">
      <c r="D4198" s="311">
        <v>29319218</v>
      </c>
    </row>
    <row r="4199" spans="4:4">
      <c r="D4199" s="311">
        <v>29318378</v>
      </c>
    </row>
    <row r="4200" spans="4:4">
      <c r="D4200" s="311">
        <v>29318220</v>
      </c>
    </row>
    <row r="4201" spans="4:4">
      <c r="D4201" s="311">
        <v>29319358</v>
      </c>
    </row>
    <row r="4202" spans="4:4">
      <c r="D4202" s="311">
        <v>29320623</v>
      </c>
    </row>
    <row r="4203" spans="4:4">
      <c r="D4203" s="311">
        <v>29321298</v>
      </c>
    </row>
    <row r="4204" spans="4:4">
      <c r="D4204" s="311">
        <v>29309638</v>
      </c>
    </row>
    <row r="4205" spans="4:4">
      <c r="D4205" s="311">
        <v>29326320</v>
      </c>
    </row>
    <row r="4206" spans="4:4">
      <c r="D4206" s="311">
        <v>29428084</v>
      </c>
    </row>
    <row r="4207" spans="4:4">
      <c r="D4207" s="311">
        <v>29422345</v>
      </c>
    </row>
    <row r="4208" spans="4:4">
      <c r="D4208" s="311">
        <v>29431450</v>
      </c>
    </row>
    <row r="4209" spans="4:4">
      <c r="D4209" s="311">
        <v>29428254</v>
      </c>
    </row>
    <row r="4210" spans="4:4">
      <c r="D4210" s="311">
        <v>29326028</v>
      </c>
    </row>
    <row r="4211" spans="4:4">
      <c r="D4211" s="311">
        <v>29397707</v>
      </c>
    </row>
    <row r="4212" spans="4:4">
      <c r="D4212" s="311">
        <v>29428092</v>
      </c>
    </row>
  </sheetData>
  <autoFilter ref="A2:N1057">
    <filterColumn colId="2">
      <filters>
        <filter val="1178438"/>
      </filters>
    </filterColumn>
  </autoFilter>
  <conditionalFormatting sqref="F742">
    <cfRule type="containsText" dxfId="23" priority="1" operator="containsText" text="(DIRETOR DE NTE)">
      <formula>NOT(ISERROR(SEARCH("(DIRETOR DE NTE)",F742)))</formula>
    </cfRule>
  </conditionalFormatting>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dimension ref="A1:J13"/>
  <sheetViews>
    <sheetView showGridLines="0" workbookViewId="0">
      <selection activeCell="C17" sqref="C17"/>
    </sheetView>
  </sheetViews>
  <sheetFormatPr defaultRowHeight="12.75"/>
  <cols>
    <col min="2" max="2" width="20.5703125" customWidth="1"/>
    <col min="6" max="6" width="49.42578125" bestFit="1" customWidth="1"/>
    <col min="10" max="10" width="23.140625" customWidth="1"/>
  </cols>
  <sheetData>
    <row r="1" spans="1:10">
      <c r="A1" s="92"/>
      <c r="B1" s="92"/>
      <c r="C1" s="92"/>
      <c r="D1" s="92"/>
      <c r="E1" s="92"/>
      <c r="F1" s="92"/>
      <c r="G1" s="92"/>
      <c r="H1" s="92"/>
      <c r="I1" s="92"/>
    </row>
    <row r="2" spans="1:10">
      <c r="A2" s="92"/>
      <c r="B2" s="92"/>
      <c r="C2" s="92"/>
      <c r="D2" s="92"/>
      <c r="E2" s="92"/>
      <c r="F2" s="92" t="s">
        <v>1956</v>
      </c>
      <c r="G2" s="92"/>
      <c r="H2" s="92"/>
      <c r="I2" s="92"/>
    </row>
    <row r="3" spans="1:10">
      <c r="A3" s="92"/>
      <c r="B3" s="92"/>
      <c r="C3" s="92"/>
      <c r="D3" s="92"/>
      <c r="E3" s="92"/>
      <c r="F3" s="92"/>
      <c r="G3" s="92"/>
      <c r="H3" s="92"/>
      <c r="I3" s="92"/>
    </row>
    <row r="4" spans="1:10" ht="22.5">
      <c r="A4" s="20" t="s">
        <v>0</v>
      </c>
      <c r="B4" s="21" t="s">
        <v>515</v>
      </c>
      <c r="C4" s="22" t="s">
        <v>2</v>
      </c>
      <c r="D4" s="30" t="s">
        <v>451</v>
      </c>
      <c r="E4" s="21" t="s">
        <v>450</v>
      </c>
      <c r="F4" s="21" t="s">
        <v>516</v>
      </c>
      <c r="G4" s="21" t="s">
        <v>459</v>
      </c>
      <c r="H4" s="21" t="s">
        <v>460</v>
      </c>
      <c r="I4" s="23" t="s">
        <v>458</v>
      </c>
      <c r="J4" s="21" t="s">
        <v>1958</v>
      </c>
    </row>
    <row r="5" spans="1:10" ht="21.75" customHeight="1">
      <c r="A5" s="50" t="s">
        <v>1862</v>
      </c>
      <c r="B5" s="51" t="s">
        <v>55</v>
      </c>
      <c r="C5" s="52">
        <v>1178028</v>
      </c>
      <c r="D5" s="52">
        <v>1102595</v>
      </c>
      <c r="E5" s="52">
        <v>29425557</v>
      </c>
      <c r="F5" s="53" t="s">
        <v>1947</v>
      </c>
      <c r="G5" s="54" t="s">
        <v>622</v>
      </c>
      <c r="H5" s="54" t="s">
        <v>624</v>
      </c>
      <c r="I5" s="67" t="s">
        <v>519</v>
      </c>
      <c r="J5" s="93" t="s">
        <v>1959</v>
      </c>
    </row>
    <row r="6" spans="1:10" ht="21.75" customHeight="1">
      <c r="A6" s="50" t="s">
        <v>1862</v>
      </c>
      <c r="B6" s="51" t="s">
        <v>56</v>
      </c>
      <c r="C6" s="52">
        <v>1132468</v>
      </c>
      <c r="D6" s="52">
        <v>1103493</v>
      </c>
      <c r="E6" s="52">
        <v>29216818</v>
      </c>
      <c r="F6" s="53" t="s">
        <v>1927</v>
      </c>
      <c r="G6" s="54" t="s">
        <v>626</v>
      </c>
      <c r="H6" s="54" t="s">
        <v>627</v>
      </c>
      <c r="I6" s="67" t="s">
        <v>519</v>
      </c>
      <c r="J6" s="93" t="s">
        <v>1959</v>
      </c>
    </row>
    <row r="7" spans="1:10" ht="21.75" customHeight="1">
      <c r="A7" s="65" t="s">
        <v>1862</v>
      </c>
      <c r="B7" s="55" t="s">
        <v>60</v>
      </c>
      <c r="C7" s="56">
        <v>1179708</v>
      </c>
      <c r="D7" s="56">
        <v>9999999</v>
      </c>
      <c r="E7" s="56">
        <v>29483891</v>
      </c>
      <c r="F7" s="53" t="s">
        <v>1948</v>
      </c>
      <c r="G7" s="54" t="s">
        <v>607</v>
      </c>
      <c r="H7" s="54" t="s">
        <v>1824</v>
      </c>
      <c r="I7" s="67" t="s">
        <v>519</v>
      </c>
      <c r="J7" s="93" t="s">
        <v>1959</v>
      </c>
    </row>
    <row r="8" spans="1:10" ht="21.75" customHeight="1">
      <c r="A8" s="50" t="s">
        <v>1863</v>
      </c>
      <c r="B8" s="51" t="s">
        <v>68</v>
      </c>
      <c r="C8" s="52">
        <v>1115547</v>
      </c>
      <c r="D8" s="52">
        <v>1101955</v>
      </c>
      <c r="E8" s="52">
        <v>29136385</v>
      </c>
      <c r="F8" s="53" t="s">
        <v>1950</v>
      </c>
      <c r="G8" s="54" t="s">
        <v>644</v>
      </c>
      <c r="H8" s="54" t="s">
        <v>646</v>
      </c>
      <c r="I8" s="67" t="s">
        <v>519</v>
      </c>
      <c r="J8" s="93" t="s">
        <v>1959</v>
      </c>
    </row>
    <row r="9" spans="1:10" ht="21.75" customHeight="1">
      <c r="A9" s="50" t="s">
        <v>470</v>
      </c>
      <c r="B9" s="51" t="s">
        <v>131</v>
      </c>
      <c r="C9" s="52">
        <v>1176400</v>
      </c>
      <c r="D9" s="52">
        <v>1101559</v>
      </c>
      <c r="E9" s="52">
        <v>29370485</v>
      </c>
      <c r="F9" s="53" t="s">
        <v>1951</v>
      </c>
      <c r="G9" s="54" t="s">
        <v>809</v>
      </c>
      <c r="H9" s="54" t="s">
        <v>810</v>
      </c>
      <c r="I9" s="67" t="s">
        <v>519</v>
      </c>
      <c r="J9" s="93" t="s">
        <v>1959</v>
      </c>
    </row>
    <row r="10" spans="1:10" ht="21.75" customHeight="1">
      <c r="A10" s="50" t="s">
        <v>471</v>
      </c>
      <c r="B10" s="51" t="s">
        <v>182</v>
      </c>
      <c r="C10" s="56">
        <v>1178255</v>
      </c>
      <c r="D10" s="56">
        <v>9999999</v>
      </c>
      <c r="E10" s="56">
        <v>29467004</v>
      </c>
      <c r="F10" s="53" t="s">
        <v>1910</v>
      </c>
      <c r="G10" s="54" t="s">
        <v>910</v>
      </c>
      <c r="H10" s="54" t="s">
        <v>1923</v>
      </c>
      <c r="I10" s="67" t="s">
        <v>519</v>
      </c>
      <c r="J10" s="93" t="s">
        <v>1959</v>
      </c>
    </row>
    <row r="11" spans="1:10" ht="21.75" customHeight="1">
      <c r="A11" s="50" t="s">
        <v>1881</v>
      </c>
      <c r="B11" s="51" t="s">
        <v>433</v>
      </c>
      <c r="C11" s="60">
        <v>1102534</v>
      </c>
      <c r="D11" s="60">
        <v>1100515</v>
      </c>
      <c r="E11" s="60">
        <v>29191378</v>
      </c>
      <c r="F11" s="53" t="s">
        <v>298</v>
      </c>
      <c r="G11" s="54" t="s">
        <v>1493</v>
      </c>
      <c r="H11" s="54" t="s">
        <v>1555</v>
      </c>
      <c r="I11" s="67" t="s">
        <v>519</v>
      </c>
      <c r="J11" s="93" t="s">
        <v>1959</v>
      </c>
    </row>
    <row r="12" spans="1:10" ht="21.75" customHeight="1">
      <c r="A12" s="50" t="s">
        <v>1881</v>
      </c>
      <c r="B12" s="51" t="s">
        <v>436</v>
      </c>
      <c r="C12" s="60">
        <v>1134851</v>
      </c>
      <c r="D12" s="60">
        <v>1103872</v>
      </c>
      <c r="E12" s="60">
        <v>29200482</v>
      </c>
      <c r="F12" s="53" t="s">
        <v>1953</v>
      </c>
      <c r="G12" s="54" t="s">
        <v>1347</v>
      </c>
      <c r="H12" s="54" t="s">
        <v>1683</v>
      </c>
      <c r="I12" s="67" t="s">
        <v>519</v>
      </c>
      <c r="J12" s="93" t="s">
        <v>1959</v>
      </c>
    </row>
    <row r="13" spans="1:10" ht="21" customHeight="1">
      <c r="A13" s="124" t="s">
        <v>469</v>
      </c>
      <c r="B13" s="72" t="s">
        <v>96</v>
      </c>
      <c r="C13" s="125">
        <v>1178145</v>
      </c>
      <c r="D13" s="125">
        <v>1105461</v>
      </c>
      <c r="E13" s="125">
        <v>29442079</v>
      </c>
      <c r="F13" s="106" t="s">
        <v>1929</v>
      </c>
      <c r="G13" s="67" t="s">
        <v>704</v>
      </c>
      <c r="H13" s="67" t="s">
        <v>724</v>
      </c>
      <c r="I13" s="67" t="s">
        <v>519</v>
      </c>
      <c r="J13" s="93" t="s">
        <v>1959</v>
      </c>
    </row>
  </sheetData>
  <conditionalFormatting sqref="C11:C12 C8:C9 C4:C6">
    <cfRule type="duplicateValues" dxfId="22" priority="18"/>
  </conditionalFormatting>
  <conditionalFormatting sqref="E8:E9 E4:E6">
    <cfRule type="duplicateValues" dxfId="21" priority="22"/>
  </conditionalFormatting>
  <conditionalFormatting sqref="C8:C9 C4:C6">
    <cfRule type="duplicateValues" dxfId="20" priority="23"/>
  </conditionalFormatting>
  <conditionalFormatting sqref="E11:E12 E8:E9 E4:E6">
    <cfRule type="duplicateValues" dxfId="19" priority="17"/>
  </conditionalFormatting>
  <conditionalFormatting sqref="C11:C12 C4:C9">
    <cfRule type="duplicateValues" dxfId="18" priority="16"/>
  </conditionalFormatting>
  <conditionalFormatting sqref="E8:E9 E5:E6">
    <cfRule type="duplicateValues" dxfId="17" priority="12" stopIfTrue="1"/>
    <cfRule type="duplicateValues" dxfId="16" priority="13" stopIfTrue="1"/>
  </conditionalFormatting>
  <conditionalFormatting sqref="C8:C9 C5:C6">
    <cfRule type="duplicateValues" dxfId="15" priority="14" stopIfTrue="1"/>
  </conditionalFormatting>
  <conditionalFormatting sqref="E10">
    <cfRule type="duplicateValues" dxfId="14" priority="11"/>
  </conditionalFormatting>
  <conditionalFormatting sqref="C10">
    <cfRule type="duplicateValues" dxfId="13" priority="10"/>
  </conditionalFormatting>
  <conditionalFormatting sqref="E4">
    <cfRule type="duplicateValues" dxfId="12" priority="163" stopIfTrue="1"/>
  </conditionalFormatting>
  <conditionalFormatting sqref="C4">
    <cfRule type="duplicateValues" dxfId="11" priority="164" stopIfTrue="1"/>
    <cfRule type="duplicateValues" dxfId="10" priority="165" stopIfTrue="1"/>
  </conditionalFormatting>
  <conditionalFormatting sqref="C4:C12">
    <cfRule type="duplicateValues" dxfId="9" priority="178"/>
  </conditionalFormatting>
  <conditionalFormatting sqref="C13">
    <cfRule type="duplicateValues" dxfId="8" priority="4"/>
  </conditionalFormatting>
  <conditionalFormatting sqref="E13">
    <cfRule type="duplicateValues" dxfId="7" priority="5"/>
  </conditionalFormatting>
  <conditionalFormatting sqref="E13">
    <cfRule type="duplicateValues" dxfId="6" priority="6" stopIfTrue="1"/>
    <cfRule type="duplicateValues" dxfId="5" priority="7" stopIfTrue="1"/>
  </conditionalFormatting>
  <conditionalFormatting sqref="C13">
    <cfRule type="duplicateValues" dxfId="4" priority="8"/>
  </conditionalFormatting>
  <conditionalFormatting sqref="C13">
    <cfRule type="duplicateValues" dxfId="3" priority="9" stopIfTrue="1"/>
  </conditionalFormatting>
  <conditionalFormatting sqref="E13">
    <cfRule type="duplicateValues" dxfId="2" priority="3"/>
  </conditionalFormatting>
  <conditionalFormatting sqref="C13">
    <cfRule type="duplicateValues" dxfId="1" priority="2"/>
  </conditionalFormatting>
  <conditionalFormatting sqref="C13">
    <cfRule type="duplicateValues" dxfId="0" priority="1"/>
  </conditionalFormatting>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2</vt:i4>
      </vt:variant>
    </vt:vector>
  </HeadingPairs>
  <TitlesOfParts>
    <vt:vector size="10" baseType="lpstr">
      <vt:lpstr>BASE REPASSE UEE APTAS 2026</vt:lpstr>
      <vt:lpstr>Portaria nova 110-2026</vt:lpstr>
      <vt:lpstr>Portaria antiga 498-2021</vt:lpstr>
      <vt:lpstr>Plan atualizada aptas e desativ</vt:lpstr>
      <vt:lpstr>escolas desativadas em 2026</vt:lpstr>
      <vt:lpstr>ESCOLAS UAB (POLO)</vt:lpstr>
      <vt:lpstr>Consultar Sistema Escolar</vt:lpstr>
      <vt:lpstr>Processo Adm.</vt:lpstr>
      <vt:lpstr>'BASE REPASSE UEE APTAS 2026'!Area_de_impressao</vt:lpstr>
      <vt:lpstr>'Plan atualizada aptas e desativ'!Area_de_impressao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Fernando Jose de Souza Silva</dc:creator>
  <cp:lastModifiedBy>Fernando Jose de Souza Silva</cp:lastModifiedBy>
  <cp:lastPrinted>2024-12-20T17:09:54Z</cp:lastPrinted>
  <dcterms:created xsi:type="dcterms:W3CDTF">2023-03-02T11:28:44Z</dcterms:created>
  <dcterms:modified xsi:type="dcterms:W3CDTF">2026-03-06T16:14:19Z</dcterms:modified>
</cp:coreProperties>
</file>